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SO01 A2 Pol" sheetId="12" r:id="rId4"/>
    <sheet name="SO01 B Pol" sheetId="13" r:id="rId5"/>
    <sheet name="SO01 C Pol" sheetId="14" r:id="rId6"/>
    <sheet name="SO01 E2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A2 Pol'!$1:$7</definedName>
    <definedName name="_xlnm.Print_Titles" localSheetId="4">'SO01 B Pol'!$1:$7</definedName>
    <definedName name="_xlnm.Print_Titles" localSheetId="5">'SO01 C Pol'!$1:$7</definedName>
    <definedName name="_xlnm.Print_Titles" localSheetId="6">'SO01 E2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A2 Pol'!$A$1:$X$131</definedName>
    <definedName name="_xlnm.Print_Area" localSheetId="4">'SO01 B Pol'!$A$1:$X$75</definedName>
    <definedName name="_xlnm.Print_Area" localSheetId="5">'SO01 C Pol'!$A$1:$X$60</definedName>
    <definedName name="_xlnm.Print_Area" localSheetId="6">'SO01 E2 Pol'!$A$1:$X$46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9" i="1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G45"/>
  <c r="F45"/>
  <c r="G44"/>
  <c r="F44"/>
  <c r="G43"/>
  <c r="F43"/>
  <c r="G42"/>
  <c r="F42"/>
  <c r="G41"/>
  <c r="F41"/>
  <c r="G39"/>
  <c r="G46" s="1"/>
  <c r="G25" s="1"/>
  <c r="F39"/>
  <c r="G45" i="15"/>
  <c r="G8"/>
  <c r="Q8"/>
  <c r="G9"/>
  <c r="I9"/>
  <c r="I8" s="1"/>
  <c r="K9"/>
  <c r="K8" s="1"/>
  <c r="M9"/>
  <c r="M8" s="1"/>
  <c r="O9"/>
  <c r="O8" s="1"/>
  <c r="Q9"/>
  <c r="V9"/>
  <c r="V8" s="1"/>
  <c r="G11"/>
  <c r="I11"/>
  <c r="I10" s="1"/>
  <c r="K11"/>
  <c r="M11"/>
  <c r="O11"/>
  <c r="O10" s="1"/>
  <c r="Q11"/>
  <c r="Q10" s="1"/>
  <c r="V11"/>
  <c r="V10" s="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G10" s="1"/>
  <c r="I16"/>
  <c r="K16"/>
  <c r="O16"/>
  <c r="Q16"/>
  <c r="V16"/>
  <c r="G17"/>
  <c r="I17"/>
  <c r="K17"/>
  <c r="M17"/>
  <c r="O17"/>
  <c r="Q17"/>
  <c r="V17"/>
  <c r="G18"/>
  <c r="M18" s="1"/>
  <c r="I18"/>
  <c r="K18"/>
  <c r="K10" s="1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4"/>
  <c r="M24" s="1"/>
  <c r="I24"/>
  <c r="I23" s="1"/>
  <c r="K24"/>
  <c r="K23" s="1"/>
  <c r="O24"/>
  <c r="Q24"/>
  <c r="V24"/>
  <c r="V23" s="1"/>
  <c r="G25"/>
  <c r="I25"/>
  <c r="K25"/>
  <c r="M25"/>
  <c r="O25"/>
  <c r="Q25"/>
  <c r="V25"/>
  <c r="G26"/>
  <c r="M26" s="1"/>
  <c r="I26"/>
  <c r="K26"/>
  <c r="O26"/>
  <c r="O23" s="1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Q23" s="1"/>
  <c r="V29"/>
  <c r="G30"/>
  <c r="I30"/>
  <c r="K30"/>
  <c r="M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I35"/>
  <c r="K35"/>
  <c r="M35"/>
  <c r="O35"/>
  <c r="Q35"/>
  <c r="V35"/>
  <c r="O36"/>
  <c r="G37"/>
  <c r="I37"/>
  <c r="I36" s="1"/>
  <c r="K37"/>
  <c r="M37"/>
  <c r="O37"/>
  <c r="Q37"/>
  <c r="Q36" s="1"/>
  <c r="V37"/>
  <c r="V36" s="1"/>
  <c r="G38"/>
  <c r="I38"/>
  <c r="K38"/>
  <c r="M38"/>
  <c r="O38"/>
  <c r="Q38"/>
  <c r="V38"/>
  <c r="G39"/>
  <c r="G36" s="1"/>
  <c r="I39"/>
  <c r="K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K36" s="1"/>
  <c r="O42"/>
  <c r="Q42"/>
  <c r="V42"/>
  <c r="G43"/>
  <c r="I43"/>
  <c r="K43"/>
  <c r="M43"/>
  <c r="O43"/>
  <c r="Q43"/>
  <c r="V43"/>
  <c r="AF45"/>
  <c r="G59" i="14"/>
  <c r="BA10"/>
  <c r="G8"/>
  <c r="G9"/>
  <c r="M9" s="1"/>
  <c r="M8" s="1"/>
  <c r="I9"/>
  <c r="I8" s="1"/>
  <c r="K9"/>
  <c r="K8" s="1"/>
  <c r="O9"/>
  <c r="O8" s="1"/>
  <c r="Q9"/>
  <c r="V9"/>
  <c r="V8" s="1"/>
  <c r="G12"/>
  <c r="I12"/>
  <c r="K12"/>
  <c r="M12"/>
  <c r="O12"/>
  <c r="Q12"/>
  <c r="Q8" s="1"/>
  <c r="V12"/>
  <c r="G14"/>
  <c r="I14"/>
  <c r="K14"/>
  <c r="M14"/>
  <c r="O14"/>
  <c r="Q14"/>
  <c r="V14"/>
  <c r="G16"/>
  <c r="I16"/>
  <c r="K16"/>
  <c r="M16"/>
  <c r="O16"/>
  <c r="Q16"/>
  <c r="V16"/>
  <c r="O18"/>
  <c r="Q18"/>
  <c r="G19"/>
  <c r="I19"/>
  <c r="I18" s="1"/>
  <c r="K19"/>
  <c r="M19"/>
  <c r="O19"/>
  <c r="Q19"/>
  <c r="V19"/>
  <c r="V18" s="1"/>
  <c r="G22"/>
  <c r="M22" s="1"/>
  <c r="I22"/>
  <c r="K22"/>
  <c r="K18" s="1"/>
  <c r="O22"/>
  <c r="Q22"/>
  <c r="V22"/>
  <c r="G26"/>
  <c r="G18" s="1"/>
  <c r="I26"/>
  <c r="K26"/>
  <c r="O26"/>
  <c r="Q26"/>
  <c r="V26"/>
  <c r="G27"/>
  <c r="I27"/>
  <c r="O27"/>
  <c r="V27"/>
  <c r="G28"/>
  <c r="I28"/>
  <c r="K28"/>
  <c r="K27" s="1"/>
  <c r="M28"/>
  <c r="M27" s="1"/>
  <c r="O28"/>
  <c r="Q28"/>
  <c r="Q27" s="1"/>
  <c r="V28"/>
  <c r="G31"/>
  <c r="K31"/>
  <c r="M31"/>
  <c r="V31"/>
  <c r="G32"/>
  <c r="I32"/>
  <c r="I31" s="1"/>
  <c r="K32"/>
  <c r="M32"/>
  <c r="O32"/>
  <c r="O31" s="1"/>
  <c r="Q32"/>
  <c r="Q31" s="1"/>
  <c r="V32"/>
  <c r="G34"/>
  <c r="K34"/>
  <c r="Q34"/>
  <c r="G35"/>
  <c r="I35"/>
  <c r="I34" s="1"/>
  <c r="K35"/>
  <c r="M35"/>
  <c r="O35"/>
  <c r="Q35"/>
  <c r="V35"/>
  <c r="V34" s="1"/>
  <c r="G38"/>
  <c r="M38" s="1"/>
  <c r="I38"/>
  <c r="K38"/>
  <c r="O38"/>
  <c r="O34" s="1"/>
  <c r="Q38"/>
  <c r="V38"/>
  <c r="G41"/>
  <c r="Q41"/>
  <c r="G42"/>
  <c r="M42" s="1"/>
  <c r="M41" s="1"/>
  <c r="I42"/>
  <c r="I41" s="1"/>
  <c r="K42"/>
  <c r="K41" s="1"/>
  <c r="O42"/>
  <c r="O41" s="1"/>
  <c r="Q42"/>
  <c r="V42"/>
  <c r="V41" s="1"/>
  <c r="G44"/>
  <c r="I44"/>
  <c r="K44"/>
  <c r="M44"/>
  <c r="O44"/>
  <c r="Q44"/>
  <c r="V44"/>
  <c r="G46"/>
  <c r="K46"/>
  <c r="M46"/>
  <c r="V46"/>
  <c r="G47"/>
  <c r="I47"/>
  <c r="I46" s="1"/>
  <c r="K47"/>
  <c r="M47"/>
  <c r="O47"/>
  <c r="O46" s="1"/>
  <c r="Q47"/>
  <c r="Q46" s="1"/>
  <c r="V47"/>
  <c r="G49"/>
  <c r="K49"/>
  <c r="Q49"/>
  <c r="G50"/>
  <c r="I50"/>
  <c r="I49" s="1"/>
  <c r="K50"/>
  <c r="M50"/>
  <c r="M49" s="1"/>
  <c r="O50"/>
  <c r="Q50"/>
  <c r="V50"/>
  <c r="V49" s="1"/>
  <c r="G51"/>
  <c r="M51" s="1"/>
  <c r="I51"/>
  <c r="K51"/>
  <c r="O51"/>
  <c r="O49" s="1"/>
  <c r="Q51"/>
  <c r="V51"/>
  <c r="G52"/>
  <c r="G53"/>
  <c r="M53" s="1"/>
  <c r="M52" s="1"/>
  <c r="I53"/>
  <c r="I52" s="1"/>
  <c r="K53"/>
  <c r="K52" s="1"/>
  <c r="O53"/>
  <c r="O52" s="1"/>
  <c r="Q53"/>
  <c r="V53"/>
  <c r="V52" s="1"/>
  <c r="G54"/>
  <c r="I54"/>
  <c r="K54"/>
  <c r="M54"/>
  <c r="O54"/>
  <c r="Q54"/>
  <c r="V54"/>
  <c r="G55"/>
  <c r="I55"/>
  <c r="K55"/>
  <c r="M55"/>
  <c r="O55"/>
  <c r="Q55"/>
  <c r="V55"/>
  <c r="G56"/>
  <c r="I56"/>
  <c r="K56"/>
  <c r="M56"/>
  <c r="O56"/>
  <c r="Q56"/>
  <c r="V56"/>
  <c r="G57"/>
  <c r="M57" s="1"/>
  <c r="I57"/>
  <c r="K57"/>
  <c r="O57"/>
  <c r="Q57"/>
  <c r="Q52" s="1"/>
  <c r="V57"/>
  <c r="AF59"/>
  <c r="G74" i="13"/>
  <c r="BA12"/>
  <c r="G8"/>
  <c r="G9"/>
  <c r="M9" s="1"/>
  <c r="M8" s="1"/>
  <c r="I9"/>
  <c r="I8" s="1"/>
  <c r="K9"/>
  <c r="K8" s="1"/>
  <c r="O9"/>
  <c r="O8" s="1"/>
  <c r="Q9"/>
  <c r="Q8" s="1"/>
  <c r="V9"/>
  <c r="V8" s="1"/>
  <c r="G11"/>
  <c r="I11"/>
  <c r="K11"/>
  <c r="M11"/>
  <c r="O11"/>
  <c r="Q11"/>
  <c r="V11"/>
  <c r="G14"/>
  <c r="I14"/>
  <c r="K14"/>
  <c r="M14"/>
  <c r="O14"/>
  <c r="Q14"/>
  <c r="V14"/>
  <c r="G18"/>
  <c r="O18"/>
  <c r="G19"/>
  <c r="M19" s="1"/>
  <c r="M18" s="1"/>
  <c r="I19"/>
  <c r="I18" s="1"/>
  <c r="K19"/>
  <c r="K18" s="1"/>
  <c r="O19"/>
  <c r="Q19"/>
  <c r="Q18" s="1"/>
  <c r="V19"/>
  <c r="V18" s="1"/>
  <c r="G20"/>
  <c r="K20"/>
  <c r="Q20"/>
  <c r="V20"/>
  <c r="G21"/>
  <c r="I21"/>
  <c r="I20" s="1"/>
  <c r="K21"/>
  <c r="M21"/>
  <c r="M20" s="1"/>
  <c r="O21"/>
  <c r="O20" s="1"/>
  <c r="Q21"/>
  <c r="V21"/>
  <c r="G23"/>
  <c r="G24"/>
  <c r="I24"/>
  <c r="I23" s="1"/>
  <c r="K24"/>
  <c r="M24"/>
  <c r="O24"/>
  <c r="Q24"/>
  <c r="Q23" s="1"/>
  <c r="V24"/>
  <c r="V23" s="1"/>
  <c r="G28"/>
  <c r="I28"/>
  <c r="K28"/>
  <c r="K23" s="1"/>
  <c r="M28"/>
  <c r="O28"/>
  <c r="O23" s="1"/>
  <c r="Q28"/>
  <c r="V28"/>
  <c r="G32"/>
  <c r="I32"/>
  <c r="K32"/>
  <c r="M32"/>
  <c r="O32"/>
  <c r="Q32"/>
  <c r="V32"/>
  <c r="G35"/>
  <c r="M35" s="1"/>
  <c r="I35"/>
  <c r="K35"/>
  <c r="O35"/>
  <c r="Q35"/>
  <c r="V35"/>
  <c r="G38"/>
  <c r="M38" s="1"/>
  <c r="I38"/>
  <c r="K38"/>
  <c r="O38"/>
  <c r="Q38"/>
  <c r="V38"/>
  <c r="G40"/>
  <c r="K40"/>
  <c r="Q40"/>
  <c r="V40"/>
  <c r="G41"/>
  <c r="I41"/>
  <c r="I40" s="1"/>
  <c r="K41"/>
  <c r="M41"/>
  <c r="M40" s="1"/>
  <c r="O41"/>
  <c r="O40" s="1"/>
  <c r="Q41"/>
  <c r="V41"/>
  <c r="G43"/>
  <c r="G44"/>
  <c r="I44"/>
  <c r="I43" s="1"/>
  <c r="K44"/>
  <c r="M44"/>
  <c r="M43" s="1"/>
  <c r="O44"/>
  <c r="Q44"/>
  <c r="Q43" s="1"/>
  <c r="V44"/>
  <c r="V43" s="1"/>
  <c r="G47"/>
  <c r="I47"/>
  <c r="K47"/>
  <c r="K43" s="1"/>
  <c r="M47"/>
  <c r="O47"/>
  <c r="O43" s="1"/>
  <c r="Q47"/>
  <c r="V47"/>
  <c r="G48"/>
  <c r="I48"/>
  <c r="K48"/>
  <c r="M48"/>
  <c r="O48"/>
  <c r="Q48"/>
  <c r="V48"/>
  <c r="G50"/>
  <c r="G51"/>
  <c r="M51" s="1"/>
  <c r="I51"/>
  <c r="I50" s="1"/>
  <c r="K51"/>
  <c r="K50" s="1"/>
  <c r="O51"/>
  <c r="Q51"/>
  <c r="Q50" s="1"/>
  <c r="V51"/>
  <c r="G53"/>
  <c r="M53" s="1"/>
  <c r="I53"/>
  <c r="K53"/>
  <c r="O53"/>
  <c r="Q53"/>
  <c r="V53"/>
  <c r="V50" s="1"/>
  <c r="G55"/>
  <c r="I55"/>
  <c r="K55"/>
  <c r="M55"/>
  <c r="O55"/>
  <c r="Q55"/>
  <c r="V55"/>
  <c r="G58"/>
  <c r="M58" s="1"/>
  <c r="I58"/>
  <c r="K58"/>
  <c r="O58"/>
  <c r="Q58"/>
  <c r="V58"/>
  <c r="G60"/>
  <c r="I60"/>
  <c r="K60"/>
  <c r="M60"/>
  <c r="O60"/>
  <c r="Q60"/>
  <c r="V60"/>
  <c r="G61"/>
  <c r="I61"/>
  <c r="K61"/>
  <c r="M61"/>
  <c r="O61"/>
  <c r="Q61"/>
  <c r="V61"/>
  <c r="G62"/>
  <c r="I62"/>
  <c r="K62"/>
  <c r="M62"/>
  <c r="O62"/>
  <c r="Q62"/>
  <c r="V62"/>
  <c r="G63"/>
  <c r="M63" s="1"/>
  <c r="I63"/>
  <c r="K63"/>
  <c r="O63"/>
  <c r="O50" s="1"/>
  <c r="Q63"/>
  <c r="V63"/>
  <c r="G64"/>
  <c r="M64" s="1"/>
  <c r="I64"/>
  <c r="K64"/>
  <c r="O64"/>
  <c r="Q64"/>
  <c r="V64"/>
  <c r="G65"/>
  <c r="M65" s="1"/>
  <c r="I65"/>
  <c r="K65"/>
  <c r="O65"/>
  <c r="Q65"/>
  <c r="V65"/>
  <c r="G68"/>
  <c r="M68" s="1"/>
  <c r="I68"/>
  <c r="K68"/>
  <c r="K67" s="1"/>
  <c r="O68"/>
  <c r="O67" s="1"/>
  <c r="Q68"/>
  <c r="Q67" s="1"/>
  <c r="V68"/>
  <c r="G69"/>
  <c r="I69"/>
  <c r="I67" s="1"/>
  <c r="K69"/>
  <c r="M69"/>
  <c r="O69"/>
  <c r="Q69"/>
  <c r="V69"/>
  <c r="G70"/>
  <c r="I70"/>
  <c r="K70"/>
  <c r="M70"/>
  <c r="O70"/>
  <c r="Q70"/>
  <c r="V70"/>
  <c r="V67" s="1"/>
  <c r="G71"/>
  <c r="I71"/>
  <c r="K71"/>
  <c r="M71"/>
  <c r="O71"/>
  <c r="Q71"/>
  <c r="V71"/>
  <c r="G72"/>
  <c r="M72" s="1"/>
  <c r="I72"/>
  <c r="K72"/>
  <c r="O72"/>
  <c r="Q72"/>
  <c r="V72"/>
  <c r="AF74"/>
  <c r="G130" i="12"/>
  <c r="BA10"/>
  <c r="G8"/>
  <c r="G9"/>
  <c r="M9" s="1"/>
  <c r="M8" s="1"/>
  <c r="I9"/>
  <c r="I8" s="1"/>
  <c r="K9"/>
  <c r="K8" s="1"/>
  <c r="O9"/>
  <c r="O8" s="1"/>
  <c r="Q9"/>
  <c r="Q8" s="1"/>
  <c r="V9"/>
  <c r="V8" s="1"/>
  <c r="G12"/>
  <c r="I12"/>
  <c r="K12"/>
  <c r="M12"/>
  <c r="O12"/>
  <c r="Q12"/>
  <c r="V12"/>
  <c r="G14"/>
  <c r="G15"/>
  <c r="I15"/>
  <c r="I14" s="1"/>
  <c r="K15"/>
  <c r="M15"/>
  <c r="O15"/>
  <c r="O14" s="1"/>
  <c r="Q15"/>
  <c r="Q14" s="1"/>
  <c r="V15"/>
  <c r="G26"/>
  <c r="M26" s="1"/>
  <c r="M14" s="1"/>
  <c r="I26"/>
  <c r="K26"/>
  <c r="K14" s="1"/>
  <c r="O26"/>
  <c r="Q26"/>
  <c r="V26"/>
  <c r="V14" s="1"/>
  <c r="G28"/>
  <c r="I28"/>
  <c r="K28"/>
  <c r="M28"/>
  <c r="O28"/>
  <c r="Q28"/>
  <c r="V28"/>
  <c r="K39"/>
  <c r="O39"/>
  <c r="V39"/>
  <c r="G40"/>
  <c r="M40" s="1"/>
  <c r="M39" s="1"/>
  <c r="I40"/>
  <c r="I39" s="1"/>
  <c r="K40"/>
  <c r="O40"/>
  <c r="Q40"/>
  <c r="Q39" s="1"/>
  <c r="V40"/>
  <c r="G50"/>
  <c r="O50"/>
  <c r="V50"/>
  <c r="G51"/>
  <c r="I51"/>
  <c r="I50" s="1"/>
  <c r="K51"/>
  <c r="K50" s="1"/>
  <c r="M51"/>
  <c r="M50" s="1"/>
  <c r="O51"/>
  <c r="Q51"/>
  <c r="Q50" s="1"/>
  <c r="V51"/>
  <c r="G52"/>
  <c r="K52"/>
  <c r="G53"/>
  <c r="I53"/>
  <c r="I52" s="1"/>
  <c r="K53"/>
  <c r="M53"/>
  <c r="M52" s="1"/>
  <c r="O53"/>
  <c r="O52" s="1"/>
  <c r="Q53"/>
  <c r="Q52" s="1"/>
  <c r="V53"/>
  <c r="G55"/>
  <c r="I55"/>
  <c r="K55"/>
  <c r="M55"/>
  <c r="O55"/>
  <c r="Q55"/>
  <c r="V55"/>
  <c r="V52" s="1"/>
  <c r="G56"/>
  <c r="I56"/>
  <c r="K56"/>
  <c r="M56"/>
  <c r="O56"/>
  <c r="Q56"/>
  <c r="V56"/>
  <c r="K57"/>
  <c r="O57"/>
  <c r="V57"/>
  <c r="G58"/>
  <c r="M58" s="1"/>
  <c r="M57" s="1"/>
  <c r="I58"/>
  <c r="I57" s="1"/>
  <c r="K58"/>
  <c r="O58"/>
  <c r="Q58"/>
  <c r="Q57" s="1"/>
  <c r="V58"/>
  <c r="G60"/>
  <c r="G61"/>
  <c r="I61"/>
  <c r="I60" s="1"/>
  <c r="K61"/>
  <c r="K60" s="1"/>
  <c r="M61"/>
  <c r="M60" s="1"/>
  <c r="O61"/>
  <c r="Q61"/>
  <c r="Q60" s="1"/>
  <c r="V61"/>
  <c r="G62"/>
  <c r="I62"/>
  <c r="K62"/>
  <c r="M62"/>
  <c r="O62"/>
  <c r="O60" s="1"/>
  <c r="Q62"/>
  <c r="V62"/>
  <c r="G63"/>
  <c r="I63"/>
  <c r="K63"/>
  <c r="M63"/>
  <c r="O63"/>
  <c r="Q63"/>
  <c r="V63"/>
  <c r="G64"/>
  <c r="I64"/>
  <c r="K64"/>
  <c r="M64"/>
  <c r="O64"/>
  <c r="Q64"/>
  <c r="V64"/>
  <c r="V60" s="1"/>
  <c r="G65"/>
  <c r="I65"/>
  <c r="K65"/>
  <c r="M65"/>
  <c r="O65"/>
  <c r="Q65"/>
  <c r="V65"/>
  <c r="O66"/>
  <c r="V66"/>
  <c r="G67"/>
  <c r="M67" s="1"/>
  <c r="I67"/>
  <c r="I66" s="1"/>
  <c r="K67"/>
  <c r="O67"/>
  <c r="Q67"/>
  <c r="Q66" s="1"/>
  <c r="V67"/>
  <c r="G71"/>
  <c r="M71" s="1"/>
  <c r="I71"/>
  <c r="K71"/>
  <c r="K66" s="1"/>
  <c r="O71"/>
  <c r="Q71"/>
  <c r="V71"/>
  <c r="G73"/>
  <c r="I73"/>
  <c r="K73"/>
  <c r="M73"/>
  <c r="O73"/>
  <c r="Q73"/>
  <c r="V73"/>
  <c r="K75"/>
  <c r="G76"/>
  <c r="I76"/>
  <c r="I75" s="1"/>
  <c r="K76"/>
  <c r="M76"/>
  <c r="O76"/>
  <c r="O75" s="1"/>
  <c r="Q76"/>
  <c r="Q75" s="1"/>
  <c r="V76"/>
  <c r="G77"/>
  <c r="I77"/>
  <c r="K77"/>
  <c r="M77"/>
  <c r="O77"/>
  <c r="Q77"/>
  <c r="V77"/>
  <c r="V75" s="1"/>
  <c r="G78"/>
  <c r="I78"/>
  <c r="K78"/>
  <c r="M78"/>
  <c r="O78"/>
  <c r="Q78"/>
  <c r="V78"/>
  <c r="G80"/>
  <c r="M80" s="1"/>
  <c r="I80"/>
  <c r="K80"/>
  <c r="O80"/>
  <c r="Q80"/>
  <c r="V80"/>
  <c r="G81"/>
  <c r="G75" s="1"/>
  <c r="I81"/>
  <c r="K81"/>
  <c r="O81"/>
  <c r="Q81"/>
  <c r="V81"/>
  <c r="G82"/>
  <c r="M82" s="1"/>
  <c r="I82"/>
  <c r="K82"/>
  <c r="O82"/>
  <c r="Q82"/>
  <c r="V82"/>
  <c r="G83"/>
  <c r="I83"/>
  <c r="K83"/>
  <c r="M83"/>
  <c r="O83"/>
  <c r="Q83"/>
  <c r="V83"/>
  <c r="G85"/>
  <c r="K85"/>
  <c r="G86"/>
  <c r="I86"/>
  <c r="I85" s="1"/>
  <c r="K86"/>
  <c r="M86"/>
  <c r="M85" s="1"/>
  <c r="O86"/>
  <c r="O85" s="1"/>
  <c r="Q86"/>
  <c r="Q85" s="1"/>
  <c r="V86"/>
  <c r="G88"/>
  <c r="I88"/>
  <c r="K88"/>
  <c r="M88"/>
  <c r="O88"/>
  <c r="Q88"/>
  <c r="V88"/>
  <c r="V85" s="1"/>
  <c r="K90"/>
  <c r="Q90"/>
  <c r="G91"/>
  <c r="M91" s="1"/>
  <c r="M90" s="1"/>
  <c r="I91"/>
  <c r="I90" s="1"/>
  <c r="K91"/>
  <c r="O91"/>
  <c r="O90" s="1"/>
  <c r="Q91"/>
  <c r="V91"/>
  <c r="V90" s="1"/>
  <c r="G93"/>
  <c r="M93" s="1"/>
  <c r="I93"/>
  <c r="K93"/>
  <c r="O93"/>
  <c r="Q93"/>
  <c r="V93"/>
  <c r="G94"/>
  <c r="Q94"/>
  <c r="V94"/>
  <c r="G95"/>
  <c r="M95" s="1"/>
  <c r="M94" s="1"/>
  <c r="I95"/>
  <c r="I94" s="1"/>
  <c r="K95"/>
  <c r="K94" s="1"/>
  <c r="O95"/>
  <c r="O94" s="1"/>
  <c r="Q95"/>
  <c r="V95"/>
  <c r="G98"/>
  <c r="I98"/>
  <c r="K98"/>
  <c r="M98"/>
  <c r="O98"/>
  <c r="Q98"/>
  <c r="V98"/>
  <c r="G100"/>
  <c r="M100"/>
  <c r="G101"/>
  <c r="I101"/>
  <c r="I100" s="1"/>
  <c r="K101"/>
  <c r="K100" s="1"/>
  <c r="M101"/>
  <c r="O101"/>
  <c r="O100" s="1"/>
  <c r="Q101"/>
  <c r="Q100" s="1"/>
  <c r="V101"/>
  <c r="V100" s="1"/>
  <c r="G122"/>
  <c r="I122"/>
  <c r="K122"/>
  <c r="M122"/>
  <c r="O122"/>
  <c r="Q122"/>
  <c r="V122"/>
  <c r="V123"/>
  <c r="G124"/>
  <c r="M124" s="1"/>
  <c r="I124"/>
  <c r="I123" s="1"/>
  <c r="K124"/>
  <c r="K123" s="1"/>
  <c r="O124"/>
  <c r="O123" s="1"/>
  <c r="Q124"/>
  <c r="Q123" s="1"/>
  <c r="V124"/>
  <c r="G125"/>
  <c r="M125" s="1"/>
  <c r="I125"/>
  <c r="K125"/>
  <c r="O125"/>
  <c r="Q125"/>
  <c r="V125"/>
  <c r="G126"/>
  <c r="M126" s="1"/>
  <c r="I126"/>
  <c r="K126"/>
  <c r="O126"/>
  <c r="Q126"/>
  <c r="V126"/>
  <c r="G127"/>
  <c r="I127"/>
  <c r="K127"/>
  <c r="M127"/>
  <c r="O127"/>
  <c r="Q127"/>
  <c r="V127"/>
  <c r="G128"/>
  <c r="I128"/>
  <c r="K128"/>
  <c r="M128"/>
  <c r="O128"/>
  <c r="Q128"/>
  <c r="V128"/>
  <c r="AF130"/>
  <c r="I20" i="1"/>
  <c r="I19"/>
  <c r="I18"/>
  <c r="H46"/>
  <c r="I42"/>
  <c r="I17" l="1"/>
  <c r="I16"/>
  <c r="I21" s="1"/>
  <c r="I80"/>
  <c r="J63" s="1"/>
  <c r="I45"/>
  <c r="I44"/>
  <c r="I43"/>
  <c r="I41"/>
  <c r="I39"/>
  <c r="I46" s="1"/>
  <c r="J44" s="1"/>
  <c r="F46"/>
  <c r="G23" s="1"/>
  <c r="M36" i="15"/>
  <c r="M10"/>
  <c r="M23"/>
  <c r="G23"/>
  <c r="M16"/>
  <c r="AE45"/>
  <c r="M39"/>
  <c r="M18" i="14"/>
  <c r="M34"/>
  <c r="AE59"/>
  <c r="M26"/>
  <c r="M67" i="13"/>
  <c r="M50"/>
  <c r="M23"/>
  <c r="G67"/>
  <c r="AE74"/>
  <c r="M75" i="12"/>
  <c r="M66"/>
  <c r="M123"/>
  <c r="G123"/>
  <c r="G57"/>
  <c r="G39"/>
  <c r="G66"/>
  <c r="G90"/>
  <c r="AE130"/>
  <c r="M81"/>
  <c r="J28" i="1"/>
  <c r="J26"/>
  <c r="G38"/>
  <c r="F38"/>
  <c r="J23"/>
  <c r="J24"/>
  <c r="J25"/>
  <c r="J27"/>
  <c r="E24"/>
  <c r="G24"/>
  <c r="E26"/>
  <c r="G26"/>
  <c r="J75" l="1"/>
  <c r="J74"/>
  <c r="J64"/>
  <c r="J60"/>
  <c r="J77"/>
  <c r="J70"/>
  <c r="J67"/>
  <c r="J78"/>
  <c r="J61"/>
  <c r="J65"/>
  <c r="J79"/>
  <c r="J69"/>
  <c r="J62"/>
  <c r="J68"/>
  <c r="J73"/>
  <c r="J59"/>
  <c r="J72"/>
  <c r="J71"/>
  <c r="J76"/>
  <c r="J66"/>
  <c r="J39"/>
  <c r="J46" s="1"/>
  <c r="J45"/>
  <c r="J43"/>
  <c r="J42"/>
  <c r="J41"/>
  <c r="A27"/>
  <c r="J80" l="1"/>
  <c r="A28"/>
  <c r="G28"/>
  <c r="G27" s="1"/>
  <c r="G29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<sst xmlns="http://schemas.openxmlformats.org/spreadsheetml/2006/main" count="1616" uniqueCount="474">
  <si>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</si>
  <si>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</si>
  <si>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</si>
  <si>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</si>
  <si>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</si>
  <si>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</si>
  <si>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</si>
  <si>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</si>
  <si>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</si>
  <si>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</si>
  <si>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</si>
  <si>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</si>
  <si>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</si>
  <si>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</si>
  <si>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</si>
  <si>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</si>
  <si>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</si>
  <si>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</si>
  <si>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</si>
  <si>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</si>
  <si>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</si>
  <si>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</si>
  <si>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</si>
  <si>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</si>
  <si>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</si>
  <si>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</si>
  <si>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</si>
  <si>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</si>
  <si>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</si>
  <si>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</si>
  <si>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</si>
  <si>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</si>
  <si>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</si>
  <si>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</si>
  <si>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</si>
  <si>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</si>
  <si>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</si>
  <si>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</si>
  <si>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</si>
  <si>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</si>
  <si>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</si>
  <si>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</si>
  <si>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</si>
  <si>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K021/2022</t>
  </si>
  <si>
    <t>Rekonstrukce bývalé prodejny Kutil Krnov</t>
  </si>
  <si>
    <t>Město Krnov</t>
  </si>
  <si>
    <t>Hlavní náměstí 96/1</t>
  </si>
  <si>
    <t>Krnov-Pod Bezručovým vrchem</t>
  </si>
  <si>
    <t>79401</t>
  </si>
  <si>
    <t>00296139</t>
  </si>
  <si>
    <t>CZ00296139</t>
  </si>
  <si>
    <t>Stavba</t>
  </si>
  <si>
    <t>Stavební objekt</t>
  </si>
  <si>
    <t>SO01</t>
  </si>
  <si>
    <t>Rekonstrukce prodejny</t>
  </si>
  <si>
    <t>A2</t>
  </si>
  <si>
    <t>Vnitřní úpravy - varianta 2</t>
  </si>
  <si>
    <t>B</t>
  </si>
  <si>
    <t>Výměna výplní otvorů</t>
  </si>
  <si>
    <t>C</t>
  </si>
  <si>
    <t>Venkovní úpravy</t>
  </si>
  <si>
    <t>E2</t>
  </si>
  <si>
    <t>Elektroinstalace - varianta 2</t>
  </si>
  <si>
    <t>Celkem za stavbu</t>
  </si>
  <si>
    <t>CZK</t>
  </si>
  <si>
    <t>#POPS</t>
  </si>
  <si>
    <t>Popis stavby: K021/2022 - Rekonstrukce bývalé prodejny Kutil Krnov</t>
  </si>
  <si>
    <t>#POPO</t>
  </si>
  <si>
    <t>Popis objektu: SO01 - Rekonstrukce prodejny</t>
  </si>
  <si>
    <t>#POPR</t>
  </si>
  <si>
    <t>Popis rozpočtu: A2 - Vnitřní úpravy - varianta 2</t>
  </si>
  <si>
    <t>Popis rozpočtu: B - Výměna výplní otvorů</t>
  </si>
  <si>
    <t>Popis rozpočtu: C - Venkovní úpravy</t>
  </si>
  <si>
    <t>Popis rozpočtu: E2 - Elektroinstalace - varianta 2</t>
  </si>
  <si>
    <t>Rekapitulace dílů</t>
  </si>
  <si>
    <t>Typ dílu</t>
  </si>
  <si>
    <t>_1</t>
  </si>
  <si>
    <t>Elektromontáže - silnoproud</t>
  </si>
  <si>
    <t>_2</t>
  </si>
  <si>
    <t>Elektromontáže - svítidla</t>
  </si>
  <si>
    <t>_3</t>
  </si>
  <si>
    <t>Hlavní rozvaděč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</si>
  <si>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</si>
  <si>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</si>
  <si>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</si>
  <si>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</si>
  <si>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</si>
  <si>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</si>
  <si>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</si>
  <si>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</si>
  <si>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</si>
  <si>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</si>
  <si>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</si>
  <si>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</si>
  <si>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</si>
  <si>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</si>
  <si>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</si>
  <si>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</si>
  <si>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</si>
  <si>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</si>
  <si>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VRN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</si>
  <si>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</si>
  <si>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</si>
  <si>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</si>
  <si>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</si>
  <si>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</si>
  <si>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</si>
  <si>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</si>
  <si>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</si>
  <si>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</si>
  <si>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</si>
  <si>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</si>
  <si>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</si>
  <si>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</si>
  <si>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</si>
  <si>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</si>
  <si>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</si>
  <si>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</si>
  <si>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</si>
  <si>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</si>
  <si>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</si>
  <si>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</si>
  <si>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</si>
  <si>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</si>
  <si>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</si>
  <si>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</si>
  <si>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</si>
  <si>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</si>
  <si>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</si>
  <si>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</si>
  <si>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</si>
  <si>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</si>
  <si>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</si>
  <si>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</si>
  <si>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</si>
  <si>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</si>
  <si>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</si>
  <si>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</si>
  <si>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</si>
  <si>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</si>
  <si>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</si>
  <si>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</si>
  <si>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</si>
  <si>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</si>
  <si>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</si>
  <si>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</si>
  <si>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</si>
  <si>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</si>
  <si>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342013321RT1</t>
  </si>
  <si>
    <t>Příčky z desek sádrokartonových dvojité opláštění, jednoduchá konstrukce CW 100 tloušťka příčky 150 mm, desky standard, tloušťky 12,5 mm, tloušťka izolace 80 mm, požární odolnost EI 60, Výrobek izolační pro budovy z minerální vlny (MW) tvar: rohož; použití: stěny; tloušťka d = 80,0 mm; hrana: rovná; OH = 15 kg/m3; lambda = 0,037 W/...</t>
  </si>
  <si>
    <t>m2</t>
  </si>
  <si>
    <t>801-1</t>
  </si>
  <si>
    <t>RTS 22/ II</t>
  </si>
  <si>
    <t>Práce</t>
  </si>
  <si>
    <t>POL1_</t>
  </si>
  <si>
    <t>zřízení nosné konstrukce příčky, vložení tepelné izolace tl. do 5 cm, montáž desek, tmelení spár Q2 a úprava rohů. Včetně dodávek materiálu.</t>
  </si>
  <si>
    <t>SPI</t>
  </si>
  <si>
    <t>"zazdění" vrat : 2,00*2,65</t>
  </si>
  <si>
    <t>VV</t>
  </si>
  <si>
    <t>342013399KR1</t>
  </si>
  <si>
    <t>Příplatek za zarovnání SDK příčky se zdí</t>
  </si>
  <si>
    <t>m</t>
  </si>
  <si>
    <t>Vlastní</t>
  </si>
  <si>
    <t>Indiv</t>
  </si>
  <si>
    <t>2,00+2*2,60</t>
  </si>
  <si>
    <t>611421131R00</t>
  </si>
  <si>
    <t>Oprava vnitřních vápenných omítek stropů železobetonových rovných tvárnicových a kleneb v množství opravované plochy  v množství opravované plochy do 5 %, štukových</t>
  </si>
  <si>
    <t>801-4</t>
  </si>
  <si>
    <t>Včetně pomocného pracovního lešení o výšce podlahy do 1900 mm a pro zatížení do 1,5 kPa.</t>
  </si>
  <si>
    <t>POP</t>
  </si>
  <si>
    <t>prodejna : 9,50*4,96</t>
  </si>
  <si>
    <t>kancelář : 2,45*5,35</t>
  </si>
  <si>
    <t>sklad : 5,35*5,95</t>
  </si>
  <si>
    <t>chodba : 1,60*4,90</t>
  </si>
  <si>
    <t>sprcha : 1,60*1,20</t>
  </si>
  <si>
    <t>kuchyň : 4,60*2,30+2,60*2,00</t>
  </si>
  <si>
    <t>WC 1 : 1,10*2,55</t>
  </si>
  <si>
    <t>WC 2 : 1,10*2,55</t>
  </si>
  <si>
    <t>malý sklad : 4,60*1,20</t>
  </si>
  <si>
    <t>612403380RV1</t>
  </si>
  <si>
    <t>Hrubá výplň rýh ve stěnách, jakoukoliv maltou maltou ze suchých směsí  30 x 30 mm</t>
  </si>
  <si>
    <t>jakékoliv šířky rýhy,</t>
  </si>
  <si>
    <t>612421131R00</t>
  </si>
  <si>
    <t>Oprava vnitřních vápenných omítek stěn v množství opravované plochy do 5 %,  štukových</t>
  </si>
  <si>
    <t xml:space="preserve">oprava omítek, demontáž všech prvků na omítkách (šroubky, tapety, konstrukce, atd..) : </t>
  </si>
  <si>
    <t>prodejna : 2*(27,150+10,60)*3,00-7*2,45*2,80-6*1,20*1,20+2*1,20*3,00</t>
  </si>
  <si>
    <t>kancelář : 2*(2,45+5,35)*4,15-0,80*2,00-1,00*2,00</t>
  </si>
  <si>
    <t>sklad : 2*(5,35+5,95)*4,15-2,00*2,65-1,45*2,00-2*0,80*2,00</t>
  </si>
  <si>
    <t>chodba : 2*(1,60+4,90)*4,15-0,90*2,60-3*0,80*2,00-3*0,60*2,00</t>
  </si>
  <si>
    <t>sprcha : 2*(1,60+1,20)*(4,15-2,00)-0,70*2,00</t>
  </si>
  <si>
    <t>kuchyň : 2*(4,60+4,90)*4,15-0,80*2,00-4,40*0,50</t>
  </si>
  <si>
    <t>WC 1 : 2*(1,10+2,55)*(4,15-1,50)-0,60*1,50</t>
  </si>
  <si>
    <t>WC 2 : 2*(1,10+2,55)*(4,15-1,50)-0,60*1,50</t>
  </si>
  <si>
    <t>malý sklad : 2*(4,60+1,20)*4,15-0,80*2,00</t>
  </si>
  <si>
    <t>941955001R00</t>
  </si>
  <si>
    <t>Lešení lehké pracovní pomocné pomocné, o výšce lešeňové podlahy do 1,2 m</t>
  </si>
  <si>
    <t>800-3</t>
  </si>
  <si>
    <t>RTS 22/ I</t>
  </si>
  <si>
    <t>prodejna : 27,15*4,90+14,00*5,20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</si>
  <si>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</si>
  <si>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</si>
  <si>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968061125R00</t>
  </si>
  <si>
    <t>Vyvěšení nebo zavěšení dřevěných křídel dveří, plochy do 2 m2</t>
  </si>
  <si>
    <t>kus</t>
  </si>
  <si>
    <t>801-3</t>
  </si>
  <si>
    <t>oken, dveří a vrat, s uložením a opětovným zavěšením po provedení stavebních změn,</t>
  </si>
  <si>
    <t>978011111R00</t>
  </si>
  <si>
    <t>Otlučení omítek vápenných nebo vápenocementových vnitřních s vyškrabáním spár, s očištěním zdiva stropů, v rozsahu do 5 %</t>
  </si>
  <si>
    <t>978013111R00</t>
  </si>
  <si>
    <t>Otlučení omítek vápenných nebo vápenocementových vnitřních s vyškrabáním spár, s očištěním zdiva stěn, v rozsahu do 5 %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</si>
  <si>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</si>
  <si>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</si>
  <si>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</si>
  <si>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Přesun hmot</t>
  </si>
  <si>
    <t>POL7_</t>
  </si>
  <si>
    <t>oborů 801, 803, 811 a 812</t>
  </si>
  <si>
    <t>VRN01</t>
  </si>
  <si>
    <t>Celkový úklid (vytření podlah, umytí oken, výloh, obkladu, atd..)</t>
  </si>
  <si>
    <t>kpl</t>
  </si>
  <si>
    <t>VRN03</t>
  </si>
  <si>
    <t>Opatření dle požadavků plánu BOZP</t>
  </si>
  <si>
    <t>VRN05</t>
  </si>
  <si>
    <t>Zařízení staveniště - zřízení, odstranění, spotřeby energií</t>
  </si>
  <si>
    <t>VRN09</t>
  </si>
  <si>
    <t>Fotodokumentace stavby</t>
  </si>
  <si>
    <t>VRN11</t>
  </si>
  <si>
    <t>Předání dokladů</t>
  </si>
  <si>
    <t>713131130R00</t>
  </si>
  <si>
    <t>Montáž tepelné izolace stěn vložením do nosné rámové konstrukce</t>
  </si>
  <si>
    <t>800-713</t>
  </si>
  <si>
    <t>Včetně pomocného lešení o výšce podlahy do 1900 mm a pro zatížení do 1,5 kPa.</t>
  </si>
  <si>
    <t>vložení izolace mezi vrata a novou příčku : 2,00*2,65</t>
  </si>
  <si>
    <t>631513799</t>
  </si>
  <si>
    <t>Deska z minerální plsti 160 mm</t>
  </si>
  <si>
    <t>Specifikace</t>
  </si>
  <si>
    <t>POL3_</t>
  </si>
  <si>
    <t>5,30*1,1</t>
  </si>
  <si>
    <t>998713201R00</t>
  </si>
  <si>
    <t>Přesun hmot pro izolace tepelné v objektech výšky do 6 m</t>
  </si>
  <si>
    <t>50 m vodorovně</t>
  </si>
  <si>
    <t>766661112R00</t>
  </si>
  <si>
    <t>Montáž dveřních křídel kompletizovaných otevíravých ,  , do ocelové nebo fošnové zárubně, jednokřídlových, šířky do 800 mm</t>
  </si>
  <si>
    <t>800-766</t>
  </si>
  <si>
    <t>766661132R00</t>
  </si>
  <si>
    <t>Montáž dveřních křídel kompletizovaných otevíravých ,  , do ocelové nebo fošnové zárubně, dvoukřídlových, šířky do 1450 mm</t>
  </si>
  <si>
    <t>766888111KR1</t>
  </si>
  <si>
    <t>Demontáž poličky</t>
  </si>
  <si>
    <t>kuchyň : 1</t>
  </si>
  <si>
    <t>766999111KR1</t>
  </si>
  <si>
    <t>Dodávka a montáž kování dveří</t>
  </si>
  <si>
    <t>RTS 21/ II</t>
  </si>
  <si>
    <t>61160103R</t>
  </si>
  <si>
    <t>dveře vnitřní š = 800 mm; h = 1 970,0 mm; hladké; otevíravé; počet křídel 1; plné; povrch. úprava bílá barva</t>
  </si>
  <si>
    <t>SPCM</t>
  </si>
  <si>
    <t>611640259R</t>
  </si>
  <si>
    <t>Dveře vnitřní plné 2kř.145x197 bílé CPL, bílé</t>
  </si>
  <si>
    <t>998766201R00</t>
  </si>
  <si>
    <t>Přesun hmot pro konstrukce truhlářské v objektech výšky do 6 m</t>
  </si>
  <si>
    <t>767587219KR1</t>
  </si>
  <si>
    <t>Podhled minerální,vidit.kce,kazeta 600x600mm</t>
  </si>
  <si>
    <t>prodejna : 7,50*4,96+10,15*4,96+10,15*0,50+14,00*5,20</t>
  </si>
  <si>
    <t>998767201R00</t>
  </si>
  <si>
    <t>Přesun hmot pro kovové stavební doplňk. konstrukce v objektech výšky do 6 m</t>
  </si>
  <si>
    <t>800-767</t>
  </si>
  <si>
    <t>781497111RS3</t>
  </si>
  <si>
    <t xml:space="preserve">Lišty k obkladům profil ukončovací leštěný hliník, uložení do tmele, výška profilu 10 mm,  </t>
  </si>
  <si>
    <t>800-771</t>
  </si>
  <si>
    <t>kuchyň : 0,50+2,60+2,00</t>
  </si>
  <si>
    <t>998781201R00</t>
  </si>
  <si>
    <t>Přesun hmot pro obklady keramické v objektech výšky do 6 m</t>
  </si>
  <si>
    <t>783224900R00</t>
  </si>
  <si>
    <t xml:space="preserve">Údržba nátěrů doplňkových konstrukcí, syntetické jednonásobné s 1x emailováním,  </t>
  </si>
  <si>
    <t>800-783</t>
  </si>
  <si>
    <t>na vzduchu schnoucích</t>
  </si>
  <si>
    <t>nátěr zárubní : (1,45+2*2,00)*0,25+4*(0,80+2*2,00)*0,25+3*(0,60+2*2,00)*0,25</t>
  </si>
  <si>
    <t>783903812R00</t>
  </si>
  <si>
    <t>Ostatní práce odmaštění saponáty</t>
  </si>
  <si>
    <t>keramická dlažba - prodejna : 27,15*4,90+14,00*5,20</t>
  </si>
  <si>
    <t>784191201R00</t>
  </si>
  <si>
    <t>Příprava povrchu Penetrace (napouštění) podkladu disperzní, jednonásobná</t>
  </si>
  <si>
    <t>800-784</t>
  </si>
  <si>
    <t xml:space="preserve">stěny : </t>
  </si>
  <si>
    <t>prodejna : 2*(27,150+10,60)*3,00-7*2,45*2,80</t>
  </si>
  <si>
    <t>kancelář : 2*(2,45+5,35)*4,15</t>
  </si>
  <si>
    <t>sklad : 2*(5,35+5,95)*4,15-2,00*2,65</t>
  </si>
  <si>
    <t>chodba : 2*(1,60+4,90)*4,15</t>
  </si>
  <si>
    <t>sprcha : 2*(1,60+1,20)*(4,15-2,00)</t>
  </si>
  <si>
    <t>kuchyň : 2*(4,60+4,90)*4,15</t>
  </si>
  <si>
    <t>WC 1 : 2*(1,10+2,55)*(4,15-1,50)</t>
  </si>
  <si>
    <t>WC 2 : 2*(1,10+2,55)*(4,15-1,50)</t>
  </si>
  <si>
    <t>malý sklad : 2*(4,60+1,20)*4,15</t>
  </si>
  <si>
    <t xml:space="preserve">stropy : </t>
  </si>
  <si>
    <t>784195112R00</t>
  </si>
  <si>
    <t>Malby z malířských směsí hlinkových,  , bělost 77 %, dvojnásobné</t>
  </si>
  <si>
    <t>979082213R00</t>
  </si>
  <si>
    <t>Vodorovná doprava suti po suchu bez naložení, ale se složením a hrubým urovnáním na vzdálenost do 1 km</t>
  </si>
  <si>
    <t>822-1</t>
  </si>
  <si>
    <t>Přesun suti</t>
  </si>
  <si>
    <t>POL8_</t>
  </si>
  <si>
    <t>979082219R00</t>
  </si>
  <si>
    <t>Vodorovná doprava suti po suchu příplatek k ceně za každý další i započatý 1 km přes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</si>
  <si>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</si>
  <si>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</si>
  <si>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</si>
  <si>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</si>
  <si>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</si>
  <si>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09 04 z Katalogu odpadů</t>
  </si>
  <si>
    <t>SUM</t>
  </si>
  <si>
    <t>Nařezání izolace na potřebný rouzměr. Vložení izolace do stěny bez dodávky tepelné izolace.</t>
  </si>
  <si>
    <t>END</t>
  </si>
  <si>
    <t>612409991RT2</t>
  </si>
  <si>
    <t>Začištění omítek kolem oken, dveří a obkladů apod. s použitím suché maltové směsi</t>
  </si>
  <si>
    <t>okna v prodejně : 6*(1,20+2*1,20)</t>
  </si>
  <si>
    <t>612425931RT2</t>
  </si>
  <si>
    <t>Omítka vápenná vnitřního ostění omítkou štukovou</t>
  </si>
  <si>
    <t>POL1_1</t>
  </si>
  <si>
    <t>okenního nebo dveřního, z pomocného pracovního lešení o výšce podlahy do 1900 mm a pro zatížení do 1,5 kPa,</t>
  </si>
  <si>
    <t>okna v prodejně : 6*(1,20+2*1,20)*0,20</t>
  </si>
  <si>
    <t>629451112R00</t>
  </si>
  <si>
    <t>Vyrovnávací vrstva z cementové malty šířky přes 150 do 300 mm</t>
  </si>
  <si>
    <t>pod klempířskými prvky,</t>
  </si>
  <si>
    <t xml:space="preserve">pod parapet vně i vnitřní : </t>
  </si>
  <si>
    <t>okna v prodejně : 6*1,20*2</t>
  </si>
  <si>
    <t>622409991RT2</t>
  </si>
  <si>
    <t>Začištění vnějších omítek kolem oken,dveří apod., s použitím suché maltové směsi</t>
  </si>
  <si>
    <t>lešení pro osazení venkovního parapetu a vnějšího ostění : 12,00*1,20</t>
  </si>
  <si>
    <t>968061112R00</t>
  </si>
  <si>
    <t>Vyvěšení nebo zavěšení dřevěných křídel oken, plochy do 1,5 m2</t>
  </si>
  <si>
    <t>okna v prodejně : 6</t>
  </si>
  <si>
    <t>okna vstupu : 5</t>
  </si>
  <si>
    <t>Hlavní vstup : 2</t>
  </si>
  <si>
    <t>Boční vstup : 1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</si>
  <si>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</si>
  <si>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</si>
  <si>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</si>
  <si>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okna v prodejně : 6*1,20*1,20</t>
  </si>
  <si>
    <t>968083012R00</t>
  </si>
  <si>
    <t>Vybourání plastových výplní otvorů prosklených dveří, nad 2 m2</t>
  </si>
  <si>
    <t>stěna a hlavní vstup : 2,45*3,12</t>
  </si>
  <si>
    <t>boční dveře : 0,97*2,63</t>
  </si>
  <si>
    <t>968096002R00</t>
  </si>
  <si>
    <t xml:space="preserve">Vybourání vnitřních parapetů plastových, šířky do 50 cm,  </t>
  </si>
  <si>
    <t>okna v prodejně : 6*1,20</t>
  </si>
  <si>
    <t xml:space="preserve">Přesun hmot pro opravy a údržbu objektů pro opravy a údržbu dosavadních objektů včetně vnějších plášťů  výšky do 6 m,  </t>
  </si>
  <si>
    <t>764511650R00</t>
  </si>
  <si>
    <t>Oplechování parapetů z titanzinkového plechu oplechování parametů celoplošným lepením, RŠ 330 mm, povrch přírodní TiZn, povrch lesklý</t>
  </si>
  <si>
    <t>800-764</t>
  </si>
  <si>
    <t>včetně dodávky plechových tabulí a svitků, včetně spojovacích prostředků a těsnící hmoty.</t>
  </si>
  <si>
    <t>764410850R00</t>
  </si>
  <si>
    <t>Demontáž oplechování parapetů rš od 100 do 330 mm</t>
  </si>
  <si>
    <t>998764203R00</t>
  </si>
  <si>
    <t>Přesun hmot pro konstrukce klempířské v objektech výšky do 24 m</t>
  </si>
  <si>
    <t>766629301R00</t>
  </si>
  <si>
    <t>Montáž otvorových prvků plastových nebo z dřevěných europrofilů oken, plochy do 1,50 m2</t>
  </si>
  <si>
    <t>766694113R00</t>
  </si>
  <si>
    <t>Ostatní montáž parapetních desek dřevěných pro jakékoliv upevnění _x000D_
 šířky do 300 mm, délky přes 1600 do 2600 mm</t>
  </si>
  <si>
    <t>766629305KR1</t>
  </si>
  <si>
    <t>Montáž stěn nebo dveří hliníkových</t>
  </si>
  <si>
    <t>766999511KR1</t>
  </si>
  <si>
    <t>Vnitřní parapet dřevotřískový tl.250mm bílý včetně krytek</t>
  </si>
  <si>
    <t>7,20*1,05</t>
  </si>
  <si>
    <t>SPC001</t>
  </si>
  <si>
    <t>Al.vnější stěna s dvoukřídlovými dveřmi o rozměru 2450 x 3120 mm</t>
  </si>
  <si>
    <t>SPC002</t>
  </si>
  <si>
    <t>Al.vnější jednokřídlové plné dveře s pevně proskleným nadsvětlíkem o rozměru 970 x 2630 mm</t>
  </si>
  <si>
    <t>SPC003</t>
  </si>
  <si>
    <t>Okno plastové 1200 x 1200 mm, trojsklo U=0,7</t>
  </si>
  <si>
    <t>SPC004</t>
  </si>
  <si>
    <t>Pákové ovládání sklopných oken bez ovládací přenosné kliky</t>
  </si>
  <si>
    <t>SPC005</t>
  </si>
  <si>
    <t>Přenosná ovládací klika sklopných oken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</si>
  <si>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</si>
  <si>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</si>
  <si>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</si>
  <si>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před vstupem : 2,30*1,00</t>
  </si>
  <si>
    <t>596291111R00</t>
  </si>
  <si>
    <t>Řezání zámkové dlažby tloušťky 60 mm</t>
  </si>
  <si>
    <t>2,30+1,00</t>
  </si>
  <si>
    <t>564731199KR1</t>
  </si>
  <si>
    <t>Podklad z kameniva drceného vel.0-32 mm,tl. 10 cm</t>
  </si>
  <si>
    <t>59245110R</t>
  </si>
  <si>
    <t>dlažba betonová dvouvrstvá, skladebná; obdélník; šedá; l = 200 mm; š = 100 mm; tl. 60,0 mm</t>
  </si>
  <si>
    <t>2,30*1,1</t>
  </si>
  <si>
    <t>621477121R00</t>
  </si>
  <si>
    <t>Oprava vnějších hladkých omítek podhledů složitost fasády I.-II., množství opravované plochy do 10%</t>
  </si>
  <si>
    <t>postřik vodou a jednovrstvé doplnění omítky</t>
  </si>
  <si>
    <t>římsa (podhled a čelo) : 36,00*(0,75+0,45)+6,00*(1,70+0,45)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</si>
  <si>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</si>
  <si>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</si>
  <si>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</si>
  <si>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>622904112R00</t>
  </si>
  <si>
    <t>Očištění fasád tlakovou vodou, složitost fasády 1 - 2</t>
  </si>
  <si>
    <t>631317120R00</t>
  </si>
  <si>
    <t>Mazanina z betonu prostého řezání dilatačních spár v čerstvém betonu prostém, hloubky 0-200 mm</t>
  </si>
  <si>
    <t>(z kameniva) hlazená dřevěným hladítkem</t>
  </si>
  <si>
    <t>plocha před vstupem : 2*1,00</t>
  </si>
  <si>
    <t>941955002R00</t>
  </si>
  <si>
    <t>Lešení lehké pracovní pomocné pomocné, o výšce lešeňové podlahy přes 1,2 do 1,9 m</t>
  </si>
  <si>
    <t>pro opravu římsy a demontáž nápisu : (36,00+6,00)*1,20</t>
  </si>
  <si>
    <t>952901110R00</t>
  </si>
  <si>
    <t>Čištění budov mytím vnějších ploch oken a dveří</t>
  </si>
  <si>
    <t>zeď : 2,00*3,00</t>
  </si>
  <si>
    <t>výlohy : 7*2,45*2,80</t>
  </si>
  <si>
    <t>952901199KR1</t>
  </si>
  <si>
    <t>Odlepení plakátů na výlohách a zdech</t>
  </si>
  <si>
    <t>výlohy : 5*2,45*2,80</t>
  </si>
  <si>
    <t>965042221RT2</t>
  </si>
  <si>
    <t>Bourání podkladů pod dlažby nebo litých celistvých dlažeb a mazanin  betonových nebo z litého asfaltu, tloušťky přes 100 mm, plochy do 1 m2</t>
  </si>
  <si>
    <t>m3</t>
  </si>
  <si>
    <t>před vstupem : 2,30*1,00*0,20</t>
  </si>
  <si>
    <t>978015221R00</t>
  </si>
  <si>
    <t>Otlučení omítek vápenných nebo vápenocementových vnějších s vyškrabáním spár, s očištěním zdiva  1. až 4. stupni složitosti, v rozsahu do 10 %</t>
  </si>
  <si>
    <t>767999111KR1</t>
  </si>
  <si>
    <t>Demontáž nápisu Kutil (bez ocelové konstrukce)</t>
  </si>
  <si>
    <t>767999112KR1</t>
  </si>
  <si>
    <t>Vyčištění anglických dvorků</t>
  </si>
  <si>
    <t>Pol__0001</t>
  </si>
  <si>
    <t>kabel CYKY-J 3x2,5 pu</t>
  </si>
  <si>
    <t>Kombinovaný chraníč B16, 0,03 mA</t>
  </si>
  <si>
    <t>ks</t>
  </si>
  <si>
    <t>R-položka</t>
  </si>
  <si>
    <t>POL12_1</t>
  </si>
  <si>
    <t>Pol__0002</t>
  </si>
  <si>
    <t>Kombinovaný chraníč B10, 0,03 mA</t>
  </si>
  <si>
    <t>Pol__0003</t>
  </si>
  <si>
    <t>jistič před elektroměrem</t>
  </si>
  <si>
    <t>Pol__0004</t>
  </si>
  <si>
    <t>Jistič B16/1</t>
  </si>
  <si>
    <t>Pol__0005</t>
  </si>
  <si>
    <t>svodič přepětí</t>
  </si>
  <si>
    <t>220671354R00</t>
  </si>
  <si>
    <t>proudový chránič</t>
  </si>
  <si>
    <t>RTS 13/ I</t>
  </si>
  <si>
    <t>Pol__0007</t>
  </si>
  <si>
    <t>hl. vypínač</t>
  </si>
  <si>
    <t>Pol__0008</t>
  </si>
  <si>
    <t>jistič pro zásuvky 400V/16A</t>
  </si>
  <si>
    <t>Pol__0009</t>
  </si>
  <si>
    <t>jistič pro zásuvky 400V/32A</t>
  </si>
  <si>
    <t>Pol__0010</t>
  </si>
  <si>
    <t>CY 6</t>
  </si>
  <si>
    <t>Pol__0011</t>
  </si>
  <si>
    <t>din lišta</t>
  </si>
  <si>
    <t>Pol__0012</t>
  </si>
  <si>
    <t>rozvodnice velká</t>
  </si>
  <si>
    <t>kabel CYKY-J 3x1,5 pu</t>
  </si>
  <si>
    <t>kabel CYKY-J 5x6 pu</t>
  </si>
  <si>
    <t>zásuvka dvojnásobná</t>
  </si>
  <si>
    <t>vypínač</t>
  </si>
  <si>
    <t>Pol__0006</t>
  </si>
  <si>
    <t>krabice elektroinstalační</t>
  </si>
  <si>
    <t>svorkvnice uzemňovací MET</t>
  </si>
  <si>
    <t>CYA 10 zelenožlutá</t>
  </si>
  <si>
    <t>svorka zemnící ZSA 16 včetně Cu pásku</t>
  </si>
  <si>
    <t>sekaní, dražkování, sadrovaní</t>
  </si>
  <si>
    <t>POL3_0</t>
  </si>
  <si>
    <t>zásuvka 400V/16A, 400V/32A</t>
  </si>
  <si>
    <t>kabel CYKY-J 5x4 pu</t>
  </si>
  <si>
    <t>Pol__0013</t>
  </si>
  <si>
    <t>Na podružný materiál</t>
  </si>
  <si>
    <t>Pol__0014</t>
  </si>
  <si>
    <t>vestavěné svitidlo do podhledu LED</t>
  </si>
  <si>
    <t>Pol__0015</t>
  </si>
  <si>
    <t>průmyslové svítidlo LED</t>
  </si>
  <si>
    <t>Pol__0016</t>
  </si>
  <si>
    <t>svítidlo LED nástěnné/stropní</t>
  </si>
  <si>
    <t>Pol__0017</t>
  </si>
  <si>
    <t>ocelové lanko pro zavěšení svítidel</t>
  </si>
  <si>
    <t>Pol__0018</t>
  </si>
  <si>
    <t>svítidlo LED do výlohy stropní</t>
  </si>
  <si>
    <t>Pol__0019</t>
  </si>
  <si>
    <t>nouzové osvětlení LED</t>
  </si>
  <si>
    <t>Pol__0020</t>
  </si>
  <si>
    <t>na podružný materiál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</si>
</sst>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DC9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SUMIF(F59:F79,A16,I59:I79)+SUMIF(F59:F79,"PSU",I59:I79)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SUMIF(F59:F79,A17,I59:I79)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SUMIF(F59:F79,A18,I59:I79)</f>
        <v>0</v>
      </c>
      <c r="J18" s="85"/>
    </row>
    <row r="19" spans="1:10" ht="23.25" customHeight="1">
      <c r="A19" s="199" t="s">
        <v>118</v>
      </c>
      <c r="B19" s="38" t="s">
        <v>27</v>
      </c>
      <c r="C19" s="62"/>
      <c r="D19" s="63"/>
      <c r="E19" s="83"/>
      <c r="F19" s="84"/>
      <c r="G19" s="83"/>
      <c r="H19" s="84"/>
      <c r="I19" s="83">
        <f>SUMIF(F59:F79,A19,I59:I79)</f>
        <v>0</v>
      </c>
      <c r="J19" s="85"/>
    </row>
    <row r="20" spans="1:10" ht="23.25" customHeight="1">
      <c r="A20" s="199" t="s">
        <v>119</v>
      </c>
      <c r="B20" s="38" t="s">
        <v>28</v>
      </c>
      <c r="C20" s="62"/>
      <c r="D20" s="63"/>
      <c r="E20" s="83"/>
      <c r="F20" s="84"/>
      <c r="G20" s="83"/>
      <c r="H20" s="84"/>
      <c r="I20" s="83">
        <f>SUMIF(F59:F79,A20,I59:I79)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>
      <c r="A39" s="137">
        <v>1</v>
      </c>
      <c r="B39" s="148" t="s">
        <v>51</v>
      </c>
      <c r="C39" s="149"/>
      <c r="D39" s="149"/>
      <c r="E39" s="149"/>
      <c r="F39" s="150">
        <f>'SO01 A2 Pol'!AE130+'SO01 B Pol'!AE74+'SO01 C Pol'!AE59+'SO01 E2 Pol'!AE45</f>
        <v>0</v>
      </c>
      <c r="G39" s="151">
        <f>'SO01 A2 Pol'!AF130+'SO01 B Pol'!AF74+'SO01 C Pol'!AF59+'SO01 E2 Pol'!AF45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customHeight="1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/>
      <c r="J40" s="160"/>
    </row>
    <row r="41" spans="1:10" ht="25.5" customHeight="1">
      <c r="A41" s="137">
        <v>2</v>
      </c>
      <c r="B41" s="155" t="s">
        <v>53</v>
      </c>
      <c r="C41" s="156" t="s">
        <v>54</v>
      </c>
      <c r="D41" s="156"/>
      <c r="E41" s="156"/>
      <c r="F41" s="157">
        <f>'SO01 A2 Pol'!AE130+'SO01 B Pol'!AE74+'SO01 C Pol'!AE59+'SO01 E2 Pol'!AE45</f>
        <v>0</v>
      </c>
      <c r="G41" s="158">
        <f>'SO01 A2 Pol'!AF130+'SO01 B Pol'!AF74+'SO01 C Pol'!AF59+'SO01 E2 Pol'!AF45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customHeight="1">
      <c r="A42" s="137">
        <v>3</v>
      </c>
      <c r="B42" s="161" t="s">
        <v>55</v>
      </c>
      <c r="C42" s="149" t="s">
        <v>56</v>
      </c>
      <c r="D42" s="149"/>
      <c r="E42" s="149"/>
      <c r="F42" s="162">
        <f>'SO01 A2 Pol'!AE130</f>
        <v>0</v>
      </c>
      <c r="G42" s="152">
        <f>'SO01 A2 Pol'!AF130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customHeight="1">
      <c r="A43" s="137">
        <v>3</v>
      </c>
      <c r="B43" s="161" t="s">
        <v>57</v>
      </c>
      <c r="C43" s="149" t="s">
        <v>58</v>
      </c>
      <c r="D43" s="149"/>
      <c r="E43" s="149"/>
      <c r="F43" s="162">
        <f>'SO01 B Pol'!AE74</f>
        <v>0</v>
      </c>
      <c r="G43" s="152">
        <f>'SO01 B Pol'!AF74</f>
        <v>0</v>
      </c>
      <c r="H43" s="152"/>
      <c r="I43" s="153">
        <f>F43+G43+H43</f>
        <v>0</v>
      </c>
      <c r="J43" s="154" t="str">
        <f>IF(CenaCelkemVypocet=0,"",I43/CenaCelkemVypocet*100)</f>
        <v/>
      </c>
    </row>
    <row r="44" spans="1:10" ht="25.5" customHeight="1">
      <c r="A44" s="137">
        <v>3</v>
      </c>
      <c r="B44" s="161" t="s">
        <v>59</v>
      </c>
      <c r="C44" s="149" t="s">
        <v>60</v>
      </c>
      <c r="D44" s="149"/>
      <c r="E44" s="149"/>
      <c r="F44" s="162">
        <f>'SO01 C Pol'!AE59</f>
        <v>0</v>
      </c>
      <c r="G44" s="152">
        <f>'SO01 C Pol'!AF59</f>
        <v>0</v>
      </c>
      <c r="H44" s="152"/>
      <c r="I44" s="153">
        <f>F44+G44+H44</f>
        <v>0</v>
      </c>
      <c r="J44" s="154" t="str">
        <f>IF(CenaCelkemVypocet=0,"",I44/CenaCelkemVypocet*100)</f>
        <v/>
      </c>
    </row>
    <row r="45" spans="1:10" ht="25.5" customHeight="1">
      <c r="A45" s="137">
        <v>3</v>
      </c>
      <c r="B45" s="161" t="s">
        <v>61</v>
      </c>
      <c r="C45" s="149" t="s">
        <v>62</v>
      </c>
      <c r="D45" s="149"/>
      <c r="E45" s="149"/>
      <c r="F45" s="162">
        <f>'SO01 E2 Pol'!AE45</f>
        <v>0</v>
      </c>
      <c r="G45" s="152">
        <f>'SO01 E2 Pol'!AF45</f>
        <v>0</v>
      </c>
      <c r="H45" s="152"/>
      <c r="I45" s="153">
        <f>F45+G45+H45</f>
        <v>0</v>
      </c>
      <c r="J45" s="154" t="str">
        <f>IF(CenaCelkemVypocet=0,"",I45/CenaCelkemVypocet*100)</f>
        <v/>
      </c>
    </row>
    <row r="46" spans="1:10" ht="25.5" customHeight="1">
      <c r="A46" s="137"/>
      <c r="B46" s="163" t="s">
        <v>63</v>
      </c>
      <c r="C46" s="164"/>
      <c r="D46" s="164"/>
      <c r="E46" s="164"/>
      <c r="F46" s="165">
        <f>SUMIF(A39:A45,"=1",F39:F45)</f>
        <v>0</v>
      </c>
      <c r="G46" s="166">
        <f>SUMIF(A39:A45,"=1",G39:G45)</f>
        <v>0</v>
      </c>
      <c r="H46" s="166">
        <f>SUMIF(A39:A45,"=1",H39:H45)</f>
        <v>0</v>
      </c>
      <c r="I46" s="167">
        <f>SUMIF(A39:A45,"=1",I39:I45)</f>
        <v>0</v>
      </c>
      <c r="J46" s="168">
        <f>SUMIF(A39:A45,"=1",J39:J45)</f>
        <v>0</v>
      </c>
    </row>
    <row r="48" spans="1:10">
      <c r="A48" t="s">
        <v>65</v>
      </c>
      <c r="B48" t="s">
        <v>66</v>
      </c>
    </row>
    <row r="49" spans="1:10">
      <c r="A49" t="s">
        <v>67</v>
      </c>
      <c r="B49" t="s">
        <v>68</v>
      </c>
    </row>
    <row r="50" spans="1:10">
      <c r="A50" t="s">
        <v>69</v>
      </c>
      <c r="B50" t="s">
        <v>70</v>
      </c>
    </row>
    <row r="51" spans="1:10">
      <c r="A51" t="s">
        <v>69</v>
      </c>
      <c r="B51" t="s">
        <v>71</v>
      </c>
    </row>
    <row r="52" spans="1:10">
      <c r="A52" t="s">
        <v>69</v>
      </c>
      <c r="B52" t="s">
        <v>72</v>
      </c>
    </row>
    <row r="53" spans="1:10">
      <c r="A53" t="s">
        <v>69</v>
      </c>
      <c r="B53" t="s">
        <v>73</v>
      </c>
    </row>
    <row r="56" spans="1:10" ht="15.6">
      <c r="B56" s="179" t="s">
        <v>74</v>
      </c>
    </row>
    <row r="58" spans="1:10" ht="25.5" customHeight="1">
      <c r="A58" s="181"/>
      <c r="B58" s="184" t="s">
        <v>17</v>
      </c>
      <c r="C58" s="184" t="s">
        <v>5</v>
      </c>
      <c r="D58" s="185"/>
      <c r="E58" s="185"/>
      <c r="F58" s="186" t="s">
        <v>75</v>
      </c>
      <c r="G58" s="186"/>
      <c r="H58" s="186"/>
      <c r="I58" s="186" t="s">
        <v>29</v>
      </c>
      <c r="J58" s="186" t="s">
        <v>0</v>
      </c>
    </row>
    <row r="59" spans="1:10" ht="36.75" customHeight="1">
      <c r="A59" s="182"/>
      <c r="B59" s="187" t="s">
        <v>76</v>
      </c>
      <c r="C59" s="188" t="s">
        <v>77</v>
      </c>
      <c r="D59" s="189"/>
      <c r="E59" s="189"/>
      <c r="F59" s="195" t="s">
        <v>24</v>
      </c>
      <c r="G59" s="196"/>
      <c r="H59" s="196"/>
      <c r="I59" s="196">
        <f>'SO01 E2 Pol'!G8+'SO01 E2 Pol'!G23</f>
        <v>0</v>
      </c>
      <c r="J59" s="193" t="str">
        <f>IF(I80=0,"",I59/I80*100)</f>
        <v/>
      </c>
    </row>
    <row r="60" spans="1:10" ht="36.75" customHeight="1">
      <c r="A60" s="182"/>
      <c r="B60" s="187" t="s">
        <v>78</v>
      </c>
      <c r="C60" s="188" t="s">
        <v>79</v>
      </c>
      <c r="D60" s="189"/>
      <c r="E60" s="189"/>
      <c r="F60" s="195" t="s">
        <v>24</v>
      </c>
      <c r="G60" s="196"/>
      <c r="H60" s="196"/>
      <c r="I60" s="196">
        <f>'SO01 E2 Pol'!G36</f>
        <v>0</v>
      </c>
      <c r="J60" s="193" t="str">
        <f>IF(I80=0,"",I60/I80*100)</f>
        <v/>
      </c>
    </row>
    <row r="61" spans="1:10" ht="36.75" customHeight="1">
      <c r="A61" s="182"/>
      <c r="B61" s="187" t="s">
        <v>80</v>
      </c>
      <c r="C61" s="188" t="s">
        <v>81</v>
      </c>
      <c r="D61" s="189"/>
      <c r="E61" s="189"/>
      <c r="F61" s="195" t="s">
        <v>24</v>
      </c>
      <c r="G61" s="196"/>
      <c r="H61" s="196"/>
      <c r="I61" s="196">
        <f>'SO01 E2 Pol'!G10</f>
        <v>0</v>
      </c>
      <c r="J61" s="193" t="str">
        <f>IF(I80=0,"",I61/I80*100)</f>
        <v/>
      </c>
    </row>
    <row r="62" spans="1:10" ht="36.75" customHeight="1">
      <c r="A62" s="182"/>
      <c r="B62" s="187" t="s">
        <v>82</v>
      </c>
      <c r="C62" s="188" t="s">
        <v>83</v>
      </c>
      <c r="D62" s="189"/>
      <c r="E62" s="189"/>
      <c r="F62" s="195" t="s">
        <v>24</v>
      </c>
      <c r="G62" s="196"/>
      <c r="H62" s="196"/>
      <c r="I62" s="196">
        <f>'SO01 A2 Pol'!G8</f>
        <v>0</v>
      </c>
      <c r="J62" s="193" t="str">
        <f>IF(I80=0,"",I62/I80*100)</f>
        <v/>
      </c>
    </row>
    <row r="63" spans="1:10" ht="36.75" customHeight="1">
      <c r="A63" s="182"/>
      <c r="B63" s="187" t="s">
        <v>84</v>
      </c>
      <c r="C63" s="188" t="s">
        <v>85</v>
      </c>
      <c r="D63" s="189"/>
      <c r="E63" s="189"/>
      <c r="F63" s="195" t="s">
        <v>24</v>
      </c>
      <c r="G63" s="196"/>
      <c r="H63" s="196"/>
      <c r="I63" s="196">
        <f>'SO01 C Pol'!G8</f>
        <v>0</v>
      </c>
      <c r="J63" s="193" t="str">
        <f>IF(I80=0,"",I63/I80*100)</f>
        <v/>
      </c>
    </row>
    <row r="64" spans="1:10" ht="36.75" customHeight="1">
      <c r="A64" s="182"/>
      <c r="B64" s="187" t="s">
        <v>86</v>
      </c>
      <c r="C64" s="188" t="s">
        <v>87</v>
      </c>
      <c r="D64" s="189"/>
      <c r="E64" s="189"/>
      <c r="F64" s="195" t="s">
        <v>24</v>
      </c>
      <c r="G64" s="196"/>
      <c r="H64" s="196"/>
      <c r="I64" s="196">
        <f>'SO01 A2 Pol'!G14+'SO01 B Pol'!G8</f>
        <v>0</v>
      </c>
      <c r="J64" s="193" t="str">
        <f>IF(I80=0,"",I64/I80*100)</f>
        <v/>
      </c>
    </row>
    <row r="65" spans="1:10" ht="36.75" customHeight="1">
      <c r="A65" s="182"/>
      <c r="B65" s="187" t="s">
        <v>88</v>
      </c>
      <c r="C65" s="188" t="s">
        <v>89</v>
      </c>
      <c r="D65" s="189"/>
      <c r="E65" s="189"/>
      <c r="F65" s="195" t="s">
        <v>24</v>
      </c>
      <c r="G65" s="196"/>
      <c r="H65" s="196"/>
      <c r="I65" s="196">
        <f>'SO01 B Pol'!G18+'SO01 C Pol'!G18</f>
        <v>0</v>
      </c>
      <c r="J65" s="193" t="str">
        <f>IF(I80=0,"",I65/I80*100)</f>
        <v/>
      </c>
    </row>
    <row r="66" spans="1:10" ht="36.75" customHeight="1">
      <c r="A66" s="182"/>
      <c r="B66" s="187" t="s">
        <v>90</v>
      </c>
      <c r="C66" s="188" t="s">
        <v>91</v>
      </c>
      <c r="D66" s="189"/>
      <c r="E66" s="189"/>
      <c r="F66" s="195" t="s">
        <v>24</v>
      </c>
      <c r="G66" s="196"/>
      <c r="H66" s="196"/>
      <c r="I66" s="196">
        <f>'SO01 C Pol'!G27</f>
        <v>0</v>
      </c>
      <c r="J66" s="193" t="str">
        <f>IF(I80=0,"",I66/I80*100)</f>
        <v/>
      </c>
    </row>
    <row r="67" spans="1:10" ht="36.75" customHeight="1">
      <c r="A67" s="182"/>
      <c r="B67" s="187" t="s">
        <v>92</v>
      </c>
      <c r="C67" s="188" t="s">
        <v>93</v>
      </c>
      <c r="D67" s="189"/>
      <c r="E67" s="189"/>
      <c r="F67" s="195" t="s">
        <v>24</v>
      </c>
      <c r="G67" s="196"/>
      <c r="H67" s="196"/>
      <c r="I67" s="196">
        <f>'SO01 A2 Pol'!G39+'SO01 B Pol'!G20+'SO01 C Pol'!G31</f>
        <v>0</v>
      </c>
      <c r="J67" s="193" t="str">
        <f>IF(I80=0,"",I67/I80*100)</f>
        <v/>
      </c>
    </row>
    <row r="68" spans="1:10" ht="36.75" customHeight="1">
      <c r="A68" s="182"/>
      <c r="B68" s="187" t="s">
        <v>94</v>
      </c>
      <c r="C68" s="188" t="s">
        <v>95</v>
      </c>
      <c r="D68" s="189"/>
      <c r="E68" s="189"/>
      <c r="F68" s="195" t="s">
        <v>24</v>
      </c>
      <c r="G68" s="196"/>
      <c r="H68" s="196"/>
      <c r="I68" s="196">
        <f>'SO01 A2 Pol'!G50+'SO01 C Pol'!G34</f>
        <v>0</v>
      </c>
      <c r="J68" s="193" t="str">
        <f>IF(I80=0,"",I68/I80*100)</f>
        <v/>
      </c>
    </row>
    <row r="69" spans="1:10" ht="36.75" customHeight="1">
      <c r="A69" s="182"/>
      <c r="B69" s="187" t="s">
        <v>96</v>
      </c>
      <c r="C69" s="188" t="s">
        <v>97</v>
      </c>
      <c r="D69" s="189"/>
      <c r="E69" s="189"/>
      <c r="F69" s="195" t="s">
        <v>24</v>
      </c>
      <c r="G69" s="196"/>
      <c r="H69" s="196"/>
      <c r="I69" s="196">
        <f>'SO01 A2 Pol'!G52+'SO01 B Pol'!G23+'SO01 C Pol'!G41</f>
        <v>0</v>
      </c>
      <c r="J69" s="193" t="str">
        <f>IF(I80=0,"",I69/I80*100)</f>
        <v/>
      </c>
    </row>
    <row r="70" spans="1:10" ht="36.75" customHeight="1">
      <c r="A70" s="182"/>
      <c r="B70" s="187" t="s">
        <v>98</v>
      </c>
      <c r="C70" s="188" t="s">
        <v>99</v>
      </c>
      <c r="D70" s="189"/>
      <c r="E70" s="189"/>
      <c r="F70" s="195" t="s">
        <v>24</v>
      </c>
      <c r="G70" s="196"/>
      <c r="H70" s="196"/>
      <c r="I70" s="196">
        <f>'SO01 A2 Pol'!G57+'SO01 B Pol'!G40+'SO01 C Pol'!G46</f>
        <v>0</v>
      </c>
      <c r="J70" s="193" t="str">
        <f>IF(I80=0,"",I70/I80*100)</f>
        <v/>
      </c>
    </row>
    <row r="71" spans="1:10" ht="36.75" customHeight="1">
      <c r="A71" s="182"/>
      <c r="B71" s="187" t="s">
        <v>100</v>
      </c>
      <c r="C71" s="188" t="s">
        <v>100</v>
      </c>
      <c r="D71" s="189"/>
      <c r="E71" s="189"/>
      <c r="F71" s="195" t="s">
        <v>24</v>
      </c>
      <c r="G71" s="196"/>
      <c r="H71" s="196"/>
      <c r="I71" s="196">
        <f>'SO01 A2 Pol'!G60</f>
        <v>0</v>
      </c>
      <c r="J71" s="193" t="str">
        <f>IF(I80=0,"",I71/I80*100)</f>
        <v/>
      </c>
    </row>
    <row r="72" spans="1:10" ht="36.75" customHeight="1">
      <c r="A72" s="182"/>
      <c r="B72" s="187" t="s">
        <v>101</v>
      </c>
      <c r="C72" s="188" t="s">
        <v>102</v>
      </c>
      <c r="D72" s="189"/>
      <c r="E72" s="189"/>
      <c r="F72" s="195" t="s">
        <v>25</v>
      </c>
      <c r="G72" s="196"/>
      <c r="H72" s="196"/>
      <c r="I72" s="196">
        <f>'SO01 A2 Pol'!G66</f>
        <v>0</v>
      </c>
      <c r="J72" s="193" t="str">
        <f>IF(I80=0,"",I72/I80*100)</f>
        <v/>
      </c>
    </row>
    <row r="73" spans="1:10" ht="36.75" customHeight="1">
      <c r="A73" s="182"/>
      <c r="B73" s="187" t="s">
        <v>103</v>
      </c>
      <c r="C73" s="188" t="s">
        <v>104</v>
      </c>
      <c r="D73" s="189"/>
      <c r="E73" s="189"/>
      <c r="F73" s="195" t="s">
        <v>25</v>
      </c>
      <c r="G73" s="196"/>
      <c r="H73" s="196"/>
      <c r="I73" s="196">
        <f>'SO01 B Pol'!G43</f>
        <v>0</v>
      </c>
      <c r="J73" s="193" t="str">
        <f>IF(I80=0,"",I73/I80*100)</f>
        <v/>
      </c>
    </row>
    <row r="74" spans="1:10" ht="36.75" customHeight="1">
      <c r="A74" s="182"/>
      <c r="B74" s="187" t="s">
        <v>105</v>
      </c>
      <c r="C74" s="188" t="s">
        <v>106</v>
      </c>
      <c r="D74" s="189"/>
      <c r="E74" s="189"/>
      <c r="F74" s="195" t="s">
        <v>25</v>
      </c>
      <c r="G74" s="196"/>
      <c r="H74" s="196"/>
      <c r="I74" s="196">
        <f>'SO01 A2 Pol'!G75+'SO01 B Pol'!G50</f>
        <v>0</v>
      </c>
      <c r="J74" s="193" t="str">
        <f>IF(I80=0,"",I74/I80*100)</f>
        <v/>
      </c>
    </row>
    <row r="75" spans="1:10" ht="36.75" customHeight="1">
      <c r="A75" s="182"/>
      <c r="B75" s="187" t="s">
        <v>107</v>
      </c>
      <c r="C75" s="188" t="s">
        <v>108</v>
      </c>
      <c r="D75" s="189"/>
      <c r="E75" s="189"/>
      <c r="F75" s="195" t="s">
        <v>25</v>
      </c>
      <c r="G75" s="196"/>
      <c r="H75" s="196"/>
      <c r="I75" s="196">
        <f>'SO01 A2 Pol'!G85+'SO01 C Pol'!G49</f>
        <v>0</v>
      </c>
      <c r="J75" s="193" t="str">
        <f>IF(I80=0,"",I75/I80*100)</f>
        <v/>
      </c>
    </row>
    <row r="76" spans="1:10" ht="36.75" customHeight="1">
      <c r="A76" s="182"/>
      <c r="B76" s="187" t="s">
        <v>109</v>
      </c>
      <c r="C76" s="188" t="s">
        <v>110</v>
      </c>
      <c r="D76" s="189"/>
      <c r="E76" s="189"/>
      <c r="F76" s="195" t="s">
        <v>25</v>
      </c>
      <c r="G76" s="196"/>
      <c r="H76" s="196"/>
      <c r="I76" s="196">
        <f>'SO01 A2 Pol'!G90</f>
        <v>0</v>
      </c>
      <c r="J76" s="193" t="str">
        <f>IF(I80=0,"",I76/I80*100)</f>
        <v/>
      </c>
    </row>
    <row r="77" spans="1:10" ht="36.75" customHeight="1">
      <c r="A77" s="182"/>
      <c r="B77" s="187" t="s">
        <v>111</v>
      </c>
      <c r="C77" s="188" t="s">
        <v>112</v>
      </c>
      <c r="D77" s="189"/>
      <c r="E77" s="189"/>
      <c r="F77" s="195" t="s">
        <v>25</v>
      </c>
      <c r="G77" s="196"/>
      <c r="H77" s="196"/>
      <c r="I77" s="196">
        <f>'SO01 A2 Pol'!G94</f>
        <v>0</v>
      </c>
      <c r="J77" s="193" t="str">
        <f>IF(I80=0,"",I77/I80*100)</f>
        <v/>
      </c>
    </row>
    <row r="78" spans="1:10" ht="36.75" customHeight="1">
      <c r="A78" s="182"/>
      <c r="B78" s="187" t="s">
        <v>113</v>
      </c>
      <c r="C78" s="188" t="s">
        <v>114</v>
      </c>
      <c r="D78" s="189"/>
      <c r="E78" s="189"/>
      <c r="F78" s="195" t="s">
        <v>25</v>
      </c>
      <c r="G78" s="196"/>
      <c r="H78" s="196"/>
      <c r="I78" s="196">
        <f>'SO01 A2 Pol'!G100</f>
        <v>0</v>
      </c>
      <c r="J78" s="193" t="str">
        <f>IF(I80=0,"",I78/I80*100)</f>
        <v/>
      </c>
    </row>
    <row r="79" spans="1:10" ht="36.75" customHeight="1">
      <c r="A79" s="182"/>
      <c r="B79" s="187" t="s">
        <v>115</v>
      </c>
      <c r="C79" s="188" t="s">
        <v>116</v>
      </c>
      <c r="D79" s="189"/>
      <c r="E79" s="189"/>
      <c r="F79" s="195" t="s">
        <v>117</v>
      </c>
      <c r="G79" s="196"/>
      <c r="H79" s="196"/>
      <c r="I79" s="196">
        <f>'SO01 A2 Pol'!G123+'SO01 B Pol'!G67+'SO01 C Pol'!G52</f>
        <v>0</v>
      </c>
      <c r="J79" s="193" t="str">
        <f>IF(I80=0,"",I79/I80*100)</f>
        <v/>
      </c>
    </row>
    <row r="80" spans="1:10" ht="25.5" customHeight="1">
      <c r="A80" s="183"/>
      <c r="B80" s="190" t="s">
        <v>1</v>
      </c>
      <c r="C80" s="191"/>
      <c r="D80" s="192"/>
      <c r="E80" s="192"/>
      <c r="F80" s="197"/>
      <c r="G80" s="198"/>
      <c r="H80" s="198"/>
      <c r="I80" s="198">
        <f>SUM(I59:I79)</f>
        <v>0</v>
      </c>
      <c r="J80" s="194">
        <f>SUM(J59:J79)</f>
        <v>0</v>
      </c>
    </row>
    <row r="81" spans="6:10">
      <c r="F81" s="135"/>
      <c r="G81" s="135"/>
      <c r="H81" s="135"/>
      <c r="I81" s="135"/>
      <c r="J81" s="136"/>
    </row>
    <row r="82" spans="6:10">
      <c r="F82" s="135"/>
      <c r="G82" s="135"/>
      <c r="H82" s="135"/>
      <c r="I82" s="135"/>
      <c r="J82" s="136"/>
    </row>
    <row r="83" spans="6:10">
      <c r="F83" s="135"/>
      <c r="G83" s="135"/>
      <c r="H83" s="135"/>
      <c r="I83" s="135"/>
      <c r="J83" s="136"/>
    </row>
  </sheetData>
  <sheetProtection password="DC9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6:E76"/>
    <mergeCell ref="C77:E77"/>
    <mergeCell ref="C78:E78"/>
    <mergeCell ref="C79:E79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DC9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120</v>
      </c>
      <c r="B1" s="200"/>
      <c r="C1" s="200"/>
      <c r="D1" s="200"/>
      <c r="E1" s="200"/>
      <c r="F1" s="200"/>
      <c r="G1" s="200"/>
      <c r="AG1" t="s">
        <v>121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122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122</v>
      </c>
      <c r="AG3" t="s">
        <v>123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124</v>
      </c>
    </row>
    <row r="5" spans="1:60">
      <c r="D5" s="10"/>
    </row>
    <row r="6" spans="1:60" ht="39.6">
      <c r="A6" s="211" t="s">
        <v>125</v>
      </c>
      <c r="B6" s="213" t="s">
        <v>126</v>
      </c>
      <c r="C6" s="213" t="s">
        <v>127</v>
      </c>
      <c r="D6" s="212" t="s">
        <v>128</v>
      </c>
      <c r="E6" s="211" t="s">
        <v>129</v>
      </c>
      <c r="F6" s="210" t="s">
        <v>130</v>
      </c>
      <c r="G6" s="211" t="s">
        <v>29</v>
      </c>
      <c r="H6" s="214" t="s">
        <v>30</v>
      </c>
      <c r="I6" s="214" t="s">
        <v>131</v>
      </c>
      <c r="J6" s="214" t="s">
        <v>31</v>
      </c>
      <c r="K6" s="214" t="s">
        <v>132</v>
      </c>
      <c r="L6" s="214" t="s">
        <v>133</v>
      </c>
      <c r="M6" s="214" t="s">
        <v>134</v>
      </c>
      <c r="N6" s="214" t="s">
        <v>135</v>
      </c>
      <c r="O6" s="214" t="s">
        <v>136</v>
      </c>
      <c r="P6" s="214" t="s">
        <v>137</v>
      </c>
      <c r="Q6" s="214" t="s">
        <v>138</v>
      </c>
      <c r="R6" s="214" t="s">
        <v>139</v>
      </c>
      <c r="S6" s="214" t="s">
        <v>140</v>
      </c>
      <c r="T6" s="214" t="s">
        <v>141</v>
      </c>
      <c r="U6" s="214" t="s">
        <v>142</v>
      </c>
      <c r="V6" s="214" t="s">
        <v>143</v>
      </c>
      <c r="W6" s="214" t="s">
        <v>144</v>
      </c>
      <c r="X6" s="214" t="s">
        <v>145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146</v>
      </c>
      <c r="B8" s="232" t="s">
        <v>82</v>
      </c>
      <c r="C8" s="258" t="s">
        <v>83</v>
      </c>
      <c r="D8" s="233"/>
      <c r="E8" s="234"/>
      <c r="F8" s="235"/>
      <c r="G8" s="235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4"/>
      <c r="O8" s="234">
        <f>SUM(O9:O13)</f>
        <v>0.25</v>
      </c>
      <c r="P8" s="234"/>
      <c r="Q8" s="234">
        <f>SUM(Q9:Q13)</f>
        <v>0</v>
      </c>
      <c r="R8" s="235"/>
      <c r="S8" s="235"/>
      <c r="T8" s="236"/>
      <c r="U8" s="230"/>
      <c r="V8" s="230">
        <f>SUM(V9:V13)</f>
        <v>6.82</v>
      </c>
      <c r="W8" s="230"/>
      <c r="X8" s="230"/>
      <c r="AG8" t="s">
        <v>147</v>
      </c>
    </row>
    <row r="9" spans="1:60" outlineLevel="1">
      <c r="A9" s="238">
        <v>1</v>
      </c>
      <c r="B9" s="239" t="s">
        <v>148</v>
      </c>
      <c r="C9" s="259" t="s">
        <v>149</v>
      </c>
      <c r="D9" s="240" t="s">
        <v>150</v>
      </c>
      <c r="E9" s="241">
        <v>5.3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4.768E-2</v>
      </c>
      <c r="O9" s="241">
        <f>ROUND(E9*N9,2)</f>
        <v>0.25</v>
      </c>
      <c r="P9" s="241">
        <v>0</v>
      </c>
      <c r="Q9" s="241">
        <f>ROUND(E9*P9,2)</f>
        <v>0</v>
      </c>
      <c r="R9" s="243" t="s">
        <v>151</v>
      </c>
      <c r="S9" s="243" t="s">
        <v>152</v>
      </c>
      <c r="T9" s="244" t="s">
        <v>152</v>
      </c>
      <c r="U9" s="226">
        <v>1.2869999999999999</v>
      </c>
      <c r="V9" s="226">
        <f>ROUND(E9*U9,2)</f>
        <v>6.82</v>
      </c>
      <c r="W9" s="226"/>
      <c r="X9" s="226" t="s">
        <v>153</v>
      </c>
      <c r="Y9" s="215"/>
      <c r="Z9" s="215"/>
      <c r="AA9" s="215"/>
      <c r="AB9" s="215"/>
      <c r="AC9" s="215"/>
      <c r="AD9" s="215"/>
      <c r="AE9" s="215"/>
      <c r="AF9" s="215"/>
      <c r="AG9" s="215" t="s">
        <v>154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0" t="s">
        <v>155</v>
      </c>
      <c r="D10" s="246"/>
      <c r="E10" s="246"/>
      <c r="F10" s="246"/>
      <c r="G10" s="24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156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5" t="str">
        <f>C10</f>
        <v>zřízení nosné konstrukce příčky, vložení tepelné izolace tl. do 5 cm, montáž desek, tmelení spár Q2 a úprava rohů. Včetně dodávek materiálu.</v>
      </c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1" t="s">
        <v>157</v>
      </c>
      <c r="D11" s="228"/>
      <c r="E11" s="229">
        <v>5.3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158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38">
        <v>2</v>
      </c>
      <c r="B12" s="239" t="s">
        <v>159</v>
      </c>
      <c r="C12" s="259" t="s">
        <v>160</v>
      </c>
      <c r="D12" s="240" t="s">
        <v>161</v>
      </c>
      <c r="E12" s="241">
        <v>7.2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15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162</v>
      </c>
      <c r="T12" s="244" t="s">
        <v>163</v>
      </c>
      <c r="U12" s="226">
        <v>0</v>
      </c>
      <c r="V12" s="226">
        <f>ROUND(E12*U12,2)</f>
        <v>0</v>
      </c>
      <c r="W12" s="226"/>
      <c r="X12" s="226" t="s">
        <v>153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154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164</v>
      </c>
      <c r="D13" s="228"/>
      <c r="E13" s="229">
        <v>7.2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158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>
      <c r="A14" s="231" t="s">
        <v>146</v>
      </c>
      <c r="B14" s="232" t="s">
        <v>86</v>
      </c>
      <c r="C14" s="258" t="s">
        <v>87</v>
      </c>
      <c r="D14" s="233"/>
      <c r="E14" s="234"/>
      <c r="F14" s="235"/>
      <c r="G14" s="235">
        <f>SUMIF(AG15:AG38,"&lt;&gt;NOR",G15:G38)</f>
        <v>0</v>
      </c>
      <c r="H14" s="235"/>
      <c r="I14" s="235">
        <f>SUM(I15:I38)</f>
        <v>0</v>
      </c>
      <c r="J14" s="235"/>
      <c r="K14" s="235">
        <f>SUM(K15:K38)</f>
        <v>0</v>
      </c>
      <c r="L14" s="235"/>
      <c r="M14" s="235">
        <f>SUM(M15:M38)</f>
        <v>0</v>
      </c>
      <c r="N14" s="234"/>
      <c r="O14" s="234">
        <f>SUM(O15:O38)</f>
        <v>2.38</v>
      </c>
      <c r="P14" s="234"/>
      <c r="Q14" s="234">
        <f>SUM(Q15:Q38)</f>
        <v>0</v>
      </c>
      <c r="R14" s="235"/>
      <c r="S14" s="235"/>
      <c r="T14" s="236"/>
      <c r="U14" s="230"/>
      <c r="V14" s="230">
        <f>SUM(V15:V38)</f>
        <v>115.22</v>
      </c>
      <c r="W14" s="230"/>
      <c r="X14" s="230"/>
      <c r="AG14" t="s">
        <v>147</v>
      </c>
    </row>
    <row r="15" spans="1:60" ht="20.399999999999999" outlineLevel="1">
      <c r="A15" s="238">
        <v>3</v>
      </c>
      <c r="B15" s="239" t="s">
        <v>165</v>
      </c>
      <c r="C15" s="259" t="s">
        <v>166</v>
      </c>
      <c r="D15" s="240" t="s">
        <v>150</v>
      </c>
      <c r="E15" s="241">
        <v>128.72999999999999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15</v>
      </c>
      <c r="M15" s="243">
        <f>G15*(1+L15/100)</f>
        <v>0</v>
      </c>
      <c r="N15" s="241">
        <v>3.5500000000000002E-3</v>
      </c>
      <c r="O15" s="241">
        <f>ROUND(E15*N15,2)</f>
        <v>0.46</v>
      </c>
      <c r="P15" s="241">
        <v>0</v>
      </c>
      <c r="Q15" s="241">
        <f>ROUND(E15*P15,2)</f>
        <v>0</v>
      </c>
      <c r="R15" s="243" t="s">
        <v>167</v>
      </c>
      <c r="S15" s="243" t="s">
        <v>152</v>
      </c>
      <c r="T15" s="244" t="s">
        <v>152</v>
      </c>
      <c r="U15" s="226">
        <v>0.16</v>
      </c>
      <c r="V15" s="226">
        <f>ROUND(E15*U15,2)</f>
        <v>20.6</v>
      </c>
      <c r="W15" s="226"/>
      <c r="X15" s="226" t="s">
        <v>153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154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2" t="s">
        <v>168</v>
      </c>
      <c r="D16" s="247"/>
      <c r="E16" s="247"/>
      <c r="F16" s="247"/>
      <c r="G16" s="247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169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1" t="s">
        <v>170</v>
      </c>
      <c r="D17" s="228"/>
      <c r="E17" s="229">
        <v>47.12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158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1" t="s">
        <v>171</v>
      </c>
      <c r="D18" s="228"/>
      <c r="E18" s="229">
        <v>13.1075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158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61" t="s">
        <v>172</v>
      </c>
      <c r="D19" s="228"/>
      <c r="E19" s="229">
        <v>31.8325</v>
      </c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15"/>
      <c r="Z19" s="215"/>
      <c r="AA19" s="215"/>
      <c r="AB19" s="215"/>
      <c r="AC19" s="215"/>
      <c r="AD19" s="215"/>
      <c r="AE19" s="215"/>
      <c r="AF19" s="215"/>
      <c r="AG19" s="215" t="s">
        <v>158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1" t="s">
        <v>173</v>
      </c>
      <c r="D20" s="228"/>
      <c r="E20" s="229">
        <v>7.84</v>
      </c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15"/>
      <c r="Z20" s="215"/>
      <c r="AA20" s="215"/>
      <c r="AB20" s="215"/>
      <c r="AC20" s="215"/>
      <c r="AD20" s="215"/>
      <c r="AE20" s="215"/>
      <c r="AF20" s="215"/>
      <c r="AG20" s="215" t="s">
        <v>158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1" t="s">
        <v>174</v>
      </c>
      <c r="D21" s="228"/>
      <c r="E21" s="229">
        <v>1.92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158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1" t="s">
        <v>175</v>
      </c>
      <c r="D22" s="228"/>
      <c r="E22" s="229">
        <v>15.78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158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22"/>
      <c r="B23" s="223"/>
      <c r="C23" s="261" t="s">
        <v>176</v>
      </c>
      <c r="D23" s="228"/>
      <c r="E23" s="229">
        <v>2.8050000000000002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15"/>
      <c r="Z23" s="215"/>
      <c r="AA23" s="215"/>
      <c r="AB23" s="215"/>
      <c r="AC23" s="215"/>
      <c r="AD23" s="215"/>
      <c r="AE23" s="215"/>
      <c r="AF23" s="215"/>
      <c r="AG23" s="215" t="s">
        <v>158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1" t="s">
        <v>177</v>
      </c>
      <c r="D24" s="228"/>
      <c r="E24" s="229">
        <v>2.8050000000000002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158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1" t="s">
        <v>178</v>
      </c>
      <c r="D25" s="228"/>
      <c r="E25" s="229">
        <v>5.52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158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38">
        <v>4</v>
      </c>
      <c r="B26" s="239" t="s">
        <v>179</v>
      </c>
      <c r="C26" s="259" t="s">
        <v>180</v>
      </c>
      <c r="D26" s="240" t="s">
        <v>161</v>
      </c>
      <c r="E26" s="241">
        <v>300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15</v>
      </c>
      <c r="M26" s="243">
        <f>G26*(1+L26/100)</f>
        <v>0</v>
      </c>
      <c r="N26" s="241">
        <v>5.5999999999999995E-4</v>
      </c>
      <c r="O26" s="241">
        <f>ROUND(E26*N26,2)</f>
        <v>0.17</v>
      </c>
      <c r="P26" s="241">
        <v>0</v>
      </c>
      <c r="Q26" s="241">
        <f>ROUND(E26*P26,2)</f>
        <v>0</v>
      </c>
      <c r="R26" s="243" t="s">
        <v>167</v>
      </c>
      <c r="S26" s="243" t="s">
        <v>152</v>
      </c>
      <c r="T26" s="244" t="s">
        <v>152</v>
      </c>
      <c r="U26" s="226">
        <v>0.12</v>
      </c>
      <c r="V26" s="226">
        <f>ROUND(E26*U26,2)</f>
        <v>36</v>
      </c>
      <c r="W26" s="226"/>
      <c r="X26" s="226" t="s">
        <v>153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154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60" t="s">
        <v>181</v>
      </c>
      <c r="D27" s="246"/>
      <c r="E27" s="246"/>
      <c r="F27" s="246"/>
      <c r="G27" s="24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15"/>
      <c r="Z27" s="215"/>
      <c r="AA27" s="215"/>
      <c r="AB27" s="215"/>
      <c r="AC27" s="215"/>
      <c r="AD27" s="215"/>
      <c r="AE27" s="215"/>
      <c r="AF27" s="215"/>
      <c r="AG27" s="215" t="s">
        <v>156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8">
        <v>5</v>
      </c>
      <c r="B28" s="239" t="s">
        <v>182</v>
      </c>
      <c r="C28" s="259" t="s">
        <v>183</v>
      </c>
      <c r="D28" s="240" t="s">
        <v>150</v>
      </c>
      <c r="E28" s="241">
        <v>532.9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15</v>
      </c>
      <c r="M28" s="243">
        <f>G28*(1+L28/100)</f>
        <v>0</v>
      </c>
      <c r="N28" s="241">
        <v>3.2799999999999999E-3</v>
      </c>
      <c r="O28" s="241">
        <f>ROUND(E28*N28,2)</f>
        <v>1.75</v>
      </c>
      <c r="P28" s="241">
        <v>0</v>
      </c>
      <c r="Q28" s="241">
        <f>ROUND(E28*P28,2)</f>
        <v>0</v>
      </c>
      <c r="R28" s="243" t="s">
        <v>167</v>
      </c>
      <c r="S28" s="243" t="s">
        <v>152</v>
      </c>
      <c r="T28" s="244" t="s">
        <v>152</v>
      </c>
      <c r="U28" s="226">
        <v>0.11</v>
      </c>
      <c r="V28" s="226">
        <f>ROUND(E28*U28,2)</f>
        <v>58.62</v>
      </c>
      <c r="W28" s="226"/>
      <c r="X28" s="226" t="s">
        <v>153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154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61" t="s">
        <v>184</v>
      </c>
      <c r="D29" s="228"/>
      <c r="E29" s="229"/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158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1" t="s">
        <v>185</v>
      </c>
      <c r="D30" s="228"/>
      <c r="E30" s="229">
        <v>177.04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158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1" t="s">
        <v>186</v>
      </c>
      <c r="D31" s="228"/>
      <c r="E31" s="229">
        <v>61.14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158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1" t="s">
        <v>187</v>
      </c>
      <c r="D32" s="228"/>
      <c r="E32" s="229">
        <v>82.39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158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1" t="s">
        <v>188</v>
      </c>
      <c r="D33" s="228"/>
      <c r="E33" s="229">
        <v>43.21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158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1" t="s">
        <v>189</v>
      </c>
      <c r="D34" s="228"/>
      <c r="E34" s="229">
        <v>10.64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158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61" t="s">
        <v>190</v>
      </c>
      <c r="D35" s="228"/>
      <c r="E35" s="229">
        <v>75.05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158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1" t="s">
        <v>191</v>
      </c>
      <c r="D36" s="228"/>
      <c r="E36" s="229">
        <v>18.445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158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192</v>
      </c>
      <c r="D37" s="228"/>
      <c r="E37" s="229">
        <v>18.445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158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1" t="s">
        <v>193</v>
      </c>
      <c r="D38" s="228"/>
      <c r="E38" s="229">
        <v>46.54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158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>
      <c r="A39" s="231" t="s">
        <v>146</v>
      </c>
      <c r="B39" s="232" t="s">
        <v>92</v>
      </c>
      <c r="C39" s="258" t="s">
        <v>93</v>
      </c>
      <c r="D39" s="233"/>
      <c r="E39" s="234"/>
      <c r="F39" s="235"/>
      <c r="G39" s="235">
        <f>SUMIF(AG40:AG49,"&lt;&gt;NOR",G40:G49)</f>
        <v>0</v>
      </c>
      <c r="H39" s="235"/>
      <c r="I39" s="235">
        <f>SUM(I40:I49)</f>
        <v>0</v>
      </c>
      <c r="J39" s="235"/>
      <c r="K39" s="235">
        <f>SUM(K40:K49)</f>
        <v>0</v>
      </c>
      <c r="L39" s="235"/>
      <c r="M39" s="235">
        <f>SUM(M40:M49)</f>
        <v>0</v>
      </c>
      <c r="N39" s="234"/>
      <c r="O39" s="234">
        <f>SUM(O40:O49)</f>
        <v>0.35</v>
      </c>
      <c r="P39" s="234"/>
      <c r="Q39" s="234">
        <f>SUM(Q40:Q49)</f>
        <v>0</v>
      </c>
      <c r="R39" s="235"/>
      <c r="S39" s="235"/>
      <c r="T39" s="236"/>
      <c r="U39" s="230"/>
      <c r="V39" s="230">
        <f>SUM(V40:V49)</f>
        <v>51.74</v>
      </c>
      <c r="W39" s="230"/>
      <c r="X39" s="230"/>
      <c r="AG39" t="s">
        <v>147</v>
      </c>
    </row>
    <row r="40" spans="1:60" outlineLevel="1">
      <c r="A40" s="238">
        <v>6</v>
      </c>
      <c r="B40" s="239" t="s">
        <v>194</v>
      </c>
      <c r="C40" s="259" t="s">
        <v>195</v>
      </c>
      <c r="D40" s="240" t="s">
        <v>150</v>
      </c>
      <c r="E40" s="241">
        <v>287.44499999999999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15</v>
      </c>
      <c r="M40" s="243">
        <f>G40*(1+L40/100)</f>
        <v>0</v>
      </c>
      <c r="N40" s="241">
        <v>1.2099999999999999E-3</v>
      </c>
      <c r="O40" s="241">
        <f>ROUND(E40*N40,2)</f>
        <v>0.35</v>
      </c>
      <c r="P40" s="241">
        <v>0</v>
      </c>
      <c r="Q40" s="241">
        <f>ROUND(E40*P40,2)</f>
        <v>0</v>
      </c>
      <c r="R40" s="243" t="s">
        <v>196</v>
      </c>
      <c r="S40" s="243" t="s">
        <v>152</v>
      </c>
      <c r="T40" s="244" t="s">
        <v>197</v>
      </c>
      <c r="U40" s="226">
        <v>0.18</v>
      </c>
      <c r="V40" s="226">
        <f>ROUND(E40*U40,2)</f>
        <v>51.74</v>
      </c>
      <c r="W40" s="226"/>
      <c r="X40" s="226" t="s">
        <v>153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154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22"/>
      <c r="B41" s="223"/>
      <c r="C41" s="261" t="s">
        <v>198</v>
      </c>
      <c r="D41" s="228"/>
      <c r="E41" s="229">
        <v>205.83500000000001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15"/>
      <c r="Z41" s="215"/>
      <c r="AA41" s="215"/>
      <c r="AB41" s="215"/>
      <c r="AC41" s="215"/>
      <c r="AD41" s="215"/>
      <c r="AE41" s="215"/>
      <c r="AF41" s="215"/>
      <c r="AG41" s="215" t="s">
        <v>158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61" t="s">
        <v>171</v>
      </c>
      <c r="D42" s="228"/>
      <c r="E42" s="229">
        <v>13.1075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15"/>
      <c r="Z42" s="215"/>
      <c r="AA42" s="215"/>
      <c r="AB42" s="215"/>
      <c r="AC42" s="215"/>
      <c r="AD42" s="215"/>
      <c r="AE42" s="215"/>
      <c r="AF42" s="215"/>
      <c r="AG42" s="215" t="s">
        <v>158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61" t="s">
        <v>172</v>
      </c>
      <c r="D43" s="228"/>
      <c r="E43" s="229">
        <v>31.8325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15"/>
      <c r="Z43" s="215"/>
      <c r="AA43" s="215"/>
      <c r="AB43" s="215"/>
      <c r="AC43" s="215"/>
      <c r="AD43" s="215"/>
      <c r="AE43" s="215"/>
      <c r="AF43" s="215"/>
      <c r="AG43" s="215" t="s">
        <v>158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22"/>
      <c r="B44" s="223"/>
      <c r="C44" s="261" t="s">
        <v>173</v>
      </c>
      <c r="D44" s="228"/>
      <c r="E44" s="229">
        <v>7.84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15"/>
      <c r="Z44" s="215"/>
      <c r="AA44" s="215"/>
      <c r="AB44" s="215"/>
      <c r="AC44" s="215"/>
      <c r="AD44" s="215"/>
      <c r="AE44" s="215"/>
      <c r="AF44" s="215"/>
      <c r="AG44" s="215" t="s">
        <v>158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61" t="s">
        <v>174</v>
      </c>
      <c r="D45" s="228"/>
      <c r="E45" s="229">
        <v>1.92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158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61" t="s">
        <v>175</v>
      </c>
      <c r="D46" s="228"/>
      <c r="E46" s="229">
        <v>15.78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15"/>
      <c r="Z46" s="215"/>
      <c r="AA46" s="215"/>
      <c r="AB46" s="215"/>
      <c r="AC46" s="215"/>
      <c r="AD46" s="215"/>
      <c r="AE46" s="215"/>
      <c r="AF46" s="215"/>
      <c r="AG46" s="215" t="s">
        <v>158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22"/>
      <c r="B47" s="223"/>
      <c r="C47" s="261" t="s">
        <v>176</v>
      </c>
      <c r="D47" s="228"/>
      <c r="E47" s="229">
        <v>2.8050000000000002</v>
      </c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15"/>
      <c r="Z47" s="215"/>
      <c r="AA47" s="215"/>
      <c r="AB47" s="215"/>
      <c r="AC47" s="215"/>
      <c r="AD47" s="215"/>
      <c r="AE47" s="215"/>
      <c r="AF47" s="215"/>
      <c r="AG47" s="215" t="s">
        <v>158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/>
      <c r="B48" s="223"/>
      <c r="C48" s="261" t="s">
        <v>177</v>
      </c>
      <c r="D48" s="228"/>
      <c r="E48" s="229">
        <v>2.8050000000000002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15"/>
      <c r="Z48" s="215"/>
      <c r="AA48" s="215"/>
      <c r="AB48" s="215"/>
      <c r="AC48" s="215"/>
      <c r="AD48" s="215"/>
      <c r="AE48" s="215"/>
      <c r="AF48" s="215"/>
      <c r="AG48" s="215" t="s">
        <v>158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61" t="s">
        <v>178</v>
      </c>
      <c r="D49" s="228"/>
      <c r="E49" s="229">
        <v>5.52</v>
      </c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15"/>
      <c r="Z49" s="215"/>
      <c r="AA49" s="215"/>
      <c r="AB49" s="215"/>
      <c r="AC49" s="215"/>
      <c r="AD49" s="215"/>
      <c r="AE49" s="215"/>
      <c r="AF49" s="215"/>
      <c r="AG49" s="215" t="s">
        <v>158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>
      <c r="A50" s="231" t="s">
        <v>146</v>
      </c>
      <c r="B50" s="232" t="s">
        <v>94</v>
      </c>
      <c r="C50" s="258" t="s">
        <v>95</v>
      </c>
      <c r="D50" s="233"/>
      <c r="E50" s="234"/>
      <c r="F50" s="235"/>
      <c r="G50" s="235">
        <f>SUMIF(AG51:AG51,"&lt;&gt;NOR",G51:G51)</f>
        <v>0</v>
      </c>
      <c r="H50" s="235"/>
      <c r="I50" s="235">
        <f>SUM(I51:I51)</f>
        <v>0</v>
      </c>
      <c r="J50" s="235"/>
      <c r="K50" s="235">
        <f>SUM(K51:K51)</f>
        <v>0</v>
      </c>
      <c r="L50" s="235"/>
      <c r="M50" s="235">
        <f>SUM(M51:M51)</f>
        <v>0</v>
      </c>
      <c r="N50" s="234"/>
      <c r="O50" s="234">
        <f>SUM(O51:O51)</f>
        <v>0.01</v>
      </c>
      <c r="P50" s="234"/>
      <c r="Q50" s="234">
        <f>SUM(Q51:Q51)</f>
        <v>0</v>
      </c>
      <c r="R50" s="235"/>
      <c r="S50" s="235"/>
      <c r="T50" s="236"/>
      <c r="U50" s="230"/>
      <c r="V50" s="230">
        <f>SUM(V51:V51)</f>
        <v>89.11</v>
      </c>
      <c r="W50" s="230"/>
      <c r="X50" s="230"/>
      <c r="AG50" t="s">
        <v>147</v>
      </c>
    </row>
    <row r="51" spans="1:60" outlineLevel="1">
      <c r="A51" s="248">
        <v>7</v>
      </c>
      <c r="B51" s="249" t="s">
        <v>199</v>
      </c>
      <c r="C51" s="263" t="s">
        <v>200</v>
      </c>
      <c r="D51" s="250" t="s">
        <v>150</v>
      </c>
      <c r="E51" s="251">
        <v>287.44499999999999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15</v>
      </c>
      <c r="M51" s="253">
        <f>G51*(1+L51/100)</f>
        <v>0</v>
      </c>
      <c r="N51" s="251">
        <v>4.0000000000000003E-5</v>
      </c>
      <c r="O51" s="251">
        <f>ROUND(E51*N51,2)</f>
        <v>0.01</v>
      </c>
      <c r="P51" s="251">
        <v>0</v>
      </c>
      <c r="Q51" s="251">
        <f>ROUND(E51*P51,2)</f>
        <v>0</v>
      </c>
      <c r="R51" s="253" t="s">
        <v>151</v>
      </c>
      <c r="S51" s="253" t="s">
        <v>152</v>
      </c>
      <c r="T51" s="254" t="s">
        <v>197</v>
      </c>
      <c r="U51" s="226">
        <v>0.31</v>
      </c>
      <c r="V51" s="226">
        <f>ROUND(E51*U51,2)</f>
        <v>89.11</v>
      </c>
      <c r="W51" s="226"/>
      <c r="X51" s="226" t="s">
        <v>153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154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>
      <c r="A52" s="231" t="s">
        <v>146</v>
      </c>
      <c r="B52" s="232" t="s">
        <v>96</v>
      </c>
      <c r="C52" s="258" t="s">
        <v>97</v>
      </c>
      <c r="D52" s="233"/>
      <c r="E52" s="234"/>
      <c r="F52" s="235"/>
      <c r="G52" s="235">
        <f>SUMIF(AG53:AG56,"&lt;&gt;NOR",G53:G56)</f>
        <v>0</v>
      </c>
      <c r="H52" s="235"/>
      <c r="I52" s="235">
        <f>SUM(I53:I56)</f>
        <v>0</v>
      </c>
      <c r="J52" s="235"/>
      <c r="K52" s="235">
        <f>SUM(K53:K56)</f>
        <v>0</v>
      </c>
      <c r="L52" s="235"/>
      <c r="M52" s="235">
        <f>SUM(M53:M56)</f>
        <v>0</v>
      </c>
      <c r="N52" s="234"/>
      <c r="O52" s="234">
        <f>SUM(O53:O56)</f>
        <v>0</v>
      </c>
      <c r="P52" s="234"/>
      <c r="Q52" s="234">
        <f>SUM(Q53:Q56)</f>
        <v>1.33</v>
      </c>
      <c r="R52" s="235"/>
      <c r="S52" s="235"/>
      <c r="T52" s="236"/>
      <c r="U52" s="230"/>
      <c r="V52" s="230">
        <f>SUM(V53:V56)</f>
        <v>8.0500000000000007</v>
      </c>
      <c r="W52" s="230"/>
      <c r="X52" s="230"/>
      <c r="AG52" t="s">
        <v>147</v>
      </c>
    </row>
    <row r="53" spans="1:60" outlineLevel="1">
      <c r="A53" s="238">
        <v>8</v>
      </c>
      <c r="B53" s="239" t="s">
        <v>201</v>
      </c>
      <c r="C53" s="259" t="s">
        <v>202</v>
      </c>
      <c r="D53" s="240" t="s">
        <v>203</v>
      </c>
      <c r="E53" s="241">
        <v>3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15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 t="s">
        <v>204</v>
      </c>
      <c r="S53" s="243" t="s">
        <v>152</v>
      </c>
      <c r="T53" s="244" t="s">
        <v>152</v>
      </c>
      <c r="U53" s="226">
        <v>0.05</v>
      </c>
      <c r="V53" s="226">
        <f>ROUND(E53*U53,2)</f>
        <v>0.15</v>
      </c>
      <c r="W53" s="226"/>
      <c r="X53" s="226" t="s">
        <v>153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154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22"/>
      <c r="B54" s="223"/>
      <c r="C54" s="260" t="s">
        <v>205</v>
      </c>
      <c r="D54" s="246"/>
      <c r="E54" s="246"/>
      <c r="F54" s="246"/>
      <c r="G54" s="24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15"/>
      <c r="Z54" s="215"/>
      <c r="AA54" s="215"/>
      <c r="AB54" s="215"/>
      <c r="AC54" s="215"/>
      <c r="AD54" s="215"/>
      <c r="AE54" s="215"/>
      <c r="AF54" s="215"/>
      <c r="AG54" s="215" t="s">
        <v>156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ht="20.399999999999999" outlineLevel="1">
      <c r="A55" s="248">
        <v>9</v>
      </c>
      <c r="B55" s="249" t="s">
        <v>206</v>
      </c>
      <c r="C55" s="263" t="s">
        <v>207</v>
      </c>
      <c r="D55" s="250" t="s">
        <v>150</v>
      </c>
      <c r="E55" s="251">
        <v>128.72999999999999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15</v>
      </c>
      <c r="M55" s="253">
        <f>G55*(1+L55/100)</f>
        <v>0</v>
      </c>
      <c r="N55" s="251">
        <v>0</v>
      </c>
      <c r="O55" s="251">
        <f>ROUND(E55*N55,2)</f>
        <v>0</v>
      </c>
      <c r="P55" s="251">
        <v>2E-3</v>
      </c>
      <c r="Q55" s="251">
        <f>ROUND(E55*P55,2)</f>
        <v>0.26</v>
      </c>
      <c r="R55" s="253" t="s">
        <v>204</v>
      </c>
      <c r="S55" s="253" t="s">
        <v>152</v>
      </c>
      <c r="T55" s="254" t="s">
        <v>152</v>
      </c>
      <c r="U55" s="226">
        <v>0.02</v>
      </c>
      <c r="V55" s="226">
        <f>ROUND(E55*U55,2)</f>
        <v>2.57</v>
      </c>
      <c r="W55" s="226"/>
      <c r="X55" s="226" t="s">
        <v>153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154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0.399999999999999" outlineLevel="1">
      <c r="A56" s="248">
        <v>10</v>
      </c>
      <c r="B56" s="249" t="s">
        <v>208</v>
      </c>
      <c r="C56" s="263" t="s">
        <v>209</v>
      </c>
      <c r="D56" s="250" t="s">
        <v>150</v>
      </c>
      <c r="E56" s="251">
        <v>532.9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15</v>
      </c>
      <c r="M56" s="253">
        <f>G56*(1+L56/100)</f>
        <v>0</v>
      </c>
      <c r="N56" s="251">
        <v>0</v>
      </c>
      <c r="O56" s="251">
        <f>ROUND(E56*N56,2)</f>
        <v>0</v>
      </c>
      <c r="P56" s="251">
        <v>2E-3</v>
      </c>
      <c r="Q56" s="251">
        <f>ROUND(E56*P56,2)</f>
        <v>1.07</v>
      </c>
      <c r="R56" s="253" t="s">
        <v>204</v>
      </c>
      <c r="S56" s="253" t="s">
        <v>152</v>
      </c>
      <c r="T56" s="254" t="s">
        <v>152</v>
      </c>
      <c r="U56" s="226">
        <v>0.01</v>
      </c>
      <c r="V56" s="226">
        <f>ROUND(E56*U56,2)</f>
        <v>5.33</v>
      </c>
      <c r="W56" s="226"/>
      <c r="X56" s="226" t="s">
        <v>153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154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>
      <c r="A57" s="231" t="s">
        <v>146</v>
      </c>
      <c r="B57" s="232" t="s">
        <v>98</v>
      </c>
      <c r="C57" s="258" t="s">
        <v>99</v>
      </c>
      <c r="D57" s="233"/>
      <c r="E57" s="234"/>
      <c r="F57" s="235"/>
      <c r="G57" s="235">
        <f>SUMIF(AG58:AG59,"&lt;&gt;NOR",G58:G59)</f>
        <v>0</v>
      </c>
      <c r="H57" s="235"/>
      <c r="I57" s="235">
        <f>SUM(I58:I59)</f>
        <v>0</v>
      </c>
      <c r="J57" s="235"/>
      <c r="K57" s="235">
        <f>SUM(K58:K59)</f>
        <v>0</v>
      </c>
      <c r="L57" s="235"/>
      <c r="M57" s="235">
        <f>SUM(M58:M59)</f>
        <v>0</v>
      </c>
      <c r="N57" s="234"/>
      <c r="O57" s="234">
        <f>SUM(O58:O59)</f>
        <v>0</v>
      </c>
      <c r="P57" s="234"/>
      <c r="Q57" s="234">
        <f>SUM(Q58:Q59)</f>
        <v>0</v>
      </c>
      <c r="R57" s="235"/>
      <c r="S57" s="235"/>
      <c r="T57" s="236"/>
      <c r="U57" s="230"/>
      <c r="V57" s="230">
        <f>SUM(V58:V59)</f>
        <v>2.8</v>
      </c>
      <c r="W57" s="230"/>
      <c r="X57" s="230"/>
      <c r="AG57" t="s">
        <v>147</v>
      </c>
    </row>
    <row r="58" spans="1:60" ht="30.6" outlineLevel="1">
      <c r="A58" s="238">
        <v>11</v>
      </c>
      <c r="B58" s="239" t="s">
        <v>210</v>
      </c>
      <c r="C58" s="259" t="s">
        <v>211</v>
      </c>
      <c r="D58" s="240" t="s">
        <v>212</v>
      </c>
      <c r="E58" s="241">
        <v>2.9849100000000002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15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 t="s">
        <v>167</v>
      </c>
      <c r="S58" s="243" t="s">
        <v>152</v>
      </c>
      <c r="T58" s="244" t="s">
        <v>152</v>
      </c>
      <c r="U58" s="226">
        <v>0.9385</v>
      </c>
      <c r="V58" s="226">
        <f>ROUND(E58*U58,2)</f>
        <v>2.8</v>
      </c>
      <c r="W58" s="226"/>
      <c r="X58" s="226" t="s">
        <v>213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214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22"/>
      <c r="B59" s="223"/>
      <c r="C59" s="260" t="s">
        <v>215</v>
      </c>
      <c r="D59" s="246"/>
      <c r="E59" s="246"/>
      <c r="F59" s="246"/>
      <c r="G59" s="24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15"/>
      <c r="Z59" s="215"/>
      <c r="AA59" s="215"/>
      <c r="AB59" s="215"/>
      <c r="AC59" s="215"/>
      <c r="AD59" s="215"/>
      <c r="AE59" s="215"/>
      <c r="AF59" s="215"/>
      <c r="AG59" s="215" t="s">
        <v>156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>
      <c r="A60" s="231" t="s">
        <v>146</v>
      </c>
      <c r="B60" s="232" t="s">
        <v>100</v>
      </c>
      <c r="C60" s="258" t="s">
        <v>100</v>
      </c>
      <c r="D60" s="233"/>
      <c r="E60" s="234"/>
      <c r="F60" s="235"/>
      <c r="G60" s="235">
        <f>SUMIF(AG61:AG65,"&lt;&gt;NOR",G61:G65)</f>
        <v>0</v>
      </c>
      <c r="H60" s="235"/>
      <c r="I60" s="235">
        <f>SUM(I61:I65)</f>
        <v>0</v>
      </c>
      <c r="J60" s="235"/>
      <c r="K60" s="235">
        <f>SUM(K61:K65)</f>
        <v>0</v>
      </c>
      <c r="L60" s="235"/>
      <c r="M60" s="235">
        <f>SUM(M61:M65)</f>
        <v>0</v>
      </c>
      <c r="N60" s="234"/>
      <c r="O60" s="234">
        <f>SUM(O61:O65)</f>
        <v>0</v>
      </c>
      <c r="P60" s="234"/>
      <c r="Q60" s="234">
        <f>SUM(Q61:Q65)</f>
        <v>0</v>
      </c>
      <c r="R60" s="235"/>
      <c r="S60" s="235"/>
      <c r="T60" s="236"/>
      <c r="U60" s="230"/>
      <c r="V60" s="230">
        <f>SUM(V61:V65)</f>
        <v>0</v>
      </c>
      <c r="W60" s="230"/>
      <c r="X60" s="230"/>
      <c r="AG60" t="s">
        <v>147</v>
      </c>
    </row>
    <row r="61" spans="1:60" outlineLevel="1">
      <c r="A61" s="248">
        <v>12</v>
      </c>
      <c r="B61" s="249" t="s">
        <v>216</v>
      </c>
      <c r="C61" s="263" t="s">
        <v>217</v>
      </c>
      <c r="D61" s="250" t="s">
        <v>218</v>
      </c>
      <c r="E61" s="251">
        <v>1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15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162</v>
      </c>
      <c r="T61" s="254" t="s">
        <v>163</v>
      </c>
      <c r="U61" s="226">
        <v>0</v>
      </c>
      <c r="V61" s="226">
        <f>ROUND(E61*U61,2)</f>
        <v>0</v>
      </c>
      <c r="W61" s="226"/>
      <c r="X61" s="226" t="s">
        <v>153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154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8">
        <v>13</v>
      </c>
      <c r="B62" s="249" t="s">
        <v>219</v>
      </c>
      <c r="C62" s="263" t="s">
        <v>220</v>
      </c>
      <c r="D62" s="250" t="s">
        <v>218</v>
      </c>
      <c r="E62" s="251">
        <v>1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15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162</v>
      </c>
      <c r="T62" s="254" t="s">
        <v>163</v>
      </c>
      <c r="U62" s="226">
        <v>0</v>
      </c>
      <c r="V62" s="226">
        <f>ROUND(E62*U62,2)</f>
        <v>0</v>
      </c>
      <c r="W62" s="226"/>
      <c r="X62" s="226" t="s">
        <v>153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154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8">
        <v>14</v>
      </c>
      <c r="B63" s="249" t="s">
        <v>221</v>
      </c>
      <c r="C63" s="263" t="s">
        <v>222</v>
      </c>
      <c r="D63" s="250" t="s">
        <v>218</v>
      </c>
      <c r="E63" s="251">
        <v>1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15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162</v>
      </c>
      <c r="T63" s="254" t="s">
        <v>163</v>
      </c>
      <c r="U63" s="226">
        <v>0</v>
      </c>
      <c r="V63" s="226">
        <f>ROUND(E63*U63,2)</f>
        <v>0</v>
      </c>
      <c r="W63" s="226"/>
      <c r="X63" s="226" t="s">
        <v>153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154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8">
        <v>15</v>
      </c>
      <c r="B64" s="249" t="s">
        <v>223</v>
      </c>
      <c r="C64" s="263" t="s">
        <v>224</v>
      </c>
      <c r="D64" s="250" t="s">
        <v>218</v>
      </c>
      <c r="E64" s="251">
        <v>1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15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162</v>
      </c>
      <c r="T64" s="254" t="s">
        <v>163</v>
      </c>
      <c r="U64" s="226">
        <v>0</v>
      </c>
      <c r="V64" s="226">
        <f>ROUND(E64*U64,2)</f>
        <v>0</v>
      </c>
      <c r="W64" s="226"/>
      <c r="X64" s="226" t="s">
        <v>153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154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8">
        <v>16</v>
      </c>
      <c r="B65" s="249" t="s">
        <v>225</v>
      </c>
      <c r="C65" s="263" t="s">
        <v>226</v>
      </c>
      <c r="D65" s="250" t="s">
        <v>218</v>
      </c>
      <c r="E65" s="251">
        <v>1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15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162</v>
      </c>
      <c r="T65" s="254" t="s">
        <v>163</v>
      </c>
      <c r="U65" s="226">
        <v>0</v>
      </c>
      <c r="V65" s="226">
        <f>ROUND(E65*U65,2)</f>
        <v>0</v>
      </c>
      <c r="W65" s="226"/>
      <c r="X65" s="226" t="s">
        <v>153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154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>
      <c r="A66" s="231" t="s">
        <v>146</v>
      </c>
      <c r="B66" s="232" t="s">
        <v>101</v>
      </c>
      <c r="C66" s="258" t="s">
        <v>102</v>
      </c>
      <c r="D66" s="233"/>
      <c r="E66" s="234"/>
      <c r="F66" s="235"/>
      <c r="G66" s="235">
        <f>SUMIF(AG67:AG74,"&lt;&gt;NOR",G67:G74)</f>
        <v>0</v>
      </c>
      <c r="H66" s="235"/>
      <c r="I66" s="235">
        <f>SUM(I67:I74)</f>
        <v>0</v>
      </c>
      <c r="J66" s="235"/>
      <c r="K66" s="235">
        <f>SUM(K67:K74)</f>
        <v>0</v>
      </c>
      <c r="L66" s="235"/>
      <c r="M66" s="235">
        <f>SUM(M67:M74)</f>
        <v>0</v>
      </c>
      <c r="N66" s="234"/>
      <c r="O66" s="234">
        <f>SUM(O67:O74)</f>
        <v>0.03</v>
      </c>
      <c r="P66" s="234"/>
      <c r="Q66" s="234">
        <f>SUM(Q67:Q74)</f>
        <v>0</v>
      </c>
      <c r="R66" s="235"/>
      <c r="S66" s="235"/>
      <c r="T66" s="236"/>
      <c r="U66" s="230"/>
      <c r="V66" s="230">
        <f>SUM(V67:V74)</f>
        <v>0.85</v>
      </c>
      <c r="W66" s="230"/>
      <c r="X66" s="230"/>
      <c r="AG66" t="s">
        <v>147</v>
      </c>
    </row>
    <row r="67" spans="1:60" outlineLevel="1">
      <c r="A67" s="238">
        <v>17</v>
      </c>
      <c r="B67" s="239" t="s">
        <v>227</v>
      </c>
      <c r="C67" s="259" t="s">
        <v>228</v>
      </c>
      <c r="D67" s="240" t="s">
        <v>150</v>
      </c>
      <c r="E67" s="241">
        <v>5.3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15</v>
      </c>
      <c r="M67" s="243">
        <f>G67*(1+L67/100)</f>
        <v>0</v>
      </c>
      <c r="N67" s="241">
        <v>2.3000000000000001E-4</v>
      </c>
      <c r="O67" s="241">
        <f>ROUND(E67*N67,2)</f>
        <v>0</v>
      </c>
      <c r="P67" s="241">
        <v>0</v>
      </c>
      <c r="Q67" s="241">
        <f>ROUND(E67*P67,2)</f>
        <v>0</v>
      </c>
      <c r="R67" s="243" t="s">
        <v>229</v>
      </c>
      <c r="S67" s="243" t="s">
        <v>152</v>
      </c>
      <c r="T67" s="244" t="s">
        <v>152</v>
      </c>
      <c r="U67" s="226">
        <v>0.161</v>
      </c>
      <c r="V67" s="226">
        <f>ROUND(E67*U67,2)</f>
        <v>0.85</v>
      </c>
      <c r="W67" s="226"/>
      <c r="X67" s="226" t="s">
        <v>153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154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22"/>
      <c r="B68" s="223"/>
      <c r="C68" s="262" t="s">
        <v>308</v>
      </c>
      <c r="D68" s="247"/>
      <c r="E68" s="247"/>
      <c r="F68" s="247"/>
      <c r="G68" s="247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15"/>
      <c r="Z68" s="215"/>
      <c r="AA68" s="215"/>
      <c r="AB68" s="215"/>
      <c r="AC68" s="215"/>
      <c r="AD68" s="215"/>
      <c r="AE68" s="215"/>
      <c r="AF68" s="215"/>
      <c r="AG68" s="215" t="s">
        <v>169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22"/>
      <c r="B69" s="223"/>
      <c r="C69" s="264" t="s">
        <v>230</v>
      </c>
      <c r="D69" s="255"/>
      <c r="E69" s="255"/>
      <c r="F69" s="255"/>
      <c r="G69" s="255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15"/>
      <c r="Z69" s="215"/>
      <c r="AA69" s="215"/>
      <c r="AB69" s="215"/>
      <c r="AC69" s="215"/>
      <c r="AD69" s="215"/>
      <c r="AE69" s="215"/>
      <c r="AF69" s="215"/>
      <c r="AG69" s="215" t="s">
        <v>169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22"/>
      <c r="B70" s="223"/>
      <c r="C70" s="261" t="s">
        <v>231</v>
      </c>
      <c r="D70" s="228"/>
      <c r="E70" s="229">
        <v>5.3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15"/>
      <c r="Z70" s="215"/>
      <c r="AA70" s="215"/>
      <c r="AB70" s="215"/>
      <c r="AC70" s="215"/>
      <c r="AD70" s="215"/>
      <c r="AE70" s="215"/>
      <c r="AF70" s="215"/>
      <c r="AG70" s="215" t="s">
        <v>158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38">
        <v>18</v>
      </c>
      <c r="B71" s="239" t="s">
        <v>232</v>
      </c>
      <c r="C71" s="259" t="s">
        <v>233</v>
      </c>
      <c r="D71" s="240" t="s">
        <v>150</v>
      </c>
      <c r="E71" s="241">
        <v>5.83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15</v>
      </c>
      <c r="M71" s="243">
        <f>G71*(1+L71/100)</f>
        <v>0</v>
      </c>
      <c r="N71" s="241">
        <v>4.7999999999999996E-3</v>
      </c>
      <c r="O71" s="241">
        <f>ROUND(E71*N71,2)</f>
        <v>0.03</v>
      </c>
      <c r="P71" s="241">
        <v>0</v>
      </c>
      <c r="Q71" s="241">
        <f>ROUND(E71*P71,2)</f>
        <v>0</v>
      </c>
      <c r="R71" s="243"/>
      <c r="S71" s="243" t="s">
        <v>162</v>
      </c>
      <c r="T71" s="244" t="s">
        <v>152</v>
      </c>
      <c r="U71" s="226">
        <v>0</v>
      </c>
      <c r="V71" s="226">
        <f>ROUND(E71*U71,2)</f>
        <v>0</v>
      </c>
      <c r="W71" s="226"/>
      <c r="X71" s="226" t="s">
        <v>234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235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22"/>
      <c r="B72" s="223"/>
      <c r="C72" s="261" t="s">
        <v>236</v>
      </c>
      <c r="D72" s="228"/>
      <c r="E72" s="229">
        <v>5.83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15"/>
      <c r="Z72" s="215"/>
      <c r="AA72" s="215"/>
      <c r="AB72" s="215"/>
      <c r="AC72" s="215"/>
      <c r="AD72" s="215"/>
      <c r="AE72" s="215"/>
      <c r="AF72" s="215"/>
      <c r="AG72" s="215" t="s">
        <v>158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22">
        <v>19</v>
      </c>
      <c r="B73" s="223" t="s">
        <v>237</v>
      </c>
      <c r="C73" s="265" t="s">
        <v>238</v>
      </c>
      <c r="D73" s="224" t="s">
        <v>0</v>
      </c>
      <c r="E73" s="256"/>
      <c r="F73" s="227"/>
      <c r="G73" s="226">
        <f>ROUND(E73*F73,2)</f>
        <v>0</v>
      </c>
      <c r="H73" s="227"/>
      <c r="I73" s="226">
        <f>ROUND(E73*H73,2)</f>
        <v>0</v>
      </c>
      <c r="J73" s="227"/>
      <c r="K73" s="226">
        <f>ROUND(E73*J73,2)</f>
        <v>0</v>
      </c>
      <c r="L73" s="226">
        <v>15</v>
      </c>
      <c r="M73" s="226">
        <f>G73*(1+L73/100)</f>
        <v>0</v>
      </c>
      <c r="N73" s="225">
        <v>0</v>
      </c>
      <c r="O73" s="225">
        <f>ROUND(E73*N73,2)</f>
        <v>0</v>
      </c>
      <c r="P73" s="225">
        <v>0</v>
      </c>
      <c r="Q73" s="225">
        <f>ROUND(E73*P73,2)</f>
        <v>0</v>
      </c>
      <c r="R73" s="226" t="s">
        <v>229</v>
      </c>
      <c r="S73" s="226" t="s">
        <v>152</v>
      </c>
      <c r="T73" s="226" t="s">
        <v>152</v>
      </c>
      <c r="U73" s="226">
        <v>0</v>
      </c>
      <c r="V73" s="226">
        <f>ROUND(E73*U73,2)</f>
        <v>0</v>
      </c>
      <c r="W73" s="226"/>
      <c r="X73" s="226" t="s">
        <v>213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214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22"/>
      <c r="B74" s="223"/>
      <c r="C74" s="266" t="s">
        <v>239</v>
      </c>
      <c r="D74" s="257"/>
      <c r="E74" s="257"/>
      <c r="F74" s="257"/>
      <c r="G74" s="257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15"/>
      <c r="Z74" s="215"/>
      <c r="AA74" s="215"/>
      <c r="AB74" s="215"/>
      <c r="AC74" s="215"/>
      <c r="AD74" s="215"/>
      <c r="AE74" s="215"/>
      <c r="AF74" s="215"/>
      <c r="AG74" s="215" t="s">
        <v>156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>
      <c r="A75" s="231" t="s">
        <v>146</v>
      </c>
      <c r="B75" s="232" t="s">
        <v>105</v>
      </c>
      <c r="C75" s="258" t="s">
        <v>106</v>
      </c>
      <c r="D75" s="233"/>
      <c r="E75" s="234"/>
      <c r="F75" s="235"/>
      <c r="G75" s="235">
        <f>SUMIF(AG76:AG84,"&lt;&gt;NOR",G76:G84)</f>
        <v>0</v>
      </c>
      <c r="H75" s="235"/>
      <c r="I75" s="235">
        <f>SUM(I76:I84)</f>
        <v>0</v>
      </c>
      <c r="J75" s="235"/>
      <c r="K75" s="235">
        <f>SUM(K76:K84)</f>
        <v>0</v>
      </c>
      <c r="L75" s="235"/>
      <c r="M75" s="235">
        <f>SUM(M76:M84)</f>
        <v>0</v>
      </c>
      <c r="N75" s="234"/>
      <c r="O75" s="234">
        <f>SUM(O76:O84)</f>
        <v>0.06</v>
      </c>
      <c r="P75" s="234"/>
      <c r="Q75" s="234">
        <f>SUM(Q76:Q84)</f>
        <v>0</v>
      </c>
      <c r="R75" s="235"/>
      <c r="S75" s="235"/>
      <c r="T75" s="236"/>
      <c r="U75" s="230"/>
      <c r="V75" s="230">
        <f>SUM(V76:V84)</f>
        <v>7.26</v>
      </c>
      <c r="W75" s="230"/>
      <c r="X75" s="230"/>
      <c r="AG75" t="s">
        <v>147</v>
      </c>
    </row>
    <row r="76" spans="1:60" ht="20.399999999999999" outlineLevel="1">
      <c r="A76" s="248">
        <v>20</v>
      </c>
      <c r="B76" s="249" t="s">
        <v>240</v>
      </c>
      <c r="C76" s="263" t="s">
        <v>241</v>
      </c>
      <c r="D76" s="250" t="s">
        <v>203</v>
      </c>
      <c r="E76" s="251">
        <v>1</v>
      </c>
      <c r="F76" s="252"/>
      <c r="G76" s="253">
        <f>ROUND(E76*F76,2)</f>
        <v>0</v>
      </c>
      <c r="H76" s="252"/>
      <c r="I76" s="253">
        <f>ROUND(E76*H76,2)</f>
        <v>0</v>
      </c>
      <c r="J76" s="252"/>
      <c r="K76" s="253">
        <f>ROUND(E76*J76,2)</f>
        <v>0</v>
      </c>
      <c r="L76" s="253">
        <v>15</v>
      </c>
      <c r="M76" s="253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3" t="s">
        <v>242</v>
      </c>
      <c r="S76" s="253" t="s">
        <v>152</v>
      </c>
      <c r="T76" s="254" t="s">
        <v>152</v>
      </c>
      <c r="U76" s="226">
        <v>1.45</v>
      </c>
      <c r="V76" s="226">
        <f>ROUND(E76*U76,2)</f>
        <v>1.45</v>
      </c>
      <c r="W76" s="226"/>
      <c r="X76" s="226" t="s">
        <v>153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154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ht="20.399999999999999" outlineLevel="1">
      <c r="A77" s="248">
        <v>21</v>
      </c>
      <c r="B77" s="249" t="s">
        <v>243</v>
      </c>
      <c r="C77" s="263" t="s">
        <v>244</v>
      </c>
      <c r="D77" s="250" t="s">
        <v>203</v>
      </c>
      <c r="E77" s="251">
        <v>1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15</v>
      </c>
      <c r="M77" s="253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3" t="s">
        <v>242</v>
      </c>
      <c r="S77" s="253" t="s">
        <v>152</v>
      </c>
      <c r="T77" s="254" t="s">
        <v>152</v>
      </c>
      <c r="U77" s="226">
        <v>2.4500000000000002</v>
      </c>
      <c r="V77" s="226">
        <f>ROUND(E77*U77,2)</f>
        <v>2.4500000000000002</v>
      </c>
      <c r="W77" s="226"/>
      <c r="X77" s="226" t="s">
        <v>153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154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38">
        <v>22</v>
      </c>
      <c r="B78" s="239" t="s">
        <v>245</v>
      </c>
      <c r="C78" s="259" t="s">
        <v>246</v>
      </c>
      <c r="D78" s="240" t="s">
        <v>203</v>
      </c>
      <c r="E78" s="241">
        <v>1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15</v>
      </c>
      <c r="M78" s="243">
        <f>G78*(1+L78/100)</f>
        <v>0</v>
      </c>
      <c r="N78" s="241">
        <v>0</v>
      </c>
      <c r="O78" s="241">
        <f>ROUND(E78*N78,2)</f>
        <v>0</v>
      </c>
      <c r="P78" s="241">
        <v>0</v>
      </c>
      <c r="Q78" s="241">
        <f>ROUND(E78*P78,2)</f>
        <v>0</v>
      </c>
      <c r="R78" s="243"/>
      <c r="S78" s="243" t="s">
        <v>162</v>
      </c>
      <c r="T78" s="244" t="s">
        <v>163</v>
      </c>
      <c r="U78" s="226">
        <v>0</v>
      </c>
      <c r="V78" s="226">
        <f>ROUND(E78*U78,2)</f>
        <v>0</v>
      </c>
      <c r="W78" s="226"/>
      <c r="X78" s="226" t="s">
        <v>153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154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22"/>
      <c r="B79" s="223"/>
      <c r="C79" s="261" t="s">
        <v>247</v>
      </c>
      <c r="D79" s="228"/>
      <c r="E79" s="229">
        <v>1</v>
      </c>
      <c r="F79" s="226"/>
      <c r="G79" s="22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15"/>
      <c r="Z79" s="215"/>
      <c r="AA79" s="215"/>
      <c r="AB79" s="215"/>
      <c r="AC79" s="215"/>
      <c r="AD79" s="215"/>
      <c r="AE79" s="215"/>
      <c r="AF79" s="215"/>
      <c r="AG79" s="215" t="s">
        <v>158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48">
        <v>23</v>
      </c>
      <c r="B80" s="249" t="s">
        <v>248</v>
      </c>
      <c r="C80" s="263" t="s">
        <v>249</v>
      </c>
      <c r="D80" s="250" t="s">
        <v>203</v>
      </c>
      <c r="E80" s="251">
        <v>3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15</v>
      </c>
      <c r="M80" s="253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3"/>
      <c r="S80" s="253" t="s">
        <v>162</v>
      </c>
      <c r="T80" s="254" t="s">
        <v>250</v>
      </c>
      <c r="U80" s="226">
        <v>1.1200000000000001</v>
      </c>
      <c r="V80" s="226">
        <f>ROUND(E80*U80,2)</f>
        <v>3.36</v>
      </c>
      <c r="W80" s="226"/>
      <c r="X80" s="226" t="s">
        <v>153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154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ht="20.399999999999999" outlineLevel="1">
      <c r="A81" s="248">
        <v>24</v>
      </c>
      <c r="B81" s="249" t="s">
        <v>251</v>
      </c>
      <c r="C81" s="263" t="s">
        <v>252</v>
      </c>
      <c r="D81" s="250" t="s">
        <v>203</v>
      </c>
      <c r="E81" s="251">
        <v>1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15</v>
      </c>
      <c r="M81" s="253">
        <f>G81*(1+L81/100)</f>
        <v>0</v>
      </c>
      <c r="N81" s="251">
        <v>1.6E-2</v>
      </c>
      <c r="O81" s="251">
        <f>ROUND(E81*N81,2)</f>
        <v>0.02</v>
      </c>
      <c r="P81" s="251">
        <v>0</v>
      </c>
      <c r="Q81" s="251">
        <f>ROUND(E81*P81,2)</f>
        <v>0</v>
      </c>
      <c r="R81" s="253" t="s">
        <v>253</v>
      </c>
      <c r="S81" s="253" t="s">
        <v>152</v>
      </c>
      <c r="T81" s="254" t="s">
        <v>152</v>
      </c>
      <c r="U81" s="226">
        <v>0</v>
      </c>
      <c r="V81" s="226">
        <f>ROUND(E81*U81,2)</f>
        <v>0</v>
      </c>
      <c r="W81" s="226"/>
      <c r="X81" s="226" t="s">
        <v>234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235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38">
        <v>25</v>
      </c>
      <c r="B82" s="239" t="s">
        <v>254</v>
      </c>
      <c r="C82" s="259" t="s">
        <v>255</v>
      </c>
      <c r="D82" s="240" t="s">
        <v>203</v>
      </c>
      <c r="E82" s="241">
        <v>1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15</v>
      </c>
      <c r="M82" s="243">
        <f>G82*(1+L82/100)</f>
        <v>0</v>
      </c>
      <c r="N82" s="241">
        <v>3.7999999999999999E-2</v>
      </c>
      <c r="O82" s="241">
        <f>ROUND(E82*N82,2)</f>
        <v>0.04</v>
      </c>
      <c r="P82" s="241">
        <v>0</v>
      </c>
      <c r="Q82" s="241">
        <f>ROUND(E82*P82,2)</f>
        <v>0</v>
      </c>
      <c r="R82" s="243"/>
      <c r="S82" s="243" t="s">
        <v>162</v>
      </c>
      <c r="T82" s="244" t="s">
        <v>152</v>
      </c>
      <c r="U82" s="226">
        <v>0</v>
      </c>
      <c r="V82" s="226">
        <f>ROUND(E82*U82,2)</f>
        <v>0</v>
      </c>
      <c r="W82" s="226"/>
      <c r="X82" s="226" t="s">
        <v>234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235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22">
        <v>26</v>
      </c>
      <c r="B83" s="223" t="s">
        <v>256</v>
      </c>
      <c r="C83" s="265" t="s">
        <v>257</v>
      </c>
      <c r="D83" s="224" t="s">
        <v>0</v>
      </c>
      <c r="E83" s="256"/>
      <c r="F83" s="227"/>
      <c r="G83" s="226">
        <f>ROUND(E83*F83,2)</f>
        <v>0</v>
      </c>
      <c r="H83" s="227"/>
      <c r="I83" s="226">
        <f>ROUND(E83*H83,2)</f>
        <v>0</v>
      </c>
      <c r="J83" s="227"/>
      <c r="K83" s="226">
        <f>ROUND(E83*J83,2)</f>
        <v>0</v>
      </c>
      <c r="L83" s="226">
        <v>15</v>
      </c>
      <c r="M83" s="226">
        <f>G83*(1+L83/100)</f>
        <v>0</v>
      </c>
      <c r="N83" s="225">
        <v>0</v>
      </c>
      <c r="O83" s="225">
        <f>ROUND(E83*N83,2)</f>
        <v>0</v>
      </c>
      <c r="P83" s="225">
        <v>0</v>
      </c>
      <c r="Q83" s="225">
        <f>ROUND(E83*P83,2)</f>
        <v>0</v>
      </c>
      <c r="R83" s="226" t="s">
        <v>242</v>
      </c>
      <c r="S83" s="226" t="s">
        <v>152</v>
      </c>
      <c r="T83" s="226" t="s">
        <v>152</v>
      </c>
      <c r="U83" s="226">
        <v>0</v>
      </c>
      <c r="V83" s="226">
        <f>ROUND(E83*U83,2)</f>
        <v>0</v>
      </c>
      <c r="W83" s="226"/>
      <c r="X83" s="226" t="s">
        <v>213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214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22"/>
      <c r="B84" s="223"/>
      <c r="C84" s="266" t="s">
        <v>239</v>
      </c>
      <c r="D84" s="257"/>
      <c r="E84" s="257"/>
      <c r="F84" s="257"/>
      <c r="G84" s="257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15"/>
      <c r="Z84" s="215"/>
      <c r="AA84" s="215"/>
      <c r="AB84" s="215"/>
      <c r="AC84" s="215"/>
      <c r="AD84" s="215"/>
      <c r="AE84" s="215"/>
      <c r="AF84" s="215"/>
      <c r="AG84" s="215" t="s">
        <v>156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>
      <c r="A85" s="231" t="s">
        <v>146</v>
      </c>
      <c r="B85" s="232" t="s">
        <v>107</v>
      </c>
      <c r="C85" s="258" t="s">
        <v>108</v>
      </c>
      <c r="D85" s="233"/>
      <c r="E85" s="234"/>
      <c r="F85" s="235"/>
      <c r="G85" s="235">
        <f>SUMIF(AG86:AG89,"&lt;&gt;NOR",G86:G89)</f>
        <v>0</v>
      </c>
      <c r="H85" s="235"/>
      <c r="I85" s="235">
        <f>SUM(I86:I89)</f>
        <v>0</v>
      </c>
      <c r="J85" s="235"/>
      <c r="K85" s="235">
        <f>SUM(K86:K89)</f>
        <v>0</v>
      </c>
      <c r="L85" s="235"/>
      <c r="M85" s="235">
        <f>SUM(M86:M89)</f>
        <v>0</v>
      </c>
      <c r="N85" s="234"/>
      <c r="O85" s="234">
        <f>SUM(O86:O89)</f>
        <v>0.8</v>
      </c>
      <c r="P85" s="234"/>
      <c r="Q85" s="234">
        <f>SUM(Q86:Q89)</f>
        <v>0</v>
      </c>
      <c r="R85" s="235"/>
      <c r="S85" s="235"/>
      <c r="T85" s="236"/>
      <c r="U85" s="230"/>
      <c r="V85" s="230">
        <f>SUM(V86:V89)</f>
        <v>80.23</v>
      </c>
      <c r="W85" s="230"/>
      <c r="X85" s="230"/>
      <c r="AG85" t="s">
        <v>147</v>
      </c>
    </row>
    <row r="86" spans="1:60" outlineLevel="1">
      <c r="A86" s="238">
        <v>27</v>
      </c>
      <c r="B86" s="239" t="s">
        <v>258</v>
      </c>
      <c r="C86" s="259" t="s">
        <v>259</v>
      </c>
      <c r="D86" s="240" t="s">
        <v>150</v>
      </c>
      <c r="E86" s="241">
        <v>165.41900000000001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15</v>
      </c>
      <c r="M86" s="243">
        <f>G86*(1+L86/100)</f>
        <v>0</v>
      </c>
      <c r="N86" s="241">
        <v>4.8300000000000001E-3</v>
      </c>
      <c r="O86" s="241">
        <f>ROUND(E86*N86,2)</f>
        <v>0.8</v>
      </c>
      <c r="P86" s="241">
        <v>0</v>
      </c>
      <c r="Q86" s="241">
        <f>ROUND(E86*P86,2)</f>
        <v>0</v>
      </c>
      <c r="R86" s="243"/>
      <c r="S86" s="243" t="s">
        <v>162</v>
      </c>
      <c r="T86" s="244" t="s">
        <v>152</v>
      </c>
      <c r="U86" s="226">
        <v>0.48499999999999999</v>
      </c>
      <c r="V86" s="226">
        <f>ROUND(E86*U86,2)</f>
        <v>80.23</v>
      </c>
      <c r="W86" s="226"/>
      <c r="X86" s="226" t="s">
        <v>153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154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22"/>
      <c r="B87" s="223"/>
      <c r="C87" s="261" t="s">
        <v>260</v>
      </c>
      <c r="D87" s="228"/>
      <c r="E87" s="229">
        <v>165.41900000000001</v>
      </c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15"/>
      <c r="Z87" s="215"/>
      <c r="AA87" s="215"/>
      <c r="AB87" s="215"/>
      <c r="AC87" s="215"/>
      <c r="AD87" s="215"/>
      <c r="AE87" s="215"/>
      <c r="AF87" s="215"/>
      <c r="AG87" s="215" t="s">
        <v>158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22">
        <v>28</v>
      </c>
      <c r="B88" s="223" t="s">
        <v>261</v>
      </c>
      <c r="C88" s="265" t="s">
        <v>262</v>
      </c>
      <c r="D88" s="224" t="s">
        <v>0</v>
      </c>
      <c r="E88" s="256"/>
      <c r="F88" s="227"/>
      <c r="G88" s="226">
        <f>ROUND(E88*F88,2)</f>
        <v>0</v>
      </c>
      <c r="H88" s="227"/>
      <c r="I88" s="226">
        <f>ROUND(E88*H88,2)</f>
        <v>0</v>
      </c>
      <c r="J88" s="227"/>
      <c r="K88" s="226">
        <f>ROUND(E88*J88,2)</f>
        <v>0</v>
      </c>
      <c r="L88" s="226">
        <v>15</v>
      </c>
      <c r="M88" s="226">
        <f>G88*(1+L88/100)</f>
        <v>0</v>
      </c>
      <c r="N88" s="225">
        <v>0</v>
      </c>
      <c r="O88" s="225">
        <f>ROUND(E88*N88,2)</f>
        <v>0</v>
      </c>
      <c r="P88" s="225">
        <v>0</v>
      </c>
      <c r="Q88" s="225">
        <f>ROUND(E88*P88,2)</f>
        <v>0</v>
      </c>
      <c r="R88" s="226" t="s">
        <v>263</v>
      </c>
      <c r="S88" s="226" t="s">
        <v>152</v>
      </c>
      <c r="T88" s="226" t="s">
        <v>152</v>
      </c>
      <c r="U88" s="226">
        <v>0</v>
      </c>
      <c r="V88" s="226">
        <f>ROUND(E88*U88,2)</f>
        <v>0</v>
      </c>
      <c r="W88" s="226"/>
      <c r="X88" s="226" t="s">
        <v>213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214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22"/>
      <c r="B89" s="223"/>
      <c r="C89" s="266" t="s">
        <v>239</v>
      </c>
      <c r="D89" s="257"/>
      <c r="E89" s="257"/>
      <c r="F89" s="257"/>
      <c r="G89" s="257"/>
      <c r="H89" s="226"/>
      <c r="I89" s="226"/>
      <c r="J89" s="226"/>
      <c r="K89" s="226"/>
      <c r="L89" s="226"/>
      <c r="M89" s="226"/>
      <c r="N89" s="225"/>
      <c r="O89" s="225"/>
      <c r="P89" s="225"/>
      <c r="Q89" s="225"/>
      <c r="R89" s="226"/>
      <c r="S89" s="226"/>
      <c r="T89" s="226"/>
      <c r="U89" s="226"/>
      <c r="V89" s="226"/>
      <c r="W89" s="226"/>
      <c r="X89" s="226"/>
      <c r="Y89" s="215"/>
      <c r="Z89" s="215"/>
      <c r="AA89" s="215"/>
      <c r="AB89" s="215"/>
      <c r="AC89" s="215"/>
      <c r="AD89" s="215"/>
      <c r="AE89" s="215"/>
      <c r="AF89" s="215"/>
      <c r="AG89" s="215" t="s">
        <v>156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>
      <c r="A90" s="231" t="s">
        <v>146</v>
      </c>
      <c r="B90" s="232" t="s">
        <v>109</v>
      </c>
      <c r="C90" s="258" t="s">
        <v>110</v>
      </c>
      <c r="D90" s="233"/>
      <c r="E90" s="234"/>
      <c r="F90" s="235"/>
      <c r="G90" s="235">
        <f>SUMIF(AG91:AG93,"&lt;&gt;NOR",G91:G93)</f>
        <v>0</v>
      </c>
      <c r="H90" s="235"/>
      <c r="I90" s="235">
        <f>SUM(I91:I93)</f>
        <v>0</v>
      </c>
      <c r="J90" s="235"/>
      <c r="K90" s="235">
        <f>SUM(K91:K93)</f>
        <v>0</v>
      </c>
      <c r="L90" s="235"/>
      <c r="M90" s="235">
        <f>SUM(M91:M93)</f>
        <v>0</v>
      </c>
      <c r="N90" s="234"/>
      <c r="O90" s="234">
        <f>SUM(O91:O93)</f>
        <v>0</v>
      </c>
      <c r="P90" s="234"/>
      <c r="Q90" s="234">
        <f>SUM(Q91:Q93)</f>
        <v>0</v>
      </c>
      <c r="R90" s="235"/>
      <c r="S90" s="235"/>
      <c r="T90" s="236"/>
      <c r="U90" s="230"/>
      <c r="V90" s="230">
        <f>SUM(V91:V93)</f>
        <v>0.61</v>
      </c>
      <c r="W90" s="230"/>
      <c r="X90" s="230"/>
      <c r="AG90" t="s">
        <v>147</v>
      </c>
    </row>
    <row r="91" spans="1:60" outlineLevel="1">
      <c r="A91" s="238">
        <v>29</v>
      </c>
      <c r="B91" s="239" t="s">
        <v>264</v>
      </c>
      <c r="C91" s="259" t="s">
        <v>265</v>
      </c>
      <c r="D91" s="240" t="s">
        <v>161</v>
      </c>
      <c r="E91" s="241">
        <v>5.0999999999999996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15</v>
      </c>
      <c r="M91" s="243">
        <f>G91*(1+L91/100)</f>
        <v>0</v>
      </c>
      <c r="N91" s="241">
        <v>1.7000000000000001E-4</v>
      </c>
      <c r="O91" s="241">
        <f>ROUND(E91*N91,2)</f>
        <v>0</v>
      </c>
      <c r="P91" s="241">
        <v>0</v>
      </c>
      <c r="Q91" s="241">
        <f>ROUND(E91*P91,2)</f>
        <v>0</v>
      </c>
      <c r="R91" s="243" t="s">
        <v>266</v>
      </c>
      <c r="S91" s="243" t="s">
        <v>152</v>
      </c>
      <c r="T91" s="244" t="s">
        <v>152</v>
      </c>
      <c r="U91" s="226">
        <v>0.12</v>
      </c>
      <c r="V91" s="226">
        <f>ROUND(E91*U91,2)</f>
        <v>0.61</v>
      </c>
      <c r="W91" s="226"/>
      <c r="X91" s="226" t="s">
        <v>153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154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22"/>
      <c r="B92" s="223"/>
      <c r="C92" s="261" t="s">
        <v>267</v>
      </c>
      <c r="D92" s="228"/>
      <c r="E92" s="229">
        <v>5.0999999999999996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15"/>
      <c r="Z92" s="215"/>
      <c r="AA92" s="215"/>
      <c r="AB92" s="215"/>
      <c r="AC92" s="215"/>
      <c r="AD92" s="215"/>
      <c r="AE92" s="215"/>
      <c r="AF92" s="215"/>
      <c r="AG92" s="215" t="s">
        <v>158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22">
        <v>30</v>
      </c>
      <c r="B93" s="223" t="s">
        <v>268</v>
      </c>
      <c r="C93" s="265" t="s">
        <v>269</v>
      </c>
      <c r="D93" s="224" t="s">
        <v>0</v>
      </c>
      <c r="E93" s="256"/>
      <c r="F93" s="227"/>
      <c r="G93" s="226">
        <f>ROUND(E93*F93,2)</f>
        <v>0</v>
      </c>
      <c r="H93" s="227"/>
      <c r="I93" s="226">
        <f>ROUND(E93*H93,2)</f>
        <v>0</v>
      </c>
      <c r="J93" s="227"/>
      <c r="K93" s="226">
        <f>ROUND(E93*J93,2)</f>
        <v>0</v>
      </c>
      <c r="L93" s="226">
        <v>15</v>
      </c>
      <c r="M93" s="226">
        <f>G93*(1+L93/100)</f>
        <v>0</v>
      </c>
      <c r="N93" s="225">
        <v>0</v>
      </c>
      <c r="O93" s="225">
        <f>ROUND(E93*N93,2)</f>
        <v>0</v>
      </c>
      <c r="P93" s="225">
        <v>0</v>
      </c>
      <c r="Q93" s="225">
        <f>ROUND(E93*P93,2)</f>
        <v>0</v>
      </c>
      <c r="R93" s="226" t="s">
        <v>266</v>
      </c>
      <c r="S93" s="226" t="s">
        <v>152</v>
      </c>
      <c r="T93" s="226" t="s">
        <v>152</v>
      </c>
      <c r="U93" s="226">
        <v>0</v>
      </c>
      <c r="V93" s="226">
        <f>ROUND(E93*U93,2)</f>
        <v>0</v>
      </c>
      <c r="W93" s="226"/>
      <c r="X93" s="226" t="s">
        <v>213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214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>
      <c r="A94" s="231" t="s">
        <v>146</v>
      </c>
      <c r="B94" s="232" t="s">
        <v>111</v>
      </c>
      <c r="C94" s="258" t="s">
        <v>112</v>
      </c>
      <c r="D94" s="233"/>
      <c r="E94" s="234"/>
      <c r="F94" s="235"/>
      <c r="G94" s="235">
        <f>SUMIF(AG95:AG99,"&lt;&gt;NOR",G95:G99)</f>
        <v>0</v>
      </c>
      <c r="H94" s="235"/>
      <c r="I94" s="235">
        <f>SUM(I95:I99)</f>
        <v>0</v>
      </c>
      <c r="J94" s="235"/>
      <c r="K94" s="235">
        <f>SUM(K95:K99)</f>
        <v>0</v>
      </c>
      <c r="L94" s="235"/>
      <c r="M94" s="235">
        <f>SUM(M95:M99)</f>
        <v>0</v>
      </c>
      <c r="N94" s="234"/>
      <c r="O94" s="234">
        <f>SUM(O95:O99)</f>
        <v>0.01</v>
      </c>
      <c r="P94" s="234"/>
      <c r="Q94" s="234">
        <f>SUM(Q95:Q99)</f>
        <v>0</v>
      </c>
      <c r="R94" s="235"/>
      <c r="S94" s="235"/>
      <c r="T94" s="236"/>
      <c r="U94" s="230"/>
      <c r="V94" s="230">
        <f>SUM(V95:V99)</f>
        <v>15.91</v>
      </c>
      <c r="W94" s="230"/>
      <c r="X94" s="230"/>
      <c r="AG94" t="s">
        <v>147</v>
      </c>
    </row>
    <row r="95" spans="1:60" outlineLevel="1">
      <c r="A95" s="238">
        <v>31</v>
      </c>
      <c r="B95" s="239" t="s">
        <v>270</v>
      </c>
      <c r="C95" s="259" t="s">
        <v>271</v>
      </c>
      <c r="D95" s="240" t="s">
        <v>150</v>
      </c>
      <c r="E95" s="241">
        <v>9.6125000000000007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15</v>
      </c>
      <c r="M95" s="243">
        <f>G95*(1+L95/100)</f>
        <v>0</v>
      </c>
      <c r="N95" s="241">
        <v>2.5000000000000001E-4</v>
      </c>
      <c r="O95" s="241">
        <f>ROUND(E95*N95,2)</f>
        <v>0</v>
      </c>
      <c r="P95" s="241">
        <v>0</v>
      </c>
      <c r="Q95" s="241">
        <f>ROUND(E95*P95,2)</f>
        <v>0</v>
      </c>
      <c r="R95" s="243" t="s">
        <v>272</v>
      </c>
      <c r="S95" s="243" t="s">
        <v>152</v>
      </c>
      <c r="T95" s="244" t="s">
        <v>152</v>
      </c>
      <c r="U95" s="226">
        <v>0.30599999999999999</v>
      </c>
      <c r="V95" s="226">
        <f>ROUND(E95*U95,2)</f>
        <v>2.94</v>
      </c>
      <c r="W95" s="226"/>
      <c r="X95" s="226" t="s">
        <v>153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154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22"/>
      <c r="B96" s="223"/>
      <c r="C96" s="260" t="s">
        <v>273</v>
      </c>
      <c r="D96" s="246"/>
      <c r="E96" s="246"/>
      <c r="F96" s="246"/>
      <c r="G96" s="246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15"/>
      <c r="Z96" s="215"/>
      <c r="AA96" s="215"/>
      <c r="AB96" s="215"/>
      <c r="AC96" s="215"/>
      <c r="AD96" s="215"/>
      <c r="AE96" s="215"/>
      <c r="AF96" s="215"/>
      <c r="AG96" s="215" t="s">
        <v>156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22"/>
      <c r="B97" s="223"/>
      <c r="C97" s="261" t="s">
        <v>274</v>
      </c>
      <c r="D97" s="228"/>
      <c r="E97" s="229">
        <v>9.6125000000000007</v>
      </c>
      <c r="F97" s="226"/>
      <c r="G97" s="226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15"/>
      <c r="Z97" s="215"/>
      <c r="AA97" s="215"/>
      <c r="AB97" s="215"/>
      <c r="AC97" s="215"/>
      <c r="AD97" s="215"/>
      <c r="AE97" s="215"/>
      <c r="AF97" s="215"/>
      <c r="AG97" s="215" t="s">
        <v>158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38">
        <v>32</v>
      </c>
      <c r="B98" s="239" t="s">
        <v>275</v>
      </c>
      <c r="C98" s="259" t="s">
        <v>276</v>
      </c>
      <c r="D98" s="240" t="s">
        <v>150</v>
      </c>
      <c r="E98" s="241">
        <v>205.83500000000001</v>
      </c>
      <c r="F98" s="242"/>
      <c r="G98" s="243">
        <f>ROUND(E98*F98,2)</f>
        <v>0</v>
      </c>
      <c r="H98" s="242"/>
      <c r="I98" s="243">
        <f>ROUND(E98*H98,2)</f>
        <v>0</v>
      </c>
      <c r="J98" s="242"/>
      <c r="K98" s="243">
        <f>ROUND(E98*J98,2)</f>
        <v>0</v>
      </c>
      <c r="L98" s="243">
        <v>15</v>
      </c>
      <c r="M98" s="243">
        <f>G98*(1+L98/100)</f>
        <v>0</v>
      </c>
      <c r="N98" s="241">
        <v>5.0000000000000002E-5</v>
      </c>
      <c r="O98" s="241">
        <f>ROUND(E98*N98,2)</f>
        <v>0.01</v>
      </c>
      <c r="P98" s="241">
        <v>0</v>
      </c>
      <c r="Q98" s="241">
        <f>ROUND(E98*P98,2)</f>
        <v>0</v>
      </c>
      <c r="R98" s="243" t="s">
        <v>272</v>
      </c>
      <c r="S98" s="243" t="s">
        <v>152</v>
      </c>
      <c r="T98" s="244" t="s">
        <v>152</v>
      </c>
      <c r="U98" s="226">
        <v>6.3E-2</v>
      </c>
      <c r="V98" s="226">
        <f>ROUND(E98*U98,2)</f>
        <v>12.97</v>
      </c>
      <c r="W98" s="226"/>
      <c r="X98" s="226" t="s">
        <v>153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154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22"/>
      <c r="B99" s="223"/>
      <c r="C99" s="261" t="s">
        <v>277</v>
      </c>
      <c r="D99" s="228"/>
      <c r="E99" s="229">
        <v>205.83500000000001</v>
      </c>
      <c r="F99" s="226"/>
      <c r="G99" s="226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15"/>
      <c r="Z99" s="215"/>
      <c r="AA99" s="215"/>
      <c r="AB99" s="215"/>
      <c r="AC99" s="215"/>
      <c r="AD99" s="215"/>
      <c r="AE99" s="215"/>
      <c r="AF99" s="215"/>
      <c r="AG99" s="215" t="s">
        <v>158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>
      <c r="A100" s="231" t="s">
        <v>146</v>
      </c>
      <c r="B100" s="232" t="s">
        <v>113</v>
      </c>
      <c r="C100" s="258" t="s">
        <v>114</v>
      </c>
      <c r="D100" s="233"/>
      <c r="E100" s="234"/>
      <c r="F100" s="235"/>
      <c r="G100" s="235">
        <f>SUMIF(AG101:AG122,"&lt;&gt;NOR",G101:G122)</f>
        <v>0</v>
      </c>
      <c r="H100" s="235"/>
      <c r="I100" s="235">
        <f>SUM(I101:I122)</f>
        <v>0</v>
      </c>
      <c r="J100" s="235"/>
      <c r="K100" s="235">
        <f>SUM(K101:K122)</f>
        <v>0</v>
      </c>
      <c r="L100" s="235"/>
      <c r="M100" s="235">
        <f>SUM(M101:M122)</f>
        <v>0</v>
      </c>
      <c r="N100" s="234"/>
      <c r="O100" s="234">
        <f>SUM(O101:O122)</f>
        <v>0.15000000000000002</v>
      </c>
      <c r="P100" s="234"/>
      <c r="Q100" s="234">
        <f>SUM(Q101:Q122)</f>
        <v>0</v>
      </c>
      <c r="R100" s="235"/>
      <c r="S100" s="235"/>
      <c r="T100" s="236"/>
      <c r="U100" s="230"/>
      <c r="V100" s="230">
        <f>SUM(V101:V122)</f>
        <v>91.29</v>
      </c>
      <c r="W100" s="230"/>
      <c r="X100" s="230"/>
      <c r="AG100" t="s">
        <v>147</v>
      </c>
    </row>
    <row r="101" spans="1:60" outlineLevel="1">
      <c r="A101" s="238">
        <v>33</v>
      </c>
      <c r="B101" s="239" t="s">
        <v>278</v>
      </c>
      <c r="C101" s="259" t="s">
        <v>279</v>
      </c>
      <c r="D101" s="240" t="s">
        <v>150</v>
      </c>
      <c r="E101" s="241">
        <v>692.11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15</v>
      </c>
      <c r="M101" s="243">
        <f>G101*(1+L101/100)</f>
        <v>0</v>
      </c>
      <c r="N101" s="241">
        <v>6.9999999999999994E-5</v>
      </c>
      <c r="O101" s="241">
        <f>ROUND(E101*N101,2)</f>
        <v>0.05</v>
      </c>
      <c r="P101" s="241">
        <v>0</v>
      </c>
      <c r="Q101" s="241">
        <f>ROUND(E101*P101,2)</f>
        <v>0</v>
      </c>
      <c r="R101" s="243" t="s">
        <v>280</v>
      </c>
      <c r="S101" s="243" t="s">
        <v>152</v>
      </c>
      <c r="T101" s="244" t="s">
        <v>197</v>
      </c>
      <c r="U101" s="226">
        <v>0.03</v>
      </c>
      <c r="V101" s="226">
        <f>ROUND(E101*U101,2)</f>
        <v>20.76</v>
      </c>
      <c r="W101" s="226"/>
      <c r="X101" s="226" t="s">
        <v>153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154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22"/>
      <c r="B102" s="223"/>
      <c r="C102" s="261" t="s">
        <v>281</v>
      </c>
      <c r="D102" s="228"/>
      <c r="E102" s="229"/>
      <c r="F102" s="226"/>
      <c r="G102" s="226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158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22"/>
      <c r="B103" s="223"/>
      <c r="C103" s="261" t="s">
        <v>282</v>
      </c>
      <c r="D103" s="228"/>
      <c r="E103" s="229">
        <v>178.48</v>
      </c>
      <c r="F103" s="226"/>
      <c r="G103" s="226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158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22"/>
      <c r="B104" s="223"/>
      <c r="C104" s="261" t="s">
        <v>283</v>
      </c>
      <c r="D104" s="228"/>
      <c r="E104" s="229">
        <v>64.739999999999995</v>
      </c>
      <c r="F104" s="226"/>
      <c r="G104" s="226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158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22"/>
      <c r="B105" s="223"/>
      <c r="C105" s="261" t="s">
        <v>284</v>
      </c>
      <c r="D105" s="228"/>
      <c r="E105" s="229">
        <v>88.49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158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22"/>
      <c r="B106" s="223"/>
      <c r="C106" s="261" t="s">
        <v>285</v>
      </c>
      <c r="D106" s="228"/>
      <c r="E106" s="229">
        <v>53.95</v>
      </c>
      <c r="F106" s="226"/>
      <c r="G106" s="226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158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22"/>
      <c r="B107" s="223"/>
      <c r="C107" s="261" t="s">
        <v>286</v>
      </c>
      <c r="D107" s="228"/>
      <c r="E107" s="229">
        <v>12.04</v>
      </c>
      <c r="F107" s="226"/>
      <c r="G107" s="226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158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22"/>
      <c r="B108" s="223"/>
      <c r="C108" s="261" t="s">
        <v>287</v>
      </c>
      <c r="D108" s="228"/>
      <c r="E108" s="229">
        <v>78.849999999999994</v>
      </c>
      <c r="F108" s="226"/>
      <c r="G108" s="226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158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22"/>
      <c r="B109" s="223"/>
      <c r="C109" s="261" t="s">
        <v>288</v>
      </c>
      <c r="D109" s="228"/>
      <c r="E109" s="229">
        <v>19.344999999999999</v>
      </c>
      <c r="F109" s="226"/>
      <c r="G109" s="226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158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22"/>
      <c r="B110" s="223"/>
      <c r="C110" s="261" t="s">
        <v>289</v>
      </c>
      <c r="D110" s="228"/>
      <c r="E110" s="229">
        <v>19.344999999999999</v>
      </c>
      <c r="F110" s="226"/>
      <c r="G110" s="226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158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22"/>
      <c r="B111" s="223"/>
      <c r="C111" s="261" t="s">
        <v>290</v>
      </c>
      <c r="D111" s="228"/>
      <c r="E111" s="229">
        <v>48.14</v>
      </c>
      <c r="F111" s="226"/>
      <c r="G111" s="226"/>
      <c r="H111" s="226"/>
      <c r="I111" s="226"/>
      <c r="J111" s="226"/>
      <c r="K111" s="226"/>
      <c r="L111" s="226"/>
      <c r="M111" s="226"/>
      <c r="N111" s="225"/>
      <c r="O111" s="225"/>
      <c r="P111" s="225"/>
      <c r="Q111" s="225"/>
      <c r="R111" s="226"/>
      <c r="S111" s="226"/>
      <c r="T111" s="226"/>
      <c r="U111" s="226"/>
      <c r="V111" s="226"/>
      <c r="W111" s="226"/>
      <c r="X111" s="226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158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22"/>
      <c r="B112" s="223"/>
      <c r="C112" s="261" t="s">
        <v>291</v>
      </c>
      <c r="D112" s="228"/>
      <c r="E112" s="229"/>
      <c r="F112" s="226"/>
      <c r="G112" s="226"/>
      <c r="H112" s="226"/>
      <c r="I112" s="226"/>
      <c r="J112" s="226"/>
      <c r="K112" s="226"/>
      <c r="L112" s="226"/>
      <c r="M112" s="226"/>
      <c r="N112" s="225"/>
      <c r="O112" s="225"/>
      <c r="P112" s="225"/>
      <c r="Q112" s="225"/>
      <c r="R112" s="226"/>
      <c r="S112" s="226"/>
      <c r="T112" s="226"/>
      <c r="U112" s="226"/>
      <c r="V112" s="226"/>
      <c r="W112" s="226"/>
      <c r="X112" s="226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158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22"/>
      <c r="B113" s="223"/>
      <c r="C113" s="261" t="s">
        <v>170</v>
      </c>
      <c r="D113" s="228"/>
      <c r="E113" s="229">
        <v>47.12</v>
      </c>
      <c r="F113" s="226"/>
      <c r="G113" s="226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158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22"/>
      <c r="B114" s="223"/>
      <c r="C114" s="261" t="s">
        <v>171</v>
      </c>
      <c r="D114" s="228"/>
      <c r="E114" s="229">
        <v>13.1075</v>
      </c>
      <c r="F114" s="226"/>
      <c r="G114" s="226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158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22"/>
      <c r="B115" s="223"/>
      <c r="C115" s="261" t="s">
        <v>172</v>
      </c>
      <c r="D115" s="228"/>
      <c r="E115" s="229">
        <v>31.8325</v>
      </c>
      <c r="F115" s="226"/>
      <c r="G115" s="226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158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22"/>
      <c r="B116" s="223"/>
      <c r="C116" s="261" t="s">
        <v>173</v>
      </c>
      <c r="D116" s="228"/>
      <c r="E116" s="229">
        <v>7.84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158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22"/>
      <c r="B117" s="223"/>
      <c r="C117" s="261" t="s">
        <v>174</v>
      </c>
      <c r="D117" s="228"/>
      <c r="E117" s="229">
        <v>1.92</v>
      </c>
      <c r="F117" s="226"/>
      <c r="G117" s="226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158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22"/>
      <c r="B118" s="223"/>
      <c r="C118" s="261" t="s">
        <v>175</v>
      </c>
      <c r="D118" s="228"/>
      <c r="E118" s="229">
        <v>15.78</v>
      </c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158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22"/>
      <c r="B119" s="223"/>
      <c r="C119" s="261" t="s">
        <v>176</v>
      </c>
      <c r="D119" s="228"/>
      <c r="E119" s="229">
        <v>2.8050000000000002</v>
      </c>
      <c r="F119" s="226"/>
      <c r="G119" s="226"/>
      <c r="H119" s="226"/>
      <c r="I119" s="226"/>
      <c r="J119" s="226"/>
      <c r="K119" s="226"/>
      <c r="L119" s="226"/>
      <c r="M119" s="226"/>
      <c r="N119" s="225"/>
      <c r="O119" s="225"/>
      <c r="P119" s="225"/>
      <c r="Q119" s="225"/>
      <c r="R119" s="226"/>
      <c r="S119" s="226"/>
      <c r="T119" s="226"/>
      <c r="U119" s="226"/>
      <c r="V119" s="226"/>
      <c r="W119" s="226"/>
      <c r="X119" s="226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158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22"/>
      <c r="B120" s="223"/>
      <c r="C120" s="261" t="s">
        <v>177</v>
      </c>
      <c r="D120" s="228"/>
      <c r="E120" s="229">
        <v>2.8050000000000002</v>
      </c>
      <c r="F120" s="226"/>
      <c r="G120" s="22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158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22"/>
      <c r="B121" s="223"/>
      <c r="C121" s="261" t="s">
        <v>178</v>
      </c>
      <c r="D121" s="228"/>
      <c r="E121" s="229">
        <v>5.52</v>
      </c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158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48">
        <v>34</v>
      </c>
      <c r="B122" s="249" t="s">
        <v>292</v>
      </c>
      <c r="C122" s="263" t="s">
        <v>293</v>
      </c>
      <c r="D122" s="250" t="s">
        <v>150</v>
      </c>
      <c r="E122" s="251">
        <v>692.11</v>
      </c>
      <c r="F122" s="252"/>
      <c r="G122" s="253">
        <f>ROUND(E122*F122,2)</f>
        <v>0</v>
      </c>
      <c r="H122" s="252"/>
      <c r="I122" s="253">
        <f>ROUND(E122*H122,2)</f>
        <v>0</v>
      </c>
      <c r="J122" s="252"/>
      <c r="K122" s="253">
        <f>ROUND(E122*J122,2)</f>
        <v>0</v>
      </c>
      <c r="L122" s="253">
        <v>15</v>
      </c>
      <c r="M122" s="253">
        <f>G122*(1+L122/100)</f>
        <v>0</v>
      </c>
      <c r="N122" s="251">
        <v>1.3999999999999999E-4</v>
      </c>
      <c r="O122" s="251">
        <f>ROUND(E122*N122,2)</f>
        <v>0.1</v>
      </c>
      <c r="P122" s="251">
        <v>0</v>
      </c>
      <c r="Q122" s="251">
        <f>ROUND(E122*P122,2)</f>
        <v>0</v>
      </c>
      <c r="R122" s="253" t="s">
        <v>280</v>
      </c>
      <c r="S122" s="253" t="s">
        <v>152</v>
      </c>
      <c r="T122" s="254" t="s">
        <v>197</v>
      </c>
      <c r="U122" s="226">
        <v>0.10191</v>
      </c>
      <c r="V122" s="226">
        <f>ROUND(E122*U122,2)</f>
        <v>70.53</v>
      </c>
      <c r="W122" s="226"/>
      <c r="X122" s="226" t="s">
        <v>153</v>
      </c>
      <c r="Y122" s="215"/>
      <c r="Z122" s="215"/>
      <c r="AA122" s="215"/>
      <c r="AB122" s="215"/>
      <c r="AC122" s="215"/>
      <c r="AD122" s="215"/>
      <c r="AE122" s="215"/>
      <c r="AF122" s="215"/>
      <c r="AG122" s="215" t="s">
        <v>154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>
      <c r="A123" s="231" t="s">
        <v>146</v>
      </c>
      <c r="B123" s="232" t="s">
        <v>115</v>
      </c>
      <c r="C123" s="258" t="s">
        <v>116</v>
      </c>
      <c r="D123" s="233"/>
      <c r="E123" s="234"/>
      <c r="F123" s="235"/>
      <c r="G123" s="235">
        <f>SUMIF(AG124:AG128,"&lt;&gt;NOR",G124:G128)</f>
        <v>0</v>
      </c>
      <c r="H123" s="235"/>
      <c r="I123" s="235">
        <f>SUM(I124:I128)</f>
        <v>0</v>
      </c>
      <c r="J123" s="235"/>
      <c r="K123" s="235">
        <f>SUM(K124:K128)</f>
        <v>0</v>
      </c>
      <c r="L123" s="235"/>
      <c r="M123" s="235">
        <f>SUM(M124:M128)</f>
        <v>0</v>
      </c>
      <c r="N123" s="234"/>
      <c r="O123" s="234">
        <f>SUM(O124:O128)</f>
        <v>0</v>
      </c>
      <c r="P123" s="234"/>
      <c r="Q123" s="234">
        <f>SUM(Q124:Q128)</f>
        <v>0</v>
      </c>
      <c r="R123" s="235"/>
      <c r="S123" s="235"/>
      <c r="T123" s="236"/>
      <c r="U123" s="230"/>
      <c r="V123" s="230">
        <f>SUM(V124:V128)</f>
        <v>1.54</v>
      </c>
      <c r="W123" s="230"/>
      <c r="X123" s="230"/>
      <c r="AG123" t="s">
        <v>147</v>
      </c>
    </row>
    <row r="124" spans="1:60" ht="20.399999999999999" outlineLevel="1">
      <c r="A124" s="248">
        <v>35</v>
      </c>
      <c r="B124" s="249" t="s">
        <v>294</v>
      </c>
      <c r="C124" s="263" t="s">
        <v>295</v>
      </c>
      <c r="D124" s="250" t="s">
        <v>212</v>
      </c>
      <c r="E124" s="251">
        <v>1.3232600000000001</v>
      </c>
      <c r="F124" s="252"/>
      <c r="G124" s="253">
        <f>ROUND(E124*F124,2)</f>
        <v>0</v>
      </c>
      <c r="H124" s="252"/>
      <c r="I124" s="253">
        <f>ROUND(E124*H124,2)</f>
        <v>0</v>
      </c>
      <c r="J124" s="252"/>
      <c r="K124" s="253">
        <f>ROUND(E124*J124,2)</f>
        <v>0</v>
      </c>
      <c r="L124" s="253">
        <v>15</v>
      </c>
      <c r="M124" s="253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3" t="s">
        <v>296</v>
      </c>
      <c r="S124" s="253" t="s">
        <v>152</v>
      </c>
      <c r="T124" s="254" t="s">
        <v>197</v>
      </c>
      <c r="U124" s="226">
        <v>0.01</v>
      </c>
      <c r="V124" s="226">
        <f>ROUND(E124*U124,2)</f>
        <v>0.01</v>
      </c>
      <c r="W124" s="226"/>
      <c r="X124" s="226" t="s">
        <v>297</v>
      </c>
      <c r="Y124" s="215"/>
      <c r="Z124" s="215"/>
      <c r="AA124" s="215"/>
      <c r="AB124" s="215"/>
      <c r="AC124" s="215"/>
      <c r="AD124" s="215"/>
      <c r="AE124" s="215"/>
      <c r="AF124" s="215"/>
      <c r="AG124" s="215" t="s">
        <v>298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48">
        <v>36</v>
      </c>
      <c r="B125" s="249" t="s">
        <v>299</v>
      </c>
      <c r="C125" s="263" t="s">
        <v>300</v>
      </c>
      <c r="D125" s="250" t="s">
        <v>212</v>
      </c>
      <c r="E125" s="251">
        <v>25.141940000000002</v>
      </c>
      <c r="F125" s="252"/>
      <c r="G125" s="253">
        <f>ROUND(E125*F125,2)</f>
        <v>0</v>
      </c>
      <c r="H125" s="252"/>
      <c r="I125" s="253">
        <f>ROUND(E125*H125,2)</f>
        <v>0</v>
      </c>
      <c r="J125" s="252"/>
      <c r="K125" s="253">
        <f>ROUND(E125*J125,2)</f>
        <v>0</v>
      </c>
      <c r="L125" s="253">
        <v>15</v>
      </c>
      <c r="M125" s="253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3" t="s">
        <v>296</v>
      </c>
      <c r="S125" s="253" t="s">
        <v>152</v>
      </c>
      <c r="T125" s="254" t="s">
        <v>197</v>
      </c>
      <c r="U125" s="226">
        <v>0</v>
      </c>
      <c r="V125" s="226">
        <f>ROUND(E125*U125,2)</f>
        <v>0</v>
      </c>
      <c r="W125" s="226"/>
      <c r="X125" s="226" t="s">
        <v>297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298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48">
        <v>37</v>
      </c>
      <c r="B126" s="249" t="s">
        <v>301</v>
      </c>
      <c r="C126" s="263" t="s">
        <v>302</v>
      </c>
      <c r="D126" s="250" t="s">
        <v>212</v>
      </c>
      <c r="E126" s="251">
        <v>1.3232600000000001</v>
      </c>
      <c r="F126" s="252"/>
      <c r="G126" s="253">
        <f>ROUND(E126*F126,2)</f>
        <v>0</v>
      </c>
      <c r="H126" s="252"/>
      <c r="I126" s="253">
        <f>ROUND(E126*H126,2)</f>
        <v>0</v>
      </c>
      <c r="J126" s="252"/>
      <c r="K126" s="253">
        <f>ROUND(E126*J126,2)</f>
        <v>0</v>
      </c>
      <c r="L126" s="253">
        <v>15</v>
      </c>
      <c r="M126" s="253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3" t="s">
        <v>204</v>
      </c>
      <c r="S126" s="253" t="s">
        <v>152</v>
      </c>
      <c r="T126" s="254" t="s">
        <v>197</v>
      </c>
      <c r="U126" s="226">
        <v>0.94199999999999995</v>
      </c>
      <c r="V126" s="226">
        <f>ROUND(E126*U126,2)</f>
        <v>1.25</v>
      </c>
      <c r="W126" s="226"/>
      <c r="X126" s="226" t="s">
        <v>297</v>
      </c>
      <c r="Y126" s="215"/>
      <c r="Z126" s="215"/>
      <c r="AA126" s="215"/>
      <c r="AB126" s="215"/>
      <c r="AC126" s="215"/>
      <c r="AD126" s="215"/>
      <c r="AE126" s="215"/>
      <c r="AF126" s="215"/>
      <c r="AG126" s="215" t="s">
        <v>298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>
      <c r="A127" s="248">
        <v>38</v>
      </c>
      <c r="B127" s="249" t="s">
        <v>303</v>
      </c>
      <c r="C127" s="263" t="s">
        <v>304</v>
      </c>
      <c r="D127" s="250" t="s">
        <v>212</v>
      </c>
      <c r="E127" s="251">
        <v>2.6465200000000002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15</v>
      </c>
      <c r="M127" s="253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3" t="s">
        <v>204</v>
      </c>
      <c r="S127" s="253" t="s">
        <v>152</v>
      </c>
      <c r="T127" s="254" t="s">
        <v>197</v>
      </c>
      <c r="U127" s="226">
        <v>0.105</v>
      </c>
      <c r="V127" s="226">
        <f>ROUND(E127*U127,2)</f>
        <v>0.28000000000000003</v>
      </c>
      <c r="W127" s="226"/>
      <c r="X127" s="226" t="s">
        <v>297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298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38">
        <v>39</v>
      </c>
      <c r="B128" s="239" t="s">
        <v>305</v>
      </c>
      <c r="C128" s="259" t="s">
        <v>306</v>
      </c>
      <c r="D128" s="240" t="s">
        <v>212</v>
      </c>
      <c r="E128" s="241">
        <v>1.3232600000000001</v>
      </c>
      <c r="F128" s="242"/>
      <c r="G128" s="243">
        <f>ROUND(E128*F128,2)</f>
        <v>0</v>
      </c>
      <c r="H128" s="242"/>
      <c r="I128" s="243">
        <f>ROUND(E128*H128,2)</f>
        <v>0</v>
      </c>
      <c r="J128" s="242"/>
      <c r="K128" s="243">
        <f>ROUND(E128*J128,2)</f>
        <v>0</v>
      </c>
      <c r="L128" s="243">
        <v>15</v>
      </c>
      <c r="M128" s="243">
        <f>G128*(1+L128/100)</f>
        <v>0</v>
      </c>
      <c r="N128" s="241">
        <v>0</v>
      </c>
      <c r="O128" s="241">
        <f>ROUND(E128*N128,2)</f>
        <v>0</v>
      </c>
      <c r="P128" s="241">
        <v>0</v>
      </c>
      <c r="Q128" s="241">
        <f>ROUND(E128*P128,2)</f>
        <v>0</v>
      </c>
      <c r="R128" s="243" t="s">
        <v>204</v>
      </c>
      <c r="S128" s="243" t="s">
        <v>152</v>
      </c>
      <c r="T128" s="244" t="s">
        <v>197</v>
      </c>
      <c r="U128" s="226">
        <v>0</v>
      </c>
      <c r="V128" s="226">
        <f>ROUND(E128*U128,2)</f>
        <v>0</v>
      </c>
      <c r="W128" s="226"/>
      <c r="X128" s="226" t="s">
        <v>297</v>
      </c>
      <c r="Y128" s="215"/>
      <c r="Z128" s="215"/>
      <c r="AA128" s="215"/>
      <c r="AB128" s="215"/>
      <c r="AC128" s="215"/>
      <c r="AD128" s="215"/>
      <c r="AE128" s="215"/>
      <c r="AF128" s="215"/>
      <c r="AG128" s="215" t="s">
        <v>298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33">
      <c r="A129" s="3"/>
      <c r="B129" s="4"/>
      <c r="C129" s="267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v>15</v>
      </c>
      <c r="AF129">
        <v>21</v>
      </c>
      <c r="AG129" t="s">
        <v>133</v>
      </c>
    </row>
    <row r="130" spans="1:33">
      <c r="A130" s="218"/>
      <c r="B130" s="219" t="s">
        <v>29</v>
      </c>
      <c r="C130" s="268"/>
      <c r="D130" s="220"/>
      <c r="E130" s="221"/>
      <c r="F130" s="221"/>
      <c r="G130" s="237">
        <f>G8+G14+G39+G50+G52+G57+G60+G66+G75+G85+G90+G94+G100+G123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f>SUMIF(L7:L128,AE129,G7:G128)</f>
        <v>0</v>
      </c>
      <c r="AF130">
        <f>SUMIF(L7:L128,AF129,G7:G128)</f>
        <v>0</v>
      </c>
      <c r="AG130" t="s">
        <v>307</v>
      </c>
    </row>
    <row r="131" spans="1:33">
      <c r="C131" s="269"/>
      <c r="D131" s="10"/>
      <c r="AG131" t="s">
        <v>309</v>
      </c>
    </row>
    <row r="132" spans="1:33">
      <c r="D132" s="10"/>
    </row>
    <row r="133" spans="1:33">
      <c r="D133" s="10"/>
    </row>
    <row r="134" spans="1:33">
      <c r="D134" s="10"/>
    </row>
    <row r="135" spans="1:33">
      <c r="D135" s="10"/>
    </row>
    <row r="136" spans="1:33">
      <c r="D136" s="10"/>
    </row>
    <row r="137" spans="1:33">
      <c r="D137" s="10"/>
    </row>
    <row r="138" spans="1:33">
      <c r="D138" s="10"/>
    </row>
    <row r="139" spans="1:33">
      <c r="D139" s="10"/>
    </row>
    <row r="140" spans="1:33">
      <c r="D140" s="10"/>
    </row>
    <row r="141" spans="1:33">
      <c r="D141" s="10"/>
    </row>
    <row r="142" spans="1:33">
      <c r="D142" s="10"/>
    </row>
    <row r="143" spans="1:33">
      <c r="D143" s="10"/>
    </row>
    <row r="144" spans="1:33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15">
    <mergeCell ref="C84:G84"/>
    <mergeCell ref="C89:G89"/>
    <mergeCell ref="C96:G96"/>
    <mergeCell ref="C27:G27"/>
    <mergeCell ref="C54:G54"/>
    <mergeCell ref="C59:G59"/>
    <mergeCell ref="C68:G68"/>
    <mergeCell ref="C69:G69"/>
    <mergeCell ref="C74:G74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120</v>
      </c>
      <c r="B1" s="200"/>
      <c r="C1" s="200"/>
      <c r="D1" s="200"/>
      <c r="E1" s="200"/>
      <c r="F1" s="200"/>
      <c r="G1" s="200"/>
      <c r="AG1" t="s">
        <v>121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122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122</v>
      </c>
      <c r="AG3" t="s">
        <v>123</v>
      </c>
    </row>
    <row r="4" spans="1:60" ht="25.05" customHeight="1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124</v>
      </c>
    </row>
    <row r="5" spans="1:60">
      <c r="D5" s="10"/>
    </row>
    <row r="6" spans="1:60" ht="39.6">
      <c r="A6" s="211" t="s">
        <v>125</v>
      </c>
      <c r="B6" s="213" t="s">
        <v>126</v>
      </c>
      <c r="C6" s="213" t="s">
        <v>127</v>
      </c>
      <c r="D6" s="212" t="s">
        <v>128</v>
      </c>
      <c r="E6" s="211" t="s">
        <v>129</v>
      </c>
      <c r="F6" s="210" t="s">
        <v>130</v>
      </c>
      <c r="G6" s="211" t="s">
        <v>29</v>
      </c>
      <c r="H6" s="214" t="s">
        <v>30</v>
      </c>
      <c r="I6" s="214" t="s">
        <v>131</v>
      </c>
      <c r="J6" s="214" t="s">
        <v>31</v>
      </c>
      <c r="K6" s="214" t="s">
        <v>132</v>
      </c>
      <c r="L6" s="214" t="s">
        <v>133</v>
      </c>
      <c r="M6" s="214" t="s">
        <v>134</v>
      </c>
      <c r="N6" s="214" t="s">
        <v>135</v>
      </c>
      <c r="O6" s="214" t="s">
        <v>136</v>
      </c>
      <c r="P6" s="214" t="s">
        <v>137</v>
      </c>
      <c r="Q6" s="214" t="s">
        <v>138</v>
      </c>
      <c r="R6" s="214" t="s">
        <v>139</v>
      </c>
      <c r="S6" s="214" t="s">
        <v>140</v>
      </c>
      <c r="T6" s="214" t="s">
        <v>141</v>
      </c>
      <c r="U6" s="214" t="s">
        <v>142</v>
      </c>
      <c r="V6" s="214" t="s">
        <v>143</v>
      </c>
      <c r="W6" s="214" t="s">
        <v>144</v>
      </c>
      <c r="X6" s="214" t="s">
        <v>145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146</v>
      </c>
      <c r="B8" s="232" t="s">
        <v>86</v>
      </c>
      <c r="C8" s="258" t="s">
        <v>87</v>
      </c>
      <c r="D8" s="233"/>
      <c r="E8" s="234"/>
      <c r="F8" s="235"/>
      <c r="G8" s="235">
        <f>SUMIF(AG9:AG17,"&lt;&gt;NOR",G9:G17)</f>
        <v>0</v>
      </c>
      <c r="H8" s="235"/>
      <c r="I8" s="235">
        <f>SUM(I9:I17)</f>
        <v>0</v>
      </c>
      <c r="J8" s="235"/>
      <c r="K8" s="235">
        <f>SUM(K9:K17)</f>
        <v>0</v>
      </c>
      <c r="L8" s="235"/>
      <c r="M8" s="235">
        <f>SUM(M9:M17)</f>
        <v>0</v>
      </c>
      <c r="N8" s="234"/>
      <c r="O8" s="234">
        <f>SUM(O9:O17)</f>
        <v>0.51</v>
      </c>
      <c r="P8" s="234"/>
      <c r="Q8" s="234">
        <f>SUM(Q9:Q17)</f>
        <v>0</v>
      </c>
      <c r="R8" s="235"/>
      <c r="S8" s="235"/>
      <c r="T8" s="236"/>
      <c r="U8" s="230"/>
      <c r="V8" s="230">
        <f>SUM(V9:V17)</f>
        <v>11.58</v>
      </c>
      <c r="W8" s="230"/>
      <c r="X8" s="230"/>
      <c r="AG8" t="s">
        <v>147</v>
      </c>
    </row>
    <row r="9" spans="1:60" outlineLevel="1">
      <c r="A9" s="238">
        <v>1</v>
      </c>
      <c r="B9" s="239" t="s">
        <v>310</v>
      </c>
      <c r="C9" s="259" t="s">
        <v>311</v>
      </c>
      <c r="D9" s="240" t="s">
        <v>161</v>
      </c>
      <c r="E9" s="241">
        <v>21.6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2.3800000000000002E-3</v>
      </c>
      <c r="O9" s="241">
        <f>ROUND(E9*N9,2)</f>
        <v>0.05</v>
      </c>
      <c r="P9" s="241">
        <v>0</v>
      </c>
      <c r="Q9" s="241">
        <f>ROUND(E9*P9,2)</f>
        <v>0</v>
      </c>
      <c r="R9" s="243" t="s">
        <v>167</v>
      </c>
      <c r="S9" s="243" t="s">
        <v>152</v>
      </c>
      <c r="T9" s="244" t="s">
        <v>197</v>
      </c>
      <c r="U9" s="226">
        <v>0.18</v>
      </c>
      <c r="V9" s="226">
        <f>ROUND(E9*U9,2)</f>
        <v>3.89</v>
      </c>
      <c r="W9" s="226"/>
      <c r="X9" s="226" t="s">
        <v>153</v>
      </c>
      <c r="Y9" s="215"/>
      <c r="Z9" s="215"/>
      <c r="AA9" s="215"/>
      <c r="AB9" s="215"/>
      <c r="AC9" s="215"/>
      <c r="AD9" s="215"/>
      <c r="AE9" s="215"/>
      <c r="AF9" s="215"/>
      <c r="AG9" s="215" t="s">
        <v>154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1" t="s">
        <v>312</v>
      </c>
      <c r="D10" s="228"/>
      <c r="E10" s="229">
        <v>21.6</v>
      </c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158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38">
        <v>2</v>
      </c>
      <c r="B11" s="239" t="s">
        <v>313</v>
      </c>
      <c r="C11" s="259" t="s">
        <v>314</v>
      </c>
      <c r="D11" s="240" t="s">
        <v>150</v>
      </c>
      <c r="E11" s="241">
        <v>4.32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15</v>
      </c>
      <c r="M11" s="243">
        <f>G11*(1+L11/100)</f>
        <v>0</v>
      </c>
      <c r="N11" s="241">
        <v>3.4909999999999997E-2</v>
      </c>
      <c r="O11" s="241">
        <f>ROUND(E11*N11,2)</f>
        <v>0.15</v>
      </c>
      <c r="P11" s="241">
        <v>0</v>
      </c>
      <c r="Q11" s="241">
        <f>ROUND(E11*P11,2)</f>
        <v>0</v>
      </c>
      <c r="R11" s="243" t="s">
        <v>167</v>
      </c>
      <c r="S11" s="243" t="s">
        <v>152</v>
      </c>
      <c r="T11" s="244" t="s">
        <v>197</v>
      </c>
      <c r="U11" s="226">
        <v>1.18</v>
      </c>
      <c r="V11" s="226">
        <f>ROUND(E11*U11,2)</f>
        <v>5.0999999999999996</v>
      </c>
      <c r="W11" s="226"/>
      <c r="X11" s="226" t="s">
        <v>153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315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60" t="s">
        <v>316</v>
      </c>
      <c r="D12" s="246"/>
      <c r="E12" s="246"/>
      <c r="F12" s="246"/>
      <c r="G12" s="24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156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45" t="str">
        <f>C12</f>
        <v>okenního nebo dveřního, z pomocného pracovního lešení o výšce podlahy do 1900 mm a pro zatížení do 1,5 kPa,</v>
      </c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317</v>
      </c>
      <c r="D13" s="228"/>
      <c r="E13" s="229">
        <v>4.32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158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3</v>
      </c>
      <c r="B14" s="239" t="s">
        <v>318</v>
      </c>
      <c r="C14" s="259" t="s">
        <v>319</v>
      </c>
      <c r="D14" s="240" t="s">
        <v>161</v>
      </c>
      <c r="E14" s="241">
        <v>14.4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15</v>
      </c>
      <c r="M14" s="243">
        <f>G14*(1+L14/100)</f>
        <v>0</v>
      </c>
      <c r="N14" s="241">
        <v>2.12E-2</v>
      </c>
      <c r="O14" s="241">
        <f>ROUND(E14*N14,2)</f>
        <v>0.31</v>
      </c>
      <c r="P14" s="241">
        <v>0</v>
      </c>
      <c r="Q14" s="241">
        <f>ROUND(E14*P14,2)</f>
        <v>0</v>
      </c>
      <c r="R14" s="243" t="s">
        <v>167</v>
      </c>
      <c r="S14" s="243" t="s">
        <v>152</v>
      </c>
      <c r="T14" s="244" t="s">
        <v>197</v>
      </c>
      <c r="U14" s="226">
        <v>0.18</v>
      </c>
      <c r="V14" s="226">
        <f>ROUND(E14*U14,2)</f>
        <v>2.59</v>
      </c>
      <c r="W14" s="226"/>
      <c r="X14" s="226" t="s">
        <v>153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154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0" t="s">
        <v>320</v>
      </c>
      <c r="D15" s="246"/>
      <c r="E15" s="246"/>
      <c r="F15" s="246"/>
      <c r="G15" s="24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156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1" t="s">
        <v>321</v>
      </c>
      <c r="D16" s="228"/>
      <c r="E16" s="229"/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158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1" t="s">
        <v>322</v>
      </c>
      <c r="D17" s="228"/>
      <c r="E17" s="229">
        <v>14.4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158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>
      <c r="A18" s="231" t="s">
        <v>146</v>
      </c>
      <c r="B18" s="232" t="s">
        <v>88</v>
      </c>
      <c r="C18" s="258" t="s">
        <v>89</v>
      </c>
      <c r="D18" s="233"/>
      <c r="E18" s="234"/>
      <c r="F18" s="235"/>
      <c r="G18" s="235">
        <f>SUMIF(AG19:AG19,"&lt;&gt;NOR",G19:G19)</f>
        <v>0</v>
      </c>
      <c r="H18" s="235"/>
      <c r="I18" s="235">
        <f>SUM(I19:I19)</f>
        <v>0</v>
      </c>
      <c r="J18" s="235"/>
      <c r="K18" s="235">
        <f>SUM(K19:K19)</f>
        <v>0</v>
      </c>
      <c r="L18" s="235"/>
      <c r="M18" s="235">
        <f>SUM(M19:M19)</f>
        <v>0</v>
      </c>
      <c r="N18" s="234"/>
      <c r="O18" s="234">
        <f>SUM(O19:O19)</f>
        <v>0.05</v>
      </c>
      <c r="P18" s="234"/>
      <c r="Q18" s="234">
        <f>SUM(Q19:Q19)</f>
        <v>0</v>
      </c>
      <c r="R18" s="235"/>
      <c r="S18" s="235"/>
      <c r="T18" s="236"/>
      <c r="U18" s="230"/>
      <c r="V18" s="230">
        <f>SUM(V19:V19)</f>
        <v>3.89</v>
      </c>
      <c r="W18" s="230"/>
      <c r="X18" s="230"/>
      <c r="AG18" t="s">
        <v>147</v>
      </c>
    </row>
    <row r="19" spans="1:60" outlineLevel="1">
      <c r="A19" s="248">
        <v>4</v>
      </c>
      <c r="B19" s="249" t="s">
        <v>323</v>
      </c>
      <c r="C19" s="263" t="s">
        <v>324</v>
      </c>
      <c r="D19" s="250" t="s">
        <v>161</v>
      </c>
      <c r="E19" s="251">
        <v>21.6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2.3800000000000002E-3</v>
      </c>
      <c r="O19" s="251">
        <f>ROUND(E19*N19,2)</f>
        <v>0.05</v>
      </c>
      <c r="P19" s="251">
        <v>0</v>
      </c>
      <c r="Q19" s="251">
        <f>ROUND(E19*P19,2)</f>
        <v>0</v>
      </c>
      <c r="R19" s="253"/>
      <c r="S19" s="253" t="s">
        <v>162</v>
      </c>
      <c r="T19" s="254" t="s">
        <v>250</v>
      </c>
      <c r="U19" s="226">
        <v>0.18</v>
      </c>
      <c r="V19" s="226">
        <f>ROUND(E19*U19,2)</f>
        <v>3.89</v>
      </c>
      <c r="W19" s="226"/>
      <c r="X19" s="226" t="s">
        <v>153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154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>
      <c r="A20" s="231" t="s">
        <v>146</v>
      </c>
      <c r="B20" s="232" t="s">
        <v>92</v>
      </c>
      <c r="C20" s="258" t="s">
        <v>93</v>
      </c>
      <c r="D20" s="233"/>
      <c r="E20" s="234"/>
      <c r="F20" s="235"/>
      <c r="G20" s="235">
        <f>SUMIF(AG21:AG22,"&lt;&gt;NOR",G21:G22)</f>
        <v>0</v>
      </c>
      <c r="H20" s="235"/>
      <c r="I20" s="235">
        <f>SUM(I21:I22)</f>
        <v>0</v>
      </c>
      <c r="J20" s="235"/>
      <c r="K20" s="235">
        <f>SUM(K21:K22)</f>
        <v>0</v>
      </c>
      <c r="L20" s="235"/>
      <c r="M20" s="235">
        <f>SUM(M21:M22)</f>
        <v>0</v>
      </c>
      <c r="N20" s="234"/>
      <c r="O20" s="234">
        <f>SUM(O21:O22)</f>
        <v>0.02</v>
      </c>
      <c r="P20" s="234"/>
      <c r="Q20" s="234">
        <f>SUM(Q21:Q22)</f>
        <v>0</v>
      </c>
      <c r="R20" s="235"/>
      <c r="S20" s="235"/>
      <c r="T20" s="236"/>
      <c r="U20" s="230"/>
      <c r="V20" s="230">
        <f>SUM(V21:V22)</f>
        <v>2.59</v>
      </c>
      <c r="W20" s="230"/>
      <c r="X20" s="230"/>
      <c r="AG20" t="s">
        <v>147</v>
      </c>
    </row>
    <row r="21" spans="1:60" outlineLevel="1">
      <c r="A21" s="238">
        <v>5</v>
      </c>
      <c r="B21" s="239" t="s">
        <v>194</v>
      </c>
      <c r="C21" s="259" t="s">
        <v>195</v>
      </c>
      <c r="D21" s="240" t="s">
        <v>150</v>
      </c>
      <c r="E21" s="241">
        <v>14.4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15</v>
      </c>
      <c r="M21" s="243">
        <f>G21*(1+L21/100)</f>
        <v>0</v>
      </c>
      <c r="N21" s="241">
        <v>1.2099999999999999E-3</v>
      </c>
      <c r="O21" s="241">
        <f>ROUND(E21*N21,2)</f>
        <v>0.02</v>
      </c>
      <c r="P21" s="241">
        <v>0</v>
      </c>
      <c r="Q21" s="241">
        <f>ROUND(E21*P21,2)</f>
        <v>0</v>
      </c>
      <c r="R21" s="243" t="s">
        <v>196</v>
      </c>
      <c r="S21" s="243" t="s">
        <v>152</v>
      </c>
      <c r="T21" s="244" t="s">
        <v>197</v>
      </c>
      <c r="U21" s="226">
        <v>0.18</v>
      </c>
      <c r="V21" s="226">
        <f>ROUND(E21*U21,2)</f>
        <v>2.59</v>
      </c>
      <c r="W21" s="226"/>
      <c r="X21" s="226" t="s">
        <v>153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154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1" t="s">
        <v>325</v>
      </c>
      <c r="D22" s="228"/>
      <c r="E22" s="229">
        <v>14.4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158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>
      <c r="A23" s="231" t="s">
        <v>146</v>
      </c>
      <c r="B23" s="232" t="s">
        <v>96</v>
      </c>
      <c r="C23" s="258" t="s">
        <v>97</v>
      </c>
      <c r="D23" s="233"/>
      <c r="E23" s="234"/>
      <c r="F23" s="235"/>
      <c r="G23" s="235">
        <f>SUMIF(AG24:AG39,"&lt;&gt;NOR",G24:G39)</f>
        <v>0</v>
      </c>
      <c r="H23" s="235"/>
      <c r="I23" s="235">
        <f>SUM(I24:I39)</f>
        <v>0</v>
      </c>
      <c r="J23" s="235"/>
      <c r="K23" s="235">
        <f>SUM(K24:K39)</f>
        <v>0</v>
      </c>
      <c r="L23" s="235"/>
      <c r="M23" s="235">
        <f>SUM(M24:M39)</f>
        <v>0</v>
      </c>
      <c r="N23" s="234"/>
      <c r="O23" s="234">
        <f>SUM(O24:O39)</f>
        <v>0.02</v>
      </c>
      <c r="P23" s="234"/>
      <c r="Q23" s="234">
        <f>SUM(Q24:Q39)</f>
        <v>0.78999999999999992</v>
      </c>
      <c r="R23" s="235"/>
      <c r="S23" s="235"/>
      <c r="T23" s="236"/>
      <c r="U23" s="230"/>
      <c r="V23" s="230">
        <f>SUM(V24:V39)</f>
        <v>9.2799999999999994</v>
      </c>
      <c r="W23" s="230"/>
      <c r="X23" s="230"/>
      <c r="AG23" t="s">
        <v>147</v>
      </c>
    </row>
    <row r="24" spans="1:60" outlineLevel="1">
      <c r="A24" s="238">
        <v>6</v>
      </c>
      <c r="B24" s="239" t="s">
        <v>326</v>
      </c>
      <c r="C24" s="259" t="s">
        <v>327</v>
      </c>
      <c r="D24" s="240" t="s">
        <v>203</v>
      </c>
      <c r="E24" s="241">
        <v>11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15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 t="s">
        <v>204</v>
      </c>
      <c r="S24" s="243" t="s">
        <v>152</v>
      </c>
      <c r="T24" s="244" t="s">
        <v>152</v>
      </c>
      <c r="U24" s="226">
        <v>0.03</v>
      </c>
      <c r="V24" s="226">
        <f>ROUND(E24*U24,2)</f>
        <v>0.33</v>
      </c>
      <c r="W24" s="226"/>
      <c r="X24" s="226" t="s">
        <v>153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154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0" t="s">
        <v>205</v>
      </c>
      <c r="D25" s="246"/>
      <c r="E25" s="246"/>
      <c r="F25" s="246"/>
      <c r="G25" s="24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156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61" t="s">
        <v>328</v>
      </c>
      <c r="D26" s="228"/>
      <c r="E26" s="229">
        <v>6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15"/>
      <c r="Z26" s="215"/>
      <c r="AA26" s="215"/>
      <c r="AB26" s="215"/>
      <c r="AC26" s="215"/>
      <c r="AD26" s="215"/>
      <c r="AE26" s="215"/>
      <c r="AF26" s="215"/>
      <c r="AG26" s="215" t="s">
        <v>158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61" t="s">
        <v>329</v>
      </c>
      <c r="D27" s="228"/>
      <c r="E27" s="229">
        <v>5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15"/>
      <c r="Z27" s="215"/>
      <c r="AA27" s="215"/>
      <c r="AB27" s="215"/>
      <c r="AC27" s="215"/>
      <c r="AD27" s="215"/>
      <c r="AE27" s="215"/>
      <c r="AF27" s="215"/>
      <c r="AG27" s="215" t="s">
        <v>158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8">
        <v>7</v>
      </c>
      <c r="B28" s="239" t="s">
        <v>201</v>
      </c>
      <c r="C28" s="259" t="s">
        <v>202</v>
      </c>
      <c r="D28" s="240" t="s">
        <v>203</v>
      </c>
      <c r="E28" s="241">
        <v>3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15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 t="s">
        <v>204</v>
      </c>
      <c r="S28" s="243" t="s">
        <v>152</v>
      </c>
      <c r="T28" s="244" t="s">
        <v>152</v>
      </c>
      <c r="U28" s="226">
        <v>0.05</v>
      </c>
      <c r="V28" s="226">
        <f>ROUND(E28*U28,2)</f>
        <v>0.15</v>
      </c>
      <c r="W28" s="226"/>
      <c r="X28" s="226" t="s">
        <v>153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154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60" t="s">
        <v>205</v>
      </c>
      <c r="D29" s="246"/>
      <c r="E29" s="246"/>
      <c r="F29" s="246"/>
      <c r="G29" s="24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156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1" t="s">
        <v>330</v>
      </c>
      <c r="D30" s="228"/>
      <c r="E30" s="229">
        <v>2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158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1" t="s">
        <v>331</v>
      </c>
      <c r="D31" s="228"/>
      <c r="E31" s="229">
        <v>1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158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38">
        <v>8</v>
      </c>
      <c r="B32" s="239" t="s">
        <v>332</v>
      </c>
      <c r="C32" s="259" t="s">
        <v>333</v>
      </c>
      <c r="D32" s="240" t="s">
        <v>150</v>
      </c>
      <c r="E32" s="241">
        <v>8.64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15</v>
      </c>
      <c r="M32" s="243">
        <f>G32*(1+L32/100)</f>
        <v>0</v>
      </c>
      <c r="N32" s="241">
        <v>1E-3</v>
      </c>
      <c r="O32" s="241">
        <f>ROUND(E32*N32,2)</f>
        <v>0.01</v>
      </c>
      <c r="P32" s="241">
        <v>3.1E-2</v>
      </c>
      <c r="Q32" s="241">
        <f>ROUND(E32*P32,2)</f>
        <v>0.27</v>
      </c>
      <c r="R32" s="243" t="s">
        <v>204</v>
      </c>
      <c r="S32" s="243" t="s">
        <v>152</v>
      </c>
      <c r="T32" s="244" t="s">
        <v>152</v>
      </c>
      <c r="U32" s="226">
        <v>0.33100000000000002</v>
      </c>
      <c r="V32" s="226">
        <f>ROUND(E32*U32,2)</f>
        <v>2.86</v>
      </c>
      <c r="W32" s="226"/>
      <c r="X32" s="226" t="s">
        <v>153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154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0" t="s">
        <v>334</v>
      </c>
      <c r="D33" s="246"/>
      <c r="E33" s="246"/>
      <c r="F33" s="246"/>
      <c r="G33" s="24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156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1" t="s">
        <v>335</v>
      </c>
      <c r="D34" s="228"/>
      <c r="E34" s="229">
        <v>8.64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158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38">
        <v>9</v>
      </c>
      <c r="B35" s="239" t="s">
        <v>336</v>
      </c>
      <c r="C35" s="259" t="s">
        <v>337</v>
      </c>
      <c r="D35" s="240" t="s">
        <v>150</v>
      </c>
      <c r="E35" s="241">
        <v>10.1951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15</v>
      </c>
      <c r="M35" s="243">
        <f>G35*(1+L35/100)</f>
        <v>0</v>
      </c>
      <c r="N35" s="241">
        <v>1E-3</v>
      </c>
      <c r="O35" s="241">
        <f>ROUND(E35*N35,2)</f>
        <v>0.01</v>
      </c>
      <c r="P35" s="241">
        <v>4.1200000000000001E-2</v>
      </c>
      <c r="Q35" s="241">
        <f>ROUND(E35*P35,2)</f>
        <v>0.42</v>
      </c>
      <c r="R35" s="243" t="s">
        <v>204</v>
      </c>
      <c r="S35" s="243" t="s">
        <v>152</v>
      </c>
      <c r="T35" s="244" t="s">
        <v>152</v>
      </c>
      <c r="U35" s="226">
        <v>0.498</v>
      </c>
      <c r="V35" s="226">
        <f>ROUND(E35*U35,2)</f>
        <v>5.08</v>
      </c>
      <c r="W35" s="226"/>
      <c r="X35" s="226" t="s">
        <v>153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154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1" t="s">
        <v>338</v>
      </c>
      <c r="D36" s="228"/>
      <c r="E36" s="229">
        <v>7.6440000000000001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158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339</v>
      </c>
      <c r="D37" s="228"/>
      <c r="E37" s="229">
        <v>2.5510999999999999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158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38">
        <v>10</v>
      </c>
      <c r="B38" s="239" t="s">
        <v>340</v>
      </c>
      <c r="C38" s="259" t="s">
        <v>341</v>
      </c>
      <c r="D38" s="240" t="s">
        <v>161</v>
      </c>
      <c r="E38" s="241">
        <v>7.2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15</v>
      </c>
      <c r="M38" s="243">
        <f>G38*(1+L38/100)</f>
        <v>0</v>
      </c>
      <c r="N38" s="241">
        <v>0</v>
      </c>
      <c r="O38" s="241">
        <f>ROUND(E38*N38,2)</f>
        <v>0</v>
      </c>
      <c r="P38" s="241">
        <v>1.383E-2</v>
      </c>
      <c r="Q38" s="241">
        <f>ROUND(E38*P38,2)</f>
        <v>0.1</v>
      </c>
      <c r="R38" s="243" t="s">
        <v>204</v>
      </c>
      <c r="S38" s="243" t="s">
        <v>152</v>
      </c>
      <c r="T38" s="244" t="s">
        <v>197</v>
      </c>
      <c r="U38" s="226">
        <v>0.12</v>
      </c>
      <c r="V38" s="226">
        <f>ROUND(E38*U38,2)</f>
        <v>0.86</v>
      </c>
      <c r="W38" s="226"/>
      <c r="X38" s="226" t="s">
        <v>153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154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22"/>
      <c r="B39" s="223"/>
      <c r="C39" s="261" t="s">
        <v>342</v>
      </c>
      <c r="D39" s="228"/>
      <c r="E39" s="229">
        <v>7.2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15"/>
      <c r="Z39" s="215"/>
      <c r="AA39" s="215"/>
      <c r="AB39" s="215"/>
      <c r="AC39" s="215"/>
      <c r="AD39" s="215"/>
      <c r="AE39" s="215"/>
      <c r="AF39" s="215"/>
      <c r="AG39" s="215" t="s">
        <v>158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>
      <c r="A40" s="231" t="s">
        <v>146</v>
      </c>
      <c r="B40" s="232" t="s">
        <v>98</v>
      </c>
      <c r="C40" s="258" t="s">
        <v>99</v>
      </c>
      <c r="D40" s="233"/>
      <c r="E40" s="234"/>
      <c r="F40" s="235"/>
      <c r="G40" s="235">
        <f>SUMIF(AG41:AG42,"&lt;&gt;NOR",G41:G42)</f>
        <v>0</v>
      </c>
      <c r="H40" s="235"/>
      <c r="I40" s="235">
        <f>SUM(I41:I42)</f>
        <v>0</v>
      </c>
      <c r="J40" s="235"/>
      <c r="K40" s="235">
        <f>SUM(K41:K42)</f>
        <v>0</v>
      </c>
      <c r="L40" s="235"/>
      <c r="M40" s="235">
        <f>SUM(M41:M42)</f>
        <v>0</v>
      </c>
      <c r="N40" s="234"/>
      <c r="O40" s="234">
        <f>SUM(O41:O42)</f>
        <v>0</v>
      </c>
      <c r="P40" s="234"/>
      <c r="Q40" s="234">
        <f>SUM(Q41:Q42)</f>
        <v>0</v>
      </c>
      <c r="R40" s="235"/>
      <c r="S40" s="235"/>
      <c r="T40" s="236"/>
      <c r="U40" s="230"/>
      <c r="V40" s="230">
        <f>SUM(V41:V42)</f>
        <v>0.56000000000000005</v>
      </c>
      <c r="W40" s="230"/>
      <c r="X40" s="230"/>
      <c r="AG40" t="s">
        <v>147</v>
      </c>
    </row>
    <row r="41" spans="1:60" ht="20.399999999999999" outlineLevel="1">
      <c r="A41" s="238">
        <v>11</v>
      </c>
      <c r="B41" s="239" t="s">
        <v>210</v>
      </c>
      <c r="C41" s="259" t="s">
        <v>343</v>
      </c>
      <c r="D41" s="240" t="s">
        <v>212</v>
      </c>
      <c r="E41" s="241">
        <v>0.59516999999999998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15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 t="s">
        <v>167</v>
      </c>
      <c r="S41" s="243" t="s">
        <v>152</v>
      </c>
      <c r="T41" s="244" t="s">
        <v>152</v>
      </c>
      <c r="U41" s="226">
        <v>0.9385</v>
      </c>
      <c r="V41" s="226">
        <f>ROUND(E41*U41,2)</f>
        <v>0.56000000000000005</v>
      </c>
      <c r="W41" s="226"/>
      <c r="X41" s="226" t="s">
        <v>213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214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60" t="s">
        <v>215</v>
      </c>
      <c r="D42" s="246"/>
      <c r="E42" s="246"/>
      <c r="F42" s="246"/>
      <c r="G42" s="24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15"/>
      <c r="Z42" s="215"/>
      <c r="AA42" s="215"/>
      <c r="AB42" s="215"/>
      <c r="AC42" s="215"/>
      <c r="AD42" s="215"/>
      <c r="AE42" s="215"/>
      <c r="AF42" s="215"/>
      <c r="AG42" s="215" t="s">
        <v>156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>
      <c r="A43" s="231" t="s">
        <v>146</v>
      </c>
      <c r="B43" s="232" t="s">
        <v>103</v>
      </c>
      <c r="C43" s="258" t="s">
        <v>104</v>
      </c>
      <c r="D43" s="233"/>
      <c r="E43" s="234"/>
      <c r="F43" s="235"/>
      <c r="G43" s="235">
        <f>SUMIF(AG44:AG49,"&lt;&gt;NOR",G44:G49)</f>
        <v>0</v>
      </c>
      <c r="H43" s="235"/>
      <c r="I43" s="235">
        <f>SUM(I44:I49)</f>
        <v>0</v>
      </c>
      <c r="J43" s="235"/>
      <c r="K43" s="235">
        <f>SUM(K44:K49)</f>
        <v>0</v>
      </c>
      <c r="L43" s="235"/>
      <c r="M43" s="235">
        <f>SUM(M44:M49)</f>
        <v>0</v>
      </c>
      <c r="N43" s="234"/>
      <c r="O43" s="234">
        <f>SUM(O44:O49)</f>
        <v>0.02</v>
      </c>
      <c r="P43" s="234"/>
      <c r="Q43" s="234">
        <f>SUM(Q44:Q49)</f>
        <v>0.01</v>
      </c>
      <c r="R43" s="235"/>
      <c r="S43" s="235"/>
      <c r="T43" s="236"/>
      <c r="U43" s="230"/>
      <c r="V43" s="230">
        <f>SUM(V44:V49)</f>
        <v>10.15</v>
      </c>
      <c r="W43" s="230"/>
      <c r="X43" s="230"/>
      <c r="AG43" t="s">
        <v>147</v>
      </c>
    </row>
    <row r="44" spans="1:60" ht="20.399999999999999" outlineLevel="1">
      <c r="A44" s="238">
        <v>12</v>
      </c>
      <c r="B44" s="239" t="s">
        <v>344</v>
      </c>
      <c r="C44" s="259" t="s">
        <v>345</v>
      </c>
      <c r="D44" s="240" t="s">
        <v>161</v>
      </c>
      <c r="E44" s="241">
        <v>7.2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15</v>
      </c>
      <c r="M44" s="243">
        <f>G44*(1+L44/100)</f>
        <v>0</v>
      </c>
      <c r="N44" s="241">
        <v>2.5400000000000002E-3</v>
      </c>
      <c r="O44" s="241">
        <f>ROUND(E44*N44,2)</f>
        <v>0.02</v>
      </c>
      <c r="P44" s="241">
        <v>0</v>
      </c>
      <c r="Q44" s="241">
        <f>ROUND(E44*P44,2)</f>
        <v>0</v>
      </c>
      <c r="R44" s="243" t="s">
        <v>346</v>
      </c>
      <c r="S44" s="243" t="s">
        <v>152</v>
      </c>
      <c r="T44" s="244" t="s">
        <v>250</v>
      </c>
      <c r="U44" s="226">
        <v>1.32</v>
      </c>
      <c r="V44" s="226">
        <f>ROUND(E44*U44,2)</f>
        <v>9.5</v>
      </c>
      <c r="W44" s="226"/>
      <c r="X44" s="226" t="s">
        <v>153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154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60" t="s">
        <v>347</v>
      </c>
      <c r="D45" s="246"/>
      <c r="E45" s="246"/>
      <c r="F45" s="246"/>
      <c r="G45" s="24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156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61" t="s">
        <v>342</v>
      </c>
      <c r="D46" s="228"/>
      <c r="E46" s="229">
        <v>7.2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15"/>
      <c r="Z46" s="215"/>
      <c r="AA46" s="215"/>
      <c r="AB46" s="215"/>
      <c r="AC46" s="215"/>
      <c r="AD46" s="215"/>
      <c r="AE46" s="215"/>
      <c r="AF46" s="215"/>
      <c r="AG46" s="215" t="s">
        <v>158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38">
        <v>13</v>
      </c>
      <c r="B47" s="239" t="s">
        <v>348</v>
      </c>
      <c r="C47" s="259" t="s">
        <v>349</v>
      </c>
      <c r="D47" s="240" t="s">
        <v>161</v>
      </c>
      <c r="E47" s="241">
        <v>7.2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0</v>
      </c>
      <c r="O47" s="241">
        <f>ROUND(E47*N47,2)</f>
        <v>0</v>
      </c>
      <c r="P47" s="241">
        <v>1.3500000000000001E-3</v>
      </c>
      <c r="Q47" s="241">
        <f>ROUND(E47*P47,2)</f>
        <v>0.01</v>
      </c>
      <c r="R47" s="243" t="s">
        <v>346</v>
      </c>
      <c r="S47" s="243" t="s">
        <v>152</v>
      </c>
      <c r="T47" s="244" t="s">
        <v>197</v>
      </c>
      <c r="U47" s="226">
        <v>0.09</v>
      </c>
      <c r="V47" s="226">
        <f>ROUND(E47*U47,2)</f>
        <v>0.65</v>
      </c>
      <c r="W47" s="226"/>
      <c r="X47" s="226" t="s">
        <v>153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154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>
        <v>14</v>
      </c>
      <c r="B48" s="223" t="s">
        <v>350</v>
      </c>
      <c r="C48" s="265" t="s">
        <v>351</v>
      </c>
      <c r="D48" s="224" t="s">
        <v>0</v>
      </c>
      <c r="E48" s="256"/>
      <c r="F48" s="227"/>
      <c r="G48" s="226">
        <f>ROUND(E48*F48,2)</f>
        <v>0</v>
      </c>
      <c r="H48" s="227"/>
      <c r="I48" s="226">
        <f>ROUND(E48*H48,2)</f>
        <v>0</v>
      </c>
      <c r="J48" s="227"/>
      <c r="K48" s="226">
        <f>ROUND(E48*J48,2)</f>
        <v>0</v>
      </c>
      <c r="L48" s="226">
        <v>15</v>
      </c>
      <c r="M48" s="226">
        <f>G48*(1+L48/100)</f>
        <v>0</v>
      </c>
      <c r="N48" s="225">
        <v>0</v>
      </c>
      <c r="O48" s="225">
        <f>ROUND(E48*N48,2)</f>
        <v>0</v>
      </c>
      <c r="P48" s="225">
        <v>0</v>
      </c>
      <c r="Q48" s="225">
        <f>ROUND(E48*P48,2)</f>
        <v>0</v>
      </c>
      <c r="R48" s="226" t="s">
        <v>346</v>
      </c>
      <c r="S48" s="226" t="s">
        <v>152</v>
      </c>
      <c r="T48" s="226" t="s">
        <v>197</v>
      </c>
      <c r="U48" s="226">
        <v>0</v>
      </c>
      <c r="V48" s="226">
        <f>ROUND(E48*U48,2)</f>
        <v>0</v>
      </c>
      <c r="W48" s="226"/>
      <c r="X48" s="226" t="s">
        <v>213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214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66" t="s">
        <v>239</v>
      </c>
      <c r="D49" s="257"/>
      <c r="E49" s="257"/>
      <c r="F49" s="257"/>
      <c r="G49" s="257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15"/>
      <c r="Z49" s="215"/>
      <c r="AA49" s="215"/>
      <c r="AB49" s="215"/>
      <c r="AC49" s="215"/>
      <c r="AD49" s="215"/>
      <c r="AE49" s="215"/>
      <c r="AF49" s="215"/>
      <c r="AG49" s="215" t="s">
        <v>156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>
      <c r="A50" s="231" t="s">
        <v>146</v>
      </c>
      <c r="B50" s="232" t="s">
        <v>105</v>
      </c>
      <c r="C50" s="258" t="s">
        <v>106</v>
      </c>
      <c r="D50" s="233"/>
      <c r="E50" s="234"/>
      <c r="F50" s="235"/>
      <c r="G50" s="235">
        <f>SUMIF(AG51:AG66,"&lt;&gt;NOR",G51:G66)</f>
        <v>0</v>
      </c>
      <c r="H50" s="235"/>
      <c r="I50" s="235">
        <f>SUM(I51:I66)</f>
        <v>0</v>
      </c>
      <c r="J50" s="235"/>
      <c r="K50" s="235">
        <f>SUM(K51:K66)</f>
        <v>0</v>
      </c>
      <c r="L50" s="235"/>
      <c r="M50" s="235">
        <f>SUM(M51:M66)</f>
        <v>0</v>
      </c>
      <c r="N50" s="234"/>
      <c r="O50" s="234">
        <f>SUM(O51:O66)</f>
        <v>0.03</v>
      </c>
      <c r="P50" s="234"/>
      <c r="Q50" s="234">
        <f>SUM(Q51:Q66)</f>
        <v>0</v>
      </c>
      <c r="R50" s="235"/>
      <c r="S50" s="235"/>
      <c r="T50" s="236"/>
      <c r="U50" s="230"/>
      <c r="V50" s="230">
        <f>SUM(V51:V66)</f>
        <v>50.67</v>
      </c>
      <c r="W50" s="230"/>
      <c r="X50" s="230"/>
      <c r="AG50" t="s">
        <v>147</v>
      </c>
    </row>
    <row r="51" spans="1:60" outlineLevel="1">
      <c r="A51" s="238">
        <v>15</v>
      </c>
      <c r="B51" s="239" t="s">
        <v>352</v>
      </c>
      <c r="C51" s="259" t="s">
        <v>353</v>
      </c>
      <c r="D51" s="240" t="s">
        <v>203</v>
      </c>
      <c r="E51" s="241">
        <v>6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15</v>
      </c>
      <c r="M51" s="243">
        <f>G51*(1+L51/100)</f>
        <v>0</v>
      </c>
      <c r="N51" s="241">
        <v>8.9999999999999998E-4</v>
      </c>
      <c r="O51" s="241">
        <f>ROUND(E51*N51,2)</f>
        <v>0.01</v>
      </c>
      <c r="P51" s="241">
        <v>0</v>
      </c>
      <c r="Q51" s="241">
        <f>ROUND(E51*P51,2)</f>
        <v>0</v>
      </c>
      <c r="R51" s="243" t="s">
        <v>242</v>
      </c>
      <c r="S51" s="243" t="s">
        <v>152</v>
      </c>
      <c r="T51" s="244" t="s">
        <v>152</v>
      </c>
      <c r="U51" s="226">
        <v>2.29</v>
      </c>
      <c r="V51" s="226">
        <f>ROUND(E51*U51,2)</f>
        <v>13.74</v>
      </c>
      <c r="W51" s="226"/>
      <c r="X51" s="226" t="s">
        <v>153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154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61" t="s">
        <v>328</v>
      </c>
      <c r="D52" s="228"/>
      <c r="E52" s="229">
        <v>6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15"/>
      <c r="Z52" s="215"/>
      <c r="AA52" s="215"/>
      <c r="AB52" s="215"/>
      <c r="AC52" s="215"/>
      <c r="AD52" s="215"/>
      <c r="AE52" s="215"/>
      <c r="AF52" s="215"/>
      <c r="AG52" s="215" t="s">
        <v>158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0.399999999999999" outlineLevel="1">
      <c r="A53" s="238">
        <v>16</v>
      </c>
      <c r="B53" s="239" t="s">
        <v>354</v>
      </c>
      <c r="C53" s="259" t="s">
        <v>355</v>
      </c>
      <c r="D53" s="240" t="s">
        <v>203</v>
      </c>
      <c r="E53" s="241">
        <v>7.2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15</v>
      </c>
      <c r="M53" s="243">
        <f>G53*(1+L53/100)</f>
        <v>0</v>
      </c>
      <c r="N53" s="241">
        <v>2.0000000000000002E-5</v>
      </c>
      <c r="O53" s="241">
        <f>ROUND(E53*N53,2)</f>
        <v>0</v>
      </c>
      <c r="P53" s="241">
        <v>0</v>
      </c>
      <c r="Q53" s="241">
        <f>ROUND(E53*P53,2)</f>
        <v>0</v>
      </c>
      <c r="R53" s="243" t="s">
        <v>242</v>
      </c>
      <c r="S53" s="243" t="s">
        <v>152</v>
      </c>
      <c r="T53" s="244" t="s">
        <v>197</v>
      </c>
      <c r="U53" s="226">
        <v>0.74</v>
      </c>
      <c r="V53" s="226">
        <f>ROUND(E53*U53,2)</f>
        <v>5.33</v>
      </c>
      <c r="W53" s="226"/>
      <c r="X53" s="226" t="s">
        <v>153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154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22"/>
      <c r="B54" s="223"/>
      <c r="C54" s="261" t="s">
        <v>342</v>
      </c>
      <c r="D54" s="228"/>
      <c r="E54" s="229">
        <v>7.2</v>
      </c>
      <c r="F54" s="226"/>
      <c r="G54" s="22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15"/>
      <c r="Z54" s="215"/>
      <c r="AA54" s="215"/>
      <c r="AB54" s="215"/>
      <c r="AC54" s="215"/>
      <c r="AD54" s="215"/>
      <c r="AE54" s="215"/>
      <c r="AF54" s="215"/>
      <c r="AG54" s="215" t="s">
        <v>158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38">
        <v>17</v>
      </c>
      <c r="B55" s="239" t="s">
        <v>356</v>
      </c>
      <c r="C55" s="259" t="s">
        <v>357</v>
      </c>
      <c r="D55" s="240" t="s">
        <v>150</v>
      </c>
      <c r="E55" s="241">
        <v>10.1951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15</v>
      </c>
      <c r="M55" s="243">
        <f>G55*(1+L55/100)</f>
        <v>0</v>
      </c>
      <c r="N55" s="241">
        <v>1.6800000000000001E-3</v>
      </c>
      <c r="O55" s="241">
        <f>ROUND(E55*N55,2)</f>
        <v>0.02</v>
      </c>
      <c r="P55" s="241">
        <v>0</v>
      </c>
      <c r="Q55" s="241">
        <f>ROUND(E55*P55,2)</f>
        <v>0</v>
      </c>
      <c r="R55" s="243"/>
      <c r="S55" s="243" t="s">
        <v>162</v>
      </c>
      <c r="T55" s="244" t="s">
        <v>163</v>
      </c>
      <c r="U55" s="226">
        <v>3.1</v>
      </c>
      <c r="V55" s="226">
        <f>ROUND(E55*U55,2)</f>
        <v>31.6</v>
      </c>
      <c r="W55" s="226"/>
      <c r="X55" s="226" t="s">
        <v>153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154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22"/>
      <c r="B56" s="223"/>
      <c r="C56" s="261" t="s">
        <v>338</v>
      </c>
      <c r="D56" s="228"/>
      <c r="E56" s="229">
        <v>7.6440000000000001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15"/>
      <c r="Z56" s="215"/>
      <c r="AA56" s="215"/>
      <c r="AB56" s="215"/>
      <c r="AC56" s="215"/>
      <c r="AD56" s="215"/>
      <c r="AE56" s="215"/>
      <c r="AF56" s="215"/>
      <c r="AG56" s="215" t="s">
        <v>158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22"/>
      <c r="B57" s="223"/>
      <c r="C57" s="261" t="s">
        <v>339</v>
      </c>
      <c r="D57" s="228"/>
      <c r="E57" s="229">
        <v>2.5510999999999999</v>
      </c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15"/>
      <c r="Z57" s="215"/>
      <c r="AA57" s="215"/>
      <c r="AB57" s="215"/>
      <c r="AC57" s="215"/>
      <c r="AD57" s="215"/>
      <c r="AE57" s="215"/>
      <c r="AF57" s="215"/>
      <c r="AG57" s="215" t="s">
        <v>158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38">
        <v>18</v>
      </c>
      <c r="B58" s="239" t="s">
        <v>358</v>
      </c>
      <c r="C58" s="259" t="s">
        <v>359</v>
      </c>
      <c r="D58" s="240" t="s">
        <v>161</v>
      </c>
      <c r="E58" s="241">
        <v>7.56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15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162</v>
      </c>
      <c r="T58" s="244" t="s">
        <v>163</v>
      </c>
      <c r="U58" s="226">
        <v>0</v>
      </c>
      <c r="V58" s="226">
        <f>ROUND(E58*U58,2)</f>
        <v>0</v>
      </c>
      <c r="W58" s="226"/>
      <c r="X58" s="226" t="s">
        <v>234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235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22"/>
      <c r="B59" s="223"/>
      <c r="C59" s="261" t="s">
        <v>360</v>
      </c>
      <c r="D59" s="228"/>
      <c r="E59" s="229">
        <v>7.56</v>
      </c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15"/>
      <c r="Z59" s="215"/>
      <c r="AA59" s="215"/>
      <c r="AB59" s="215"/>
      <c r="AC59" s="215"/>
      <c r="AD59" s="215"/>
      <c r="AE59" s="215"/>
      <c r="AF59" s="215"/>
      <c r="AG59" s="215" t="s">
        <v>158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8">
        <v>19</v>
      </c>
      <c r="B60" s="249" t="s">
        <v>361</v>
      </c>
      <c r="C60" s="263" t="s">
        <v>362</v>
      </c>
      <c r="D60" s="250" t="s">
        <v>203</v>
      </c>
      <c r="E60" s="251">
        <v>1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15</v>
      </c>
      <c r="M60" s="253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3"/>
      <c r="S60" s="253" t="s">
        <v>162</v>
      </c>
      <c r="T60" s="254" t="s">
        <v>163</v>
      </c>
      <c r="U60" s="226">
        <v>0</v>
      </c>
      <c r="V60" s="226">
        <f>ROUND(E60*U60,2)</f>
        <v>0</v>
      </c>
      <c r="W60" s="226"/>
      <c r="X60" s="226" t="s">
        <v>234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235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8">
        <v>20</v>
      </c>
      <c r="B61" s="249" t="s">
        <v>363</v>
      </c>
      <c r="C61" s="263" t="s">
        <v>364</v>
      </c>
      <c r="D61" s="250" t="s">
        <v>203</v>
      </c>
      <c r="E61" s="251">
        <v>1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15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162</v>
      </c>
      <c r="T61" s="254" t="s">
        <v>163</v>
      </c>
      <c r="U61" s="226">
        <v>0</v>
      </c>
      <c r="V61" s="226">
        <f>ROUND(E61*U61,2)</f>
        <v>0</v>
      </c>
      <c r="W61" s="226"/>
      <c r="X61" s="226" t="s">
        <v>234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235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8">
        <v>21</v>
      </c>
      <c r="B62" s="249" t="s">
        <v>365</v>
      </c>
      <c r="C62" s="263" t="s">
        <v>366</v>
      </c>
      <c r="D62" s="250" t="s">
        <v>203</v>
      </c>
      <c r="E62" s="251">
        <v>6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15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162</v>
      </c>
      <c r="T62" s="254" t="s">
        <v>163</v>
      </c>
      <c r="U62" s="226">
        <v>0</v>
      </c>
      <c r="V62" s="226">
        <f>ROUND(E62*U62,2)</f>
        <v>0</v>
      </c>
      <c r="W62" s="226"/>
      <c r="X62" s="226" t="s">
        <v>234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235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8">
        <v>22</v>
      </c>
      <c r="B63" s="249" t="s">
        <v>367</v>
      </c>
      <c r="C63" s="263" t="s">
        <v>368</v>
      </c>
      <c r="D63" s="250" t="s">
        <v>203</v>
      </c>
      <c r="E63" s="251">
        <v>6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15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162</v>
      </c>
      <c r="T63" s="254" t="s">
        <v>163</v>
      </c>
      <c r="U63" s="226">
        <v>0</v>
      </c>
      <c r="V63" s="226">
        <f>ROUND(E63*U63,2)</f>
        <v>0</v>
      </c>
      <c r="W63" s="226"/>
      <c r="X63" s="226" t="s">
        <v>234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235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38">
        <v>23</v>
      </c>
      <c r="B64" s="239" t="s">
        <v>369</v>
      </c>
      <c r="C64" s="259" t="s">
        <v>370</v>
      </c>
      <c r="D64" s="240" t="s">
        <v>203</v>
      </c>
      <c r="E64" s="241">
        <v>2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15</v>
      </c>
      <c r="M64" s="243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3"/>
      <c r="S64" s="243" t="s">
        <v>162</v>
      </c>
      <c r="T64" s="244" t="s">
        <v>163</v>
      </c>
      <c r="U64" s="226">
        <v>0</v>
      </c>
      <c r="V64" s="226">
        <f>ROUND(E64*U64,2)</f>
        <v>0</v>
      </c>
      <c r="W64" s="226"/>
      <c r="X64" s="226" t="s">
        <v>234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235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22">
        <v>24</v>
      </c>
      <c r="B65" s="223" t="s">
        <v>256</v>
      </c>
      <c r="C65" s="265" t="s">
        <v>257</v>
      </c>
      <c r="D65" s="224" t="s">
        <v>0</v>
      </c>
      <c r="E65" s="256"/>
      <c r="F65" s="227"/>
      <c r="G65" s="226">
        <f>ROUND(E65*F65,2)</f>
        <v>0</v>
      </c>
      <c r="H65" s="227"/>
      <c r="I65" s="226">
        <f>ROUND(E65*H65,2)</f>
        <v>0</v>
      </c>
      <c r="J65" s="227"/>
      <c r="K65" s="226">
        <f>ROUND(E65*J65,2)</f>
        <v>0</v>
      </c>
      <c r="L65" s="226">
        <v>15</v>
      </c>
      <c r="M65" s="226">
        <f>G65*(1+L65/100)</f>
        <v>0</v>
      </c>
      <c r="N65" s="225">
        <v>0</v>
      </c>
      <c r="O65" s="225">
        <f>ROUND(E65*N65,2)</f>
        <v>0</v>
      </c>
      <c r="P65" s="225">
        <v>0</v>
      </c>
      <c r="Q65" s="225">
        <f>ROUND(E65*P65,2)</f>
        <v>0</v>
      </c>
      <c r="R65" s="226" t="s">
        <v>242</v>
      </c>
      <c r="S65" s="226" t="s">
        <v>152</v>
      </c>
      <c r="T65" s="226" t="s">
        <v>152</v>
      </c>
      <c r="U65" s="226">
        <v>0</v>
      </c>
      <c r="V65" s="226">
        <f>ROUND(E65*U65,2)</f>
        <v>0</v>
      </c>
      <c r="W65" s="226"/>
      <c r="X65" s="226" t="s">
        <v>213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214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22"/>
      <c r="B66" s="223"/>
      <c r="C66" s="266" t="s">
        <v>239</v>
      </c>
      <c r="D66" s="257"/>
      <c r="E66" s="257"/>
      <c r="F66" s="257"/>
      <c r="G66" s="257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15"/>
      <c r="Z66" s="215"/>
      <c r="AA66" s="215"/>
      <c r="AB66" s="215"/>
      <c r="AC66" s="215"/>
      <c r="AD66" s="215"/>
      <c r="AE66" s="215"/>
      <c r="AF66" s="215"/>
      <c r="AG66" s="215" t="s">
        <v>156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>
      <c r="A67" s="231" t="s">
        <v>146</v>
      </c>
      <c r="B67" s="232" t="s">
        <v>115</v>
      </c>
      <c r="C67" s="258" t="s">
        <v>116</v>
      </c>
      <c r="D67" s="233"/>
      <c r="E67" s="234"/>
      <c r="F67" s="235"/>
      <c r="G67" s="235">
        <f>SUMIF(AG68:AG72,"&lt;&gt;NOR",G68:G72)</f>
        <v>0</v>
      </c>
      <c r="H67" s="235"/>
      <c r="I67" s="235">
        <f>SUM(I68:I72)</f>
        <v>0</v>
      </c>
      <c r="J67" s="235"/>
      <c r="K67" s="235">
        <f>SUM(K68:K72)</f>
        <v>0</v>
      </c>
      <c r="L67" s="235"/>
      <c r="M67" s="235">
        <f>SUM(M68:M72)</f>
        <v>0</v>
      </c>
      <c r="N67" s="234"/>
      <c r="O67" s="234">
        <f>SUM(O68:O72)</f>
        <v>0</v>
      </c>
      <c r="P67" s="234"/>
      <c r="Q67" s="234">
        <f>SUM(Q68:Q72)</f>
        <v>0</v>
      </c>
      <c r="R67" s="235"/>
      <c r="S67" s="235"/>
      <c r="T67" s="236"/>
      <c r="U67" s="230"/>
      <c r="V67" s="230">
        <f>SUM(V68:V72)</f>
        <v>0.93</v>
      </c>
      <c r="W67" s="230"/>
      <c r="X67" s="230"/>
      <c r="AG67" t="s">
        <v>147</v>
      </c>
    </row>
    <row r="68" spans="1:60" ht="20.399999999999999" outlineLevel="1">
      <c r="A68" s="248">
        <v>25</v>
      </c>
      <c r="B68" s="249" t="s">
        <v>294</v>
      </c>
      <c r="C68" s="263" t="s">
        <v>295</v>
      </c>
      <c r="D68" s="250" t="s">
        <v>212</v>
      </c>
      <c r="E68" s="251">
        <v>0.79717000000000005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15</v>
      </c>
      <c r="M68" s="253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3" t="s">
        <v>296</v>
      </c>
      <c r="S68" s="253" t="s">
        <v>152</v>
      </c>
      <c r="T68" s="254" t="s">
        <v>197</v>
      </c>
      <c r="U68" s="226">
        <v>0.01</v>
      </c>
      <c r="V68" s="226">
        <f>ROUND(E68*U68,2)</f>
        <v>0.01</v>
      </c>
      <c r="W68" s="226"/>
      <c r="X68" s="226" t="s">
        <v>297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298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8">
        <v>26</v>
      </c>
      <c r="B69" s="249" t="s">
        <v>299</v>
      </c>
      <c r="C69" s="263" t="s">
        <v>300</v>
      </c>
      <c r="D69" s="250" t="s">
        <v>212</v>
      </c>
      <c r="E69" s="251">
        <v>15.14631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15</v>
      </c>
      <c r="M69" s="253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3" t="s">
        <v>296</v>
      </c>
      <c r="S69" s="253" t="s">
        <v>152</v>
      </c>
      <c r="T69" s="254" t="s">
        <v>197</v>
      </c>
      <c r="U69" s="226">
        <v>0</v>
      </c>
      <c r="V69" s="226">
        <f>ROUND(E69*U69,2)</f>
        <v>0</v>
      </c>
      <c r="W69" s="226"/>
      <c r="X69" s="226" t="s">
        <v>297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298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8">
        <v>27</v>
      </c>
      <c r="B70" s="249" t="s">
        <v>301</v>
      </c>
      <c r="C70" s="263" t="s">
        <v>302</v>
      </c>
      <c r="D70" s="250" t="s">
        <v>212</v>
      </c>
      <c r="E70" s="251">
        <v>0.79717000000000005</v>
      </c>
      <c r="F70" s="252"/>
      <c r="G70" s="253">
        <f>ROUND(E70*F70,2)</f>
        <v>0</v>
      </c>
      <c r="H70" s="252"/>
      <c r="I70" s="253">
        <f>ROUND(E70*H70,2)</f>
        <v>0</v>
      </c>
      <c r="J70" s="252"/>
      <c r="K70" s="253">
        <f>ROUND(E70*J70,2)</f>
        <v>0</v>
      </c>
      <c r="L70" s="253">
        <v>15</v>
      </c>
      <c r="M70" s="253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3" t="s">
        <v>204</v>
      </c>
      <c r="S70" s="253" t="s">
        <v>152</v>
      </c>
      <c r="T70" s="254" t="s">
        <v>197</v>
      </c>
      <c r="U70" s="226">
        <v>0.94199999999999995</v>
      </c>
      <c r="V70" s="226">
        <f>ROUND(E70*U70,2)</f>
        <v>0.75</v>
      </c>
      <c r="W70" s="226"/>
      <c r="X70" s="226" t="s">
        <v>297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298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8">
        <v>28</v>
      </c>
      <c r="B71" s="249" t="s">
        <v>303</v>
      </c>
      <c r="C71" s="263" t="s">
        <v>304</v>
      </c>
      <c r="D71" s="250" t="s">
        <v>212</v>
      </c>
      <c r="E71" s="251">
        <v>1.5943499999999999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15</v>
      </c>
      <c r="M71" s="253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3" t="s">
        <v>204</v>
      </c>
      <c r="S71" s="253" t="s">
        <v>152</v>
      </c>
      <c r="T71" s="254" t="s">
        <v>197</v>
      </c>
      <c r="U71" s="226">
        <v>0.105</v>
      </c>
      <c r="V71" s="226">
        <f>ROUND(E71*U71,2)</f>
        <v>0.17</v>
      </c>
      <c r="W71" s="226"/>
      <c r="X71" s="226" t="s">
        <v>297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298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38">
        <v>29</v>
      </c>
      <c r="B72" s="239" t="s">
        <v>305</v>
      </c>
      <c r="C72" s="259" t="s">
        <v>306</v>
      </c>
      <c r="D72" s="240" t="s">
        <v>212</v>
      </c>
      <c r="E72" s="241">
        <v>0.79717000000000005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15</v>
      </c>
      <c r="M72" s="243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3" t="s">
        <v>204</v>
      </c>
      <c r="S72" s="243" t="s">
        <v>152</v>
      </c>
      <c r="T72" s="244" t="s">
        <v>197</v>
      </c>
      <c r="U72" s="226">
        <v>0</v>
      </c>
      <c r="V72" s="226">
        <f>ROUND(E72*U72,2)</f>
        <v>0</v>
      </c>
      <c r="W72" s="226"/>
      <c r="X72" s="226" t="s">
        <v>297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298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>
      <c r="A73" s="3"/>
      <c r="B73" s="4"/>
      <c r="C73" s="267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  <c r="AG73" t="s">
        <v>133</v>
      </c>
    </row>
    <row r="74" spans="1:60">
      <c r="A74" s="218"/>
      <c r="B74" s="219" t="s">
        <v>29</v>
      </c>
      <c r="C74" s="268"/>
      <c r="D74" s="220"/>
      <c r="E74" s="221"/>
      <c r="F74" s="221"/>
      <c r="G74" s="237">
        <f>G8+G18+G20+G23+G40+G43+G50+G67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307</v>
      </c>
    </row>
    <row r="75" spans="1:60">
      <c r="C75" s="269"/>
      <c r="D75" s="10"/>
      <c r="AG75" t="s">
        <v>309</v>
      </c>
    </row>
    <row r="76" spans="1:60">
      <c r="D76" s="10"/>
    </row>
    <row r="77" spans="1:60">
      <c r="D77" s="10"/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13">
    <mergeCell ref="C66:G66"/>
    <mergeCell ref="C25:G25"/>
    <mergeCell ref="C29:G29"/>
    <mergeCell ref="C33:G33"/>
    <mergeCell ref="C42:G42"/>
    <mergeCell ref="C45:G45"/>
    <mergeCell ref="C49:G49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120</v>
      </c>
      <c r="B1" s="200"/>
      <c r="C1" s="200"/>
      <c r="D1" s="200"/>
      <c r="E1" s="200"/>
      <c r="F1" s="200"/>
      <c r="G1" s="200"/>
      <c r="AG1" t="s">
        <v>121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122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122</v>
      </c>
      <c r="AG3" t="s">
        <v>123</v>
      </c>
    </row>
    <row r="4" spans="1:60" ht="25.05" customHeight="1">
      <c r="A4" s="205" t="s">
        <v>9</v>
      </c>
      <c r="B4" s="206" t="s">
        <v>59</v>
      </c>
      <c r="C4" s="207" t="s">
        <v>60</v>
      </c>
      <c r="D4" s="208"/>
      <c r="E4" s="208"/>
      <c r="F4" s="208"/>
      <c r="G4" s="209"/>
      <c r="AG4" t="s">
        <v>124</v>
      </c>
    </row>
    <row r="5" spans="1:60">
      <c r="D5" s="10"/>
    </row>
    <row r="6" spans="1:60" ht="39.6">
      <c r="A6" s="211" t="s">
        <v>125</v>
      </c>
      <c r="B6" s="213" t="s">
        <v>126</v>
      </c>
      <c r="C6" s="213" t="s">
        <v>127</v>
      </c>
      <c r="D6" s="212" t="s">
        <v>128</v>
      </c>
      <c r="E6" s="211" t="s">
        <v>129</v>
      </c>
      <c r="F6" s="210" t="s">
        <v>130</v>
      </c>
      <c r="G6" s="211" t="s">
        <v>29</v>
      </c>
      <c r="H6" s="214" t="s">
        <v>30</v>
      </c>
      <c r="I6" s="214" t="s">
        <v>131</v>
      </c>
      <c r="J6" s="214" t="s">
        <v>31</v>
      </c>
      <c r="K6" s="214" t="s">
        <v>132</v>
      </c>
      <c r="L6" s="214" t="s">
        <v>133</v>
      </c>
      <c r="M6" s="214" t="s">
        <v>134</v>
      </c>
      <c r="N6" s="214" t="s">
        <v>135</v>
      </c>
      <c r="O6" s="214" t="s">
        <v>136</v>
      </c>
      <c r="P6" s="214" t="s">
        <v>137</v>
      </c>
      <c r="Q6" s="214" t="s">
        <v>138</v>
      </c>
      <c r="R6" s="214" t="s">
        <v>139</v>
      </c>
      <c r="S6" s="214" t="s">
        <v>140</v>
      </c>
      <c r="T6" s="214" t="s">
        <v>141</v>
      </c>
      <c r="U6" s="214" t="s">
        <v>142</v>
      </c>
      <c r="V6" s="214" t="s">
        <v>143</v>
      </c>
      <c r="W6" s="214" t="s">
        <v>144</v>
      </c>
      <c r="X6" s="214" t="s">
        <v>145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146</v>
      </c>
      <c r="B8" s="232" t="s">
        <v>84</v>
      </c>
      <c r="C8" s="258" t="s">
        <v>85</v>
      </c>
      <c r="D8" s="233"/>
      <c r="E8" s="234"/>
      <c r="F8" s="235"/>
      <c r="G8" s="235">
        <f>SUMIF(AG9:AG17,"&lt;&gt;NOR",G9:G17)</f>
        <v>0</v>
      </c>
      <c r="H8" s="235"/>
      <c r="I8" s="235">
        <f>SUM(I9:I17)</f>
        <v>0</v>
      </c>
      <c r="J8" s="235"/>
      <c r="K8" s="235">
        <f>SUM(K9:K17)</f>
        <v>0</v>
      </c>
      <c r="L8" s="235"/>
      <c r="M8" s="235">
        <f>SUM(M9:M17)</f>
        <v>0</v>
      </c>
      <c r="N8" s="234"/>
      <c r="O8" s="234">
        <f>SUM(O9:O17)</f>
        <v>0.99</v>
      </c>
      <c r="P8" s="234"/>
      <c r="Q8" s="234">
        <f>SUM(Q9:Q17)</f>
        <v>0</v>
      </c>
      <c r="R8" s="235"/>
      <c r="S8" s="235"/>
      <c r="T8" s="236"/>
      <c r="U8" s="230"/>
      <c r="V8" s="230">
        <f>SUM(V9:V17)</f>
        <v>2.46</v>
      </c>
      <c r="W8" s="230"/>
      <c r="X8" s="230"/>
      <c r="AG8" t="s">
        <v>147</v>
      </c>
    </row>
    <row r="9" spans="1:60" outlineLevel="1">
      <c r="A9" s="238">
        <v>1</v>
      </c>
      <c r="B9" s="239" t="s">
        <v>371</v>
      </c>
      <c r="C9" s="259" t="s">
        <v>372</v>
      </c>
      <c r="D9" s="240" t="s">
        <v>150</v>
      </c>
      <c r="E9" s="241">
        <v>2.2999999999999998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7.3899999999999993E-2</v>
      </c>
      <c r="O9" s="241">
        <f>ROUND(E9*N9,2)</f>
        <v>0.17</v>
      </c>
      <c r="P9" s="241">
        <v>0</v>
      </c>
      <c r="Q9" s="241">
        <f>ROUND(E9*P9,2)</f>
        <v>0</v>
      </c>
      <c r="R9" s="243" t="s">
        <v>296</v>
      </c>
      <c r="S9" s="243" t="s">
        <v>152</v>
      </c>
      <c r="T9" s="244" t="s">
        <v>152</v>
      </c>
      <c r="U9" s="226">
        <v>0.45200000000000001</v>
      </c>
      <c r="V9" s="226">
        <f>ROUND(E9*U9,2)</f>
        <v>1.04</v>
      </c>
      <c r="W9" s="226"/>
      <c r="X9" s="226" t="s">
        <v>153</v>
      </c>
      <c r="Y9" s="215"/>
      <c r="Z9" s="215"/>
      <c r="AA9" s="215"/>
      <c r="AB9" s="215"/>
      <c r="AC9" s="215"/>
      <c r="AD9" s="215"/>
      <c r="AE9" s="215"/>
      <c r="AF9" s="215"/>
      <c r="AG9" s="215" t="s">
        <v>154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1" outlineLevel="1">
      <c r="A10" s="222"/>
      <c r="B10" s="223"/>
      <c r="C10" s="260" t="s">
        <v>373</v>
      </c>
      <c r="D10" s="246"/>
      <c r="E10" s="246"/>
      <c r="F10" s="246"/>
      <c r="G10" s="24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156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5" t="str">
        <f>C10</f>
        <v>s provedením lože z kameniva drceného, s vyplněním spár, s dvojitým hutněním a se smetením přebytečného materiálu na krajnici. S dodáním hmot pro lože a výplň spár.</v>
      </c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1" t="s">
        <v>374</v>
      </c>
      <c r="D11" s="228"/>
      <c r="E11" s="229">
        <v>2.2999999999999998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158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38">
        <v>2</v>
      </c>
      <c r="B12" s="239" t="s">
        <v>375</v>
      </c>
      <c r="C12" s="259" t="s">
        <v>376</v>
      </c>
      <c r="D12" s="240" t="s">
        <v>161</v>
      </c>
      <c r="E12" s="241">
        <v>3.3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15</v>
      </c>
      <c r="M12" s="243">
        <f>G12*(1+L12/100)</f>
        <v>0</v>
      </c>
      <c r="N12" s="241">
        <v>3.3E-4</v>
      </c>
      <c r="O12" s="241">
        <f>ROUND(E12*N12,2)</f>
        <v>0</v>
      </c>
      <c r="P12" s="241">
        <v>0</v>
      </c>
      <c r="Q12" s="241">
        <f>ROUND(E12*P12,2)</f>
        <v>0</v>
      </c>
      <c r="R12" s="243" t="s">
        <v>296</v>
      </c>
      <c r="S12" s="243" t="s">
        <v>152</v>
      </c>
      <c r="T12" s="244" t="s">
        <v>152</v>
      </c>
      <c r="U12" s="226">
        <v>0.41</v>
      </c>
      <c r="V12" s="226">
        <f>ROUND(E12*U12,2)</f>
        <v>1.35</v>
      </c>
      <c r="W12" s="226"/>
      <c r="X12" s="226" t="s">
        <v>153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154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377</v>
      </c>
      <c r="D13" s="228"/>
      <c r="E13" s="229">
        <v>3.3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158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3</v>
      </c>
      <c r="B14" s="239" t="s">
        <v>378</v>
      </c>
      <c r="C14" s="259" t="s">
        <v>379</v>
      </c>
      <c r="D14" s="240" t="s">
        <v>150</v>
      </c>
      <c r="E14" s="241">
        <v>2.2999999999999998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15</v>
      </c>
      <c r="M14" s="243">
        <f>G14*(1+L14/100)</f>
        <v>0</v>
      </c>
      <c r="N14" s="241">
        <v>0.215</v>
      </c>
      <c r="O14" s="241">
        <f>ROUND(E14*N14,2)</f>
        <v>0.49</v>
      </c>
      <c r="P14" s="241">
        <v>0</v>
      </c>
      <c r="Q14" s="241">
        <f>ROUND(E14*P14,2)</f>
        <v>0</v>
      </c>
      <c r="R14" s="243"/>
      <c r="S14" s="243" t="s">
        <v>162</v>
      </c>
      <c r="T14" s="244" t="s">
        <v>152</v>
      </c>
      <c r="U14" s="226">
        <v>0.03</v>
      </c>
      <c r="V14" s="226">
        <f>ROUND(E14*U14,2)</f>
        <v>7.0000000000000007E-2</v>
      </c>
      <c r="W14" s="226"/>
      <c r="X14" s="226" t="s">
        <v>153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154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1" t="s">
        <v>374</v>
      </c>
      <c r="D15" s="228"/>
      <c r="E15" s="229">
        <v>2.2999999999999998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158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38">
        <v>4</v>
      </c>
      <c r="B16" s="239" t="s">
        <v>380</v>
      </c>
      <c r="C16" s="259" t="s">
        <v>381</v>
      </c>
      <c r="D16" s="240" t="s">
        <v>150</v>
      </c>
      <c r="E16" s="241">
        <v>2.5299999999999998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15</v>
      </c>
      <c r="M16" s="243">
        <f>G16*(1+L16/100)</f>
        <v>0</v>
      </c>
      <c r="N16" s="241">
        <v>0.129</v>
      </c>
      <c r="O16" s="241">
        <f>ROUND(E16*N16,2)</f>
        <v>0.33</v>
      </c>
      <c r="P16" s="241">
        <v>0</v>
      </c>
      <c r="Q16" s="241">
        <f>ROUND(E16*P16,2)</f>
        <v>0</v>
      </c>
      <c r="R16" s="243" t="s">
        <v>253</v>
      </c>
      <c r="S16" s="243" t="s">
        <v>152</v>
      </c>
      <c r="T16" s="244" t="s">
        <v>152</v>
      </c>
      <c r="U16" s="226">
        <v>0</v>
      </c>
      <c r="V16" s="226">
        <f>ROUND(E16*U16,2)</f>
        <v>0</v>
      </c>
      <c r="W16" s="226"/>
      <c r="X16" s="226" t="s">
        <v>234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235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1" t="s">
        <v>382</v>
      </c>
      <c r="D17" s="228"/>
      <c r="E17" s="229">
        <v>2.5299999999999998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158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>
      <c r="A18" s="231" t="s">
        <v>146</v>
      </c>
      <c r="B18" s="232" t="s">
        <v>88</v>
      </c>
      <c r="C18" s="258" t="s">
        <v>89</v>
      </c>
      <c r="D18" s="233"/>
      <c r="E18" s="234"/>
      <c r="F18" s="235"/>
      <c r="G18" s="235">
        <f>SUMIF(AG19:AG26,"&lt;&gt;NOR",G19:G26)</f>
        <v>0</v>
      </c>
      <c r="H18" s="235"/>
      <c r="I18" s="235">
        <f>SUM(I19:I26)</f>
        <v>0</v>
      </c>
      <c r="J18" s="235"/>
      <c r="K18" s="235">
        <f>SUM(K19:K26)</f>
        <v>0</v>
      </c>
      <c r="L18" s="235"/>
      <c r="M18" s="235">
        <f>SUM(M19:M26)</f>
        <v>0</v>
      </c>
      <c r="N18" s="234"/>
      <c r="O18" s="234">
        <f>SUM(O19:O26)</f>
        <v>0.18000000000000002</v>
      </c>
      <c r="P18" s="234"/>
      <c r="Q18" s="234">
        <f>SUM(Q19:Q26)</f>
        <v>0</v>
      </c>
      <c r="R18" s="235"/>
      <c r="S18" s="235"/>
      <c r="T18" s="236"/>
      <c r="U18" s="230"/>
      <c r="V18" s="230">
        <f>SUM(V19:V26)</f>
        <v>33.660000000000004</v>
      </c>
      <c r="W18" s="230"/>
      <c r="X18" s="230"/>
      <c r="AG18" t="s">
        <v>147</v>
      </c>
    </row>
    <row r="19" spans="1:60" ht="20.399999999999999" outlineLevel="1">
      <c r="A19" s="238">
        <v>5</v>
      </c>
      <c r="B19" s="239" t="s">
        <v>383</v>
      </c>
      <c r="C19" s="259" t="s">
        <v>384</v>
      </c>
      <c r="D19" s="240" t="s">
        <v>150</v>
      </c>
      <c r="E19" s="241">
        <v>56.1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15</v>
      </c>
      <c r="M19" s="243">
        <f>G19*(1+L19/100)</f>
        <v>0</v>
      </c>
      <c r="N19" s="241">
        <v>2.4099999999999998E-3</v>
      </c>
      <c r="O19" s="241">
        <f>ROUND(E19*N19,2)</f>
        <v>0.14000000000000001</v>
      </c>
      <c r="P19" s="241">
        <v>0</v>
      </c>
      <c r="Q19" s="241">
        <f>ROUND(E19*P19,2)</f>
        <v>0</v>
      </c>
      <c r="R19" s="243" t="s">
        <v>167</v>
      </c>
      <c r="S19" s="243" t="s">
        <v>152</v>
      </c>
      <c r="T19" s="244" t="s">
        <v>152</v>
      </c>
      <c r="U19" s="226">
        <v>0.26</v>
      </c>
      <c r="V19" s="226">
        <f>ROUND(E19*U19,2)</f>
        <v>14.59</v>
      </c>
      <c r="W19" s="226"/>
      <c r="X19" s="226" t="s">
        <v>153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154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0" t="s">
        <v>385</v>
      </c>
      <c r="D20" s="246"/>
      <c r="E20" s="246"/>
      <c r="F20" s="246"/>
      <c r="G20" s="24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15"/>
      <c r="Z20" s="215"/>
      <c r="AA20" s="215"/>
      <c r="AB20" s="215"/>
      <c r="AC20" s="215"/>
      <c r="AD20" s="215"/>
      <c r="AE20" s="215"/>
      <c r="AF20" s="215"/>
      <c r="AG20" s="215" t="s">
        <v>156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1" t="s">
        <v>386</v>
      </c>
      <c r="D21" s="228"/>
      <c r="E21" s="229">
        <v>56.1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158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0.399999999999999" outlineLevel="1">
      <c r="A22" s="238">
        <v>6</v>
      </c>
      <c r="B22" s="239" t="s">
        <v>387</v>
      </c>
      <c r="C22" s="259" t="s">
        <v>388</v>
      </c>
      <c r="D22" s="240" t="s">
        <v>150</v>
      </c>
      <c r="E22" s="241">
        <v>56.1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15</v>
      </c>
      <c r="M22" s="243">
        <f>G22*(1+L22/100)</f>
        <v>0</v>
      </c>
      <c r="N22" s="241">
        <v>7.6000000000000004E-4</v>
      </c>
      <c r="O22" s="241">
        <f>ROUND(E22*N22,2)</f>
        <v>0.04</v>
      </c>
      <c r="P22" s="241">
        <v>0</v>
      </c>
      <c r="Q22" s="241">
        <f>ROUND(E22*P22,2)</f>
        <v>0</v>
      </c>
      <c r="R22" s="243" t="s">
        <v>151</v>
      </c>
      <c r="S22" s="243" t="s">
        <v>152</v>
      </c>
      <c r="T22" s="244" t="s">
        <v>152</v>
      </c>
      <c r="U22" s="226">
        <v>0.23</v>
      </c>
      <c r="V22" s="226">
        <f>ROUND(E22*U22,2)</f>
        <v>12.9</v>
      </c>
      <c r="W22" s="226"/>
      <c r="X22" s="226" t="s">
        <v>153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154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22"/>
      <c r="B23" s="223"/>
      <c r="C23" s="260" t="s">
        <v>389</v>
      </c>
      <c r="D23" s="246"/>
      <c r="E23" s="246"/>
      <c r="F23" s="246"/>
      <c r="G23" s="24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15"/>
      <c r="Z23" s="215"/>
      <c r="AA23" s="215"/>
      <c r="AB23" s="215"/>
      <c r="AC23" s="215"/>
      <c r="AD23" s="215"/>
      <c r="AE23" s="215"/>
      <c r="AF23" s="215"/>
      <c r="AG23" s="215" t="s">
        <v>156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4" t="s">
        <v>389</v>
      </c>
      <c r="D24" s="255"/>
      <c r="E24" s="255"/>
      <c r="F24" s="255"/>
      <c r="G24" s="255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169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1" t="s">
        <v>386</v>
      </c>
      <c r="D25" s="228"/>
      <c r="E25" s="229">
        <v>56.1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158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7</v>
      </c>
      <c r="B26" s="249" t="s">
        <v>390</v>
      </c>
      <c r="C26" s="263" t="s">
        <v>391</v>
      </c>
      <c r="D26" s="250" t="s">
        <v>150</v>
      </c>
      <c r="E26" s="251">
        <v>56.1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15</v>
      </c>
      <c r="M26" s="253">
        <f>G26*(1+L26/100)</f>
        <v>0</v>
      </c>
      <c r="N26" s="251">
        <v>2.0000000000000002E-5</v>
      </c>
      <c r="O26" s="251">
        <f>ROUND(E26*N26,2)</f>
        <v>0</v>
      </c>
      <c r="P26" s="251">
        <v>0</v>
      </c>
      <c r="Q26" s="251">
        <f>ROUND(E26*P26,2)</f>
        <v>0</v>
      </c>
      <c r="R26" s="253" t="s">
        <v>151</v>
      </c>
      <c r="S26" s="253" t="s">
        <v>152</v>
      </c>
      <c r="T26" s="254" t="s">
        <v>152</v>
      </c>
      <c r="U26" s="226">
        <v>0.11</v>
      </c>
      <c r="V26" s="226">
        <f>ROUND(E26*U26,2)</f>
        <v>6.17</v>
      </c>
      <c r="W26" s="226"/>
      <c r="X26" s="226" t="s">
        <v>153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154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>
      <c r="A27" s="231" t="s">
        <v>146</v>
      </c>
      <c r="B27" s="232" t="s">
        <v>90</v>
      </c>
      <c r="C27" s="258" t="s">
        <v>91</v>
      </c>
      <c r="D27" s="233"/>
      <c r="E27" s="234"/>
      <c r="F27" s="235"/>
      <c r="G27" s="235">
        <f>SUMIF(AG28:AG30,"&lt;&gt;NOR",G28:G30)</f>
        <v>0</v>
      </c>
      <c r="H27" s="235"/>
      <c r="I27" s="235">
        <f>SUM(I28:I30)</f>
        <v>0</v>
      </c>
      <c r="J27" s="235"/>
      <c r="K27" s="235">
        <f>SUM(K28:K30)</f>
        <v>0</v>
      </c>
      <c r="L27" s="235"/>
      <c r="M27" s="235">
        <f>SUM(M28:M30)</f>
        <v>0</v>
      </c>
      <c r="N27" s="234"/>
      <c r="O27" s="234">
        <f>SUM(O28:O30)</f>
        <v>0</v>
      </c>
      <c r="P27" s="234"/>
      <c r="Q27" s="234">
        <f>SUM(Q28:Q30)</f>
        <v>0</v>
      </c>
      <c r="R27" s="235"/>
      <c r="S27" s="235"/>
      <c r="T27" s="236"/>
      <c r="U27" s="230"/>
      <c r="V27" s="230">
        <f>SUM(V28:V30)</f>
        <v>0.18</v>
      </c>
      <c r="W27" s="230"/>
      <c r="X27" s="230"/>
      <c r="AG27" t="s">
        <v>147</v>
      </c>
    </row>
    <row r="28" spans="1:60" ht="20.399999999999999" outlineLevel="1">
      <c r="A28" s="238">
        <v>8</v>
      </c>
      <c r="B28" s="239" t="s">
        <v>392</v>
      </c>
      <c r="C28" s="259" t="s">
        <v>393</v>
      </c>
      <c r="D28" s="240" t="s">
        <v>161</v>
      </c>
      <c r="E28" s="241">
        <v>2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15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 t="s">
        <v>151</v>
      </c>
      <c r="S28" s="243" t="s">
        <v>152</v>
      </c>
      <c r="T28" s="244" t="s">
        <v>152</v>
      </c>
      <c r="U28" s="226">
        <v>8.7999999999999995E-2</v>
      </c>
      <c r="V28" s="226">
        <f>ROUND(E28*U28,2)</f>
        <v>0.18</v>
      </c>
      <c r="W28" s="226"/>
      <c r="X28" s="226" t="s">
        <v>153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154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60" t="s">
        <v>394</v>
      </c>
      <c r="D29" s="246"/>
      <c r="E29" s="246"/>
      <c r="F29" s="246"/>
      <c r="G29" s="24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156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1" t="s">
        <v>395</v>
      </c>
      <c r="D30" s="228"/>
      <c r="E30" s="229">
        <v>2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158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>
      <c r="A31" s="231" t="s">
        <v>146</v>
      </c>
      <c r="B31" s="232" t="s">
        <v>92</v>
      </c>
      <c r="C31" s="258" t="s">
        <v>93</v>
      </c>
      <c r="D31" s="233"/>
      <c r="E31" s="234"/>
      <c r="F31" s="235"/>
      <c r="G31" s="235">
        <f>SUMIF(AG32:AG33,"&lt;&gt;NOR",G32:G33)</f>
        <v>0</v>
      </c>
      <c r="H31" s="235"/>
      <c r="I31" s="235">
        <f>SUM(I32:I33)</f>
        <v>0</v>
      </c>
      <c r="J31" s="235"/>
      <c r="K31" s="235">
        <f>SUM(K32:K33)</f>
        <v>0</v>
      </c>
      <c r="L31" s="235"/>
      <c r="M31" s="235">
        <f>SUM(M32:M33)</f>
        <v>0</v>
      </c>
      <c r="N31" s="234"/>
      <c r="O31" s="234">
        <f>SUM(O32:O33)</f>
        <v>0.08</v>
      </c>
      <c r="P31" s="234"/>
      <c r="Q31" s="234">
        <f>SUM(Q32:Q33)</f>
        <v>0</v>
      </c>
      <c r="R31" s="235"/>
      <c r="S31" s="235"/>
      <c r="T31" s="236"/>
      <c r="U31" s="230"/>
      <c r="V31" s="230">
        <f>SUM(V32:V33)</f>
        <v>10.79</v>
      </c>
      <c r="W31" s="230"/>
      <c r="X31" s="230"/>
      <c r="AG31" t="s">
        <v>147</v>
      </c>
    </row>
    <row r="32" spans="1:60" outlineLevel="1">
      <c r="A32" s="238">
        <v>9</v>
      </c>
      <c r="B32" s="239" t="s">
        <v>396</v>
      </c>
      <c r="C32" s="259" t="s">
        <v>397</v>
      </c>
      <c r="D32" s="240" t="s">
        <v>150</v>
      </c>
      <c r="E32" s="241">
        <v>50.4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15</v>
      </c>
      <c r="M32" s="243">
        <f>G32*(1+L32/100)</f>
        <v>0</v>
      </c>
      <c r="N32" s="241">
        <v>1.58E-3</v>
      </c>
      <c r="O32" s="241">
        <f>ROUND(E32*N32,2)</f>
        <v>0.08</v>
      </c>
      <c r="P32" s="241">
        <v>0</v>
      </c>
      <c r="Q32" s="241">
        <f>ROUND(E32*P32,2)</f>
        <v>0</v>
      </c>
      <c r="R32" s="243" t="s">
        <v>196</v>
      </c>
      <c r="S32" s="243" t="s">
        <v>152</v>
      </c>
      <c r="T32" s="244" t="s">
        <v>152</v>
      </c>
      <c r="U32" s="226">
        <v>0.214</v>
      </c>
      <c r="V32" s="226">
        <f>ROUND(E32*U32,2)</f>
        <v>10.79</v>
      </c>
      <c r="W32" s="226"/>
      <c r="X32" s="226" t="s">
        <v>153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154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1" t="s">
        <v>398</v>
      </c>
      <c r="D33" s="228"/>
      <c r="E33" s="229">
        <v>50.4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158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>
      <c r="A34" s="231" t="s">
        <v>146</v>
      </c>
      <c r="B34" s="232" t="s">
        <v>94</v>
      </c>
      <c r="C34" s="258" t="s">
        <v>95</v>
      </c>
      <c r="D34" s="233"/>
      <c r="E34" s="234"/>
      <c r="F34" s="235"/>
      <c r="G34" s="235">
        <f>SUMIF(AG35:AG40,"&lt;&gt;NOR",G35:G40)</f>
        <v>0</v>
      </c>
      <c r="H34" s="235"/>
      <c r="I34" s="235">
        <f>SUM(I35:I40)</f>
        <v>0</v>
      </c>
      <c r="J34" s="235"/>
      <c r="K34" s="235">
        <f>SUM(K35:K40)</f>
        <v>0</v>
      </c>
      <c r="L34" s="235"/>
      <c r="M34" s="235">
        <f>SUM(M35:M40)</f>
        <v>0</v>
      </c>
      <c r="N34" s="234"/>
      <c r="O34" s="234">
        <f>SUM(O35:O40)</f>
        <v>0</v>
      </c>
      <c r="P34" s="234"/>
      <c r="Q34" s="234">
        <f>SUM(Q35:Q40)</f>
        <v>0</v>
      </c>
      <c r="R34" s="235"/>
      <c r="S34" s="235"/>
      <c r="T34" s="236"/>
      <c r="U34" s="230"/>
      <c r="V34" s="230">
        <f>SUM(V35:V40)</f>
        <v>19.43</v>
      </c>
      <c r="W34" s="230"/>
      <c r="X34" s="230"/>
      <c r="AG34" t="s">
        <v>147</v>
      </c>
    </row>
    <row r="35" spans="1:60" outlineLevel="1">
      <c r="A35" s="238">
        <v>10</v>
      </c>
      <c r="B35" s="239" t="s">
        <v>399</v>
      </c>
      <c r="C35" s="259" t="s">
        <v>400</v>
      </c>
      <c r="D35" s="240" t="s">
        <v>150</v>
      </c>
      <c r="E35" s="241">
        <v>54.02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15</v>
      </c>
      <c r="M35" s="243">
        <f>G35*(1+L35/100)</f>
        <v>0</v>
      </c>
      <c r="N35" s="241">
        <v>1.0000000000000001E-5</v>
      </c>
      <c r="O35" s="241">
        <f>ROUND(E35*N35,2)</f>
        <v>0</v>
      </c>
      <c r="P35" s="241">
        <v>0</v>
      </c>
      <c r="Q35" s="241">
        <f>ROUND(E35*P35,2)</f>
        <v>0</v>
      </c>
      <c r="R35" s="243" t="s">
        <v>167</v>
      </c>
      <c r="S35" s="243" t="s">
        <v>152</v>
      </c>
      <c r="T35" s="244" t="s">
        <v>152</v>
      </c>
      <c r="U35" s="226">
        <v>0.13</v>
      </c>
      <c r="V35" s="226">
        <f>ROUND(E35*U35,2)</f>
        <v>7.02</v>
      </c>
      <c r="W35" s="226"/>
      <c r="X35" s="226" t="s">
        <v>153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154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1" t="s">
        <v>401</v>
      </c>
      <c r="D36" s="228"/>
      <c r="E36" s="229">
        <v>6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158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402</v>
      </c>
      <c r="D37" s="228"/>
      <c r="E37" s="229">
        <v>48.02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158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38">
        <v>11</v>
      </c>
      <c r="B38" s="239" t="s">
        <v>403</v>
      </c>
      <c r="C38" s="259" t="s">
        <v>404</v>
      </c>
      <c r="D38" s="240" t="s">
        <v>150</v>
      </c>
      <c r="E38" s="241">
        <v>40.299999999999997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15</v>
      </c>
      <c r="M38" s="243">
        <f>G38*(1+L38/100)</f>
        <v>0</v>
      </c>
      <c r="N38" s="241">
        <v>4.0000000000000003E-5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162</v>
      </c>
      <c r="T38" s="244" t="s">
        <v>152</v>
      </c>
      <c r="U38" s="226">
        <v>0.308</v>
      </c>
      <c r="V38" s="226">
        <f>ROUND(E38*U38,2)</f>
        <v>12.41</v>
      </c>
      <c r="W38" s="226"/>
      <c r="X38" s="226" t="s">
        <v>153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154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22"/>
      <c r="B39" s="223"/>
      <c r="C39" s="261" t="s">
        <v>401</v>
      </c>
      <c r="D39" s="228"/>
      <c r="E39" s="229">
        <v>6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15"/>
      <c r="Z39" s="215"/>
      <c r="AA39" s="215"/>
      <c r="AB39" s="215"/>
      <c r="AC39" s="215"/>
      <c r="AD39" s="215"/>
      <c r="AE39" s="215"/>
      <c r="AF39" s="215"/>
      <c r="AG39" s="215" t="s">
        <v>158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1" t="s">
        <v>405</v>
      </c>
      <c r="D40" s="228"/>
      <c r="E40" s="229">
        <v>34.299999999999997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158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>
      <c r="A41" s="231" t="s">
        <v>146</v>
      </c>
      <c r="B41" s="232" t="s">
        <v>96</v>
      </c>
      <c r="C41" s="258" t="s">
        <v>97</v>
      </c>
      <c r="D41" s="233"/>
      <c r="E41" s="234"/>
      <c r="F41" s="235"/>
      <c r="G41" s="235">
        <f>SUMIF(AG42:AG45,"&lt;&gt;NOR",G42:G45)</f>
        <v>0</v>
      </c>
      <c r="H41" s="235"/>
      <c r="I41" s="235">
        <f>SUM(I42:I45)</f>
        <v>0</v>
      </c>
      <c r="J41" s="235"/>
      <c r="K41" s="235">
        <f>SUM(K42:K45)</f>
        <v>0</v>
      </c>
      <c r="L41" s="235"/>
      <c r="M41" s="235">
        <f>SUM(M42:M45)</f>
        <v>0</v>
      </c>
      <c r="N41" s="234"/>
      <c r="O41" s="234">
        <f>SUM(O42:O45)</f>
        <v>0</v>
      </c>
      <c r="P41" s="234"/>
      <c r="Q41" s="234">
        <f>SUM(Q42:Q45)</f>
        <v>1.29</v>
      </c>
      <c r="R41" s="235"/>
      <c r="S41" s="235"/>
      <c r="T41" s="236"/>
      <c r="U41" s="230"/>
      <c r="V41" s="230">
        <f>SUM(V42:V45)</f>
        <v>5.94</v>
      </c>
      <c r="W41" s="230"/>
      <c r="X41" s="230"/>
      <c r="AG41" t="s">
        <v>147</v>
      </c>
    </row>
    <row r="42" spans="1:60" ht="20.399999999999999" outlineLevel="1">
      <c r="A42" s="238">
        <v>12</v>
      </c>
      <c r="B42" s="239" t="s">
        <v>406</v>
      </c>
      <c r="C42" s="259" t="s">
        <v>407</v>
      </c>
      <c r="D42" s="240" t="s">
        <v>408</v>
      </c>
      <c r="E42" s="241">
        <v>0.46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15</v>
      </c>
      <c r="M42" s="243">
        <f>G42*(1+L42/100)</f>
        <v>0</v>
      </c>
      <c r="N42" s="241">
        <v>0</v>
      </c>
      <c r="O42" s="241">
        <f>ROUND(E42*N42,2)</f>
        <v>0</v>
      </c>
      <c r="P42" s="241">
        <v>2.2000000000000002</v>
      </c>
      <c r="Q42" s="241">
        <f>ROUND(E42*P42,2)</f>
        <v>1.01</v>
      </c>
      <c r="R42" s="243" t="s">
        <v>204</v>
      </c>
      <c r="S42" s="243" t="s">
        <v>152</v>
      </c>
      <c r="T42" s="244" t="s">
        <v>152</v>
      </c>
      <c r="U42" s="226">
        <v>10.47</v>
      </c>
      <c r="V42" s="226">
        <f>ROUND(E42*U42,2)</f>
        <v>4.82</v>
      </c>
      <c r="W42" s="226"/>
      <c r="X42" s="226" t="s">
        <v>153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154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61" t="s">
        <v>409</v>
      </c>
      <c r="D43" s="228"/>
      <c r="E43" s="229">
        <v>0.46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15"/>
      <c r="Z43" s="215"/>
      <c r="AA43" s="215"/>
      <c r="AB43" s="215"/>
      <c r="AC43" s="215"/>
      <c r="AD43" s="215"/>
      <c r="AE43" s="215"/>
      <c r="AF43" s="215"/>
      <c r="AG43" s="215" t="s">
        <v>158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0.399999999999999" outlineLevel="1">
      <c r="A44" s="238">
        <v>13</v>
      </c>
      <c r="B44" s="239" t="s">
        <v>410</v>
      </c>
      <c r="C44" s="259" t="s">
        <v>411</v>
      </c>
      <c r="D44" s="240" t="s">
        <v>150</v>
      </c>
      <c r="E44" s="241">
        <v>56.1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15</v>
      </c>
      <c r="M44" s="243">
        <f>G44*(1+L44/100)</f>
        <v>0</v>
      </c>
      <c r="N44" s="241">
        <v>0</v>
      </c>
      <c r="O44" s="241">
        <f>ROUND(E44*N44,2)</f>
        <v>0</v>
      </c>
      <c r="P44" s="241">
        <v>5.0000000000000001E-3</v>
      </c>
      <c r="Q44" s="241">
        <f>ROUND(E44*P44,2)</f>
        <v>0.28000000000000003</v>
      </c>
      <c r="R44" s="243" t="s">
        <v>204</v>
      </c>
      <c r="S44" s="243" t="s">
        <v>152</v>
      </c>
      <c r="T44" s="244" t="s">
        <v>152</v>
      </c>
      <c r="U44" s="226">
        <v>0.02</v>
      </c>
      <c r="V44" s="226">
        <f>ROUND(E44*U44,2)</f>
        <v>1.1200000000000001</v>
      </c>
      <c r="W44" s="226"/>
      <c r="X44" s="226" t="s">
        <v>153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154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61" t="s">
        <v>386</v>
      </c>
      <c r="D45" s="228"/>
      <c r="E45" s="229">
        <v>56.1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158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>
      <c r="A46" s="231" t="s">
        <v>146</v>
      </c>
      <c r="B46" s="232" t="s">
        <v>98</v>
      </c>
      <c r="C46" s="258" t="s">
        <v>99</v>
      </c>
      <c r="D46" s="233"/>
      <c r="E46" s="234"/>
      <c r="F46" s="235"/>
      <c r="G46" s="235">
        <f>SUMIF(AG47:AG48,"&lt;&gt;NOR",G47:G48)</f>
        <v>0</v>
      </c>
      <c r="H46" s="235"/>
      <c r="I46" s="235">
        <f>SUM(I47:I48)</f>
        <v>0</v>
      </c>
      <c r="J46" s="235"/>
      <c r="K46" s="235">
        <f>SUM(K47:K48)</f>
        <v>0</v>
      </c>
      <c r="L46" s="235"/>
      <c r="M46" s="235">
        <f>SUM(M47:M48)</f>
        <v>0</v>
      </c>
      <c r="N46" s="234"/>
      <c r="O46" s="234">
        <f>SUM(O47:O48)</f>
        <v>0</v>
      </c>
      <c r="P46" s="234"/>
      <c r="Q46" s="234">
        <f>SUM(Q47:Q48)</f>
        <v>0</v>
      </c>
      <c r="R46" s="235"/>
      <c r="S46" s="235"/>
      <c r="T46" s="236"/>
      <c r="U46" s="230"/>
      <c r="V46" s="230">
        <f>SUM(V47:V48)</f>
        <v>1.18</v>
      </c>
      <c r="W46" s="230"/>
      <c r="X46" s="230"/>
      <c r="AG46" t="s">
        <v>147</v>
      </c>
    </row>
    <row r="47" spans="1:60" ht="20.399999999999999" outlineLevel="1">
      <c r="A47" s="238">
        <v>14</v>
      </c>
      <c r="B47" s="239" t="s">
        <v>210</v>
      </c>
      <c r="C47" s="259" t="s">
        <v>343</v>
      </c>
      <c r="D47" s="240" t="s">
        <v>212</v>
      </c>
      <c r="E47" s="241">
        <v>1.25267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 t="s">
        <v>167</v>
      </c>
      <c r="S47" s="243" t="s">
        <v>152</v>
      </c>
      <c r="T47" s="244" t="s">
        <v>152</v>
      </c>
      <c r="U47" s="226">
        <v>0.9385</v>
      </c>
      <c r="V47" s="226">
        <f>ROUND(E47*U47,2)</f>
        <v>1.18</v>
      </c>
      <c r="W47" s="226"/>
      <c r="X47" s="226" t="s">
        <v>213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214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/>
      <c r="B48" s="223"/>
      <c r="C48" s="260" t="s">
        <v>215</v>
      </c>
      <c r="D48" s="246"/>
      <c r="E48" s="246"/>
      <c r="F48" s="246"/>
      <c r="G48" s="24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15"/>
      <c r="Z48" s="215"/>
      <c r="AA48" s="215"/>
      <c r="AB48" s="215"/>
      <c r="AC48" s="215"/>
      <c r="AD48" s="215"/>
      <c r="AE48" s="215"/>
      <c r="AF48" s="215"/>
      <c r="AG48" s="215" t="s">
        <v>156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>
      <c r="A49" s="231" t="s">
        <v>146</v>
      </c>
      <c r="B49" s="232" t="s">
        <v>107</v>
      </c>
      <c r="C49" s="258" t="s">
        <v>108</v>
      </c>
      <c r="D49" s="233"/>
      <c r="E49" s="234"/>
      <c r="F49" s="235"/>
      <c r="G49" s="235">
        <f>SUMIF(AG50:AG51,"&lt;&gt;NOR",G50:G51)</f>
        <v>0</v>
      </c>
      <c r="H49" s="235"/>
      <c r="I49" s="235">
        <f>SUM(I50:I51)</f>
        <v>0</v>
      </c>
      <c r="J49" s="235"/>
      <c r="K49" s="235">
        <f>SUM(K50:K51)</f>
        <v>0</v>
      </c>
      <c r="L49" s="235"/>
      <c r="M49" s="235">
        <f>SUM(M50:M51)</f>
        <v>0</v>
      </c>
      <c r="N49" s="234"/>
      <c r="O49" s="234">
        <f>SUM(O50:O51)</f>
        <v>0</v>
      </c>
      <c r="P49" s="234"/>
      <c r="Q49" s="234">
        <f>SUM(Q50:Q51)</f>
        <v>0</v>
      </c>
      <c r="R49" s="235"/>
      <c r="S49" s="235"/>
      <c r="T49" s="236"/>
      <c r="U49" s="230"/>
      <c r="V49" s="230">
        <f>SUM(V50:V51)</f>
        <v>0</v>
      </c>
      <c r="W49" s="230"/>
      <c r="X49" s="230"/>
      <c r="AG49" t="s">
        <v>147</v>
      </c>
    </row>
    <row r="50" spans="1:60" outlineLevel="1">
      <c r="A50" s="248">
        <v>15</v>
      </c>
      <c r="B50" s="249" t="s">
        <v>412</v>
      </c>
      <c r="C50" s="263" t="s">
        <v>413</v>
      </c>
      <c r="D50" s="250" t="s">
        <v>218</v>
      </c>
      <c r="E50" s="251">
        <v>1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15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162</v>
      </c>
      <c r="T50" s="254" t="s">
        <v>163</v>
      </c>
      <c r="U50" s="226">
        <v>0</v>
      </c>
      <c r="V50" s="226">
        <f>ROUND(E50*U50,2)</f>
        <v>0</v>
      </c>
      <c r="W50" s="226"/>
      <c r="X50" s="226" t="s">
        <v>153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154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8">
        <v>16</v>
      </c>
      <c r="B51" s="249" t="s">
        <v>414</v>
      </c>
      <c r="C51" s="263" t="s">
        <v>415</v>
      </c>
      <c r="D51" s="250" t="s">
        <v>203</v>
      </c>
      <c r="E51" s="251">
        <v>8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15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162</v>
      </c>
      <c r="T51" s="254" t="s">
        <v>163</v>
      </c>
      <c r="U51" s="226">
        <v>0</v>
      </c>
      <c r="V51" s="226">
        <f>ROUND(E51*U51,2)</f>
        <v>0</v>
      </c>
      <c r="W51" s="226"/>
      <c r="X51" s="226" t="s">
        <v>153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154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>
      <c r="A52" s="231" t="s">
        <v>146</v>
      </c>
      <c r="B52" s="232" t="s">
        <v>115</v>
      </c>
      <c r="C52" s="258" t="s">
        <v>116</v>
      </c>
      <c r="D52" s="233"/>
      <c r="E52" s="234"/>
      <c r="F52" s="235"/>
      <c r="G52" s="235">
        <f>SUMIF(AG53:AG57,"&lt;&gt;NOR",G53:G57)</f>
        <v>0</v>
      </c>
      <c r="H52" s="235"/>
      <c r="I52" s="235">
        <f>SUM(I53:I57)</f>
        <v>0</v>
      </c>
      <c r="J52" s="235"/>
      <c r="K52" s="235">
        <f>SUM(K53:K57)</f>
        <v>0</v>
      </c>
      <c r="L52" s="235"/>
      <c r="M52" s="235">
        <f>SUM(M53:M57)</f>
        <v>0</v>
      </c>
      <c r="N52" s="234"/>
      <c r="O52" s="234">
        <f>SUM(O53:O57)</f>
        <v>0</v>
      </c>
      <c r="P52" s="234"/>
      <c r="Q52" s="234">
        <f>SUM(Q53:Q57)</f>
        <v>0</v>
      </c>
      <c r="R52" s="235"/>
      <c r="S52" s="235"/>
      <c r="T52" s="236"/>
      <c r="U52" s="230"/>
      <c r="V52" s="230">
        <f>SUM(V53:V57)</f>
        <v>1.5</v>
      </c>
      <c r="W52" s="230"/>
      <c r="X52" s="230"/>
      <c r="AG52" t="s">
        <v>147</v>
      </c>
    </row>
    <row r="53" spans="1:60" ht="20.399999999999999" outlineLevel="1">
      <c r="A53" s="248">
        <v>17</v>
      </c>
      <c r="B53" s="249" t="s">
        <v>294</v>
      </c>
      <c r="C53" s="263" t="s">
        <v>295</v>
      </c>
      <c r="D53" s="250" t="s">
        <v>212</v>
      </c>
      <c r="E53" s="251">
        <v>1.2925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15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 t="s">
        <v>296</v>
      </c>
      <c r="S53" s="253" t="s">
        <v>152</v>
      </c>
      <c r="T53" s="254" t="s">
        <v>197</v>
      </c>
      <c r="U53" s="226">
        <v>0.01</v>
      </c>
      <c r="V53" s="226">
        <f>ROUND(E53*U53,2)</f>
        <v>0.01</v>
      </c>
      <c r="W53" s="226"/>
      <c r="X53" s="226" t="s">
        <v>297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298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8">
        <v>18</v>
      </c>
      <c r="B54" s="249" t="s">
        <v>299</v>
      </c>
      <c r="C54" s="263" t="s">
        <v>300</v>
      </c>
      <c r="D54" s="250" t="s">
        <v>212</v>
      </c>
      <c r="E54" s="251">
        <v>24.557500000000001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15</v>
      </c>
      <c r="M54" s="253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3" t="s">
        <v>296</v>
      </c>
      <c r="S54" s="253" t="s">
        <v>152</v>
      </c>
      <c r="T54" s="254" t="s">
        <v>197</v>
      </c>
      <c r="U54" s="226">
        <v>0</v>
      </c>
      <c r="V54" s="226">
        <f>ROUND(E54*U54,2)</f>
        <v>0</v>
      </c>
      <c r="W54" s="226"/>
      <c r="X54" s="226" t="s">
        <v>297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298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8">
        <v>19</v>
      </c>
      <c r="B55" s="249" t="s">
        <v>301</v>
      </c>
      <c r="C55" s="263" t="s">
        <v>302</v>
      </c>
      <c r="D55" s="250" t="s">
        <v>212</v>
      </c>
      <c r="E55" s="251">
        <v>1.2925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15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 t="s">
        <v>204</v>
      </c>
      <c r="S55" s="253" t="s">
        <v>152</v>
      </c>
      <c r="T55" s="254" t="s">
        <v>197</v>
      </c>
      <c r="U55" s="226">
        <v>0.94199999999999995</v>
      </c>
      <c r="V55" s="226">
        <f>ROUND(E55*U55,2)</f>
        <v>1.22</v>
      </c>
      <c r="W55" s="226"/>
      <c r="X55" s="226" t="s">
        <v>297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298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8">
        <v>20</v>
      </c>
      <c r="B56" s="249" t="s">
        <v>303</v>
      </c>
      <c r="C56" s="263" t="s">
        <v>304</v>
      </c>
      <c r="D56" s="250" t="s">
        <v>212</v>
      </c>
      <c r="E56" s="251">
        <v>2.585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15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 t="s">
        <v>204</v>
      </c>
      <c r="S56" s="253" t="s">
        <v>152</v>
      </c>
      <c r="T56" s="254" t="s">
        <v>197</v>
      </c>
      <c r="U56" s="226">
        <v>0.105</v>
      </c>
      <c r="V56" s="226">
        <f>ROUND(E56*U56,2)</f>
        <v>0.27</v>
      </c>
      <c r="W56" s="226"/>
      <c r="X56" s="226" t="s">
        <v>297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298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38">
        <v>21</v>
      </c>
      <c r="B57" s="239" t="s">
        <v>305</v>
      </c>
      <c r="C57" s="259" t="s">
        <v>306</v>
      </c>
      <c r="D57" s="240" t="s">
        <v>212</v>
      </c>
      <c r="E57" s="241">
        <v>1.2925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15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 t="s">
        <v>204</v>
      </c>
      <c r="S57" s="243" t="s">
        <v>152</v>
      </c>
      <c r="T57" s="244" t="s">
        <v>197</v>
      </c>
      <c r="U57" s="226">
        <v>0</v>
      </c>
      <c r="V57" s="226">
        <f>ROUND(E57*U57,2)</f>
        <v>0</v>
      </c>
      <c r="W57" s="226"/>
      <c r="X57" s="226" t="s">
        <v>297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298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>
      <c r="A58" s="3"/>
      <c r="B58" s="4"/>
      <c r="C58" s="26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v>15</v>
      </c>
      <c r="AF58">
        <v>21</v>
      </c>
      <c r="AG58" t="s">
        <v>133</v>
      </c>
    </row>
    <row r="59" spans="1:60">
      <c r="A59" s="218"/>
      <c r="B59" s="219" t="s">
        <v>29</v>
      </c>
      <c r="C59" s="268"/>
      <c r="D59" s="220"/>
      <c r="E59" s="221"/>
      <c r="F59" s="221"/>
      <c r="G59" s="237">
        <f>G8+G18+G27+G31+G34+G41+G46+G49+G52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f>SUMIF(L7:L57,AE58,G7:G57)</f>
        <v>0</v>
      </c>
      <c r="AF59">
        <f>SUMIF(L7:L57,AF58,G7:G57)</f>
        <v>0</v>
      </c>
      <c r="AG59" t="s">
        <v>307</v>
      </c>
    </row>
    <row r="60" spans="1:60">
      <c r="C60" s="269"/>
      <c r="D60" s="10"/>
      <c r="AG60" t="s">
        <v>309</v>
      </c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10">
    <mergeCell ref="C23:G23"/>
    <mergeCell ref="C24:G24"/>
    <mergeCell ref="C29:G29"/>
    <mergeCell ref="C48:G48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120</v>
      </c>
      <c r="B1" s="200"/>
      <c r="C1" s="200"/>
      <c r="D1" s="200"/>
      <c r="E1" s="200"/>
      <c r="F1" s="200"/>
      <c r="G1" s="200"/>
      <c r="AG1" t="s">
        <v>121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122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122</v>
      </c>
      <c r="AG3" t="s">
        <v>123</v>
      </c>
    </row>
    <row r="4" spans="1:60" ht="25.05" customHeight="1">
      <c r="A4" s="205" t="s">
        <v>9</v>
      </c>
      <c r="B4" s="206" t="s">
        <v>61</v>
      </c>
      <c r="C4" s="207" t="s">
        <v>62</v>
      </c>
      <c r="D4" s="208"/>
      <c r="E4" s="208"/>
      <c r="F4" s="208"/>
      <c r="G4" s="209"/>
      <c r="AG4" t="s">
        <v>124</v>
      </c>
    </row>
    <row r="5" spans="1:60">
      <c r="D5" s="10"/>
    </row>
    <row r="6" spans="1:60" ht="39.6">
      <c r="A6" s="211" t="s">
        <v>125</v>
      </c>
      <c r="B6" s="213" t="s">
        <v>126</v>
      </c>
      <c r="C6" s="213" t="s">
        <v>127</v>
      </c>
      <c r="D6" s="212" t="s">
        <v>128</v>
      </c>
      <c r="E6" s="211" t="s">
        <v>129</v>
      </c>
      <c r="F6" s="210" t="s">
        <v>130</v>
      </c>
      <c r="G6" s="211" t="s">
        <v>29</v>
      </c>
      <c r="H6" s="214" t="s">
        <v>30</v>
      </c>
      <c r="I6" s="214" t="s">
        <v>131</v>
      </c>
      <c r="J6" s="214" t="s">
        <v>31</v>
      </c>
      <c r="K6" s="214" t="s">
        <v>132</v>
      </c>
      <c r="L6" s="214" t="s">
        <v>133</v>
      </c>
      <c r="M6" s="214" t="s">
        <v>134</v>
      </c>
      <c r="N6" s="214" t="s">
        <v>135</v>
      </c>
      <c r="O6" s="214" t="s">
        <v>136</v>
      </c>
      <c r="P6" s="214" t="s">
        <v>137</v>
      </c>
      <c r="Q6" s="214" t="s">
        <v>138</v>
      </c>
      <c r="R6" s="214" t="s">
        <v>139</v>
      </c>
      <c r="S6" s="214" t="s">
        <v>140</v>
      </c>
      <c r="T6" s="214" t="s">
        <v>141</v>
      </c>
      <c r="U6" s="214" t="s">
        <v>142</v>
      </c>
      <c r="V6" s="214" t="s">
        <v>143</v>
      </c>
      <c r="W6" s="214" t="s">
        <v>144</v>
      </c>
      <c r="X6" s="214" t="s">
        <v>145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146</v>
      </c>
      <c r="B8" s="232" t="s">
        <v>76</v>
      </c>
      <c r="C8" s="258" t="s">
        <v>77</v>
      </c>
      <c r="D8" s="233"/>
      <c r="E8" s="234"/>
      <c r="F8" s="235"/>
      <c r="G8" s="235">
        <f>SUMIF(AG9:AG9,"&lt;&gt;NOR",G9:G9)</f>
        <v>0</v>
      </c>
      <c r="H8" s="235"/>
      <c r="I8" s="235">
        <f>SUM(I9:I9)</f>
        <v>0</v>
      </c>
      <c r="J8" s="235"/>
      <c r="K8" s="235">
        <f>SUM(K9:K9)</f>
        <v>0</v>
      </c>
      <c r="L8" s="235"/>
      <c r="M8" s="235">
        <f>SUM(M9:M9)</f>
        <v>0</v>
      </c>
      <c r="N8" s="234"/>
      <c r="O8" s="234">
        <f>SUM(O9:O9)</f>
        <v>0</v>
      </c>
      <c r="P8" s="234"/>
      <c r="Q8" s="234">
        <f>SUM(Q9:Q9)</f>
        <v>0</v>
      </c>
      <c r="R8" s="235"/>
      <c r="S8" s="235"/>
      <c r="T8" s="236"/>
      <c r="U8" s="230"/>
      <c r="V8" s="230">
        <f>SUM(V9:V9)</f>
        <v>0</v>
      </c>
      <c r="W8" s="230"/>
      <c r="X8" s="230"/>
      <c r="AG8" t="s">
        <v>147</v>
      </c>
    </row>
    <row r="9" spans="1:60" outlineLevel="1">
      <c r="A9" s="248">
        <v>1</v>
      </c>
      <c r="B9" s="249" t="s">
        <v>416</v>
      </c>
      <c r="C9" s="263" t="s">
        <v>417</v>
      </c>
      <c r="D9" s="250" t="s">
        <v>161</v>
      </c>
      <c r="E9" s="251">
        <v>250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15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162</v>
      </c>
      <c r="T9" s="254" t="s">
        <v>163</v>
      </c>
      <c r="U9" s="226">
        <v>0</v>
      </c>
      <c r="V9" s="226">
        <f>ROUND(E9*U9,2)</f>
        <v>0</v>
      </c>
      <c r="W9" s="226"/>
      <c r="X9" s="226" t="s">
        <v>153</v>
      </c>
      <c r="Y9" s="215"/>
      <c r="Z9" s="215"/>
      <c r="AA9" s="215"/>
      <c r="AB9" s="215"/>
      <c r="AC9" s="215"/>
      <c r="AD9" s="215"/>
      <c r="AE9" s="215"/>
      <c r="AF9" s="215"/>
      <c r="AG9" s="215" t="s">
        <v>315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>
      <c r="A10" s="231" t="s">
        <v>146</v>
      </c>
      <c r="B10" s="232" t="s">
        <v>80</v>
      </c>
      <c r="C10" s="258" t="s">
        <v>81</v>
      </c>
      <c r="D10" s="233"/>
      <c r="E10" s="234"/>
      <c r="F10" s="235"/>
      <c r="G10" s="235">
        <f>SUMIF(AG11:AG22,"&lt;&gt;NOR",G11:G22)</f>
        <v>0</v>
      </c>
      <c r="H10" s="235"/>
      <c r="I10" s="235">
        <f>SUM(I11:I22)</f>
        <v>0</v>
      </c>
      <c r="J10" s="235"/>
      <c r="K10" s="235">
        <f>SUM(K11:K22)</f>
        <v>0</v>
      </c>
      <c r="L10" s="235"/>
      <c r="M10" s="235">
        <f>SUM(M11:M22)</f>
        <v>0</v>
      </c>
      <c r="N10" s="234"/>
      <c r="O10" s="234">
        <f>SUM(O11:O22)</f>
        <v>0</v>
      </c>
      <c r="P10" s="234"/>
      <c r="Q10" s="234">
        <f>SUM(Q11:Q22)</f>
        <v>0</v>
      </c>
      <c r="R10" s="235"/>
      <c r="S10" s="235"/>
      <c r="T10" s="236"/>
      <c r="U10" s="230"/>
      <c r="V10" s="230">
        <f>SUM(V11:V22)</f>
        <v>0.66</v>
      </c>
      <c r="W10" s="230"/>
      <c r="X10" s="230"/>
      <c r="AG10" t="s">
        <v>147</v>
      </c>
    </row>
    <row r="11" spans="1:60" outlineLevel="1">
      <c r="A11" s="248">
        <v>2</v>
      </c>
      <c r="B11" s="249" t="s">
        <v>416</v>
      </c>
      <c r="C11" s="263" t="s">
        <v>418</v>
      </c>
      <c r="D11" s="250" t="s">
        <v>419</v>
      </c>
      <c r="E11" s="251">
        <v>8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15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162</v>
      </c>
      <c r="T11" s="254" t="s">
        <v>163</v>
      </c>
      <c r="U11" s="226">
        <v>0</v>
      </c>
      <c r="V11" s="226">
        <f>ROUND(E11*U11,2)</f>
        <v>0</v>
      </c>
      <c r="W11" s="226"/>
      <c r="X11" s="226" t="s">
        <v>420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421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8">
        <v>3</v>
      </c>
      <c r="B12" s="249" t="s">
        <v>422</v>
      </c>
      <c r="C12" s="263" t="s">
        <v>423</v>
      </c>
      <c r="D12" s="250" t="s">
        <v>419</v>
      </c>
      <c r="E12" s="251">
        <v>7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15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162</v>
      </c>
      <c r="T12" s="254" t="s">
        <v>163</v>
      </c>
      <c r="U12" s="226">
        <v>0</v>
      </c>
      <c r="V12" s="226">
        <f>ROUND(E12*U12,2)</f>
        <v>0</v>
      </c>
      <c r="W12" s="226"/>
      <c r="X12" s="226" t="s">
        <v>420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421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8">
        <v>4</v>
      </c>
      <c r="B13" s="249" t="s">
        <v>424</v>
      </c>
      <c r="C13" s="263" t="s">
        <v>425</v>
      </c>
      <c r="D13" s="250" t="s">
        <v>419</v>
      </c>
      <c r="E13" s="251">
        <v>1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15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162</v>
      </c>
      <c r="T13" s="254" t="s">
        <v>163</v>
      </c>
      <c r="U13" s="226">
        <v>0</v>
      </c>
      <c r="V13" s="226">
        <f>ROUND(E13*U13,2)</f>
        <v>0</v>
      </c>
      <c r="W13" s="226"/>
      <c r="X13" s="226" t="s">
        <v>420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421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8">
        <v>5</v>
      </c>
      <c r="B14" s="249" t="s">
        <v>426</v>
      </c>
      <c r="C14" s="263" t="s">
        <v>427</v>
      </c>
      <c r="D14" s="250" t="s">
        <v>419</v>
      </c>
      <c r="E14" s="251">
        <v>5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15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162</v>
      </c>
      <c r="T14" s="254" t="s">
        <v>163</v>
      </c>
      <c r="U14" s="226">
        <v>0</v>
      </c>
      <c r="V14" s="226">
        <f>ROUND(E14*U14,2)</f>
        <v>0</v>
      </c>
      <c r="W14" s="226"/>
      <c r="X14" s="226" t="s">
        <v>420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421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48">
        <v>6</v>
      </c>
      <c r="B15" s="249" t="s">
        <v>428</v>
      </c>
      <c r="C15" s="263" t="s">
        <v>429</v>
      </c>
      <c r="D15" s="250" t="s">
        <v>419</v>
      </c>
      <c r="E15" s="251">
        <v>1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15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162</v>
      </c>
      <c r="T15" s="254" t="s">
        <v>163</v>
      </c>
      <c r="U15" s="226">
        <v>0</v>
      </c>
      <c r="V15" s="226">
        <f>ROUND(E15*U15,2)</f>
        <v>0</v>
      </c>
      <c r="W15" s="226"/>
      <c r="X15" s="226" t="s">
        <v>420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421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8">
        <v>7</v>
      </c>
      <c r="B16" s="249" t="s">
        <v>430</v>
      </c>
      <c r="C16" s="263" t="s">
        <v>431</v>
      </c>
      <c r="D16" s="250" t="s">
        <v>419</v>
      </c>
      <c r="E16" s="251">
        <v>1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15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432</v>
      </c>
      <c r="T16" s="254" t="s">
        <v>163</v>
      </c>
      <c r="U16" s="226">
        <v>0.66300000000000003</v>
      </c>
      <c r="V16" s="226">
        <f>ROUND(E16*U16,2)</f>
        <v>0.66</v>
      </c>
      <c r="W16" s="226"/>
      <c r="X16" s="226" t="s">
        <v>153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315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8">
        <v>8</v>
      </c>
      <c r="B17" s="249" t="s">
        <v>433</v>
      </c>
      <c r="C17" s="263" t="s">
        <v>434</v>
      </c>
      <c r="D17" s="250" t="s">
        <v>419</v>
      </c>
      <c r="E17" s="251">
        <v>1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15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162</v>
      </c>
      <c r="T17" s="254" t="s">
        <v>163</v>
      </c>
      <c r="U17" s="226">
        <v>0</v>
      </c>
      <c r="V17" s="226">
        <f>ROUND(E17*U17,2)</f>
        <v>0</v>
      </c>
      <c r="W17" s="226"/>
      <c r="X17" s="226" t="s">
        <v>420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421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8">
        <v>9</v>
      </c>
      <c r="B18" s="249" t="s">
        <v>435</v>
      </c>
      <c r="C18" s="263" t="s">
        <v>436</v>
      </c>
      <c r="D18" s="250" t="s">
        <v>419</v>
      </c>
      <c r="E18" s="251">
        <v>1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15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162</v>
      </c>
      <c r="T18" s="254" t="s">
        <v>163</v>
      </c>
      <c r="U18" s="226">
        <v>0</v>
      </c>
      <c r="V18" s="226">
        <f>ROUND(E18*U18,2)</f>
        <v>0</v>
      </c>
      <c r="W18" s="226"/>
      <c r="X18" s="226" t="s">
        <v>420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421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8">
        <v>10</v>
      </c>
      <c r="B19" s="249" t="s">
        <v>437</v>
      </c>
      <c r="C19" s="263" t="s">
        <v>438</v>
      </c>
      <c r="D19" s="250" t="s">
        <v>419</v>
      </c>
      <c r="E19" s="251">
        <v>1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162</v>
      </c>
      <c r="T19" s="254" t="s">
        <v>163</v>
      </c>
      <c r="U19" s="226">
        <v>0</v>
      </c>
      <c r="V19" s="226">
        <f>ROUND(E19*U19,2)</f>
        <v>0</v>
      </c>
      <c r="W19" s="226"/>
      <c r="X19" s="226" t="s">
        <v>420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421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8">
        <v>11</v>
      </c>
      <c r="B20" s="249" t="s">
        <v>439</v>
      </c>
      <c r="C20" s="263" t="s">
        <v>440</v>
      </c>
      <c r="D20" s="250" t="s">
        <v>161</v>
      </c>
      <c r="E20" s="251">
        <v>20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15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162</v>
      </c>
      <c r="T20" s="254" t="s">
        <v>163</v>
      </c>
      <c r="U20" s="226">
        <v>0</v>
      </c>
      <c r="V20" s="226">
        <f>ROUND(E20*U20,2)</f>
        <v>0</v>
      </c>
      <c r="W20" s="226"/>
      <c r="X20" s="226" t="s">
        <v>153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315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48">
        <v>12</v>
      </c>
      <c r="B21" s="249" t="s">
        <v>441</v>
      </c>
      <c r="C21" s="263" t="s">
        <v>442</v>
      </c>
      <c r="D21" s="250" t="s">
        <v>161</v>
      </c>
      <c r="E21" s="251">
        <v>5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15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162</v>
      </c>
      <c r="T21" s="254" t="s">
        <v>163</v>
      </c>
      <c r="U21" s="226">
        <v>0</v>
      </c>
      <c r="V21" s="226">
        <f>ROUND(E21*U21,2)</f>
        <v>0</v>
      </c>
      <c r="W21" s="226"/>
      <c r="X21" s="226" t="s">
        <v>420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421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48">
        <v>13</v>
      </c>
      <c r="B22" s="249" t="s">
        <v>443</v>
      </c>
      <c r="C22" s="263" t="s">
        <v>444</v>
      </c>
      <c r="D22" s="250" t="s">
        <v>419</v>
      </c>
      <c r="E22" s="251">
        <v>1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15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162</v>
      </c>
      <c r="T22" s="254" t="s">
        <v>163</v>
      </c>
      <c r="U22" s="226">
        <v>0</v>
      </c>
      <c r="V22" s="226">
        <f>ROUND(E22*U22,2)</f>
        <v>0</v>
      </c>
      <c r="W22" s="226"/>
      <c r="X22" s="226" t="s">
        <v>420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421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>
      <c r="A23" s="231" t="s">
        <v>146</v>
      </c>
      <c r="B23" s="232" t="s">
        <v>76</v>
      </c>
      <c r="C23" s="258" t="s">
        <v>77</v>
      </c>
      <c r="D23" s="233"/>
      <c r="E23" s="234"/>
      <c r="F23" s="235"/>
      <c r="G23" s="235">
        <f>SUMIF(AG24:AG35,"&lt;&gt;NOR",G24:G35)</f>
        <v>0</v>
      </c>
      <c r="H23" s="235"/>
      <c r="I23" s="235">
        <f>SUM(I24:I35)</f>
        <v>0</v>
      </c>
      <c r="J23" s="235"/>
      <c r="K23" s="235">
        <f>SUM(K24:K35)</f>
        <v>0</v>
      </c>
      <c r="L23" s="235"/>
      <c r="M23" s="235">
        <f>SUM(M24:M35)</f>
        <v>0</v>
      </c>
      <c r="N23" s="234"/>
      <c r="O23" s="234">
        <f>SUM(O24:O35)</f>
        <v>0</v>
      </c>
      <c r="P23" s="234"/>
      <c r="Q23" s="234">
        <f>SUM(Q24:Q35)</f>
        <v>0</v>
      </c>
      <c r="R23" s="235"/>
      <c r="S23" s="235"/>
      <c r="T23" s="236"/>
      <c r="U23" s="230"/>
      <c r="V23" s="230">
        <f>SUM(V24:V35)</f>
        <v>0</v>
      </c>
      <c r="W23" s="230"/>
      <c r="X23" s="230"/>
      <c r="AG23" t="s">
        <v>147</v>
      </c>
    </row>
    <row r="24" spans="1:60" outlineLevel="1">
      <c r="A24" s="248">
        <v>14</v>
      </c>
      <c r="B24" s="249" t="s">
        <v>422</v>
      </c>
      <c r="C24" s="263" t="s">
        <v>445</v>
      </c>
      <c r="D24" s="250" t="s">
        <v>161</v>
      </c>
      <c r="E24" s="251">
        <v>320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15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162</v>
      </c>
      <c r="T24" s="254" t="s">
        <v>163</v>
      </c>
      <c r="U24" s="226">
        <v>0</v>
      </c>
      <c r="V24" s="226">
        <f>ROUND(E24*U24,2)</f>
        <v>0</v>
      </c>
      <c r="W24" s="226"/>
      <c r="X24" s="226" t="s">
        <v>153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315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8">
        <v>15</v>
      </c>
      <c r="B25" s="249" t="s">
        <v>424</v>
      </c>
      <c r="C25" s="263" t="s">
        <v>446</v>
      </c>
      <c r="D25" s="250" t="s">
        <v>161</v>
      </c>
      <c r="E25" s="251">
        <v>50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15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162</v>
      </c>
      <c r="T25" s="254" t="s">
        <v>163</v>
      </c>
      <c r="U25" s="226">
        <v>0</v>
      </c>
      <c r="V25" s="226">
        <f>ROUND(E25*U25,2)</f>
        <v>0</v>
      </c>
      <c r="W25" s="226"/>
      <c r="X25" s="226" t="s">
        <v>153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315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16</v>
      </c>
      <c r="B26" s="249" t="s">
        <v>426</v>
      </c>
      <c r="C26" s="263" t="s">
        <v>447</v>
      </c>
      <c r="D26" s="250" t="s">
        <v>419</v>
      </c>
      <c r="E26" s="251">
        <v>40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15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162</v>
      </c>
      <c r="T26" s="254" t="s">
        <v>163</v>
      </c>
      <c r="U26" s="226">
        <v>0</v>
      </c>
      <c r="V26" s="226">
        <f>ROUND(E26*U26,2)</f>
        <v>0</v>
      </c>
      <c r="W26" s="226"/>
      <c r="X26" s="226" t="s">
        <v>153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315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8">
        <v>17</v>
      </c>
      <c r="B27" s="249" t="s">
        <v>428</v>
      </c>
      <c r="C27" s="263" t="s">
        <v>448</v>
      </c>
      <c r="D27" s="250" t="s">
        <v>419</v>
      </c>
      <c r="E27" s="251">
        <v>16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15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162</v>
      </c>
      <c r="T27" s="254" t="s">
        <v>163</v>
      </c>
      <c r="U27" s="226">
        <v>0</v>
      </c>
      <c r="V27" s="226">
        <f>ROUND(E27*U27,2)</f>
        <v>0</v>
      </c>
      <c r="W27" s="226"/>
      <c r="X27" s="226" t="s">
        <v>153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315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48">
        <v>18</v>
      </c>
      <c r="B28" s="249" t="s">
        <v>449</v>
      </c>
      <c r="C28" s="263" t="s">
        <v>450</v>
      </c>
      <c r="D28" s="250" t="s">
        <v>419</v>
      </c>
      <c r="E28" s="251">
        <v>56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15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162</v>
      </c>
      <c r="T28" s="254" t="s">
        <v>163</v>
      </c>
      <c r="U28" s="226">
        <v>0</v>
      </c>
      <c r="V28" s="226">
        <f>ROUND(E28*U28,2)</f>
        <v>0</v>
      </c>
      <c r="W28" s="226"/>
      <c r="X28" s="226" t="s">
        <v>153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315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8">
        <v>19</v>
      </c>
      <c r="B29" s="249" t="s">
        <v>433</v>
      </c>
      <c r="C29" s="263" t="s">
        <v>451</v>
      </c>
      <c r="D29" s="250" t="s">
        <v>419</v>
      </c>
      <c r="E29" s="251">
        <v>3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15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162</v>
      </c>
      <c r="T29" s="254" t="s">
        <v>163</v>
      </c>
      <c r="U29" s="226">
        <v>0</v>
      </c>
      <c r="V29" s="226">
        <f>ROUND(E29*U29,2)</f>
        <v>0</v>
      </c>
      <c r="W29" s="226"/>
      <c r="X29" s="226" t="s">
        <v>153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315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8">
        <v>20</v>
      </c>
      <c r="B30" s="249" t="s">
        <v>435</v>
      </c>
      <c r="C30" s="263" t="s">
        <v>452</v>
      </c>
      <c r="D30" s="250" t="s">
        <v>161</v>
      </c>
      <c r="E30" s="251">
        <v>50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15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162</v>
      </c>
      <c r="T30" s="254" t="s">
        <v>163</v>
      </c>
      <c r="U30" s="226">
        <v>0</v>
      </c>
      <c r="V30" s="226">
        <f>ROUND(E30*U30,2)</f>
        <v>0</v>
      </c>
      <c r="W30" s="226"/>
      <c r="X30" s="226" t="s">
        <v>153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315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8">
        <v>21</v>
      </c>
      <c r="B31" s="249" t="s">
        <v>437</v>
      </c>
      <c r="C31" s="263" t="s">
        <v>453</v>
      </c>
      <c r="D31" s="250" t="s">
        <v>419</v>
      </c>
      <c r="E31" s="251">
        <v>10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15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162</v>
      </c>
      <c r="T31" s="254" t="s">
        <v>163</v>
      </c>
      <c r="U31" s="226">
        <v>0</v>
      </c>
      <c r="V31" s="226">
        <f>ROUND(E31*U31,2)</f>
        <v>0</v>
      </c>
      <c r="W31" s="226"/>
      <c r="X31" s="226" t="s">
        <v>153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315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8">
        <v>22</v>
      </c>
      <c r="B32" s="249" t="s">
        <v>439</v>
      </c>
      <c r="C32" s="263" t="s">
        <v>454</v>
      </c>
      <c r="D32" s="250" t="s">
        <v>419</v>
      </c>
      <c r="E32" s="251">
        <v>300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15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162</v>
      </c>
      <c r="T32" s="254" t="s">
        <v>163</v>
      </c>
      <c r="U32" s="226">
        <v>0</v>
      </c>
      <c r="V32" s="226">
        <f>ROUND(E32*U32,2)</f>
        <v>0</v>
      </c>
      <c r="W32" s="226"/>
      <c r="X32" s="226" t="s">
        <v>234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455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8">
        <v>23</v>
      </c>
      <c r="B33" s="249" t="s">
        <v>441</v>
      </c>
      <c r="C33" s="263" t="s">
        <v>456</v>
      </c>
      <c r="D33" s="250" t="s">
        <v>419</v>
      </c>
      <c r="E33" s="251">
        <v>2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15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162</v>
      </c>
      <c r="T33" s="254" t="s">
        <v>163</v>
      </c>
      <c r="U33" s="226">
        <v>0</v>
      </c>
      <c r="V33" s="226">
        <f>ROUND(E33*U33,2)</f>
        <v>0</v>
      </c>
      <c r="W33" s="226"/>
      <c r="X33" s="226" t="s">
        <v>153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315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8">
        <v>24</v>
      </c>
      <c r="B34" s="249" t="s">
        <v>443</v>
      </c>
      <c r="C34" s="263" t="s">
        <v>457</v>
      </c>
      <c r="D34" s="250" t="s">
        <v>161</v>
      </c>
      <c r="E34" s="251">
        <v>50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15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162</v>
      </c>
      <c r="T34" s="254" t="s">
        <v>163</v>
      </c>
      <c r="U34" s="226">
        <v>0</v>
      </c>
      <c r="V34" s="226">
        <f>ROUND(E34*U34,2)</f>
        <v>0</v>
      </c>
      <c r="W34" s="226"/>
      <c r="X34" s="226" t="s">
        <v>153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315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8">
        <v>25</v>
      </c>
      <c r="B35" s="249" t="s">
        <v>458</v>
      </c>
      <c r="C35" s="263" t="s">
        <v>459</v>
      </c>
      <c r="D35" s="250" t="s">
        <v>0</v>
      </c>
      <c r="E35" s="251">
        <v>5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15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162</v>
      </c>
      <c r="T35" s="254" t="s">
        <v>163</v>
      </c>
      <c r="U35" s="226">
        <v>0</v>
      </c>
      <c r="V35" s="226">
        <f>ROUND(E35*U35,2)</f>
        <v>0</v>
      </c>
      <c r="W35" s="226"/>
      <c r="X35" s="226" t="s">
        <v>153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315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>
      <c r="A36" s="231" t="s">
        <v>146</v>
      </c>
      <c r="B36" s="232" t="s">
        <v>78</v>
      </c>
      <c r="C36" s="258" t="s">
        <v>79</v>
      </c>
      <c r="D36" s="233"/>
      <c r="E36" s="234"/>
      <c r="F36" s="235"/>
      <c r="G36" s="235">
        <f>SUMIF(AG37:AG43,"&lt;&gt;NOR",G37:G43)</f>
        <v>0</v>
      </c>
      <c r="H36" s="235"/>
      <c r="I36" s="235">
        <f>SUM(I37:I43)</f>
        <v>0</v>
      </c>
      <c r="J36" s="235"/>
      <c r="K36" s="235">
        <f>SUM(K37:K43)</f>
        <v>0</v>
      </c>
      <c r="L36" s="235"/>
      <c r="M36" s="235">
        <f>SUM(M37:M43)</f>
        <v>0</v>
      </c>
      <c r="N36" s="234"/>
      <c r="O36" s="234">
        <f>SUM(O37:O43)</f>
        <v>0</v>
      </c>
      <c r="P36" s="234"/>
      <c r="Q36" s="234">
        <f>SUM(Q37:Q43)</f>
        <v>0</v>
      </c>
      <c r="R36" s="235"/>
      <c r="S36" s="235"/>
      <c r="T36" s="236"/>
      <c r="U36" s="230"/>
      <c r="V36" s="230">
        <f>SUM(V37:V43)</f>
        <v>0</v>
      </c>
      <c r="W36" s="230"/>
      <c r="X36" s="230"/>
      <c r="AG36" t="s">
        <v>147</v>
      </c>
    </row>
    <row r="37" spans="1:60" outlineLevel="1">
      <c r="A37" s="248">
        <v>26</v>
      </c>
      <c r="B37" s="249" t="s">
        <v>460</v>
      </c>
      <c r="C37" s="263" t="s">
        <v>461</v>
      </c>
      <c r="D37" s="250" t="s">
        <v>419</v>
      </c>
      <c r="E37" s="251">
        <v>22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15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162</v>
      </c>
      <c r="T37" s="254" t="s">
        <v>163</v>
      </c>
      <c r="U37" s="226">
        <v>0</v>
      </c>
      <c r="V37" s="226">
        <f>ROUND(E37*U37,2)</f>
        <v>0</v>
      </c>
      <c r="W37" s="226"/>
      <c r="X37" s="226" t="s">
        <v>153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315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48">
        <v>27</v>
      </c>
      <c r="B38" s="249" t="s">
        <v>462</v>
      </c>
      <c r="C38" s="263" t="s">
        <v>463</v>
      </c>
      <c r="D38" s="250" t="s">
        <v>419</v>
      </c>
      <c r="E38" s="251">
        <v>4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15</v>
      </c>
      <c r="M38" s="253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162</v>
      </c>
      <c r="T38" s="254" t="s">
        <v>163</v>
      </c>
      <c r="U38" s="226">
        <v>0</v>
      </c>
      <c r="V38" s="226">
        <f>ROUND(E38*U38,2)</f>
        <v>0</v>
      </c>
      <c r="W38" s="226"/>
      <c r="X38" s="226" t="s">
        <v>153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315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48">
        <v>28</v>
      </c>
      <c r="B39" s="249" t="s">
        <v>464</v>
      </c>
      <c r="C39" s="263" t="s">
        <v>465</v>
      </c>
      <c r="D39" s="250" t="s">
        <v>419</v>
      </c>
      <c r="E39" s="251">
        <v>11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15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162</v>
      </c>
      <c r="T39" s="254" t="s">
        <v>163</v>
      </c>
      <c r="U39" s="226">
        <v>0</v>
      </c>
      <c r="V39" s="226">
        <f>ROUND(E39*U39,2)</f>
        <v>0</v>
      </c>
      <c r="W39" s="226"/>
      <c r="X39" s="226" t="s">
        <v>153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315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48">
        <v>29</v>
      </c>
      <c r="B40" s="249" t="s">
        <v>466</v>
      </c>
      <c r="C40" s="263" t="s">
        <v>467</v>
      </c>
      <c r="D40" s="250" t="s">
        <v>419</v>
      </c>
      <c r="E40" s="251">
        <v>8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15</v>
      </c>
      <c r="M40" s="253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162</v>
      </c>
      <c r="T40" s="254" t="s">
        <v>163</v>
      </c>
      <c r="U40" s="226">
        <v>0</v>
      </c>
      <c r="V40" s="226">
        <f>ROUND(E40*U40,2)</f>
        <v>0</v>
      </c>
      <c r="W40" s="226"/>
      <c r="X40" s="226" t="s">
        <v>153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315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48">
        <v>30</v>
      </c>
      <c r="B41" s="249" t="s">
        <v>468</v>
      </c>
      <c r="C41" s="263" t="s">
        <v>469</v>
      </c>
      <c r="D41" s="250" t="s">
        <v>419</v>
      </c>
      <c r="E41" s="251">
        <v>7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15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162</v>
      </c>
      <c r="T41" s="254" t="s">
        <v>163</v>
      </c>
      <c r="U41" s="226">
        <v>0</v>
      </c>
      <c r="V41" s="226">
        <f>ROUND(E41*U41,2)</f>
        <v>0</v>
      </c>
      <c r="W41" s="226"/>
      <c r="X41" s="226" t="s">
        <v>153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315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48">
        <v>31</v>
      </c>
      <c r="B42" s="249" t="s">
        <v>470</v>
      </c>
      <c r="C42" s="263" t="s">
        <v>471</v>
      </c>
      <c r="D42" s="250" t="s">
        <v>419</v>
      </c>
      <c r="E42" s="251">
        <v>3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15</v>
      </c>
      <c r="M42" s="253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3"/>
      <c r="S42" s="253" t="s">
        <v>162</v>
      </c>
      <c r="T42" s="254" t="s">
        <v>163</v>
      </c>
      <c r="U42" s="226">
        <v>0</v>
      </c>
      <c r="V42" s="226">
        <f>ROUND(E42*U42,2)</f>
        <v>0</v>
      </c>
      <c r="W42" s="226"/>
      <c r="X42" s="226" t="s">
        <v>153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315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38">
        <v>32</v>
      </c>
      <c r="B43" s="239" t="s">
        <v>472</v>
      </c>
      <c r="C43" s="259" t="s">
        <v>473</v>
      </c>
      <c r="D43" s="240" t="s">
        <v>0</v>
      </c>
      <c r="E43" s="241">
        <v>5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15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162</v>
      </c>
      <c r="T43" s="244" t="s">
        <v>163</v>
      </c>
      <c r="U43" s="226">
        <v>0</v>
      </c>
      <c r="V43" s="226">
        <f>ROUND(E43*U43,2)</f>
        <v>0</v>
      </c>
      <c r="W43" s="226"/>
      <c r="X43" s="226" t="s">
        <v>234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455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>
      <c r="A44" s="3"/>
      <c r="B44" s="4"/>
      <c r="C44" s="26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133</v>
      </c>
    </row>
    <row r="45" spans="1:60">
      <c r="A45" s="218"/>
      <c r="B45" s="219" t="s">
        <v>29</v>
      </c>
      <c r="C45" s="268"/>
      <c r="D45" s="220"/>
      <c r="E45" s="221"/>
      <c r="F45" s="221"/>
      <c r="G45" s="237">
        <f>G8+G10+G23+G36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307</v>
      </c>
    </row>
    <row r="46" spans="1:60">
      <c r="C46" s="269"/>
      <c r="D46" s="10"/>
      <c r="AG46" t="s">
        <v>309</v>
      </c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A2 Pol</vt:lpstr>
      <vt:lpstr>SO01 B Pol</vt:lpstr>
      <vt:lpstr>SO01 C Pol</vt:lpstr>
      <vt:lpstr>SO01 E2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A2 Pol'!Názvy_tisku</vt:lpstr>
      <vt:lpstr>'SO01 B Pol'!Názvy_tisku</vt:lpstr>
      <vt:lpstr>'SO01 C Pol'!Názvy_tisku</vt:lpstr>
      <vt:lpstr>'SO01 E2 Pol'!Názvy_tisku</vt:lpstr>
      <vt:lpstr>oadresa</vt:lpstr>
      <vt:lpstr>Stavba!Objednatel</vt:lpstr>
      <vt:lpstr>Stavba!Objekt</vt:lpstr>
      <vt:lpstr>'SO01 A2 Pol'!Oblast_tisku</vt:lpstr>
      <vt:lpstr>'SO01 B Pol'!Oblast_tisku</vt:lpstr>
      <vt:lpstr>'SO01 C Pol'!Oblast_tisku</vt:lpstr>
      <vt:lpstr>'SO01 E2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Fisarova</cp:lastModifiedBy>
  <cp:lastPrinted>2019-03-19T12:27:02Z</cp:lastPrinted>
  <dcterms:created xsi:type="dcterms:W3CDTF">2009-04-08T07:15:50Z</dcterms:created>
  <dcterms:modified xsi:type="dcterms:W3CDTF">2022-09-14T09:25:10Z</dcterms:modified>
</cp:coreProperties>
</file>