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A031F73E-CF64-40E0-9AF2-7243B6BF3FB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</sheets>
  <externalReferences>
    <externalReference r:id="rId9"/>
  </externalReferences>
  <definedNames>
    <definedName name="_xlnm._FilterDatabase" localSheetId="3" hidden="1">'01 01 Pol'!$A$8:$Q$526</definedName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_xlnm.Print_Titles" localSheetId="7">'01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Pol'!$A$1:$X$538</definedName>
    <definedName name="_xlnm.Print_Area" localSheetId="4">'01 02 Pol'!$A$1:$X$66</definedName>
    <definedName name="_xlnm.Print_Area" localSheetId="5">'01 03 Pol'!$A$1:$X$38</definedName>
    <definedName name="_xlnm.Print_Area" localSheetId="6">'01 04 Pol'!$A$1:$X$27</definedName>
    <definedName name="_xlnm.Print_Area" localSheetId="7">'01 05 Pol'!$A$1:$X$48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F44" i="1"/>
  <c r="BA23" i="16"/>
  <c r="BA18" i="16"/>
  <c r="BA15" i="16"/>
  <c r="BA13" i="16"/>
  <c r="BA11" i="16"/>
  <c r="G8" i="16"/>
  <c r="G9" i="16"/>
  <c r="I9" i="16"/>
  <c r="I8" i="16" s="1"/>
  <c r="K9" i="16"/>
  <c r="M9" i="16"/>
  <c r="O9" i="16"/>
  <c r="O8" i="16" s="1"/>
  <c r="Q9" i="16"/>
  <c r="Q8" i="16" s="1"/>
  <c r="V9" i="16"/>
  <c r="V8" i="16" s="1"/>
  <c r="G12" i="16"/>
  <c r="M12" i="16" s="1"/>
  <c r="I12" i="16"/>
  <c r="K12" i="16"/>
  <c r="K8" i="16" s="1"/>
  <c r="O12" i="16"/>
  <c r="Q12" i="16"/>
  <c r="V12" i="16"/>
  <c r="G14" i="16"/>
  <c r="M14" i="16" s="1"/>
  <c r="I14" i="16"/>
  <c r="K14" i="16"/>
  <c r="O14" i="16"/>
  <c r="Q14" i="16"/>
  <c r="V14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9" i="16"/>
  <c r="M19" i="16" s="1"/>
  <c r="I19" i="16"/>
  <c r="K19" i="16"/>
  <c r="O19" i="16"/>
  <c r="Q19" i="16"/>
  <c r="V19" i="16"/>
  <c r="G21" i="16"/>
  <c r="M21" i="16" s="1"/>
  <c r="I21" i="16"/>
  <c r="I20" i="16" s="1"/>
  <c r="K21" i="16"/>
  <c r="K20" i="16" s="1"/>
  <c r="O21" i="16"/>
  <c r="O20" i="16" s="1"/>
  <c r="Q21" i="16"/>
  <c r="V21" i="16"/>
  <c r="V20" i="16" s="1"/>
  <c r="G22" i="16"/>
  <c r="I22" i="16"/>
  <c r="K22" i="16"/>
  <c r="M22" i="16"/>
  <c r="O22" i="16"/>
  <c r="Q22" i="16"/>
  <c r="Q20" i="16" s="1"/>
  <c r="V22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O26" i="16"/>
  <c r="G27" i="16"/>
  <c r="M27" i="16" s="1"/>
  <c r="I27" i="16"/>
  <c r="I26" i="16" s="1"/>
  <c r="K27" i="16"/>
  <c r="O27" i="16"/>
  <c r="Q27" i="16"/>
  <c r="Q26" i="16" s="1"/>
  <c r="V27" i="16"/>
  <c r="V26" i="16" s="1"/>
  <c r="G32" i="16"/>
  <c r="M32" i="16" s="1"/>
  <c r="I32" i="16"/>
  <c r="K32" i="16"/>
  <c r="K26" i="16" s="1"/>
  <c r="O32" i="16"/>
  <c r="Q32" i="16"/>
  <c r="V32" i="16"/>
  <c r="AE38" i="16"/>
  <c r="F45" i="1" s="1"/>
  <c r="G9" i="15"/>
  <c r="M9" i="15" s="1"/>
  <c r="I9" i="15"/>
  <c r="I8" i="15" s="1"/>
  <c r="K9" i="15"/>
  <c r="K8" i="15" s="1"/>
  <c r="O9" i="15"/>
  <c r="O8" i="15" s="1"/>
  <c r="Q9" i="15"/>
  <c r="Q8" i="15" s="1"/>
  <c r="V9" i="15"/>
  <c r="V8" i="15" s="1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4" i="15"/>
  <c r="K14" i="15"/>
  <c r="O14" i="15"/>
  <c r="G15" i="15"/>
  <c r="I15" i="15"/>
  <c r="I14" i="15" s="1"/>
  <c r="K15" i="15"/>
  <c r="M15" i="15"/>
  <c r="M14" i="15" s="1"/>
  <c r="O15" i="15"/>
  <c r="Q15" i="15"/>
  <c r="Q14" i="15" s="1"/>
  <c r="V15" i="15"/>
  <c r="V14" i="15" s="1"/>
  <c r="AE17" i="15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1" i="14"/>
  <c r="M11" i="14" s="1"/>
  <c r="I11" i="14"/>
  <c r="K11" i="14"/>
  <c r="O11" i="14"/>
  <c r="Q11" i="14"/>
  <c r="V11" i="14"/>
  <c r="V8" i="14" s="1"/>
  <c r="G12" i="14"/>
  <c r="I59" i="1" s="1"/>
  <c r="G13" i="14"/>
  <c r="M13" i="14" s="1"/>
  <c r="M12" i="14" s="1"/>
  <c r="I13" i="14"/>
  <c r="I12" i="14" s="1"/>
  <c r="K13" i="14"/>
  <c r="K12" i="14" s="1"/>
  <c r="O13" i="14"/>
  <c r="O12" i="14" s="1"/>
  <c r="Q13" i="14"/>
  <c r="Q12" i="14" s="1"/>
  <c r="V13" i="14"/>
  <c r="V12" i="14" s="1"/>
  <c r="G14" i="14"/>
  <c r="I14" i="14"/>
  <c r="K14" i="14"/>
  <c r="M14" i="14"/>
  <c r="O14" i="14"/>
  <c r="Q14" i="14"/>
  <c r="V14" i="14"/>
  <c r="G15" i="14"/>
  <c r="Q15" i="14"/>
  <c r="V15" i="14"/>
  <c r="G16" i="14"/>
  <c r="M16" i="14" s="1"/>
  <c r="M15" i="14" s="1"/>
  <c r="I16" i="14"/>
  <c r="I15" i="14" s="1"/>
  <c r="K16" i="14"/>
  <c r="K15" i="14" s="1"/>
  <c r="O16" i="14"/>
  <c r="O15" i="14" s="1"/>
  <c r="Q16" i="14"/>
  <c r="V16" i="14"/>
  <c r="G17" i="14"/>
  <c r="I68" i="1" s="1"/>
  <c r="K17" i="14"/>
  <c r="Q17" i="14"/>
  <c r="G18" i="14"/>
  <c r="I18" i="14"/>
  <c r="I17" i="14" s="1"/>
  <c r="K18" i="14"/>
  <c r="M18" i="14"/>
  <c r="M17" i="14" s="1"/>
  <c r="O18" i="14"/>
  <c r="O17" i="14" s="1"/>
  <c r="Q18" i="14"/>
  <c r="V18" i="14"/>
  <c r="V17" i="14" s="1"/>
  <c r="G21" i="14"/>
  <c r="I21" i="14"/>
  <c r="I20" i="14" s="1"/>
  <c r="K21" i="14"/>
  <c r="M21" i="14"/>
  <c r="O21" i="14"/>
  <c r="Q21" i="14"/>
  <c r="Q20" i="14" s="1"/>
  <c r="V21" i="14"/>
  <c r="V20" i="14" s="1"/>
  <c r="G22" i="14"/>
  <c r="G20" i="14" s="1"/>
  <c r="I69" i="1" s="1"/>
  <c r="I22" i="14"/>
  <c r="K22" i="14"/>
  <c r="K20" i="14" s="1"/>
  <c r="M22" i="14"/>
  <c r="O22" i="14"/>
  <c r="O20" i="14" s="1"/>
  <c r="Q22" i="14"/>
  <c r="V22" i="14"/>
  <c r="G23" i="14"/>
  <c r="M23" i="14" s="1"/>
  <c r="I23" i="14"/>
  <c r="K23" i="14"/>
  <c r="O23" i="14"/>
  <c r="Q23" i="14"/>
  <c r="V23" i="14"/>
  <c r="G24" i="14"/>
  <c r="I72" i="1" s="1"/>
  <c r="O24" i="14"/>
  <c r="V24" i="14"/>
  <c r="G25" i="14"/>
  <c r="M25" i="14" s="1"/>
  <c r="M24" i="14" s="1"/>
  <c r="I25" i="14"/>
  <c r="I24" i="14" s="1"/>
  <c r="K25" i="14"/>
  <c r="K24" i="14" s="1"/>
  <c r="O25" i="14"/>
  <c r="Q25" i="14"/>
  <c r="Q24" i="14" s="1"/>
  <c r="V25" i="14"/>
  <c r="AE28" i="14"/>
  <c r="F43" i="1" s="1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2" i="13"/>
  <c r="G13" i="13"/>
  <c r="M13" i="13" s="1"/>
  <c r="M12" i="13" s="1"/>
  <c r="I13" i="13"/>
  <c r="I12" i="13" s="1"/>
  <c r="K13" i="13"/>
  <c r="K12" i="13" s="1"/>
  <c r="O13" i="13"/>
  <c r="O12" i="13" s="1"/>
  <c r="Q13" i="13"/>
  <c r="Q12" i="13" s="1"/>
  <c r="V13" i="13"/>
  <c r="V12" i="13" s="1"/>
  <c r="G14" i="13"/>
  <c r="I14" i="13"/>
  <c r="K14" i="13"/>
  <c r="M14" i="13"/>
  <c r="O14" i="13"/>
  <c r="Q14" i="13"/>
  <c r="V14" i="13"/>
  <c r="G15" i="13"/>
  <c r="I61" i="1" s="1"/>
  <c r="V15" i="13"/>
  <c r="G16" i="13"/>
  <c r="M16" i="13" s="1"/>
  <c r="M15" i="13" s="1"/>
  <c r="I16" i="13"/>
  <c r="I15" i="13" s="1"/>
  <c r="K16" i="13"/>
  <c r="K15" i="13" s="1"/>
  <c r="O16" i="13"/>
  <c r="O15" i="13" s="1"/>
  <c r="Q16" i="13"/>
  <c r="Q15" i="13" s="1"/>
  <c r="V16" i="13"/>
  <c r="K18" i="13"/>
  <c r="Q18" i="13"/>
  <c r="G19" i="13"/>
  <c r="M19" i="13" s="1"/>
  <c r="M18" i="13" s="1"/>
  <c r="I19" i="13"/>
  <c r="I18" i="13" s="1"/>
  <c r="K19" i="13"/>
  <c r="O19" i="13"/>
  <c r="O18" i="13" s="1"/>
  <c r="Q19" i="13"/>
  <c r="V19" i="13"/>
  <c r="V18" i="13" s="1"/>
  <c r="K20" i="13"/>
  <c r="G21" i="13"/>
  <c r="G20" i="13" s="1"/>
  <c r="I67" i="1" s="1"/>
  <c r="I21" i="13"/>
  <c r="I20" i="13" s="1"/>
  <c r="K21" i="13"/>
  <c r="O21" i="13"/>
  <c r="Q21" i="13"/>
  <c r="Q20" i="13" s="1"/>
  <c r="V21" i="13"/>
  <c r="V20" i="13" s="1"/>
  <c r="G23" i="13"/>
  <c r="M23" i="13" s="1"/>
  <c r="I23" i="13"/>
  <c r="K23" i="13"/>
  <c r="O23" i="13"/>
  <c r="O20" i="13" s="1"/>
  <c r="Q23" i="13"/>
  <c r="V23" i="13"/>
  <c r="G24" i="13"/>
  <c r="I24" i="13"/>
  <c r="K24" i="13"/>
  <c r="M24" i="13"/>
  <c r="O24" i="13"/>
  <c r="Q24" i="13"/>
  <c r="V24" i="13"/>
  <c r="G25" i="13"/>
  <c r="G26" i="13"/>
  <c r="M26" i="13" s="1"/>
  <c r="I26" i="13"/>
  <c r="I25" i="13" s="1"/>
  <c r="K26" i="13"/>
  <c r="K25" i="13" s="1"/>
  <c r="O26" i="13"/>
  <c r="Q26" i="13"/>
  <c r="Q25" i="13" s="1"/>
  <c r="V26" i="13"/>
  <c r="G28" i="13"/>
  <c r="M28" i="13" s="1"/>
  <c r="I28" i="13"/>
  <c r="K28" i="13"/>
  <c r="O28" i="13"/>
  <c r="Q28" i="13"/>
  <c r="V28" i="13"/>
  <c r="V25" i="13" s="1"/>
  <c r="G30" i="13"/>
  <c r="I30" i="13"/>
  <c r="K30" i="13"/>
  <c r="M30" i="13"/>
  <c r="O30" i="13"/>
  <c r="Q30" i="13"/>
  <c r="V30" i="13"/>
  <c r="G36" i="13"/>
  <c r="M36" i="13" s="1"/>
  <c r="I36" i="13"/>
  <c r="K36" i="13"/>
  <c r="O36" i="13"/>
  <c r="O25" i="13" s="1"/>
  <c r="Q36" i="13"/>
  <c r="V36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K42" i="13"/>
  <c r="Q42" i="13"/>
  <c r="G43" i="13"/>
  <c r="G42" i="13" s="1"/>
  <c r="I71" i="1" s="1"/>
  <c r="I43" i="13"/>
  <c r="I42" i="13" s="1"/>
  <c r="K43" i="13"/>
  <c r="O43" i="13"/>
  <c r="O42" i="13" s="1"/>
  <c r="Q43" i="13"/>
  <c r="V43" i="13"/>
  <c r="V42" i="13" s="1"/>
  <c r="I46" i="13"/>
  <c r="G47" i="13"/>
  <c r="I47" i="13"/>
  <c r="K47" i="13"/>
  <c r="K46" i="13" s="1"/>
  <c r="O47" i="13"/>
  <c r="Q47" i="13"/>
  <c r="V47" i="13"/>
  <c r="V46" i="13" s="1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O46" i="13" s="1"/>
  <c r="Q49" i="13"/>
  <c r="V49" i="13"/>
  <c r="G50" i="13"/>
  <c r="I50" i="13"/>
  <c r="K50" i="13"/>
  <c r="M50" i="13"/>
  <c r="O50" i="13"/>
  <c r="Q50" i="13"/>
  <c r="Q46" i="13" s="1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O53" i="13"/>
  <c r="V53" i="13"/>
  <c r="G54" i="13"/>
  <c r="M54" i="13" s="1"/>
  <c r="M53" i="13" s="1"/>
  <c r="I54" i="13"/>
  <c r="I53" i="13" s="1"/>
  <c r="K54" i="13"/>
  <c r="K53" i="13" s="1"/>
  <c r="O54" i="13"/>
  <c r="Q54" i="13"/>
  <c r="Q53" i="13" s="1"/>
  <c r="V54" i="13"/>
  <c r="AE56" i="13"/>
  <c r="F42" i="1" s="1"/>
  <c r="AF56" i="13"/>
  <c r="G42" i="1" s="1"/>
  <c r="BA328" i="12"/>
  <c r="G9" i="12"/>
  <c r="M9" i="12" s="1"/>
  <c r="I9" i="12"/>
  <c r="K9" i="12"/>
  <c r="O9" i="12"/>
  <c r="Q9" i="12"/>
  <c r="V9" i="12"/>
  <c r="G14" i="12"/>
  <c r="M14" i="12" s="1"/>
  <c r="I14" i="12"/>
  <c r="K14" i="12"/>
  <c r="O14" i="12"/>
  <c r="Q14" i="12"/>
  <c r="V14" i="12"/>
  <c r="G23" i="12"/>
  <c r="M23" i="12" s="1"/>
  <c r="I23" i="12"/>
  <c r="K23" i="12"/>
  <c r="O23" i="12"/>
  <c r="Q23" i="12"/>
  <c r="V23" i="12"/>
  <c r="G28" i="12"/>
  <c r="M28" i="12" s="1"/>
  <c r="I28" i="12"/>
  <c r="K28" i="12"/>
  <c r="O28" i="12"/>
  <c r="Q28" i="12"/>
  <c r="V28" i="12"/>
  <c r="G36" i="12"/>
  <c r="M36" i="12" s="1"/>
  <c r="I36" i="12"/>
  <c r="K36" i="12"/>
  <c r="O36" i="12"/>
  <c r="Q36" i="12"/>
  <c r="V36" i="12"/>
  <c r="G41" i="12"/>
  <c r="M41" i="12" s="1"/>
  <c r="I41" i="12"/>
  <c r="K41" i="12"/>
  <c r="O41" i="12"/>
  <c r="Q41" i="12"/>
  <c r="V41" i="12"/>
  <c r="G48" i="12"/>
  <c r="M48" i="12" s="1"/>
  <c r="I48" i="12"/>
  <c r="K48" i="12"/>
  <c r="O48" i="12"/>
  <c r="Q48" i="12"/>
  <c r="V48" i="12"/>
  <c r="G53" i="12"/>
  <c r="I53" i="12"/>
  <c r="K53" i="12"/>
  <c r="O53" i="12"/>
  <c r="Q53" i="12"/>
  <c r="V53" i="12"/>
  <c r="G58" i="12"/>
  <c r="M58" i="12" s="1"/>
  <c r="I58" i="12"/>
  <c r="K58" i="12"/>
  <c r="O58" i="12"/>
  <c r="Q58" i="12"/>
  <c r="V58" i="12"/>
  <c r="G63" i="12"/>
  <c r="M63" i="12" s="1"/>
  <c r="I63" i="12"/>
  <c r="K63" i="12"/>
  <c r="O63" i="12"/>
  <c r="Q63" i="12"/>
  <c r="V63" i="12"/>
  <c r="G82" i="12"/>
  <c r="M82" i="12" s="1"/>
  <c r="I82" i="12"/>
  <c r="K82" i="12"/>
  <c r="O82" i="12"/>
  <c r="Q82" i="12"/>
  <c r="V82" i="12"/>
  <c r="G95" i="12"/>
  <c r="M95" i="12" s="1"/>
  <c r="I95" i="12"/>
  <c r="K95" i="12"/>
  <c r="O95" i="12"/>
  <c r="Q95" i="12"/>
  <c r="V95" i="12"/>
  <c r="G102" i="12"/>
  <c r="M102" i="12" s="1"/>
  <c r="I102" i="12"/>
  <c r="K102" i="12"/>
  <c r="O102" i="12"/>
  <c r="Q102" i="12"/>
  <c r="V102" i="12"/>
  <c r="G106" i="12"/>
  <c r="M106" i="12" s="1"/>
  <c r="I106" i="12"/>
  <c r="K106" i="12"/>
  <c r="O106" i="12"/>
  <c r="Q106" i="12"/>
  <c r="V106" i="12"/>
  <c r="G122" i="12"/>
  <c r="M122" i="12" s="1"/>
  <c r="I122" i="12"/>
  <c r="K122" i="12"/>
  <c r="O122" i="12"/>
  <c r="Q122" i="12"/>
  <c r="V122" i="12"/>
  <c r="G127" i="12"/>
  <c r="M127" i="12" s="1"/>
  <c r="I127" i="12"/>
  <c r="K127" i="12"/>
  <c r="O127" i="12"/>
  <c r="Q127" i="12"/>
  <c r="V127" i="12"/>
  <c r="G140" i="12"/>
  <c r="M140" i="12" s="1"/>
  <c r="I140" i="12"/>
  <c r="K140" i="12"/>
  <c r="O140" i="12"/>
  <c r="Q140" i="12"/>
  <c r="V140" i="12"/>
  <c r="G147" i="12"/>
  <c r="M147" i="12" s="1"/>
  <c r="I147" i="12"/>
  <c r="K147" i="12"/>
  <c r="O147" i="12"/>
  <c r="Q147" i="12"/>
  <c r="V147" i="12"/>
  <c r="G157" i="12"/>
  <c r="I157" i="12"/>
  <c r="K157" i="12"/>
  <c r="M157" i="12"/>
  <c r="O157" i="12"/>
  <c r="Q157" i="12"/>
  <c r="V157" i="12"/>
  <c r="G161" i="12"/>
  <c r="I161" i="12"/>
  <c r="K161" i="12"/>
  <c r="M161" i="12"/>
  <c r="O161" i="12"/>
  <c r="Q161" i="12"/>
  <c r="V161" i="12"/>
  <c r="G171" i="12"/>
  <c r="M171" i="12" s="1"/>
  <c r="I171" i="12"/>
  <c r="K171" i="12"/>
  <c r="O171" i="12"/>
  <c r="Q171" i="12"/>
  <c r="V171" i="12"/>
  <c r="G181" i="12"/>
  <c r="M181" i="12" s="1"/>
  <c r="I181" i="12"/>
  <c r="K181" i="12"/>
  <c r="O181" i="12"/>
  <c r="Q181" i="12"/>
  <c r="V181" i="12"/>
  <c r="G190" i="12"/>
  <c r="M190" i="12" s="1"/>
  <c r="I190" i="12"/>
  <c r="K190" i="12"/>
  <c r="O190" i="12"/>
  <c r="Q190" i="12"/>
  <c r="V190" i="12"/>
  <c r="G200" i="12"/>
  <c r="M200" i="12" s="1"/>
  <c r="I200" i="12"/>
  <c r="K200" i="12"/>
  <c r="O200" i="12"/>
  <c r="Q200" i="12"/>
  <c r="V200" i="12"/>
  <c r="G203" i="12"/>
  <c r="M203" i="12" s="1"/>
  <c r="I203" i="12"/>
  <c r="K203" i="12"/>
  <c r="O203" i="12"/>
  <c r="Q203" i="12"/>
  <c r="V203" i="12"/>
  <c r="G208" i="12"/>
  <c r="M208" i="12" s="1"/>
  <c r="I208" i="12"/>
  <c r="K208" i="12"/>
  <c r="O208" i="12"/>
  <c r="Q208" i="12"/>
  <c r="V208" i="12"/>
  <c r="G219" i="12"/>
  <c r="M219" i="12" s="1"/>
  <c r="I219" i="12"/>
  <c r="K219" i="12"/>
  <c r="O219" i="12"/>
  <c r="Q219" i="12"/>
  <c r="V219" i="12"/>
  <c r="G226" i="12"/>
  <c r="M226" i="12" s="1"/>
  <c r="I226" i="12"/>
  <c r="K226" i="12"/>
  <c r="O226" i="12"/>
  <c r="Q226" i="12"/>
  <c r="V226" i="12"/>
  <c r="G233" i="12"/>
  <c r="I233" i="12"/>
  <c r="K233" i="12"/>
  <c r="M233" i="12"/>
  <c r="O233" i="12"/>
  <c r="Q233" i="12"/>
  <c r="V233" i="12"/>
  <c r="G236" i="12"/>
  <c r="M236" i="12" s="1"/>
  <c r="I236" i="12"/>
  <c r="K236" i="12"/>
  <c r="O236" i="12"/>
  <c r="Q236" i="12"/>
  <c r="V236" i="12"/>
  <c r="G243" i="12"/>
  <c r="M243" i="12" s="1"/>
  <c r="I243" i="12"/>
  <c r="K243" i="12"/>
  <c r="O243" i="12"/>
  <c r="Q243" i="12"/>
  <c r="V243" i="12"/>
  <c r="G250" i="12"/>
  <c r="M250" i="12" s="1"/>
  <c r="I250" i="12"/>
  <c r="K250" i="12"/>
  <c r="O250" i="12"/>
  <c r="Q250" i="12"/>
  <c r="V250" i="12"/>
  <c r="G256" i="12"/>
  <c r="I256" i="12"/>
  <c r="K256" i="12"/>
  <c r="O256" i="12"/>
  <c r="Q256" i="12"/>
  <c r="V256" i="12"/>
  <c r="G260" i="12"/>
  <c r="I260" i="12"/>
  <c r="K260" i="12"/>
  <c r="M260" i="12"/>
  <c r="O260" i="12"/>
  <c r="Q260" i="12"/>
  <c r="V260" i="12"/>
  <c r="G266" i="12"/>
  <c r="M266" i="12" s="1"/>
  <c r="I266" i="12"/>
  <c r="K266" i="12"/>
  <c r="O266" i="12"/>
  <c r="Q266" i="12"/>
  <c r="V266" i="12"/>
  <c r="G273" i="12"/>
  <c r="M273" i="12" s="1"/>
  <c r="I273" i="12"/>
  <c r="K273" i="12"/>
  <c r="O273" i="12"/>
  <c r="Q273" i="12"/>
  <c r="V273" i="12"/>
  <c r="G279" i="12"/>
  <c r="M279" i="12" s="1"/>
  <c r="I279" i="12"/>
  <c r="K279" i="12"/>
  <c r="O279" i="12"/>
  <c r="Q279" i="12"/>
  <c r="V279" i="12"/>
  <c r="G287" i="12"/>
  <c r="M287" i="12" s="1"/>
  <c r="I287" i="12"/>
  <c r="K287" i="12"/>
  <c r="O287" i="12"/>
  <c r="Q287" i="12"/>
  <c r="V287" i="12"/>
  <c r="G293" i="12"/>
  <c r="M293" i="12" s="1"/>
  <c r="I293" i="12"/>
  <c r="K293" i="12"/>
  <c r="O293" i="12"/>
  <c r="Q293" i="12"/>
  <c r="V293" i="12"/>
  <c r="G298" i="12"/>
  <c r="M298" i="12" s="1"/>
  <c r="I298" i="12"/>
  <c r="K298" i="12"/>
  <c r="O298" i="12"/>
  <c r="Q298" i="12"/>
  <c r="V298" i="12"/>
  <c r="G304" i="12"/>
  <c r="M304" i="12" s="1"/>
  <c r="I304" i="12"/>
  <c r="K304" i="12"/>
  <c r="O304" i="12"/>
  <c r="Q304" i="12"/>
  <c r="V304" i="12"/>
  <c r="G313" i="12"/>
  <c r="I313" i="12"/>
  <c r="K313" i="12"/>
  <c r="M313" i="12"/>
  <c r="O313" i="12"/>
  <c r="Q313" i="12"/>
  <c r="V313" i="12"/>
  <c r="G317" i="12"/>
  <c r="M317" i="12" s="1"/>
  <c r="I317" i="12"/>
  <c r="K317" i="12"/>
  <c r="O317" i="12"/>
  <c r="Q317" i="12"/>
  <c r="V317" i="12"/>
  <c r="G324" i="12"/>
  <c r="M324" i="12" s="1"/>
  <c r="I324" i="12"/>
  <c r="K324" i="12"/>
  <c r="O324" i="12"/>
  <c r="Q324" i="12"/>
  <c r="V324" i="12"/>
  <c r="G334" i="12"/>
  <c r="M334" i="12" s="1"/>
  <c r="I334" i="12"/>
  <c r="K334" i="12"/>
  <c r="O334" i="12"/>
  <c r="Q334" i="12"/>
  <c r="V334" i="12"/>
  <c r="G339" i="12"/>
  <c r="M339" i="12" s="1"/>
  <c r="I339" i="12"/>
  <c r="K339" i="12"/>
  <c r="O339" i="12"/>
  <c r="Q339" i="12"/>
  <c r="V339" i="12"/>
  <c r="G344" i="12"/>
  <c r="I344" i="12"/>
  <c r="K344" i="12"/>
  <c r="O344" i="12"/>
  <c r="Q344" i="12"/>
  <c r="V344" i="12"/>
  <c r="G349" i="12"/>
  <c r="M349" i="12" s="1"/>
  <c r="I349" i="12"/>
  <c r="K349" i="12"/>
  <c r="O349" i="12"/>
  <c r="Q349" i="12"/>
  <c r="V349" i="12"/>
  <c r="G352" i="12"/>
  <c r="M352" i="12" s="1"/>
  <c r="I352" i="12"/>
  <c r="K352" i="12"/>
  <c r="O352" i="12"/>
  <c r="Q352" i="12"/>
  <c r="V352" i="12"/>
  <c r="G357" i="12"/>
  <c r="M357" i="12" s="1"/>
  <c r="I357" i="12"/>
  <c r="K357" i="12"/>
  <c r="O357" i="12"/>
  <c r="Q357" i="12"/>
  <c r="V357" i="12"/>
  <c r="G362" i="12"/>
  <c r="M362" i="12" s="1"/>
  <c r="I362" i="12"/>
  <c r="K362" i="12"/>
  <c r="O362" i="12"/>
  <c r="Q362" i="12"/>
  <c r="V362" i="12"/>
  <c r="G367" i="12"/>
  <c r="M367" i="12" s="1"/>
  <c r="I367" i="12"/>
  <c r="K367" i="12"/>
  <c r="O367" i="12"/>
  <c r="Q367" i="12"/>
  <c r="V367" i="12"/>
  <c r="G372" i="12"/>
  <c r="M372" i="12" s="1"/>
  <c r="I372" i="12"/>
  <c r="K372" i="12"/>
  <c r="O372" i="12"/>
  <c r="Q372" i="12"/>
  <c r="V372" i="12"/>
  <c r="G373" i="12"/>
  <c r="M373" i="12" s="1"/>
  <c r="I373" i="12"/>
  <c r="K373" i="12"/>
  <c r="O373" i="12"/>
  <c r="Q373" i="12"/>
  <c r="V373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91" i="12"/>
  <c r="M391" i="12" s="1"/>
  <c r="I391" i="12"/>
  <c r="K391" i="12"/>
  <c r="O391" i="12"/>
  <c r="Q391" i="12"/>
  <c r="V391" i="12"/>
  <c r="G396" i="12"/>
  <c r="M396" i="12" s="1"/>
  <c r="I396" i="12"/>
  <c r="K396" i="12"/>
  <c r="O396" i="12"/>
  <c r="Q396" i="12"/>
  <c r="V396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8" i="12"/>
  <c r="M408" i="12" s="1"/>
  <c r="I408" i="12"/>
  <c r="K408" i="12"/>
  <c r="O408" i="12"/>
  <c r="Q408" i="12"/>
  <c r="V408" i="12"/>
  <c r="G413" i="12"/>
  <c r="M413" i="12" s="1"/>
  <c r="I413" i="12"/>
  <c r="K413" i="12"/>
  <c r="O413" i="12"/>
  <c r="Q413" i="12"/>
  <c r="V413" i="12"/>
  <c r="G419" i="12"/>
  <c r="M419" i="12" s="1"/>
  <c r="I419" i="12"/>
  <c r="K419" i="12"/>
  <c r="O419" i="12"/>
  <c r="Q419" i="12"/>
  <c r="V419" i="12"/>
  <c r="G424" i="12"/>
  <c r="M424" i="12" s="1"/>
  <c r="I424" i="12"/>
  <c r="K424" i="12"/>
  <c r="O424" i="12"/>
  <c r="Q424" i="12"/>
  <c r="V424" i="12"/>
  <c r="G430" i="12"/>
  <c r="M430" i="12" s="1"/>
  <c r="I430" i="12"/>
  <c r="K430" i="12"/>
  <c r="O430" i="12"/>
  <c r="Q430" i="12"/>
  <c r="V430" i="12"/>
  <c r="G435" i="12"/>
  <c r="M435" i="12" s="1"/>
  <c r="I435" i="12"/>
  <c r="K435" i="12"/>
  <c r="O435" i="12"/>
  <c r="Q435" i="12"/>
  <c r="V435" i="12"/>
  <c r="G440" i="12"/>
  <c r="M440" i="12" s="1"/>
  <c r="I440" i="12"/>
  <c r="K440" i="12"/>
  <c r="O440" i="12"/>
  <c r="Q440" i="12"/>
  <c r="V440" i="12"/>
  <c r="G444" i="12"/>
  <c r="M444" i="12" s="1"/>
  <c r="I444" i="12"/>
  <c r="K444" i="12"/>
  <c r="O444" i="12"/>
  <c r="Q444" i="12"/>
  <c r="V444" i="12"/>
  <c r="G450" i="12"/>
  <c r="M450" i="12" s="1"/>
  <c r="I450" i="12"/>
  <c r="K450" i="12"/>
  <c r="O450" i="12"/>
  <c r="Q450" i="12"/>
  <c r="V450" i="12"/>
  <c r="G455" i="12"/>
  <c r="M455" i="12" s="1"/>
  <c r="I455" i="12"/>
  <c r="K455" i="12"/>
  <c r="O455" i="12"/>
  <c r="Q455" i="12"/>
  <c r="V455" i="12"/>
  <c r="G461" i="12"/>
  <c r="M461" i="12" s="1"/>
  <c r="M460" i="12" s="1"/>
  <c r="I461" i="12"/>
  <c r="I460" i="12" s="1"/>
  <c r="K461" i="12"/>
  <c r="K460" i="12" s="1"/>
  <c r="O461" i="12"/>
  <c r="O460" i="12" s="1"/>
  <c r="Q461" i="12"/>
  <c r="Q460" i="12" s="1"/>
  <c r="V461" i="12"/>
  <c r="V460" i="12" s="1"/>
  <c r="G464" i="12"/>
  <c r="M464" i="12" s="1"/>
  <c r="I464" i="12"/>
  <c r="K464" i="12"/>
  <c r="O464" i="12"/>
  <c r="Q464" i="12"/>
  <c r="V464" i="12"/>
  <c r="G474" i="12"/>
  <c r="M474" i="12" s="1"/>
  <c r="I474" i="12"/>
  <c r="K474" i="12"/>
  <c r="O474" i="12"/>
  <c r="Q474" i="12"/>
  <c r="V474" i="12"/>
  <c r="G477" i="12"/>
  <c r="M477" i="12" s="1"/>
  <c r="I477" i="12"/>
  <c r="K477" i="12"/>
  <c r="O477" i="12"/>
  <c r="Q477" i="12"/>
  <c r="V477" i="12"/>
  <c r="G482" i="12"/>
  <c r="M482" i="12" s="1"/>
  <c r="I482" i="12"/>
  <c r="K482" i="12"/>
  <c r="O482" i="12"/>
  <c r="Q482" i="12"/>
  <c r="V482" i="12"/>
  <c r="G486" i="12"/>
  <c r="M486" i="12" s="1"/>
  <c r="I486" i="12"/>
  <c r="K486" i="12"/>
  <c r="O486" i="12"/>
  <c r="Q486" i="12"/>
  <c r="V486" i="12"/>
  <c r="G489" i="12"/>
  <c r="M489" i="12" s="1"/>
  <c r="I489" i="12"/>
  <c r="K489" i="12"/>
  <c r="O489" i="12"/>
  <c r="Q489" i="12"/>
  <c r="V489" i="12"/>
  <c r="V488" i="12" s="1"/>
  <c r="G494" i="12"/>
  <c r="I494" i="12"/>
  <c r="K494" i="12"/>
  <c r="O494" i="12"/>
  <c r="Q494" i="12"/>
  <c r="V494" i="12"/>
  <c r="G496" i="12"/>
  <c r="M496" i="12" s="1"/>
  <c r="I496" i="12"/>
  <c r="K496" i="12"/>
  <c r="O496" i="12"/>
  <c r="Q496" i="12"/>
  <c r="V496" i="12"/>
  <c r="G499" i="12"/>
  <c r="I499" i="12"/>
  <c r="K499" i="12"/>
  <c r="M499" i="12"/>
  <c r="O499" i="12"/>
  <c r="Q499" i="12"/>
  <c r="V499" i="12"/>
  <c r="G503" i="12"/>
  <c r="M503" i="12" s="1"/>
  <c r="I503" i="12"/>
  <c r="K503" i="12"/>
  <c r="O503" i="12"/>
  <c r="Q503" i="12"/>
  <c r="V503" i="12"/>
  <c r="G509" i="12"/>
  <c r="M509" i="12" s="1"/>
  <c r="I509" i="12"/>
  <c r="K509" i="12"/>
  <c r="O509" i="12"/>
  <c r="Q509" i="12"/>
  <c r="V509" i="12"/>
  <c r="G515" i="12"/>
  <c r="M515" i="12" s="1"/>
  <c r="I515" i="12"/>
  <c r="K515" i="12"/>
  <c r="O515" i="12"/>
  <c r="Q515" i="12"/>
  <c r="V515" i="12"/>
  <c r="G518" i="12"/>
  <c r="G517" i="12" s="1"/>
  <c r="I58" i="1" s="1"/>
  <c r="I518" i="12"/>
  <c r="K518" i="12"/>
  <c r="O518" i="12"/>
  <c r="O517" i="12" s="1"/>
  <c r="Q518" i="12"/>
  <c r="V518" i="12"/>
  <c r="G523" i="12"/>
  <c r="M523" i="12" s="1"/>
  <c r="I523" i="12"/>
  <c r="K523" i="12"/>
  <c r="O523" i="12"/>
  <c r="Q523" i="12"/>
  <c r="V523" i="12"/>
  <c r="AE528" i="12"/>
  <c r="F41" i="1" s="1"/>
  <c r="I18" i="1"/>
  <c r="J28" i="1"/>
  <c r="J26" i="1"/>
  <c r="G38" i="1"/>
  <c r="F38" i="1"/>
  <c r="J23" i="1"/>
  <c r="J24" i="1"/>
  <c r="J25" i="1"/>
  <c r="J27" i="1"/>
  <c r="E24" i="1"/>
  <c r="E26" i="1"/>
  <c r="M26" i="16" l="1"/>
  <c r="M20" i="16"/>
  <c r="I74" i="1"/>
  <c r="I19" i="1" s="1"/>
  <c r="H44" i="1"/>
  <c r="I44" i="1" s="1"/>
  <c r="G8" i="15"/>
  <c r="AF17" i="15"/>
  <c r="G44" i="1" s="1"/>
  <c r="H43" i="1"/>
  <c r="I43" i="1" s="1"/>
  <c r="G28" i="14"/>
  <c r="AF28" i="14"/>
  <c r="G43" i="1" s="1"/>
  <c r="M20" i="14"/>
  <c r="H42" i="1"/>
  <c r="I42" i="1" s="1"/>
  <c r="G46" i="13"/>
  <c r="I73" i="1" s="1"/>
  <c r="M25" i="13"/>
  <c r="G18" i="13"/>
  <c r="I62" i="1" s="1"/>
  <c r="M21" i="13"/>
  <c r="M20" i="13" s="1"/>
  <c r="G218" i="12"/>
  <c r="I54" i="1" s="1"/>
  <c r="I517" i="12"/>
  <c r="K498" i="12"/>
  <c r="I498" i="12"/>
  <c r="I249" i="12"/>
  <c r="Q517" i="12"/>
  <c r="K488" i="12"/>
  <c r="I312" i="12"/>
  <c r="Q498" i="12"/>
  <c r="G460" i="12"/>
  <c r="I63" i="1" s="1"/>
  <c r="V498" i="12"/>
  <c r="O498" i="12"/>
  <c r="M498" i="12"/>
  <c r="G488" i="12"/>
  <c r="I65" i="1" s="1"/>
  <c r="I463" i="12"/>
  <c r="Q249" i="12"/>
  <c r="V517" i="12"/>
  <c r="K463" i="12"/>
  <c r="Q338" i="12"/>
  <c r="O338" i="12"/>
  <c r="O312" i="12"/>
  <c r="K312" i="12"/>
  <c r="V249" i="12"/>
  <c r="Q218" i="12"/>
  <c r="V8" i="12"/>
  <c r="G338" i="12"/>
  <c r="I60" i="1" s="1"/>
  <c r="K249" i="12"/>
  <c r="V218" i="12"/>
  <c r="O218" i="12"/>
  <c r="Q8" i="12"/>
  <c r="G498" i="12"/>
  <c r="I66" i="1" s="1"/>
  <c r="O488" i="12"/>
  <c r="Q463" i="12"/>
  <c r="O463" i="12"/>
  <c r="I338" i="12"/>
  <c r="O8" i="12"/>
  <c r="K517" i="12"/>
  <c r="Q488" i="12"/>
  <c r="V463" i="12"/>
  <c r="O249" i="12"/>
  <c r="K218" i="12"/>
  <c r="K8" i="12"/>
  <c r="G463" i="12"/>
  <c r="I64" i="1" s="1"/>
  <c r="V312" i="12"/>
  <c r="M218" i="12"/>
  <c r="I218" i="12"/>
  <c r="I8" i="12"/>
  <c r="I488" i="12"/>
  <c r="V338" i="12"/>
  <c r="K338" i="12"/>
  <c r="Q312" i="12"/>
  <c r="G249" i="12"/>
  <c r="I56" i="1" s="1"/>
  <c r="AF528" i="12"/>
  <c r="G8" i="12"/>
  <c r="I53" i="1" s="1"/>
  <c r="F39" i="1"/>
  <c r="F40" i="1"/>
  <c r="M8" i="16"/>
  <c r="AF38" i="16"/>
  <c r="G45" i="1" s="1"/>
  <c r="H45" i="1" s="1"/>
  <c r="I45" i="1" s="1"/>
  <c r="G20" i="16"/>
  <c r="I75" i="1" s="1"/>
  <c r="I20" i="1" s="1"/>
  <c r="M8" i="15"/>
  <c r="M8" i="14"/>
  <c r="M8" i="13"/>
  <c r="M43" i="13"/>
  <c r="M42" i="13" s="1"/>
  <c r="M47" i="13"/>
  <c r="M46" i="13" s="1"/>
  <c r="M463" i="12"/>
  <c r="M312" i="12"/>
  <c r="G312" i="12"/>
  <c r="I57" i="1" s="1"/>
  <c r="M518" i="12"/>
  <c r="M517" i="12" s="1"/>
  <c r="M494" i="12"/>
  <c r="M488" i="12" s="1"/>
  <c r="M53" i="12"/>
  <c r="M8" i="12" s="1"/>
  <c r="M344" i="12"/>
  <c r="M338" i="12" s="1"/>
  <c r="M256" i="12"/>
  <c r="M249" i="12" s="1"/>
  <c r="G38" i="16" l="1"/>
  <c r="G40" i="1"/>
  <c r="H40" i="1" s="1"/>
  <c r="I40" i="1" s="1"/>
  <c r="G17" i="15"/>
  <c r="I55" i="1"/>
  <c r="G56" i="13"/>
  <c r="I17" i="1"/>
  <c r="I16" i="1"/>
  <c r="I21" i="1" s="1"/>
  <c r="G39" i="1"/>
  <c r="G46" i="1" s="1"/>
  <c r="G25" i="1" s="1"/>
  <c r="A25" i="1" s="1"/>
  <c r="G26" i="1" s="1"/>
  <c r="G41" i="1"/>
  <c r="H41" i="1" s="1"/>
  <c r="I41" i="1" s="1"/>
  <c r="G528" i="12"/>
  <c r="I76" i="1"/>
  <c r="J67" i="1" s="1"/>
  <c r="F46" i="1"/>
  <c r="J57" i="1" l="1"/>
  <c r="H39" i="1"/>
  <c r="H46" i="1" s="1"/>
  <c r="A26" i="1"/>
  <c r="J53" i="1"/>
  <c r="J68" i="1"/>
  <c r="J69" i="1"/>
  <c r="J54" i="1"/>
  <c r="J71" i="1"/>
  <c r="J63" i="1"/>
  <c r="J66" i="1"/>
  <c r="J56" i="1"/>
  <c r="J75" i="1"/>
  <c r="J70" i="1"/>
  <c r="J64" i="1"/>
  <c r="J55" i="1"/>
  <c r="J65" i="1"/>
  <c r="J61" i="1"/>
  <c r="J73" i="1"/>
  <c r="J58" i="1"/>
  <c r="J74" i="1"/>
  <c r="J72" i="1"/>
  <c r="J62" i="1"/>
  <c r="J59" i="1"/>
  <c r="J60" i="1"/>
  <c r="G28" i="1"/>
  <c r="G23" i="1"/>
  <c r="A23" i="1" s="1"/>
  <c r="G24" i="1" s="1"/>
  <c r="A27" i="1" s="1"/>
  <c r="I39" i="1" l="1"/>
  <c r="I46" i="1" s="1"/>
  <c r="J41" i="1" s="1"/>
  <c r="J76" i="1"/>
  <c r="A24" i="1"/>
  <c r="G29" i="1"/>
  <c r="G27" i="1" s="1"/>
  <c r="A29" i="1"/>
  <c r="J40" i="1" l="1"/>
  <c r="J39" i="1"/>
  <c r="J46" i="1" s="1"/>
  <c r="J42" i="1"/>
  <c r="J43" i="1"/>
  <c r="J44" i="1"/>
  <c r="J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4B1EE794-F5E0-42AF-831F-FA0EE1E14F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28C654-899A-4327-9471-B36764DBD7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FC7F2178-96F0-408B-A774-4A042B66C33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0B61F7B-7124-49D7-BF19-51ABBDA2357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CC79CB72-19E0-4962-A215-3FBA72DD17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40E36C-F12C-4B86-91B8-C6A46AC44E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522122FB-7166-4221-95C1-F15A0985952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1AAAD8-6211-4E2F-8EB8-78A755BBBB8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EED7B6AD-41BB-44D4-A4B2-9C3FAF0E48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D00035-0914-435D-A363-63A390A5A22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<sst xmlns="http://schemas.openxmlformats.org/spreadsheetml/2006/main" count="2362" uniqueCount="710">
  <si>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</si>
  <si>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</si>
  <si>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</si>
  <si>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</si>
  <si>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</si>
  <si>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</si>
  <si>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</si>
  <si>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</si>
  <si>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</si>
  <si>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</si>
  <si>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</si>
  <si>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</si>
  <si>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</si>
  <si>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</si>
  <si>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</si>
  <si>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</si>
  <si>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</si>
  <si>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</si>
  <si>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</si>
  <si>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</si>
  <si>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</si>
  <si>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</si>
  <si>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</si>
  <si>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</si>
  <si>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</si>
  <si>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</si>
  <si>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</si>
  <si>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</si>
  <si>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</si>
  <si>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</si>
  <si>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</si>
  <si>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</si>
  <si>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</si>
  <si>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</si>
  <si>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</si>
  <si>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</si>
  <si>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</si>
  <si>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</si>
  <si>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</si>
  <si>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</si>
  <si>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</si>
  <si>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</si>
  <si>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</si>
  <si>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</si>
  <si>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Stavba</t>
  </si>
  <si>
    <t>01</t>
  </si>
  <si>
    <t>Objekt</t>
  </si>
  <si>
    <t>Architektoniko-stavební řešení odvedění dešťových vod z poz. parc č. st. 92, 139/9, 824/4  a os</t>
  </si>
  <si>
    <t>02</t>
  </si>
  <si>
    <t>Oplocení parcel. č. st. 92, 139/9, 824/4</t>
  </si>
  <si>
    <t>03</t>
  </si>
  <si>
    <t>Protipožární stěna meti objekty</t>
  </si>
  <si>
    <t>04</t>
  </si>
  <si>
    <t>Dodávka a rozprostření kameniva na zpevněnou plochu</t>
  </si>
  <si>
    <t>05</t>
  </si>
  <si>
    <t>VRN - Vedlejší rozpočtové náklady</t>
  </si>
  <si>
    <t>Celkem za stavbu</t>
  </si>
  <si>
    <t>CZK</t>
  </si>
  <si>
    <t>Rekapitulace dílů</t>
  </si>
  <si>
    <t>Typ dílu</t>
  </si>
  <si>
    <t>Zemní práce</t>
  </si>
  <si>
    <t>2</t>
  </si>
  <si>
    <t>Zakládání</t>
  </si>
  <si>
    <t>Základy a zvláštní zakládání</t>
  </si>
  <si>
    <t>3</t>
  </si>
  <si>
    <t>Svislé a kompletní konstrukce</t>
  </si>
  <si>
    <t>4</t>
  </si>
  <si>
    <t>Vodorovné konstrukce</t>
  </si>
  <si>
    <t>46-M</t>
  </si>
  <si>
    <t>Zemní práce při extr.mont.pracích</t>
  </si>
  <si>
    <t>64</t>
  </si>
  <si>
    <t>Výplně otvorů</t>
  </si>
  <si>
    <t>8</t>
  </si>
  <si>
    <t>Trubní vedení</t>
  </si>
  <si>
    <t>96</t>
  </si>
  <si>
    <t>Bourání konstrukcí</t>
  </si>
  <si>
    <t>99</t>
  </si>
  <si>
    <t>Staveništní přesun hmot</t>
  </si>
  <si>
    <t>998</t>
  </si>
  <si>
    <t>Přesun hmot</t>
  </si>
  <si>
    <t>711</t>
  </si>
  <si>
    <t>Izolace proti vodě, vlhkosti a plynům</t>
  </si>
  <si>
    <t>721</t>
  </si>
  <si>
    <t>Zdravotechnika - vnitřní kanalizace</t>
  </si>
  <si>
    <t>722</t>
  </si>
  <si>
    <t>Zdravotechnika - vnitřní vodovod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</si>
  <si>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</si>
  <si>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</si>
  <si>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</si>
  <si>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</si>
  <si>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</si>
  <si>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</si>
  <si>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</si>
  <si>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</si>
  <si>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</si>
  <si>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</si>
  <si>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</si>
  <si>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</si>
  <si>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</si>
  <si>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</si>
  <si>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</si>
  <si>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</si>
  <si>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</si>
  <si>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</si>
  <si>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</si>
  <si>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</si>
  <si>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</si>
  <si>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</si>
  <si>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</si>
  <si>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</si>
  <si>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</si>
  <si>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</si>
  <si>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</si>
  <si>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</si>
  <si>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</si>
  <si>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</si>
  <si>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</si>
  <si>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</si>
  <si>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</si>
  <si>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</si>
  <si>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</si>
  <si>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</si>
  <si>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</si>
  <si>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</si>
  <si>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</si>
  <si>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</si>
  <si>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</si>
  <si>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</si>
  <si>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</si>
  <si>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</si>
  <si>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114203101</t>
  </si>
  <si>
    <t>Rozebrání dlažeb nebo záhozů s naložením na dopravní prostředek dlažeb z lomového kamene nebo betonových tvárnic na sucho nebo se spárami vyplněnými pískem nebo drnem</t>
  </si>
  <si>
    <t>m3</t>
  </si>
  <si>
    <t>URS</t>
  </si>
  <si>
    <t>ÚRS 22 02</t>
  </si>
  <si>
    <t>Práce</t>
  </si>
  <si>
    <t>POL1_1</t>
  </si>
  <si>
    <t>https://podminky.urs.cz/item/CS_URS_2022_02/114203101</t>
  </si>
  <si>
    <t>POP</t>
  </si>
  <si>
    <t xml:space="preserve">rozebrání zpevnění svahu koryta Kobylího potoka : </t>
  </si>
  <si>
    <t>VV</t>
  </si>
  <si>
    <t xml:space="preserve">2,0*1,5*0,35 : </t>
  </si>
  <si>
    <t>1,05</t>
  </si>
  <si>
    <t>115101201</t>
  </si>
  <si>
    <t>Čerpání vody na dopravní výšku do 10 m s uvažovaným průměrným přítokem do 500 l/min</t>
  </si>
  <si>
    <t>hod</t>
  </si>
  <si>
    <t>https://podminky.urs.cz/item/CS_URS_2022_02/115101201</t>
  </si>
  <si>
    <t xml:space="preserve">1. dle vyjádření odborné osoby hydrogeologa, nebyl vysledován žádný oběh mělké podzemní vody, : </t>
  </si>
  <si>
    <t xml:space="preserve">2. hydrogeolog připustil možnost - v hlubších partiích svodnělé skalní podloží : </t>
  </si>
  <si>
    <t xml:space="preserve">3. stavba bude založena na kotě cca -2,4m pod úrovní terénu proto je vhodné uvažovat s přítomností podzemní vody : </t>
  </si>
  <si>
    <t xml:space="preserve">4. skutečné doba čerpání vody pak bude zaznamenána do SD a odsouhlasena INV : </t>
  </si>
  <si>
    <t xml:space="preserve">5. pro základ/lože pod retenční nádrže uvádí výrobce žb nádrží vrstvu ze štěrkopísku tl. 200 mm zhutněné, srovnané, nezvodněné : </t>
  </si>
  <si>
    <t xml:space="preserve">"předpoklad při provedení lože a montáže retenčních nádrřží 5 prac. dnů" 5*24 : </t>
  </si>
  <si>
    <t>120</t>
  </si>
  <si>
    <t>121151103</t>
  </si>
  <si>
    <t>Sejmutí ornice strojně při souvislé ploše do 100 m2, tl. vrstvy do 200 mm</t>
  </si>
  <si>
    <t>m2</t>
  </si>
  <si>
    <t>https://podminky.urs.cz/item/CS_URS_2022_02/121151103</t>
  </si>
  <si>
    <t xml:space="preserve">stržení vrstvy pro konečné terénní úpravy vč. přemístění do 50 m na poz. INV : </t>
  </si>
  <si>
    <t xml:space="preserve">(2,0+8,0+4,0)*(2,0+2,4+2,0) : </t>
  </si>
  <si>
    <t>89,6</t>
  </si>
  <si>
    <t>131251100</t>
  </si>
  <si>
    <t>Hloubení nezapažených jam a zářezů strojně s urovnáním dna do předepsaného profilu a spádu v hornině třídy těžitelnosti I skupiny 3 do 20 m3</t>
  </si>
  <si>
    <t>https://podminky.urs.cz/item/CS_URS_2022_02/131251100</t>
  </si>
  <si>
    <t xml:space="preserve">hloubení čerpací jímky - viz pol. čerpání vody : </t>
  </si>
  <si>
    <t xml:space="preserve">2,0*1,2*3,0 : </t>
  </si>
  <si>
    <t xml:space="preserve">hloubení jam (startovací a cílová pro zemní protlak) : </t>
  </si>
  <si>
    <t xml:space="preserve">2,0*3,0*1,2+2,0*2,0*1,2 : </t>
  </si>
  <si>
    <t xml:space="preserve">Součet : </t>
  </si>
  <si>
    <t>19,2</t>
  </si>
  <si>
    <t>131251103</t>
  </si>
  <si>
    <t>Hloubení nezapažených jam a zářezů strojně s urovnáním dna do předepsaného profilu a spádu v hornině třídy těžitelnosti I skupiny 3 přes 50 do 100 m3</t>
  </si>
  <si>
    <t>https://podminky.urs.cz/item/CS_URS_2022_02/131251103</t>
  </si>
  <si>
    <t xml:space="preserve">hloubení jam pro retanční nádrže a vodoměrnou jímku : </t>
  </si>
  <si>
    <t xml:space="preserve">10,0*4,0*2,4 : </t>
  </si>
  <si>
    <t>132251253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</si>
  <si>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</si>
  <si>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https://podminky.urs.cz/item/CS_URS_2022_02/132251253</t>
  </si>
  <si>
    <t xml:space="preserve">viz v.č.  D.1.1.b-01 - vzor. uložení potrubí PVC DN 110 a PVC DN 160 : </t>
  </si>
  <si>
    <t xml:space="preserve">(49,8+37,9)*1,0*1,25 : </t>
  </si>
  <si>
    <t xml:space="preserve">26,95*-1*1,0*1,25 : </t>
  </si>
  <si>
    <t>75,937</t>
  </si>
  <si>
    <t>132254101</t>
  </si>
  <si>
    <t>Hloubení zapažených rýh šířky do 800 mm strojně s urovnáním dna do předepsaného profilu a spádu v hornině třídy těžitelnosti I skupiny 3 do 20 m3</t>
  </si>
  <si>
    <t>https://podminky.urs.cz/item/CS_URS_2022_02/132254101</t>
  </si>
  <si>
    <t xml:space="preserve">betonový práh v korytu potoka - opěra pro opevnění břehu výustní objekt : </t>
  </si>
  <si>
    <t xml:space="preserve">3,0*0,4*0,4 : </t>
  </si>
  <si>
    <t>0,48</t>
  </si>
  <si>
    <t>141721215</t>
  </si>
  <si>
    <t>Řízený zemní protlak délky protlaku do 50 m v hornině třídy těžitelnosti I a II, skupiny 1 až 4 včetně protlačení trub v hloubce do 6 m průměru vrtu přes 180 do 225 mm</t>
  </si>
  <si>
    <t>m</t>
  </si>
  <si>
    <t>Vlastní</t>
  </si>
  <si>
    <t>Indiv</t>
  </si>
  <si>
    <t>https://podminky.urs.cz/item/CS_URS_2022_02/141721215</t>
  </si>
  <si>
    <t xml:space="preserve">viz C.3 koordinační situace - odkaz - zemní protlak pod obecní komunikací a komunikací MSK dl. 26,95 m : </t>
  </si>
  <si>
    <t xml:space="preserve">26,95 : </t>
  </si>
  <si>
    <t>26,95</t>
  </si>
  <si>
    <t>28611231</t>
  </si>
  <si>
    <t>trubka kanalizační PVC-U DN 200x3000mm SN12</t>
  </si>
  <si>
    <t>Specifikace</t>
  </si>
  <si>
    <t>POL3_0</t>
  </si>
  <si>
    <t xml:space="preserve">"chránička vedení DN 200" 26,95 : </t>
  </si>
  <si>
    <t xml:space="preserve">26,95*1,03 'Přepočtené koeficientem množství : </t>
  </si>
  <si>
    <t>27,759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</si>
  <si>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</si>
  <si>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</t>
  </si>
  <si>
    <t>přes 20 do 50 m</t>
  </si>
  <si>
    <t>https://podminky.urs.cz/item/CS_URS_2022_02/162251102</t>
  </si>
  <si>
    <t xml:space="preserve">vytěžená zemina zůstane na pozemku INV - viz STZ B.8 h), pro terénní úpravy v rámci pozemku INV : </t>
  </si>
  <si>
    <t xml:space="preserve">pro zpětný zásyp po uložení retenčních nádrží - dle pokynů výrobce : </t>
  </si>
  <si>
    <t xml:space="preserve">52,938 : </t>
  </si>
  <si>
    <t xml:space="preserve">po naložení stržené vrstvy zeminy pro konečné terénní úpravy vč. přemístění do 50 m na poz. INV : </t>
  </si>
  <si>
    <t xml:space="preserve">(2,0+8,0+4,0)*(2,0+2,4+2,0)*0,15 : </t>
  </si>
  <si>
    <t xml:space="preserve">k zásypu rýhy viz v.č.  D.1.1.b-01 - vzor. uložení potrubí PVC DN 110 a PVC DN 160 : </t>
  </si>
  <si>
    <t xml:space="preserve">(49,8+37,9)*1,0*0,73 : </t>
  </si>
  <si>
    <t xml:space="preserve">26,95*-1*1,0*0,73 : </t>
  </si>
  <si>
    <t>283,142</t>
  </si>
  <si>
    <t>167151101</t>
  </si>
  <si>
    <t>Nakládání, skládání a překládání neulehlého výkopku nebo sypaniny strojně nakládání, množství do 100 m3, zhorniny třídy těžitelnosti I, skupiny 1 až 3</t>
  </si>
  <si>
    <t>https://podminky.urs.cz/item/CS_URS_2022_02/167151101</t>
  </si>
  <si>
    <t xml:space="preserve">naložení stržené vrstvy pro konečné terénní úpravy vč. přemístění do 50 m na poz. INV : </t>
  </si>
  <si>
    <t xml:space="preserve">pro dodávka nove ornice pro konečné terénní úpravy : </t>
  </si>
  <si>
    <t xml:space="preserve">(2,0+8,0+4,0)*(2,0+2,4+2,0)*0,1 : </t>
  </si>
  <si>
    <t xml:space="preserve">pro dodávku nové ornice viz v.č.  D.1.1.b-01 - vzor. uložení potrubí PVC DN 110 a PVC DN 160 : </t>
  </si>
  <si>
    <t xml:space="preserve">(49,8+37,9)*1,0*0,15 : </t>
  </si>
  <si>
    <t xml:space="preserve">26,95*-1*1,0*0,15 : </t>
  </si>
  <si>
    <t>84,45</t>
  </si>
  <si>
    <t xml:space="preserve">k zásypu rýhy - viz v.č.  D.1.1.b-01 - vzor. uložení potrubí PVC DN 110 a PVC DN 160 : </t>
  </si>
  <si>
    <t>44,347</t>
  </si>
  <si>
    <t>171152501</t>
  </si>
  <si>
    <t>Zhutnění podloží pod násypy z rostlé horniny třídy těžitelnosti I a II, skupiny 1 až 4 zhornin soudružných a nesoudržných</t>
  </si>
  <si>
    <t>https://podminky.urs.cz/item/CS_URS_2022_02/171152501</t>
  </si>
  <si>
    <t xml:space="preserve">40,000 : </t>
  </si>
  <si>
    <t>40</t>
  </si>
  <si>
    <t>171251101</t>
  </si>
  <si>
    <t>Uložení sypanin do násypů strojně s rozprostřením sypaniny ve vrstvách a s hrubým urovnáním nezhutněných jakékoliv třídy těžitelnosti</t>
  </si>
  <si>
    <t>https://podminky.urs.cz/item/CS_URS_2022_02/171251101</t>
  </si>
  <si>
    <t xml:space="preserve">52,938*-1 : </t>
  </si>
  <si>
    <t xml:space="preserve">(49,8+37,9)*1,0*0,73*-1 : </t>
  </si>
  <si>
    <t>35,784</t>
  </si>
  <si>
    <t>171251201</t>
  </si>
  <si>
    <t>Uložení sypaniny na skládky nebo meziskládky bez hutnění s upravením uložené sypaniny do předepsaného tvaru</t>
  </si>
  <si>
    <t>https://podminky.urs.cz/item/CS_URS_2022_02/171251201</t>
  </si>
  <si>
    <t xml:space="preserve">meziskládka na pozemku INV - úprava figury uložené zeminy : </t>
  </si>
  <si>
    <t xml:space="preserve">"viz pol. uložení do násypů" 35,784 : 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</si>
  <si>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</si>
  <si>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</si>
  <si>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</si>
  <si>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 xml:space="preserve">zpětný zásyp po uložení retenčních nádrží - dle pokynů výrobce : </t>
  </si>
  <si>
    <t xml:space="preserve">8,0*2,4*1,65*-1 : </t>
  </si>
  <si>
    <t xml:space="preserve">1,44*1,14*2,06*-1 : </t>
  </si>
  <si>
    <t xml:space="preserve">10,0*4,0*0,2*-1 : </t>
  </si>
  <si>
    <t>72,138</t>
  </si>
  <si>
    <t>175151101</t>
  </si>
  <si>
    <t>Obsypání potrubí strojně sypaninou z vhodných třídy těžitelnosti I a II, skupiny 1 až 4 nebo materiálem připraveným podél výkopu ve vzdálenosti do 3 m od jeho kraje, pro jakoukoliv hloubku</t>
  </si>
  <si>
    <t>výkopu a míru zhutnění bez prohození sypaniny</t>
  </si>
  <si>
    <t>https://podminky.urs.cz/item/CS_URS_2022_02/175151101</t>
  </si>
  <si>
    <t xml:space="preserve">(49,8+37,9)*1,0*0,32 : </t>
  </si>
  <si>
    <t xml:space="preserve">pi*0,058^2*(49,8-26,95)*-1 : </t>
  </si>
  <si>
    <t xml:space="preserve">pi*0,088^2*37,9*-1 : </t>
  </si>
  <si>
    <t xml:space="preserve">26,95*-1*1,0*0,32 : </t>
  </si>
  <si>
    <t>18,277</t>
  </si>
  <si>
    <t>58344121</t>
  </si>
  <si>
    <t>štěrkodrť frakce 0/8</t>
  </si>
  <si>
    <t>t</t>
  </si>
  <si>
    <t xml:space="preserve">18,277 : </t>
  </si>
  <si>
    <t xml:space="preserve">18,277*2 'Přepočtené koeficientem množství : </t>
  </si>
  <si>
    <t>36,554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</si>
  <si>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</si>
  <si>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</si>
  <si>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https://podminky.urs.cz/item/CS_URS_2022_02/181111111</t>
  </si>
  <si>
    <t xml:space="preserve">pod rozprostření nově dovezené ornice pro konečné terénní úpravy pro KTU zatravnění a ohumusování : </t>
  </si>
  <si>
    <t xml:space="preserve">(49,8+37,9)*1,0 : </t>
  </si>
  <si>
    <t xml:space="preserve">26,95*-1*1,0 : </t>
  </si>
  <si>
    <t xml:space="preserve">(3,0*2,0+2,0*2,0) : </t>
  </si>
  <si>
    <t>160,35</t>
  </si>
  <si>
    <t>181351003</t>
  </si>
  <si>
    <t>Rozprostření a urovnání ornice v rovině nebo ve svahu sklonu do 1:5 strojně při souvislé ploše do 100 m2, tl. vrstvy do 200 mm</t>
  </si>
  <si>
    <t>https://podminky.urs.cz/item/CS_URS_2022_02/181351003</t>
  </si>
  <si>
    <t xml:space="preserve">rozprostření nově dovezené ornice pro konečné terénní úpravy pro KTU zatravnění a ohumusování : </t>
  </si>
  <si>
    <t xml:space="preserve">3,0*2,0+2,0*2,0 : </t>
  </si>
  <si>
    <t>10364101</t>
  </si>
  <si>
    <t>zemina pro terénní úpravy - ornice</t>
  </si>
  <si>
    <t xml:space="preserve">dodávka nové ornice pro konečné terénní úpravy : </t>
  </si>
  <si>
    <t xml:space="preserve">(2,0+8,0+4,0)*(2,0+2,4+2,0)*0,1*1,35 : </t>
  </si>
  <si>
    <t xml:space="preserve">(49,8+37,9)*1,0*0,15*1,35 : </t>
  </si>
  <si>
    <t xml:space="preserve">26,95*-1*1,0*0,15*1,35 : </t>
  </si>
  <si>
    <t xml:space="preserve">(3,0*2,0+2,0*2,0)*0,15*1,35 : </t>
  </si>
  <si>
    <t>26,423</t>
  </si>
  <si>
    <t>181411131</t>
  </si>
  <si>
    <t>Založení trávníku na půdě předem připravené plochy do 1000 m2 výsevem včetně utažení parkového v rovině nebo na svahu do 1:5</t>
  </si>
  <si>
    <t>https://podminky.urs.cz/item/CS_URS_2022_02/181411131</t>
  </si>
  <si>
    <t>00572410</t>
  </si>
  <si>
    <t>osivo směs travní parková</t>
  </si>
  <si>
    <t>kg</t>
  </si>
  <si>
    <t xml:space="preserve">160,35*0,02 'Přepočtené koeficientem množství : </t>
  </si>
  <si>
    <t>3,207</t>
  </si>
  <si>
    <t>181951112</t>
  </si>
  <si>
    <t>Úprava pláně vyrovnáním výškových rozdílů strojně v hornině třídy těžitelnosti I, skupiny 1 až 3 se zhutněním</t>
  </si>
  <si>
    <t>https://podminky.urs.cz/item/CS_URS_2022_02/181951112</t>
  </si>
  <si>
    <t xml:space="preserve">úprava základové spáry : </t>
  </si>
  <si>
    <t xml:space="preserve">10,0*4,0 : </t>
  </si>
  <si>
    <t>183403153</t>
  </si>
  <si>
    <t>Obdělání půdy hrabáním v rovině nebo na svahu do 1:5</t>
  </si>
  <si>
    <t>https://podminky.urs.cz/item/CS_URS_2022_02/183403153</t>
  </si>
  <si>
    <t>211531111</t>
  </si>
  <si>
    <t>Výplň kamenivem do rýh odvodňovacích žeber nebo trativodů bez zhutnění, s úpravou povrchu výplně kamenivem hrubým drceným frakce 16 až 63 mm</t>
  </si>
  <si>
    <t>https://podminky.urs.cz/item/CS_URS_2022_02/211531111</t>
  </si>
  <si>
    <t xml:space="preserve">(49,8+37,9)*1,0*0,25 : </t>
  </si>
  <si>
    <t xml:space="preserve">26,95*-1*1,0*0,25 : </t>
  </si>
  <si>
    <t>15,187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</si>
  <si>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</si>
  <si>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</si>
  <si>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https://podminky.urs.cz/item/CS_URS_2022_02/211971121</t>
  </si>
  <si>
    <t xml:space="preserve">(49,8+37,9)*2,5 : </t>
  </si>
  <si>
    <t xml:space="preserve">26,95*-1*2,5 : </t>
  </si>
  <si>
    <t>151,875</t>
  </si>
  <si>
    <t>69311080</t>
  </si>
  <si>
    <t>geotextilie netkaná separační, ochranná, filtrační, drenážní PES 200g/m2</t>
  </si>
  <si>
    <t xml:space="preserve">151,875*1,1845 'Přepočtené koeficientem množství : </t>
  </si>
  <si>
    <t>179,896</t>
  </si>
  <si>
    <t>212755214</t>
  </si>
  <si>
    <t>Trativody bez lože z drenážních trubek plastových flexibilních D 100 mm</t>
  </si>
  <si>
    <t>https://podminky.urs.cz/item/CS_URS_2022_02/212755214</t>
  </si>
  <si>
    <t xml:space="preserve">49,8+37,9 : </t>
  </si>
  <si>
    <t xml:space="preserve">26,95*-1 : </t>
  </si>
  <si>
    <t>60,75</t>
  </si>
  <si>
    <t>271532213.R1</t>
  </si>
  <si>
    <t>Podsyp pod základové konstrukce se zhutněním a urovnáním povrchu z kameniva hrubého, frakce 4-8 mm</t>
  </si>
  <si>
    <t>Poznámka k položce:</t>
  </si>
  <si>
    <t>Pro kontaktní vrstvu s prefabrikáty se použije frakce 4/8 mm tloušťky min. 50 mm</t>
  </si>
  <si>
    <t xml:space="preserve">předpokladá se tl. vrstvy kontaktní vrstvy 60 mm - následně dle výpočtu realizační dokumentace zhotovitele : </t>
  </si>
  <si>
    <t xml:space="preserve">10,0*4,0*0,06 : </t>
  </si>
  <si>
    <t>2,4</t>
  </si>
  <si>
    <t>321311116</t>
  </si>
  <si>
    <t>Konstrukce vodních staveb z betonu přehrad, jezů a plavebních komor, spodní stavby vodních elektráren, jader přehrad, odběrných věží a výpustných zařízení, opěrných zdí, šachet, šachtic a</t>
  </si>
  <si>
    <t>ostatních konstrukcí prostého pro prostředí smrazovými cykly tř. C 30/37</t>
  </si>
  <si>
    <t>https://podminky.urs.cz/item/CS_URS_2022_02/321311116</t>
  </si>
  <si>
    <t>58380654</t>
  </si>
  <si>
    <t>kámen lomový neupravený třída I záhozový do 200kg</t>
  </si>
  <si>
    <t xml:space="preserve">doplnění vhodného kamene pro opevnění břehu výustního objektu  Kobylího potoka : </t>
  </si>
  <si>
    <t xml:space="preserve">2,0 : </t>
  </si>
  <si>
    <t>382122121</t>
  </si>
  <si>
    <t>Montáž dílců prefabrikovaných pravoúhlých nádrží ze železobetonu šířky do 3 m dna včetně těsnění výšky přes 1 do 3 m hmotnosti do 22 t, délky do 3 m</t>
  </si>
  <si>
    <t>kus</t>
  </si>
  <si>
    <t>https://podminky.urs.cz/item/CS_URS_2022_02/382122121</t>
  </si>
  <si>
    <t xml:space="preserve">viz TZ D.1.1 str. 2 (?)za retenční nádrží bude osazen průmyslový vodoměr WDE - K40 DN 100 SV... : </t>
  </si>
  <si>
    <t xml:space="preserve">(!) přesná specifikace kompletu vodoměrné šachty bude předmětem prováděcí dokumentace zhotovitele - dodávka musí být před objednáním odsouhlasena INV : </t>
  </si>
  <si>
    <t xml:space="preserve">1 : </t>
  </si>
  <si>
    <t>59224454</t>
  </si>
  <si>
    <t>dno vodoměrné šachty 144x114x186cm pojížděné D400</t>
  </si>
  <si>
    <t>připravit 2x otvor pro prostup potrubí PVC DN 110 viz prováděcí dokumentace zhotovitele</t>
  </si>
  <si>
    <t xml:space="preserve">viz TZ D.1.1 str. 2 (?)za retenční nádrží osazemprůmyslový vodoměr WDE - K40 DN 100 SV... : </t>
  </si>
  <si>
    <t xml:space="preserve">přesná specifikace vodoměrné šachty bude předmětem prováděcí dokumentace zhotovitele - dodávka musí být před objednáním odsouhlasena INV : </t>
  </si>
  <si>
    <t>382122122</t>
  </si>
  <si>
    <t>Montáž dílců prefabrikovaných pravoúhlých nádrží ze železobetonu šířky do 3 m dna včetně těsnění výšky přes 1 do 3 m hmotnosti do 22 t, délky přes 3 do 5 m</t>
  </si>
  <si>
    <t>https://podminky.urs.cz/item/CS_URS_2022_02/382122122</t>
  </si>
  <si>
    <t xml:space="preserve">zákrytová stropní deska  pro únosnost pojezdu D400 : </t>
  </si>
  <si>
    <t xml:space="preserve">(!) přesná specifikace kompletu retenční nádrže bude předmětem prováděcí dokumentace zhotovitele - dodávka musí být před objednáním odsouhlasena INV : </t>
  </si>
  <si>
    <t xml:space="preserve">2 : </t>
  </si>
  <si>
    <t>59226081.R1</t>
  </si>
  <si>
    <t>žb pravoúhlé nádrže  prefabrikované, tl. stěna pro D400, celkový objem 12,0 m3</t>
  </si>
  <si>
    <t>1. nádrž ve stěně : vtok otvor DN160 + propojení retenčních nádrží DN 160</t>
  </si>
  <si>
    <t>2. nádrž ve stěně : odtok otvor DN110 + propojení retenčních nádrží DN 160</t>
  </si>
  <si>
    <t xml:space="preserve">zákrytová stropní deska i stěny nádrže pro únosnost pojezdu D400 : </t>
  </si>
  <si>
    <t xml:space="preserve">přesná specifikace retenční nádrže bude předmětem prováděcí dokumentace zhotovitele - dodávka musí být před objednáním odsouhlasena INV : </t>
  </si>
  <si>
    <t>382122311</t>
  </si>
  <si>
    <t>Montáž dílců prefabrikovaných pravoúhlých nádrží ze železobetonu šířky do 3 m zákrytové desky, délky do 3 m</t>
  </si>
  <si>
    <t>https://podminky.urs.cz/item/CS_URS_2022_02/382122311</t>
  </si>
  <si>
    <t>59224657.R1</t>
  </si>
  <si>
    <t>deska zákrytová betonové vodoměrné šachty hranaté 1,44/1,14/0,2 m pro zatížení D400</t>
  </si>
  <si>
    <t xml:space="preserve">viz TZ D.1.1 str. 2 (?)za retenční nádrží osazen průmyslový vodoměr WDE - K40 DN 100 SV... : </t>
  </si>
  <si>
    <t>382122312</t>
  </si>
  <si>
    <t>Montáž dílců prefabrikovaných pravoúhlých nádrží ze železobetonu šířky do 3 m zákrytové desky, délky přes 3 do 5 m</t>
  </si>
  <si>
    <t>https://podminky.urs.cz/item/CS_URS_2022_02/382122312</t>
  </si>
  <si>
    <t>59226098.R1</t>
  </si>
  <si>
    <t>žb deska zákrytová pravoúhlé nádrže, únosnost  D400, otvor 1x d 600mm</t>
  </si>
  <si>
    <t>1.nádrž + sací otvor DN 110</t>
  </si>
  <si>
    <t>2.nádrž + vtok otvor uliční vpusti DN 160</t>
  </si>
  <si>
    <t>451571112</t>
  </si>
  <si>
    <t>Lože pod dlažby ze štěrkopísků, tl. vrstvy přes 100 do 150 mm</t>
  </si>
  <si>
    <t>https://podminky.urs.cz/item/CS_URS_2022_02/451571112</t>
  </si>
  <si>
    <t xml:space="preserve">1,5*2,0 : </t>
  </si>
  <si>
    <t>451572111</t>
  </si>
  <si>
    <t>Lože pod potrubí, stoky a drobné objekty v otevřeném výkopu z kameniva drobného těženého 0 až 4 mm</t>
  </si>
  <si>
    <t>https://podminky.urs.cz/item/CS_URS_2022_02/451572111</t>
  </si>
  <si>
    <t xml:space="preserve">(49,8+37,9)*1,0*0,1 : </t>
  </si>
  <si>
    <t xml:space="preserve">26,95*-1*1,0*0,1 : </t>
  </si>
  <si>
    <t>6,075</t>
  </si>
  <si>
    <t>451573111</t>
  </si>
  <si>
    <t>Lože pod potrubí, stoky a drobné objekty v otevřeném výkopu z písku a štěrkopísku do 63 mm</t>
  </si>
  <si>
    <t>https://podminky.urs.cz/item/CS_URS_2022_02/451573111</t>
  </si>
  <si>
    <t>Štěrkové lože</t>
  </si>
  <si>
    <t>Nádrž se osazuje na štěrkodrť frakce 0/63 mm, tloušťku vrstvy nutno určit výpočtem dle realizační dokumentace zhotovitele.</t>
  </si>
  <si>
    <t/>
  </si>
  <si>
    <t xml:space="preserve">předpokladá se tl. vrstvy 250 mm - následně dle výpočtu realizační dokumentace zhotovitele : </t>
  </si>
  <si>
    <t xml:space="preserve">10,0*4,0*0,25 : </t>
  </si>
  <si>
    <t>10</t>
  </si>
  <si>
    <t>465511227.R1</t>
  </si>
  <si>
    <t>Dlažba z lomového kamene lomařsky upraveného na sucho s vyklínováním kamenem, s vyplněním spár těženým kamenivem, drnem nebo ornicí s osetím, tl. kamene 250 mm</t>
  </si>
  <si>
    <t xml:space="preserve">za použití stávajícího kamene břehového svahu potoka - oprava  v části výústní objekt : </t>
  </si>
  <si>
    <t xml:space="preserve">2,0*1,5 : </t>
  </si>
  <si>
    <t>852241192.R1</t>
  </si>
  <si>
    <t>Montáž potrubí ztrub PVC - Příplatek k ceně za práce ve štole, v uzavřeném kanálu, do chrániček, DN od 80 do 250</t>
  </si>
  <si>
    <t xml:space="preserve">nasunutí potrubní části PVC potrubí bezpečnostního předpadu - do chráničky v protlaku : </t>
  </si>
  <si>
    <t xml:space="preserve">viz v.č. C3 - koordinační situační výkrec ozn. IO.03 - bezpečnostní přepad do vodoteče - Kobylí potok 49,8 m - v chráničce 26,95 m : </t>
  </si>
  <si>
    <t xml:space="preserve">27,0/3,0 : </t>
  </si>
  <si>
    <t>9</t>
  </si>
  <si>
    <t>857261131</t>
  </si>
  <si>
    <t>Montáž litinových tvarovek na potrubí litinovém tlakovém jednoosých na potrubí z trub hrdlových v otevřeném výkopu, kanálu nebo v šachtě sintegrovaným těsněním DN 100</t>
  </si>
  <si>
    <t>https://podminky.urs.cz/item/CS_URS_2022_02/857261131</t>
  </si>
  <si>
    <t xml:space="preserve">příruba pro vodoměr na PVC potrubí DN 110 ve vodoměrné šachte - HAWLE č. příruba S2000 s jištěním proti posunu : </t>
  </si>
  <si>
    <t>30925286</t>
  </si>
  <si>
    <t>šroub metrický s maticí pozinkovaný M16x80mm</t>
  </si>
  <si>
    <t>100 kus</t>
  </si>
  <si>
    <t xml:space="preserve">2*8/100 : </t>
  </si>
  <si>
    <t>0,16</t>
  </si>
  <si>
    <t>55251658.R1</t>
  </si>
  <si>
    <t>dvoukomorová speciální příruba č.5600 Přírubové spoje pro PVC potrubí dimenze:100/110</t>
  </si>
  <si>
    <t xml:space="preserve"> Přírubové spoje pro PVC potrubí dimenze:100/110</t>
  </si>
  <si>
    <t>871265221</t>
  </si>
  <si>
    <t>Kanalizační potrubí ztvrdého PVC v otevřeném výkopu ve sklonu do 20 %, hladkého plnostěnného jednovrstvého, tuhost třídy SN 8 DN 110</t>
  </si>
  <si>
    <t>https://podminky.urs.cz/item/CS_URS_2022_02/871265221</t>
  </si>
  <si>
    <t xml:space="preserve">viz v.č. C3 - koordinační situační výkrec ozn. IO.03 - bezpečnostní přepad do vodoteče - Kobylí potok 49,8 m : </t>
  </si>
  <si>
    <t xml:space="preserve">49,8-26,95 : </t>
  </si>
  <si>
    <t>22,85</t>
  </si>
  <si>
    <t>871315221</t>
  </si>
  <si>
    <t>Kanalizační potrubí ztvrdého PVC v otevřeném výkopu ve sklonu do 20 %, hladkého plnostěnného jednovrstvého, tuhost třídy SN 8 DN 160</t>
  </si>
  <si>
    <t>https://podminky.urs.cz/item/CS_URS_2022_02/871315221</t>
  </si>
  <si>
    <t xml:space="preserve">viz v.č. C3 - koordinační situační výkrec ozn. IO.01 - dešťová kanalizace 37,9 m : </t>
  </si>
  <si>
    <t xml:space="preserve">37,9 : </t>
  </si>
  <si>
    <t>37,9</t>
  </si>
  <si>
    <t>877265211</t>
  </si>
  <si>
    <t>Montáž tvarovek na kanalizačním potrubí z trub zplastu ztvrdého PVC nebo z polypropylenu v otevřeném výkopu jednoosých DN 110</t>
  </si>
  <si>
    <t>https://podminky.urs.cz/item/CS_URS_2022_02/877265211</t>
  </si>
  <si>
    <t>28611352</t>
  </si>
  <si>
    <t>koleno kanalizace PVC KG 110x67°</t>
  </si>
  <si>
    <t>877315211</t>
  </si>
  <si>
    <t>Montáž tvarovek na kanalizačním potrubí z trub zplastu ztvrdého PVC nebo z polypropylenu v otevřeném výkopu jednoosých DN 160</t>
  </si>
  <si>
    <t>https://podminky.urs.cz/item/CS_URS_2022_02/877315211</t>
  </si>
  <si>
    <t xml:space="preserve">4+6 : </t>
  </si>
  <si>
    <t>28611363</t>
  </si>
  <si>
    <t>koleno kanalizační PVC KG 160x87°</t>
  </si>
  <si>
    <t>28611361</t>
  </si>
  <si>
    <t>koleno kanalizační PVC KG 160x45°</t>
  </si>
  <si>
    <t>877315221</t>
  </si>
  <si>
    <t>Montáž tvarovek na kanalizačním potrubí z trub zplastu ztvrdého PVC nebo z polypropylenu v otevřeném výkopu dvouosých DN 160</t>
  </si>
  <si>
    <t>https://podminky.urs.cz/item/CS_URS_2022_02/877315221</t>
  </si>
  <si>
    <t xml:space="preserve">3 : </t>
  </si>
  <si>
    <t>28611392</t>
  </si>
  <si>
    <t>odbočka kanalizační PVC s hrdlem 160/160/45°</t>
  </si>
  <si>
    <t>891261112.R1</t>
  </si>
  <si>
    <t>Montáž vodovodních armatur na potrubí šoupátek nebo klapek uzavíracích v otevřeném výkopu nebo všachtách DN 100</t>
  </si>
  <si>
    <t xml:space="preserve">viz TZ - D.1.1 str. 2 a ost. STZ, retenční nadrž s "regulátorem odtoku" : </t>
  </si>
  <si>
    <t xml:space="preserve">přesná specifikace "REGULÁTORU ODTOKU" bude předmětem prováděcí dokumentace zhotovitele - dodávka musí být před objednáním odsouhlasena INV : </t>
  </si>
  <si>
    <t>42221454</t>
  </si>
  <si>
    <t>šoupátko odpadní voda litina GGG 50 krátká stavební dl PN10/16 DN 100x190mm</t>
  </si>
  <si>
    <t>894410231</t>
  </si>
  <si>
    <t>Osazení betonových dílců šachet kanalizačních skruž přechodová (konus) DN 800</t>
  </si>
  <si>
    <t>https://podminky.urs.cz/item/CS_URS_2022_02/894410231</t>
  </si>
  <si>
    <t xml:space="preserve">betonový "krček" na retenční nádrži : </t>
  </si>
  <si>
    <t>59224401</t>
  </si>
  <si>
    <t>konus betonové šachty DN 800 kanalizační 100x80x50cm, stupadla poplastovaná</t>
  </si>
  <si>
    <t>895941343</t>
  </si>
  <si>
    <t>Osazení vpusti uliční z betonových dílců DN 500 dno vysoké s kalištěm</t>
  </si>
  <si>
    <t>https://podminky.urs.cz/item/CS_URS_2022_02/895941343</t>
  </si>
  <si>
    <t xml:space="preserve">viz TZ D.1.1 str. 2  do retenční nádrže osazena UV, dále odkaz koordinační situace C.3 : </t>
  </si>
  <si>
    <t xml:space="preserve">přesná specifikace UV šachty bude předmětem prováděcí dokumentace zhotovitele - dodávka musí být před objednáním odsouhlasena INV : </t>
  </si>
  <si>
    <t>59224470</t>
  </si>
  <si>
    <t>vpusť uliční DN 500 kaliště vysoké 500/525x65mm</t>
  </si>
  <si>
    <t>895941351</t>
  </si>
  <si>
    <t>Osazení vpusti uliční z betonových dílců DN 500 skruž horní pro čtvercovou vtokovou mříž</t>
  </si>
  <si>
    <t>https://podminky.urs.cz/item/CS_URS_2022_02/895941351</t>
  </si>
  <si>
    <t>59224460</t>
  </si>
  <si>
    <t>vpusť uliční DN 500 betonová 500x190x65mm čtvercový poklop</t>
  </si>
  <si>
    <t>895941366</t>
  </si>
  <si>
    <t>Osazení vpusti uliční z betonových dílců DN 500 skruž průběžná s výtokem</t>
  </si>
  <si>
    <t>https://podminky.urs.cz/item/CS_URS_2022_02/895941366</t>
  </si>
  <si>
    <t>59224463</t>
  </si>
  <si>
    <t>vpusť uliční DN 500 skruž průběžná 500/590x65mm betonová s odtokem 150mm</t>
  </si>
  <si>
    <t>899104112</t>
  </si>
  <si>
    <t>Osazení poklopů litinových a ocelových včetně rámů pro třídu zatížení D400, E600</t>
  </si>
  <si>
    <t>https://podminky.urs.cz/item/CS_URS_2022_02/899104112</t>
  </si>
  <si>
    <t xml:space="preserve">2x vstup do retenční nádrže + 1 x vodoměrná šachta : </t>
  </si>
  <si>
    <t xml:space="preserve">2+1 : </t>
  </si>
  <si>
    <t>28661935</t>
  </si>
  <si>
    <t>poklop šachtový litinový DN 600 pro třídu zatížení D400</t>
  </si>
  <si>
    <t>899204112</t>
  </si>
  <si>
    <t>Osazení mříží litinových včetně rámů a košů na bahno pro třídu zatížení D400, E600</t>
  </si>
  <si>
    <t>https://podminky.urs.cz/item/CS_URS_2022_02/899204112</t>
  </si>
  <si>
    <t>55242320</t>
  </si>
  <si>
    <t>mříž vtoková litinová plochá 500x500mm</t>
  </si>
  <si>
    <t>59223871</t>
  </si>
  <si>
    <t>koš vysoký pro uliční vpusti žárově Pz plech pro rám 500/500mm</t>
  </si>
  <si>
    <t>998276101</t>
  </si>
  <si>
    <t>Přesun hmot pro trubní vedení hloubené ztrub z plastických hmot nebo sklolaminátových pro vodovody nebo kanalizace v otevřeném výkopu dopravní vzdálenost do 15 m</t>
  </si>
  <si>
    <t>https://podminky.urs.cz/item/CS_URS_2022_02/998276101</t>
  </si>
  <si>
    <t>711511101</t>
  </si>
  <si>
    <t>Provedení izolace potrubí, nádrží, stok a kanalizačních šachet natěradly a tmely za studena nátěrem penetračním</t>
  </si>
  <si>
    <t>POL1_7</t>
  </si>
  <si>
    <t>https://podminky.urs.cz/item/CS_URS_2022_02/711511101</t>
  </si>
  <si>
    <t xml:space="preserve">doporučená vnější povrchová úprava stěn retenčních nádrží : </t>
  </si>
  <si>
    <t xml:space="preserve">4,0*2,4*2*2 : </t>
  </si>
  <si>
    <t xml:space="preserve">(4,0+2,4)*2*1,65*2 : </t>
  </si>
  <si>
    <t xml:space="preserve">pi*0,8*0,5*2 : </t>
  </si>
  <si>
    <t xml:space="preserve">(1,44+1,14)*2*2,06 : </t>
  </si>
  <si>
    <t xml:space="preserve">1,44*1,14*2 : </t>
  </si>
  <si>
    <t>97,066</t>
  </si>
  <si>
    <t>11163150</t>
  </si>
  <si>
    <t>lak penetrační asfaltový</t>
  </si>
  <si>
    <t xml:space="preserve">97,066*0,00034 'Přepočtené koeficientem množství : </t>
  </si>
  <si>
    <t>0,033</t>
  </si>
  <si>
    <t>711786066</t>
  </si>
  <si>
    <t>Provedení detailů pryskyřicemi těsnění trubních prostupů tmelem z epoxidové pryskyřice a tkaninou, průměru do 200 mm</t>
  </si>
  <si>
    <t>https://podminky.urs.cz/item/CS_URS_2022_02/711786066</t>
  </si>
  <si>
    <t xml:space="preserve">utěsnění prostupů retenčních nádrží vč. utěsnění obvodu spáry bet. prefa výrobku nádrží ap. : </t>
  </si>
  <si>
    <t xml:space="preserve">5+3 : </t>
  </si>
  <si>
    <t>23521230</t>
  </si>
  <si>
    <t>pryskyřice epoxidová polymerní nízko viskózní</t>
  </si>
  <si>
    <t xml:space="preserve">utěsnění prostupů retenčních nádrží vč. utěsnění obvodu pspáry bet. prefa výrobku nádrží ap. : </t>
  </si>
  <si>
    <t xml:space="preserve">2,5+5*0,3 : </t>
  </si>
  <si>
    <t>998711101</t>
  </si>
  <si>
    <t>Přesun hmot pro izolace proti vodě, vlhkosti a plynům stanovený zhmotnosti přesunovaného materiálu vodorovná dopravní vzdálenost do 50 m v objektech výšky do 6 m</t>
  </si>
  <si>
    <t>https://podminky.urs.cz/item/CS_URS_2022_02/998711101</t>
  </si>
  <si>
    <t>721170974</t>
  </si>
  <si>
    <t>Opravy odpadního potrubí plastového krácení trub DN 110</t>
  </si>
  <si>
    <t>https://podminky.urs.cz/item/CS_URS_2022_02/721170974</t>
  </si>
  <si>
    <t xml:space="preserve">seříznutí kon ce potrubí u výustního objektu : </t>
  </si>
  <si>
    <t>721242116</t>
  </si>
  <si>
    <t>Lapače střešních splavenin polypropylenové (PP) s kulovým kloubem na odtoku DN 125</t>
  </si>
  <si>
    <t>https://podminky.urs.cz/item/CS_URS_2022_02/721242116</t>
  </si>
  <si>
    <t>998721101</t>
  </si>
  <si>
    <t>Přesun hmot pro vnitřní kanalizace stanovený zhmotnosti přesunovaného materiálu vodorovná dopravní vzdálenost do 50 m v objektech výšky do 6 m</t>
  </si>
  <si>
    <t>https://podminky.urs.cz/item/CS_URS_2022_02/998721101</t>
  </si>
  <si>
    <t>722251144.R1</t>
  </si>
  <si>
    <t>FIRE STYLE Green - savicový materiál D 105mm / l=1,6 m</t>
  </si>
  <si>
    <t xml:space="preserve">Savice vhodná pro připojení, kde se vyžaduje větší tuhost, nejtvrdší savice - minimální ohebnost, vč. objímek pro uchycení v retenční nádrži : </t>
  </si>
  <si>
    <t>722253155</t>
  </si>
  <si>
    <t>Požární příslušenství a armatury hadicové spojky požární šroubení savicové</t>
  </si>
  <si>
    <t>https://podminky.urs.cz/item/CS_URS_2022_02/722253155</t>
  </si>
  <si>
    <t xml:space="preserve">viz v.č. D.1.1.b-02 - odkaz v půdorysu : </t>
  </si>
  <si>
    <t xml:space="preserve">opatřit pevným sacím potrubím se šroubením pro hasící hadici : </t>
  </si>
  <si>
    <t>722262153</t>
  </si>
  <si>
    <t>Vodoměry pro vodu do 40°C přírubové šroubové horizontální DN 100</t>
  </si>
  <si>
    <t>https://podminky.urs.cz/item/CS_URS_2022_02/722262153</t>
  </si>
  <si>
    <t xml:space="preserve">viz TZ D.1.1 str. 2 (?)za retenční nádrží osazemprůmyslový vodoměr WDE - K40 DN 100 SV, dále odkaz koordinační situace C.3 : </t>
  </si>
  <si>
    <t>998722101</t>
  </si>
  <si>
    <t>Přesun hmot pro vnitřní vodovod stanovený zhmotnosti přesunovaného materiálu vodorovná dopravní vzdálenost do 50 m v objektech výšky do 6 m</t>
  </si>
  <si>
    <t>https://podminky.urs.cz/item/CS_URS_2022_02/998722101</t>
  </si>
  <si>
    <t>460010023</t>
  </si>
  <si>
    <t>Vytyčení trasy vedení kabelového (podzemního) ve volném terénu</t>
  </si>
  <si>
    <t>km</t>
  </si>
  <si>
    <t>https://podminky.urs.cz/item/CS_URS_2022_02/460010023</t>
  </si>
  <si>
    <t xml:space="preserve">náklady zhotovitele na zajištění vytyční sítí - viz POZN. výkr. koordinační situace C.3 : </t>
  </si>
  <si>
    <t>460010025.R1</t>
  </si>
  <si>
    <t>Vytyčení trasy inženýrských sítí</t>
  </si>
  <si>
    <t xml:space="preserve">vedení dešťové kanaizace (bývalé statky) vč. provedení 2xkopané sondy - trasa křižuje směr zemního protlaku : </t>
  </si>
  <si>
    <t>SUM</t>
  </si>
  <si>
    <t>Poznámky uchazeče k zadání</t>
  </si>
  <si>
    <t>POPUZIV</t>
  </si>
  <si>
    <t>END</t>
  </si>
  <si>
    <t>139601143R00</t>
  </si>
  <si>
    <t>Ruční výkop jamek pro osazení slopků v hornině 7</t>
  </si>
  <si>
    <t>POL1_</t>
  </si>
  <si>
    <t>12</t>
  </si>
  <si>
    <t>1554888</t>
  </si>
  <si>
    <t>Vrták zemní vč. vrtáku (zapůjčení)</t>
  </si>
  <si>
    <t>den</t>
  </si>
  <si>
    <t>Stroj</t>
  </si>
  <si>
    <t>POL6_</t>
  </si>
  <si>
    <t>338171122</t>
  </si>
  <si>
    <t>Osazení sloupků plot.ocel. do 2,6 m, zabetonováním včetně HT 150</t>
  </si>
  <si>
    <t>RTS 21/ II</t>
  </si>
  <si>
    <t>339928822</t>
  </si>
  <si>
    <t>Osazení sloupku se vzpěrou  se zabetonováním včetně HT 150</t>
  </si>
  <si>
    <t>961044111</t>
  </si>
  <si>
    <t>Bourání základů z betonu prostého</t>
  </si>
  <si>
    <t>0,3*0,3*0,8*7</t>
  </si>
  <si>
    <t>999281105</t>
  </si>
  <si>
    <t>Přesun hmot pro opravy a údržbu do výšky 6 m</t>
  </si>
  <si>
    <t>POL7_</t>
  </si>
  <si>
    <t>762137471R00</t>
  </si>
  <si>
    <t>Montáž oplocení z modřín. desek, na příčníky z ocel. profilu</t>
  </si>
  <si>
    <t>37,0*2,2</t>
  </si>
  <si>
    <t>762344000R00</t>
  </si>
  <si>
    <t>Spojovací a ochranné prostředky pro oplocení (vruty, šrouby, 4ks pantů pro ocelovou bránu, kování  brány + fab + 4 klíče, 3ks zarážky)</t>
  </si>
  <si>
    <t>kpl</t>
  </si>
  <si>
    <t>60596001</t>
  </si>
  <si>
    <t>Řezivo - prkna - dodávka objednatele - neoceňovat</t>
  </si>
  <si>
    <t>SPCM</t>
  </si>
  <si>
    <t>POL3_</t>
  </si>
  <si>
    <t>767914830</t>
  </si>
  <si>
    <t>Demontáž oplocení z pletiva H do 2 m</t>
  </si>
  <si>
    <t>25</t>
  </si>
  <si>
    <t>767999801</t>
  </si>
  <si>
    <t>Demontáž doplňků staveb o hmotnosti do 50 kg</t>
  </si>
  <si>
    <t>7*8</t>
  </si>
  <si>
    <t xml:space="preserve">909      </t>
  </si>
  <si>
    <t>Hzs-nezmeritelne stavebni prace - zámečnické práce</t>
  </si>
  <si>
    <t>h</t>
  </si>
  <si>
    <t>Navaření profilů (příčniků) na ocel. sloupky : 20</t>
  </si>
  <si>
    <t>Svařovaní brány dvoudílné 6,0x2,0m : 15</t>
  </si>
  <si>
    <t xml:space="preserve">Brána bude obsahovat 3 zabezpěčovací zarážky : </t>
  </si>
  <si>
    <t xml:space="preserve">- 1 na každém křídle dole : </t>
  </si>
  <si>
    <t xml:space="preserve">- 1 na horní části pro uzavření křídel při zamykaní : </t>
  </si>
  <si>
    <t>14587756</t>
  </si>
  <si>
    <t>Profil obdélník. uzavř.svařovaný S235   60x40x3 mm</t>
  </si>
  <si>
    <t>Profil pro uchycení prken : 37,0*2</t>
  </si>
  <si>
    <t>Brána : 3,0*2*2+2,0*2*2</t>
  </si>
  <si>
    <t>762588</t>
  </si>
  <si>
    <t>Trubka bezešvá přesná kruhová 100x3</t>
  </si>
  <si>
    <t>12*3,0</t>
  </si>
  <si>
    <t>998767201</t>
  </si>
  <si>
    <t>Přesun hmot pro zámečnické konstr., výšky do 6 m</t>
  </si>
  <si>
    <t>783225400</t>
  </si>
  <si>
    <t>Nátěr syntetický kov. konstr. 2x + 1x email + tmel</t>
  </si>
  <si>
    <t>94,0*0,19</t>
  </si>
  <si>
    <t>36,0*0,31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</si>
  <si>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</si>
  <si>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</si>
  <si>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</si>
  <si>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</si>
  <si>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</si>
  <si>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</si>
  <si>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</si>
  <si>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</si>
  <si>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</si>
  <si>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</si>
  <si>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</si>
  <si>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</si>
  <si>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</si>
  <si>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</si>
  <si>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</si>
  <si>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005111020R</t>
  </si>
  <si>
    <t>Vytyčení stavby</t>
  </si>
  <si>
    <t>Soubor</t>
  </si>
  <si>
    <t>VRN</t>
  </si>
  <si>
    <t>POL99_8</t>
  </si>
  <si>
    <t>342012232</t>
  </si>
  <si>
    <t>Příčka SDK tl.105 mm,ocel.kce,1x oplášť.,RF 15mm</t>
  </si>
  <si>
    <t>3,0*3,5</t>
  </si>
  <si>
    <t>342090211</t>
  </si>
  <si>
    <t>Otvor v SDK, pro dveře 1kř do 50 kg, UA 50, 1xopl.</t>
  </si>
  <si>
    <t>642942212</t>
  </si>
  <si>
    <t>Osazení zárubně do sádrokarton. příčky tl. 100 mm</t>
  </si>
  <si>
    <t>55330452</t>
  </si>
  <si>
    <t>Zárubeň ocelová S100   900x1970x100  ZAKO pro sádrokarton, bez drážky, pevně přivařené závěsy</t>
  </si>
  <si>
    <t>764396230</t>
  </si>
  <si>
    <t>Připojovací lišta z Pz plechu dilatační, rš 120 mm</t>
  </si>
  <si>
    <t>3,5*2+3,0</t>
  </si>
  <si>
    <t>766661422</t>
  </si>
  <si>
    <t>Montáž dveří protipožárních 1kříd. nad 80 cm</t>
  </si>
  <si>
    <t>61165604</t>
  </si>
  <si>
    <t>Dveře protipožární EI30 plné 90x197 cm fólie včetně kování</t>
  </si>
  <si>
    <t>998766201</t>
  </si>
  <si>
    <t>Přesun hmot pro truhlářské konstr., výšky do 6 m</t>
  </si>
  <si>
    <t>784195112</t>
  </si>
  <si>
    <t>Malba Primalex Standard, bílá, bez penetrace, 2 x</t>
  </si>
  <si>
    <t>3,0*3,5*2</t>
  </si>
  <si>
    <t>271531112</t>
  </si>
  <si>
    <t>Podklad zpevněné plochy z kameniva hr. drceného 32-63 mm včetně hutnění</t>
  </si>
  <si>
    <t>5 kaminonů : 9*5</t>
  </si>
  <si>
    <t>271531113</t>
  </si>
  <si>
    <t>Podklad zpevněné plochy z kameniva hr. drceného 16-32 mm včetně hutnění</t>
  </si>
  <si>
    <t>2 kamiony : 9*2</t>
  </si>
  <si>
    <t>046151002500</t>
  </si>
  <si>
    <t>Deska vibrační reverzní 400–600 kg</t>
  </si>
  <si>
    <t>STROJ</t>
  </si>
  <si>
    <t>998222011</t>
  </si>
  <si>
    <t xml:space="preserve">Přesun hmot, pozemní komunikace, kryt z kameniva </t>
  </si>
  <si>
    <t>Geodetické zaměření rohů stavby, stabilizace bodů a sestavení laviček.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</si>
  <si>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</si>
  <si>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</si>
  <si>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</si>
  <si>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</si>
  <si>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</si>
  <si>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</si>
  <si>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</si>
  <si>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</si>
  <si>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</si>
  <si>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</si>
  <si>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</si>
  <si>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</si>
  <si>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</si>
  <si>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</si>
  <si>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005211080R</t>
  </si>
  <si>
    <t xml:space="preserve">Bezpečnostní a hygienická opatření na staveništi </t>
  </si>
  <si>
    <t>005241020R</t>
  </si>
  <si>
    <t>Geodetické zaměření skutečného provedení</t>
  </si>
  <si>
    <t>Náklady na provedení skutečného zaměření stavby v rozsahu nezbytném pro zápis změny do katastru nemovitostí.</t>
  </si>
  <si>
    <t>005481110R</t>
  </si>
  <si>
    <t xml:space="preserve">Průběžné uklizení staveniště, s kompletním vyklizením </t>
  </si>
  <si>
    <t>ONR001</t>
  </si>
  <si>
    <t>Vypracování dílenské dokumentace</t>
  </si>
  <si>
    <t>soubor</t>
  </si>
  <si>
    <t>013244000</t>
  </si>
  <si>
    <t>Dokumentace pro provádění stavby</t>
  </si>
  <si>
    <t>https://podminky.urs.cz/item/CS_URS_2022_02/013244000</t>
  </si>
  <si>
    <t xml:space="preserve">realizační dokumentace zhotovitele stavby - dopracování realizačních detalilů DPS : </t>
  </si>
  <si>
    <t>034103000</t>
  </si>
  <si>
    <t>Oplocení staveniště</t>
  </si>
  <si>
    <t>https://podminky.urs.cz/item/CS_URS_2022_02/034103000</t>
  </si>
  <si>
    <t xml:space="preserve">zabezpečení staveniště - výkop zemní rýhy a jámy mob. oplocením v. min 1,8 m - BOZP; celkem 182 m předpoklad, rámy 3,5x2,0 m po dobu 30 kalendářních d : </t>
  </si>
  <si>
    <t xml:space="preserve">"vč. dovozu, montáže, demontáže a odvozu oplocení - komplet" 1 : </t>
  </si>
  <si>
    <t>Dešťová kanalizace, retenční nádrž s přepadem do Kobylího potoka, oplocení pozemku včetně brány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</si>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</sst>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5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8" t="s">
        <v>41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N6" sqref="N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9" t="s">
        <v>4</v>
      </c>
      <c r="C1" s="80"/>
      <c r="D1" s="80"/>
      <c r="E1" s="80"/>
      <c r="F1" s="80"/>
      <c r="G1" s="80"/>
      <c r="H1" s="80"/>
      <c r="I1" s="80"/>
      <c r="J1" s="81"/>
    </row>
    <row r="2" spans="1:15" ht="36" customHeight="1" x14ac:dyDescent="0.25">
      <c r="A2" s="2"/>
      <c r="B2" s="107" t="s">
        <v>24</v>
      </c>
      <c r="C2" s="108"/>
      <c r="D2" s="109"/>
      <c r="E2" s="110" t="s">
        <v>704</v>
      </c>
      <c r="F2" s="111"/>
      <c r="G2" s="111"/>
      <c r="H2" s="111"/>
      <c r="I2" s="111"/>
      <c r="J2" s="112"/>
      <c r="O2" s="1"/>
    </row>
    <row r="3" spans="1:15" ht="27" hidden="1" customHeight="1" x14ac:dyDescent="0.25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5">
      <c r="A4" s="2"/>
      <c r="B4" s="118"/>
      <c r="C4" s="119"/>
      <c r="D4" s="120"/>
      <c r="E4" s="121"/>
      <c r="F4" s="121"/>
      <c r="G4" s="121"/>
      <c r="H4" s="121"/>
      <c r="I4" s="121"/>
      <c r="J4" s="122"/>
    </row>
    <row r="5" spans="1:15" ht="24" customHeight="1" x14ac:dyDescent="0.25">
      <c r="A5" s="2"/>
      <c r="B5" s="31" t="s">
        <v>23</v>
      </c>
      <c r="D5" s="269" t="s">
        <v>705</v>
      </c>
      <c r="E5" s="270"/>
      <c r="F5" s="76"/>
      <c r="G5" s="76"/>
      <c r="H5" s="18" t="s">
        <v>42</v>
      </c>
      <c r="I5" s="275">
        <v>296139</v>
      </c>
      <c r="J5" s="8"/>
    </row>
    <row r="6" spans="1:15" ht="15.75" customHeight="1" x14ac:dyDescent="0.25">
      <c r="A6" s="2"/>
      <c r="B6" s="28"/>
      <c r="C6" s="55"/>
      <c r="D6" s="271" t="s">
        <v>706</v>
      </c>
      <c r="E6" s="272"/>
      <c r="F6" s="77"/>
      <c r="G6" s="77"/>
      <c r="H6" s="18" t="s">
        <v>36</v>
      </c>
      <c r="I6" s="275" t="s">
        <v>709</v>
      </c>
      <c r="J6" s="8"/>
    </row>
    <row r="7" spans="1:15" ht="15.75" customHeight="1" x14ac:dyDescent="0.25">
      <c r="A7" s="2"/>
      <c r="B7" s="29"/>
      <c r="C7" s="56"/>
      <c r="D7" s="273" t="s">
        <v>707</v>
      </c>
      <c r="E7" s="274" t="s">
        <v>708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3"/>
      <c r="E11" s="123"/>
      <c r="F11" s="123"/>
      <c r="G11" s="123"/>
      <c r="H11" s="18" t="s">
        <v>42</v>
      </c>
      <c r="I11" s="128"/>
      <c r="J11" s="8"/>
    </row>
    <row r="12" spans="1:15" ht="15.75" customHeight="1" x14ac:dyDescent="0.25">
      <c r="A12" s="2"/>
      <c r="B12" s="28"/>
      <c r="C12" s="55"/>
      <c r="D12" s="124"/>
      <c r="E12" s="124"/>
      <c r="F12" s="124"/>
      <c r="G12" s="124"/>
      <c r="H12" s="18" t="s">
        <v>36</v>
      </c>
      <c r="I12" s="128"/>
      <c r="J12" s="8"/>
    </row>
    <row r="13" spans="1:15" ht="15.75" customHeight="1" x14ac:dyDescent="0.25">
      <c r="A13" s="2"/>
      <c r="B13" s="29"/>
      <c r="C13" s="56"/>
      <c r="D13" s="127"/>
      <c r="E13" s="125"/>
      <c r="F13" s="126"/>
      <c r="G13" s="12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8"/>
      <c r="F15" s="88"/>
      <c r="G15" s="89"/>
      <c r="H15" s="89"/>
      <c r="I15" s="89" t="s">
        <v>31</v>
      </c>
      <c r="J15" s="90"/>
    </row>
    <row r="16" spans="1:15" ht="23.25" customHeight="1" x14ac:dyDescent="0.25">
      <c r="A16" s="190" t="s">
        <v>26</v>
      </c>
      <c r="B16" s="38" t="s">
        <v>26</v>
      </c>
      <c r="C16" s="62"/>
      <c r="D16" s="63"/>
      <c r="E16" s="85"/>
      <c r="F16" s="86"/>
      <c r="G16" s="85"/>
      <c r="H16" s="86"/>
      <c r="I16" s="85">
        <f>SUMIF(F53:F75,A16,I53:I75)+SUMIF(F53:F75,"PSU",I53:I75)</f>
        <v>0</v>
      </c>
      <c r="J16" s="87"/>
    </row>
    <row r="17" spans="1:10" ht="23.25" customHeight="1" x14ac:dyDescent="0.25">
      <c r="A17" s="190" t="s">
        <v>27</v>
      </c>
      <c r="B17" s="38" t="s">
        <v>27</v>
      </c>
      <c r="C17" s="62"/>
      <c r="D17" s="63"/>
      <c r="E17" s="85"/>
      <c r="F17" s="86"/>
      <c r="G17" s="85"/>
      <c r="H17" s="86"/>
      <c r="I17" s="85">
        <f>SUMIF(F53:F75,A17,I53:I75)</f>
        <v>0</v>
      </c>
      <c r="J17" s="87"/>
    </row>
    <row r="18" spans="1:10" ht="23.25" customHeight="1" x14ac:dyDescent="0.25">
      <c r="A18" s="190" t="s">
        <v>28</v>
      </c>
      <c r="B18" s="38" t="s">
        <v>28</v>
      </c>
      <c r="C18" s="62"/>
      <c r="D18" s="63"/>
      <c r="E18" s="85"/>
      <c r="F18" s="86"/>
      <c r="G18" s="85"/>
      <c r="H18" s="86"/>
      <c r="I18" s="85">
        <f>SUMIF(F53:F75,A18,I53:I75)</f>
        <v>0</v>
      </c>
      <c r="J18" s="87"/>
    </row>
    <row r="19" spans="1:10" ht="23.25" customHeight="1" x14ac:dyDescent="0.25">
      <c r="A19" s="190" t="s">
        <v>101</v>
      </c>
      <c r="B19" s="38" t="s">
        <v>29</v>
      </c>
      <c r="C19" s="62"/>
      <c r="D19" s="63"/>
      <c r="E19" s="85"/>
      <c r="F19" s="86"/>
      <c r="G19" s="85"/>
      <c r="H19" s="86"/>
      <c r="I19" s="85">
        <f>SUMIF(F53:F75,A19,I53:I75)</f>
        <v>0</v>
      </c>
      <c r="J19" s="87"/>
    </row>
    <row r="20" spans="1:10" ht="23.25" customHeight="1" x14ac:dyDescent="0.25">
      <c r="A20" s="190" t="s">
        <v>102</v>
      </c>
      <c r="B20" s="38" t="s">
        <v>30</v>
      </c>
      <c r="C20" s="62"/>
      <c r="D20" s="63"/>
      <c r="E20" s="85"/>
      <c r="F20" s="86"/>
      <c r="G20" s="85"/>
      <c r="H20" s="86"/>
      <c r="I20" s="85">
        <f>SUMIF(F53:F75,A20,I53:I75)</f>
        <v>0</v>
      </c>
      <c r="J20" s="87"/>
    </row>
    <row r="21" spans="1:10" ht="23.25" customHeight="1" x14ac:dyDescent="0.25">
      <c r="A21" s="2"/>
      <c r="B21" s="48" t="s">
        <v>31</v>
      </c>
      <c r="C21" s="64"/>
      <c r="D21" s="65"/>
      <c r="E21" s="91"/>
      <c r="F21" s="92"/>
      <c r="G21" s="91"/>
      <c r="H21" s="92"/>
      <c r="I21" s="91">
        <f>SUM(I16:J20)</f>
        <v>0</v>
      </c>
      <c r="J21" s="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4">
        <f>A23</f>
        <v>0</v>
      </c>
      <c r="H24" s="95"/>
      <c r="I24" s="9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2">
        <f>A25</f>
        <v>0</v>
      </c>
      <c r="H26" s="83"/>
      <c r="I26" s="83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4">
        <f>CenaCelkem-(ZakladDPHSni+DPHSni+ZakladDPHZakl+DPHZakl)</f>
        <v>0</v>
      </c>
      <c r="H27" s="84"/>
      <c r="I27" s="84"/>
      <c r="J27" s="41" t="str">
        <f t="shared" si="0"/>
        <v>CZK</v>
      </c>
    </row>
    <row r="28" spans="1:10" ht="27.75" hidden="1" customHeight="1" thickBot="1" x14ac:dyDescent="0.3">
      <c r="A28" s="2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0" t="s">
        <v>37</v>
      </c>
      <c r="C29" s="167"/>
      <c r="D29" s="167"/>
      <c r="E29" s="167"/>
      <c r="F29" s="168"/>
      <c r="G29" s="164">
        <f>A27</f>
        <v>0</v>
      </c>
      <c r="H29" s="164"/>
      <c r="I29" s="164"/>
      <c r="J29" s="169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5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2" t="s">
        <v>17</v>
      </c>
      <c r="C37" s="133"/>
      <c r="D37" s="133"/>
      <c r="E37" s="133"/>
      <c r="F37" s="134"/>
      <c r="G37" s="134"/>
      <c r="H37" s="134"/>
      <c r="I37" s="134"/>
      <c r="J37" s="135"/>
    </row>
    <row r="38" spans="1:10" ht="25.5" customHeight="1" x14ac:dyDescent="0.25">
      <c r="A38" s="131" t="s">
        <v>39</v>
      </c>
      <c r="B38" s="136" t="s">
        <v>18</v>
      </c>
      <c r="C38" s="137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5">
      <c r="A39" s="131">
        <v>1</v>
      </c>
      <c r="B39" s="141" t="s">
        <v>44</v>
      </c>
      <c r="C39" s="142"/>
      <c r="D39" s="142"/>
      <c r="E39" s="142"/>
      <c r="F39" s="143">
        <f>'01 01 Pol'!AE528+'01 02 Pol'!AE56+'01 03 Pol'!AE28+'01 04 Pol'!AE17+'01 05 Pol'!AE38</f>
        <v>0</v>
      </c>
      <c r="G39" s="144">
        <f>'01 01 Pol'!AF528+'01 02 Pol'!AF56+'01 03 Pol'!AF28+'01 04 Pol'!AF17+'01 05 Pol'!AF38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5">
      <c r="A40" s="131">
        <v>2</v>
      </c>
      <c r="B40" s="147" t="s">
        <v>45</v>
      </c>
      <c r="C40" s="148" t="s">
        <v>46</v>
      </c>
      <c r="D40" s="148"/>
      <c r="E40" s="148"/>
      <c r="F40" s="149">
        <f>'01 01 Pol'!AE528+'01 02 Pol'!AE56+'01 03 Pol'!AE28+'01 04 Pol'!AE17+'01 05 Pol'!AE38</f>
        <v>0</v>
      </c>
      <c r="G40" s="150">
        <f>'01 01 Pol'!AF528+'01 02 Pol'!AF56+'01 03 Pol'!AF28+'01 04 Pol'!AF17+'01 05 Pol'!AF38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5">
      <c r="A41" s="131">
        <v>3</v>
      </c>
      <c r="B41" s="152" t="s">
        <v>45</v>
      </c>
      <c r="C41" s="142" t="s">
        <v>47</v>
      </c>
      <c r="D41" s="142"/>
      <c r="E41" s="142"/>
      <c r="F41" s="153">
        <f>'01 01 Pol'!AE528</f>
        <v>0</v>
      </c>
      <c r="G41" s="145">
        <f>'01 01 Pol'!AF528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5">
      <c r="A42" s="131">
        <v>3</v>
      </c>
      <c r="B42" s="152" t="s">
        <v>48</v>
      </c>
      <c r="C42" s="142" t="s">
        <v>49</v>
      </c>
      <c r="D42" s="142"/>
      <c r="E42" s="142"/>
      <c r="F42" s="153">
        <f>'01 02 Pol'!AE56</f>
        <v>0</v>
      </c>
      <c r="G42" s="145">
        <f>'01 02 Pol'!AF56</f>
        <v>0</v>
      </c>
      <c r="H42" s="145">
        <f>(F42*SazbaDPH1/100)+(G42*SazbaDPH2/100)</f>
        <v>0</v>
      </c>
      <c r="I42" s="145">
        <f>F42+G42+H42</f>
        <v>0</v>
      </c>
      <c r="J42" s="146" t="str">
        <f>IF(CenaCelkemVypocet=0,"",I42/CenaCelkemVypocet*100)</f>
        <v/>
      </c>
    </row>
    <row r="43" spans="1:10" ht="25.5" customHeight="1" x14ac:dyDescent="0.25">
      <c r="A43" s="131">
        <v>3</v>
      </c>
      <c r="B43" s="152" t="s">
        <v>50</v>
      </c>
      <c r="C43" s="142" t="s">
        <v>51</v>
      </c>
      <c r="D43" s="142"/>
      <c r="E43" s="142"/>
      <c r="F43" s="153">
        <f>'01 03 Pol'!AE28</f>
        <v>0</v>
      </c>
      <c r="G43" s="145">
        <f>'01 03 Pol'!AF28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5">
      <c r="A44" s="131">
        <v>3</v>
      </c>
      <c r="B44" s="152" t="s">
        <v>52</v>
      </c>
      <c r="C44" s="142" t="s">
        <v>53</v>
      </c>
      <c r="D44" s="142"/>
      <c r="E44" s="142"/>
      <c r="F44" s="153">
        <f>'01 04 Pol'!AE17</f>
        <v>0</v>
      </c>
      <c r="G44" s="145">
        <f>'01 04 Pol'!AF17</f>
        <v>0</v>
      </c>
      <c r="H44" s="145">
        <f>(F44*SazbaDPH1/100)+(G44*SazbaDPH2/100)</f>
        <v>0</v>
      </c>
      <c r="I44" s="145">
        <f>F44+G44+H44</f>
        <v>0</v>
      </c>
      <c r="J44" s="146" t="str">
        <f>IF(CenaCelkemVypocet=0,"",I44/CenaCelkemVypocet*100)</f>
        <v/>
      </c>
    </row>
    <row r="45" spans="1:10" ht="25.5" customHeight="1" x14ac:dyDescent="0.25">
      <c r="A45" s="131">
        <v>3</v>
      </c>
      <c r="B45" s="152" t="s">
        <v>54</v>
      </c>
      <c r="C45" s="142" t="s">
        <v>55</v>
      </c>
      <c r="D45" s="142"/>
      <c r="E45" s="142"/>
      <c r="F45" s="153">
        <f>'01 05 Pol'!AE38</f>
        <v>0</v>
      </c>
      <c r="G45" s="145">
        <f>'01 05 Pol'!AF38</f>
        <v>0</v>
      </c>
      <c r="H45" s="145">
        <f>(F45*SazbaDPH1/100)+(G45*SazbaDPH2/100)</f>
        <v>0</v>
      </c>
      <c r="I45" s="145">
        <f>F45+G45+H45</f>
        <v>0</v>
      </c>
      <c r="J45" s="146" t="str">
        <f>IF(CenaCelkemVypocet=0,"",I45/CenaCelkemVypocet*100)</f>
        <v/>
      </c>
    </row>
    <row r="46" spans="1:10" ht="25.5" customHeight="1" x14ac:dyDescent="0.25">
      <c r="A46" s="131"/>
      <c r="B46" s="154" t="s">
        <v>56</v>
      </c>
      <c r="C46" s="155"/>
      <c r="D46" s="155"/>
      <c r="E46" s="156"/>
      <c r="F46" s="157">
        <f>SUMIF(A39:A45,"=1",F39:F45)</f>
        <v>0</v>
      </c>
      <c r="G46" s="158">
        <f>SUMIF(A39:A45,"=1",G39:G45)</f>
        <v>0</v>
      </c>
      <c r="H46" s="158">
        <f>SUMIF(A39:A45,"=1",H39:H45)</f>
        <v>0</v>
      </c>
      <c r="I46" s="158">
        <f>SUMIF(A39:A45,"=1",I39:I45)</f>
        <v>0</v>
      </c>
      <c r="J46" s="159">
        <f>SUMIF(A39:A45,"=1",J39:J45)</f>
        <v>0</v>
      </c>
    </row>
    <row r="50" spans="1:10" ht="15.6" x14ac:dyDescent="0.3">
      <c r="B50" s="170" t="s">
        <v>58</v>
      </c>
    </row>
    <row r="52" spans="1:10" ht="25.5" customHeight="1" x14ac:dyDescent="0.25">
      <c r="A52" s="172"/>
      <c r="B52" s="175" t="s">
        <v>18</v>
      </c>
      <c r="C52" s="175" t="s">
        <v>6</v>
      </c>
      <c r="D52" s="176"/>
      <c r="E52" s="176"/>
      <c r="F52" s="177" t="s">
        <v>59</v>
      </c>
      <c r="G52" s="177"/>
      <c r="H52" s="177"/>
      <c r="I52" s="177" t="s">
        <v>31</v>
      </c>
      <c r="J52" s="177" t="s">
        <v>0</v>
      </c>
    </row>
    <row r="53" spans="1:10" ht="36.75" customHeight="1" x14ac:dyDescent="0.25">
      <c r="A53" s="173"/>
      <c r="B53" s="178" t="s">
        <v>43</v>
      </c>
      <c r="C53" s="179" t="s">
        <v>60</v>
      </c>
      <c r="D53" s="180"/>
      <c r="E53" s="180"/>
      <c r="F53" s="188" t="s">
        <v>26</v>
      </c>
      <c r="G53" s="181"/>
      <c r="H53" s="181"/>
      <c r="I53" s="181">
        <f>'01 01 Pol'!G8+'01 02 Pol'!G8</f>
        <v>0</v>
      </c>
      <c r="J53" s="186" t="str">
        <f>IF(I76=0,"",I53/I76*100)</f>
        <v/>
      </c>
    </row>
    <row r="54" spans="1:10" ht="36.75" customHeight="1" x14ac:dyDescent="0.25">
      <c r="A54" s="173"/>
      <c r="B54" s="178" t="s">
        <v>61</v>
      </c>
      <c r="C54" s="179" t="s">
        <v>62</v>
      </c>
      <c r="D54" s="180"/>
      <c r="E54" s="180"/>
      <c r="F54" s="188" t="s">
        <v>26</v>
      </c>
      <c r="G54" s="181"/>
      <c r="H54" s="181"/>
      <c r="I54" s="181">
        <f>'01 01 Pol'!G218</f>
        <v>0</v>
      </c>
      <c r="J54" s="186" t="str">
        <f>IF(I76=0,"",I54/I76*100)</f>
        <v/>
      </c>
    </row>
    <row r="55" spans="1:10" ht="36.75" customHeight="1" x14ac:dyDescent="0.25">
      <c r="A55" s="173"/>
      <c r="B55" s="178" t="s">
        <v>61</v>
      </c>
      <c r="C55" s="179" t="s">
        <v>63</v>
      </c>
      <c r="D55" s="180"/>
      <c r="E55" s="180"/>
      <c r="F55" s="188" t="s">
        <v>26</v>
      </c>
      <c r="G55" s="181"/>
      <c r="H55" s="181"/>
      <c r="I55" s="181">
        <f>'01 04 Pol'!G8</f>
        <v>0</v>
      </c>
      <c r="J55" s="186" t="str">
        <f>IF(I76=0,"",I55/I76*100)</f>
        <v/>
      </c>
    </row>
    <row r="56" spans="1:10" ht="36.75" customHeight="1" x14ac:dyDescent="0.25">
      <c r="A56" s="173"/>
      <c r="B56" s="178" t="s">
        <v>64</v>
      </c>
      <c r="C56" s="179" t="s">
        <v>65</v>
      </c>
      <c r="D56" s="180"/>
      <c r="E56" s="180"/>
      <c r="F56" s="188" t="s">
        <v>26</v>
      </c>
      <c r="G56" s="181"/>
      <c r="H56" s="181"/>
      <c r="I56" s="181">
        <f>'01 01 Pol'!G249+'01 02 Pol'!G12+'01 03 Pol'!G8</f>
        <v>0</v>
      </c>
      <c r="J56" s="186" t="str">
        <f>IF(I76=0,"",I56/I76*100)</f>
        <v/>
      </c>
    </row>
    <row r="57" spans="1:10" ht="36.75" customHeight="1" x14ac:dyDescent="0.25">
      <c r="A57" s="173"/>
      <c r="B57" s="178" t="s">
        <v>66</v>
      </c>
      <c r="C57" s="179" t="s">
        <v>67</v>
      </c>
      <c r="D57" s="180"/>
      <c r="E57" s="180"/>
      <c r="F57" s="188" t="s">
        <v>26</v>
      </c>
      <c r="G57" s="181"/>
      <c r="H57" s="181"/>
      <c r="I57" s="181">
        <f>'01 01 Pol'!G312</f>
        <v>0</v>
      </c>
      <c r="J57" s="186" t="str">
        <f>IF(I76=0,"",I57/I76*100)</f>
        <v/>
      </c>
    </row>
    <row r="58" spans="1:10" ht="36.75" customHeight="1" x14ac:dyDescent="0.25">
      <c r="A58" s="173"/>
      <c r="B58" s="178" t="s">
        <v>68</v>
      </c>
      <c r="C58" s="179" t="s">
        <v>69</v>
      </c>
      <c r="D58" s="180"/>
      <c r="E58" s="180"/>
      <c r="F58" s="188" t="s">
        <v>26</v>
      </c>
      <c r="G58" s="181"/>
      <c r="H58" s="181"/>
      <c r="I58" s="181">
        <f>'01 01 Pol'!G517</f>
        <v>0</v>
      </c>
      <c r="J58" s="186" t="str">
        <f>IF(I76=0,"",I58/I76*100)</f>
        <v/>
      </c>
    </row>
    <row r="59" spans="1:10" ht="36.75" customHeight="1" x14ac:dyDescent="0.25">
      <c r="A59" s="173"/>
      <c r="B59" s="178" t="s">
        <v>70</v>
      </c>
      <c r="C59" s="179" t="s">
        <v>71</v>
      </c>
      <c r="D59" s="180"/>
      <c r="E59" s="180"/>
      <c r="F59" s="188" t="s">
        <v>26</v>
      </c>
      <c r="G59" s="181"/>
      <c r="H59" s="181"/>
      <c r="I59" s="181">
        <f>'01 03 Pol'!G12</f>
        <v>0</v>
      </c>
      <c r="J59" s="186" t="str">
        <f>IF(I76=0,"",I59/I76*100)</f>
        <v/>
      </c>
    </row>
    <row r="60" spans="1:10" ht="36.75" customHeight="1" x14ac:dyDescent="0.25">
      <c r="A60" s="173"/>
      <c r="B60" s="178" t="s">
        <v>72</v>
      </c>
      <c r="C60" s="179" t="s">
        <v>73</v>
      </c>
      <c r="D60" s="180"/>
      <c r="E60" s="180"/>
      <c r="F60" s="188" t="s">
        <v>26</v>
      </c>
      <c r="G60" s="181"/>
      <c r="H60" s="181"/>
      <c r="I60" s="181">
        <f>'01 01 Pol'!G338</f>
        <v>0</v>
      </c>
      <c r="J60" s="186" t="str">
        <f>IF(I76=0,"",I60/I76*100)</f>
        <v/>
      </c>
    </row>
    <row r="61" spans="1:10" ht="36.75" customHeight="1" x14ac:dyDescent="0.25">
      <c r="A61" s="173"/>
      <c r="B61" s="178" t="s">
        <v>74</v>
      </c>
      <c r="C61" s="179" t="s">
        <v>75</v>
      </c>
      <c r="D61" s="180"/>
      <c r="E61" s="180"/>
      <c r="F61" s="188" t="s">
        <v>26</v>
      </c>
      <c r="G61" s="181"/>
      <c r="H61" s="181"/>
      <c r="I61" s="181">
        <f>'01 02 Pol'!G15</f>
        <v>0</v>
      </c>
      <c r="J61" s="186" t="str">
        <f>IF(I76=0,"",I61/I76*100)</f>
        <v/>
      </c>
    </row>
    <row r="62" spans="1:10" ht="36.75" customHeight="1" x14ac:dyDescent="0.25">
      <c r="A62" s="173"/>
      <c r="B62" s="178" t="s">
        <v>76</v>
      </c>
      <c r="C62" s="179" t="s">
        <v>77</v>
      </c>
      <c r="D62" s="180"/>
      <c r="E62" s="180"/>
      <c r="F62" s="188" t="s">
        <v>26</v>
      </c>
      <c r="G62" s="181"/>
      <c r="H62" s="181"/>
      <c r="I62" s="181">
        <f>'01 02 Pol'!G18+'01 03 Pol'!G15+'01 04 Pol'!G14</f>
        <v>0</v>
      </c>
      <c r="J62" s="186" t="str">
        <f>IF(I76=0,"",I62/I76*100)</f>
        <v/>
      </c>
    </row>
    <row r="63" spans="1:10" ht="36.75" customHeight="1" x14ac:dyDescent="0.25">
      <c r="A63" s="173"/>
      <c r="B63" s="178" t="s">
        <v>78</v>
      </c>
      <c r="C63" s="179" t="s">
        <v>79</v>
      </c>
      <c r="D63" s="180"/>
      <c r="E63" s="180"/>
      <c r="F63" s="188" t="s">
        <v>26</v>
      </c>
      <c r="G63" s="181"/>
      <c r="H63" s="181"/>
      <c r="I63" s="181">
        <f>'01 01 Pol'!G460</f>
        <v>0</v>
      </c>
      <c r="J63" s="186" t="str">
        <f>IF(I76=0,"",I63/I76*100)</f>
        <v/>
      </c>
    </row>
    <row r="64" spans="1:10" ht="36.75" customHeight="1" x14ac:dyDescent="0.25">
      <c r="A64" s="173"/>
      <c r="B64" s="178" t="s">
        <v>80</v>
      </c>
      <c r="C64" s="179" t="s">
        <v>81</v>
      </c>
      <c r="D64" s="180"/>
      <c r="E64" s="180"/>
      <c r="F64" s="188" t="s">
        <v>27</v>
      </c>
      <c r="G64" s="181"/>
      <c r="H64" s="181"/>
      <c r="I64" s="181">
        <f>'01 01 Pol'!G463</f>
        <v>0</v>
      </c>
      <c r="J64" s="186" t="str">
        <f>IF(I76=0,"",I64/I76*100)</f>
        <v/>
      </c>
    </row>
    <row r="65" spans="1:10" ht="36.75" customHeight="1" x14ac:dyDescent="0.25">
      <c r="A65" s="173"/>
      <c r="B65" s="178" t="s">
        <v>82</v>
      </c>
      <c r="C65" s="179" t="s">
        <v>83</v>
      </c>
      <c r="D65" s="180"/>
      <c r="E65" s="180"/>
      <c r="F65" s="188" t="s">
        <v>27</v>
      </c>
      <c r="G65" s="181"/>
      <c r="H65" s="181"/>
      <c r="I65" s="181">
        <f>'01 01 Pol'!G488</f>
        <v>0</v>
      </c>
      <c r="J65" s="186" t="str">
        <f>IF(I76=0,"",I65/I76*100)</f>
        <v/>
      </c>
    </row>
    <row r="66" spans="1:10" ht="36.75" customHeight="1" x14ac:dyDescent="0.25">
      <c r="A66" s="173"/>
      <c r="B66" s="178" t="s">
        <v>84</v>
      </c>
      <c r="C66" s="179" t="s">
        <v>85</v>
      </c>
      <c r="D66" s="180"/>
      <c r="E66" s="180"/>
      <c r="F66" s="188" t="s">
        <v>27</v>
      </c>
      <c r="G66" s="181"/>
      <c r="H66" s="181"/>
      <c r="I66" s="181">
        <f>'01 01 Pol'!G498</f>
        <v>0</v>
      </c>
      <c r="J66" s="186" t="str">
        <f>IF(I76=0,"",I66/I76*100)</f>
        <v/>
      </c>
    </row>
    <row r="67" spans="1:10" ht="36.75" customHeight="1" x14ac:dyDescent="0.25">
      <c r="A67" s="173"/>
      <c r="B67" s="178" t="s">
        <v>86</v>
      </c>
      <c r="C67" s="179" t="s">
        <v>87</v>
      </c>
      <c r="D67" s="180"/>
      <c r="E67" s="180"/>
      <c r="F67" s="188" t="s">
        <v>27</v>
      </c>
      <c r="G67" s="181"/>
      <c r="H67" s="181"/>
      <c r="I67" s="181">
        <f>'01 02 Pol'!G20</f>
        <v>0</v>
      </c>
      <c r="J67" s="186" t="str">
        <f>IF(I76=0,"",I67/I76*100)</f>
        <v/>
      </c>
    </row>
    <row r="68" spans="1:10" ht="36.75" customHeight="1" x14ac:dyDescent="0.25">
      <c r="A68" s="173"/>
      <c r="B68" s="178" t="s">
        <v>88</v>
      </c>
      <c r="C68" s="179" t="s">
        <v>89</v>
      </c>
      <c r="D68" s="180"/>
      <c r="E68" s="180"/>
      <c r="F68" s="188" t="s">
        <v>27</v>
      </c>
      <c r="G68" s="181"/>
      <c r="H68" s="181"/>
      <c r="I68" s="181">
        <f>'01 03 Pol'!G17</f>
        <v>0</v>
      </c>
      <c r="J68" s="186" t="str">
        <f>IF(I76=0,"",I68/I76*100)</f>
        <v/>
      </c>
    </row>
    <row r="69" spans="1:10" ht="36.75" customHeight="1" x14ac:dyDescent="0.25">
      <c r="A69" s="173"/>
      <c r="B69" s="178" t="s">
        <v>90</v>
      </c>
      <c r="C69" s="179" t="s">
        <v>91</v>
      </c>
      <c r="D69" s="180"/>
      <c r="E69" s="180"/>
      <c r="F69" s="188" t="s">
        <v>27</v>
      </c>
      <c r="G69" s="181"/>
      <c r="H69" s="181"/>
      <c r="I69" s="181">
        <f>'01 03 Pol'!G20</f>
        <v>0</v>
      </c>
      <c r="J69" s="186" t="str">
        <f>IF(I76=0,"",I69/I76*100)</f>
        <v/>
      </c>
    </row>
    <row r="70" spans="1:10" ht="36.75" customHeight="1" x14ac:dyDescent="0.25">
      <c r="A70" s="173"/>
      <c r="B70" s="178" t="s">
        <v>92</v>
      </c>
      <c r="C70" s="179" t="s">
        <v>93</v>
      </c>
      <c r="D70" s="180"/>
      <c r="E70" s="180"/>
      <c r="F70" s="188" t="s">
        <v>27</v>
      </c>
      <c r="G70" s="181"/>
      <c r="H70" s="181"/>
      <c r="I70" s="181">
        <f>'01 02 Pol'!G25</f>
        <v>0</v>
      </c>
      <c r="J70" s="186" t="str">
        <f>IF(I76=0,"",I70/I76*100)</f>
        <v/>
      </c>
    </row>
    <row r="71" spans="1:10" ht="36.75" customHeight="1" x14ac:dyDescent="0.25">
      <c r="A71" s="173"/>
      <c r="B71" s="178" t="s">
        <v>94</v>
      </c>
      <c r="C71" s="179" t="s">
        <v>95</v>
      </c>
      <c r="D71" s="180"/>
      <c r="E71" s="180"/>
      <c r="F71" s="188" t="s">
        <v>27</v>
      </c>
      <c r="G71" s="181"/>
      <c r="H71" s="181"/>
      <c r="I71" s="181">
        <f>'01 02 Pol'!G42</f>
        <v>0</v>
      </c>
      <c r="J71" s="186" t="str">
        <f>IF(I76=0,"",I71/I76*100)</f>
        <v/>
      </c>
    </row>
    <row r="72" spans="1:10" ht="36.75" customHeight="1" x14ac:dyDescent="0.25">
      <c r="A72" s="173"/>
      <c r="B72" s="178" t="s">
        <v>96</v>
      </c>
      <c r="C72" s="179" t="s">
        <v>97</v>
      </c>
      <c r="D72" s="180"/>
      <c r="E72" s="180"/>
      <c r="F72" s="188" t="s">
        <v>27</v>
      </c>
      <c r="G72" s="181"/>
      <c r="H72" s="181"/>
      <c r="I72" s="181">
        <f>'01 03 Pol'!G24</f>
        <v>0</v>
      </c>
      <c r="J72" s="186" t="str">
        <f>IF(I76=0,"",I72/I76*100)</f>
        <v/>
      </c>
    </row>
    <row r="73" spans="1:10" ht="36.75" customHeight="1" x14ac:dyDescent="0.25">
      <c r="A73" s="173"/>
      <c r="B73" s="178" t="s">
        <v>98</v>
      </c>
      <c r="C73" s="179" t="s">
        <v>99</v>
      </c>
      <c r="D73" s="180"/>
      <c r="E73" s="180"/>
      <c r="F73" s="188" t="s">
        <v>100</v>
      </c>
      <c r="G73" s="181"/>
      <c r="H73" s="181"/>
      <c r="I73" s="181">
        <f>'01 02 Pol'!G46</f>
        <v>0</v>
      </c>
      <c r="J73" s="186" t="str">
        <f>IF(I76=0,"",I73/I76*100)</f>
        <v/>
      </c>
    </row>
    <row r="74" spans="1:10" ht="36.75" customHeight="1" x14ac:dyDescent="0.25">
      <c r="A74" s="173"/>
      <c r="B74" s="178" t="s">
        <v>101</v>
      </c>
      <c r="C74" s="179" t="s">
        <v>29</v>
      </c>
      <c r="D74" s="180"/>
      <c r="E74" s="180"/>
      <c r="F74" s="188" t="s">
        <v>101</v>
      </c>
      <c r="G74" s="181"/>
      <c r="H74" s="181"/>
      <c r="I74" s="181">
        <f>'01 02 Pol'!G53+'01 05 Pol'!G8+'01 05 Pol'!G26</f>
        <v>0</v>
      </c>
      <c r="J74" s="186" t="str">
        <f>IF(I76=0,"",I74/I76*100)</f>
        <v/>
      </c>
    </row>
    <row r="75" spans="1:10" ht="36.75" customHeight="1" x14ac:dyDescent="0.25">
      <c r="A75" s="173"/>
      <c r="B75" s="178" t="s">
        <v>102</v>
      </c>
      <c r="C75" s="179" t="s">
        <v>30</v>
      </c>
      <c r="D75" s="180"/>
      <c r="E75" s="180"/>
      <c r="F75" s="188" t="s">
        <v>102</v>
      </c>
      <c r="G75" s="181"/>
      <c r="H75" s="181"/>
      <c r="I75" s="181">
        <f>'01 05 Pol'!G20</f>
        <v>0</v>
      </c>
      <c r="J75" s="186" t="str">
        <f>IF(I76=0,"",I75/I76*100)</f>
        <v/>
      </c>
    </row>
    <row r="76" spans="1:10" ht="25.5" customHeight="1" x14ac:dyDescent="0.25">
      <c r="A76" s="174"/>
      <c r="B76" s="182" t="s">
        <v>1</v>
      </c>
      <c r="C76" s="183"/>
      <c r="D76" s="184"/>
      <c r="E76" s="184"/>
      <c r="F76" s="189"/>
      <c r="G76" s="185"/>
      <c r="H76" s="185"/>
      <c r="I76" s="185">
        <f>SUM(I53:I75)</f>
        <v>0</v>
      </c>
      <c r="J76" s="187">
        <f>SUM(J53:J75)</f>
        <v>0</v>
      </c>
    </row>
    <row r="77" spans="1:10" x14ac:dyDescent="0.25">
      <c r="F77" s="129"/>
      <c r="G77" s="129"/>
      <c r="H77" s="129"/>
      <c r="I77" s="129"/>
      <c r="J77" s="130"/>
    </row>
    <row r="78" spans="1:10" x14ac:dyDescent="0.25">
      <c r="F78" s="129"/>
      <c r="G78" s="129"/>
      <c r="H78" s="129"/>
      <c r="I78" s="129"/>
      <c r="J78" s="130"/>
    </row>
    <row r="79" spans="1:10" x14ac:dyDescent="0.25">
      <c r="F79" s="129"/>
      <c r="G79" s="129"/>
      <c r="H79" s="129"/>
      <c r="I79" s="129"/>
      <c r="J79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5:E75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3" t="s">
        <v>7</v>
      </c>
      <c r="B1" s="103"/>
      <c r="C1" s="104"/>
      <c r="D1" s="103"/>
      <c r="E1" s="103"/>
      <c r="F1" s="103"/>
      <c r="G1" s="103"/>
    </row>
    <row r="2" spans="1:7" ht="24.9" customHeight="1" x14ac:dyDescent="0.25">
      <c r="A2" s="50" t="s">
        <v>8</v>
      </c>
      <c r="B2" s="49"/>
      <c r="C2" s="105"/>
      <c r="D2" s="105"/>
      <c r="E2" s="105"/>
      <c r="F2" s="105"/>
      <c r="G2" s="106"/>
    </row>
    <row r="3" spans="1:7" ht="24.9" customHeight="1" x14ac:dyDescent="0.25">
      <c r="A3" s="50" t="s">
        <v>9</v>
      </c>
      <c r="B3" s="49"/>
      <c r="C3" s="105"/>
      <c r="D3" s="105"/>
      <c r="E3" s="105"/>
      <c r="F3" s="105"/>
      <c r="G3" s="106"/>
    </row>
    <row r="4" spans="1:7" ht="24.9" customHeight="1" x14ac:dyDescent="0.25">
      <c r="A4" s="50" t="s">
        <v>10</v>
      </c>
      <c r="B4" s="49"/>
      <c r="C4" s="105"/>
      <c r="D4" s="105"/>
      <c r="E4" s="105"/>
      <c r="F4" s="105"/>
      <c r="G4" s="10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0DBA-6DFD-40AC-8EA4-8C639F4A93B5}">
  <sheetPr>
    <outlinePr summaryBelow="0"/>
  </sheetPr>
  <dimension ref="A1:BH5000"/>
  <sheetViews>
    <sheetView workbookViewId="0">
      <pane ySplit="7" topLeftCell="A8" activePane="bottomLeft" state="frozen"/>
      <selection pane="bottomLeft" activeCell="AA12" sqref="AA12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103</v>
      </c>
    </row>
    <row r="2" spans="1:60" ht="25.05" customHeight="1" x14ac:dyDescent="0.25">
      <c r="A2" s="192" t="s">
        <v>8</v>
      </c>
      <c r="B2" s="49"/>
      <c r="C2" s="195" t="s">
        <v>704</v>
      </c>
      <c r="D2" s="193"/>
      <c r="E2" s="193"/>
      <c r="F2" s="193"/>
      <c r="G2" s="194"/>
      <c r="AG2" t="s">
        <v>104</v>
      </c>
    </row>
    <row r="3" spans="1:60" ht="25.05" customHeight="1" x14ac:dyDescent="0.25">
      <c r="A3" s="192" t="s">
        <v>9</v>
      </c>
      <c r="B3" s="49"/>
      <c r="C3" s="195" t="s">
        <v>46</v>
      </c>
      <c r="D3" s="193"/>
      <c r="E3" s="193"/>
      <c r="F3" s="193"/>
      <c r="G3" s="194"/>
      <c r="AC3" s="171" t="s">
        <v>104</v>
      </c>
      <c r="AG3" t="s">
        <v>105</v>
      </c>
    </row>
    <row r="4" spans="1:60" ht="25.05" customHeight="1" x14ac:dyDescent="0.25">
      <c r="A4" s="196" t="s">
        <v>10</v>
      </c>
      <c r="B4" s="197" t="s">
        <v>45</v>
      </c>
      <c r="C4" s="198" t="s">
        <v>47</v>
      </c>
      <c r="D4" s="199"/>
      <c r="E4" s="199"/>
      <c r="F4" s="199"/>
      <c r="G4" s="200"/>
      <c r="AG4" t="s">
        <v>106</v>
      </c>
    </row>
    <row r="5" spans="1:60" x14ac:dyDescent="0.25">
      <c r="D5" s="10"/>
    </row>
    <row r="6" spans="1:60" ht="39.6" x14ac:dyDescent="0.25">
      <c r="A6" s="202" t="s">
        <v>107</v>
      </c>
      <c r="B6" s="204" t="s">
        <v>108</v>
      </c>
      <c r="C6" s="204" t="s">
        <v>109</v>
      </c>
      <c r="D6" s="203" t="s">
        <v>110</v>
      </c>
      <c r="E6" s="202" t="s">
        <v>111</v>
      </c>
      <c r="F6" s="201" t="s">
        <v>112</v>
      </c>
      <c r="G6" s="202" t="s">
        <v>31</v>
      </c>
      <c r="H6" s="205" t="s">
        <v>32</v>
      </c>
      <c r="I6" s="205" t="s">
        <v>113</v>
      </c>
      <c r="J6" s="205" t="s">
        <v>33</v>
      </c>
      <c r="K6" s="205" t="s">
        <v>114</v>
      </c>
      <c r="L6" s="205" t="s">
        <v>115</v>
      </c>
      <c r="M6" s="205" t="s">
        <v>116</v>
      </c>
      <c r="N6" s="205" t="s">
        <v>117</v>
      </c>
      <c r="O6" s="205" t="s">
        <v>118</v>
      </c>
      <c r="P6" s="205" t="s">
        <v>119</v>
      </c>
      <c r="Q6" s="205" t="s">
        <v>120</v>
      </c>
      <c r="R6" s="205" t="s">
        <v>121</v>
      </c>
      <c r="S6" s="205" t="s">
        <v>122</v>
      </c>
      <c r="T6" s="205" t="s">
        <v>123</v>
      </c>
      <c r="U6" s="205" t="s">
        <v>124</v>
      </c>
      <c r="V6" s="205" t="s">
        <v>125</v>
      </c>
      <c r="W6" s="205" t="s">
        <v>126</v>
      </c>
      <c r="X6" s="205" t="s">
        <v>127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33" t="s">
        <v>128</v>
      </c>
      <c r="B8" s="234" t="s">
        <v>43</v>
      </c>
      <c r="C8" s="255" t="s">
        <v>60</v>
      </c>
      <c r="D8" s="235"/>
      <c r="E8" s="236"/>
      <c r="F8" s="237"/>
      <c r="G8" s="238">
        <f>SUMIF(AG9:AG217,"&lt;&gt;NOR",G9:G217)</f>
        <v>0</v>
      </c>
      <c r="H8" s="232"/>
      <c r="I8" s="232">
        <f>SUM(I9:I217)</f>
        <v>72790.28</v>
      </c>
      <c r="J8" s="232"/>
      <c r="K8" s="232">
        <f>SUM(K9:K217)</f>
        <v>271227.5</v>
      </c>
      <c r="L8" s="232"/>
      <c r="M8" s="232">
        <f>SUM(M9:M217)</f>
        <v>0</v>
      </c>
      <c r="N8" s="232"/>
      <c r="O8" s="232">
        <f>SUM(O9:O217)</f>
        <v>63.28</v>
      </c>
      <c r="P8" s="232"/>
      <c r="Q8" s="232">
        <f>SUM(Q9:Q217)</f>
        <v>1.89</v>
      </c>
      <c r="R8" s="232"/>
      <c r="S8" s="232"/>
      <c r="T8" s="232"/>
      <c r="U8" s="232"/>
      <c r="V8" s="232">
        <f>SUM(V9:V217)</f>
        <v>0</v>
      </c>
      <c r="W8" s="232"/>
      <c r="X8" s="232"/>
      <c r="AG8" t="s">
        <v>129</v>
      </c>
    </row>
    <row r="9" spans="1:60" ht="40.799999999999997" outlineLevel="1" x14ac:dyDescent="0.25">
      <c r="A9" s="239">
        <v>1</v>
      </c>
      <c r="B9" s="240" t="s">
        <v>130</v>
      </c>
      <c r="C9" s="256" t="s">
        <v>131</v>
      </c>
      <c r="D9" s="241" t="s">
        <v>132</v>
      </c>
      <c r="E9" s="242">
        <v>1.05</v>
      </c>
      <c r="F9" s="243"/>
      <c r="G9" s="244">
        <f>ROUND(E9*F9,2)</f>
        <v>0</v>
      </c>
      <c r="H9" s="226">
        <v>0</v>
      </c>
      <c r="I9" s="225">
        <f>ROUND(E9*H9,2)</f>
        <v>0</v>
      </c>
      <c r="J9" s="226">
        <v>376</v>
      </c>
      <c r="K9" s="225">
        <f>ROUND(E9*J9,2)</f>
        <v>394.8</v>
      </c>
      <c r="L9" s="225">
        <v>21</v>
      </c>
      <c r="M9" s="225">
        <f>G9*(1+L9/100)</f>
        <v>0</v>
      </c>
      <c r="N9" s="225">
        <v>0</v>
      </c>
      <c r="O9" s="225">
        <f>ROUND(E9*N9,2)</f>
        <v>0</v>
      </c>
      <c r="P9" s="225">
        <v>1.8</v>
      </c>
      <c r="Q9" s="225">
        <f>ROUND(E9*P9,2)</f>
        <v>1.89</v>
      </c>
      <c r="R9" s="225"/>
      <c r="S9" s="225" t="s">
        <v>133</v>
      </c>
      <c r="T9" s="225" t="s">
        <v>134</v>
      </c>
      <c r="U9" s="225">
        <v>0</v>
      </c>
      <c r="V9" s="225">
        <f>ROUND(E9*U9,2)</f>
        <v>0</v>
      </c>
      <c r="W9" s="225"/>
      <c r="X9" s="225" t="s">
        <v>135</v>
      </c>
      <c r="Y9" s="206"/>
      <c r="Z9" s="206"/>
      <c r="AA9" s="206"/>
      <c r="AB9" s="206"/>
      <c r="AC9" s="206"/>
      <c r="AD9" s="206"/>
      <c r="AE9" s="206"/>
      <c r="AF9" s="206"/>
      <c r="AG9" s="206" t="s">
        <v>136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7" t="s">
        <v>137</v>
      </c>
      <c r="D10" s="245"/>
      <c r="E10" s="245"/>
      <c r="F10" s="245"/>
      <c r="G10" s="24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138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23"/>
      <c r="B11" s="224"/>
      <c r="C11" s="258" t="s">
        <v>139</v>
      </c>
      <c r="D11" s="230"/>
      <c r="E11" s="231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06"/>
      <c r="Z11" s="206"/>
      <c r="AA11" s="206"/>
      <c r="AB11" s="206"/>
      <c r="AC11" s="206"/>
      <c r="AD11" s="206"/>
      <c r="AE11" s="206"/>
      <c r="AF11" s="206"/>
      <c r="AG11" s="206" t="s">
        <v>140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8" t="s">
        <v>141</v>
      </c>
      <c r="D12" s="230"/>
      <c r="E12" s="231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06"/>
      <c r="Z12" s="206"/>
      <c r="AA12" s="206"/>
      <c r="AB12" s="206"/>
      <c r="AC12" s="206"/>
      <c r="AD12" s="206"/>
      <c r="AE12" s="206"/>
      <c r="AF12" s="206"/>
      <c r="AG12" s="206" t="s">
        <v>140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58" t="s">
        <v>142</v>
      </c>
      <c r="D13" s="230"/>
      <c r="E13" s="231">
        <v>1.05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140</v>
      </c>
      <c r="AH13" s="206">
        <v>0</v>
      </c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20.399999999999999" outlineLevel="1" x14ac:dyDescent="0.25">
      <c r="A14" s="239">
        <v>2</v>
      </c>
      <c r="B14" s="240" t="s">
        <v>143</v>
      </c>
      <c r="C14" s="256" t="s">
        <v>144</v>
      </c>
      <c r="D14" s="241" t="s">
        <v>145</v>
      </c>
      <c r="E14" s="242">
        <v>120</v>
      </c>
      <c r="F14" s="243"/>
      <c r="G14" s="244">
        <f>ROUND(E14*F14,2)</f>
        <v>0</v>
      </c>
      <c r="H14" s="226">
        <v>0</v>
      </c>
      <c r="I14" s="225">
        <f>ROUND(E14*H14,2)</f>
        <v>0</v>
      </c>
      <c r="J14" s="226">
        <v>88.5</v>
      </c>
      <c r="K14" s="225">
        <f>ROUND(E14*J14,2)</f>
        <v>10620</v>
      </c>
      <c r="L14" s="225">
        <v>21</v>
      </c>
      <c r="M14" s="225">
        <f>G14*(1+L14/100)</f>
        <v>0</v>
      </c>
      <c r="N14" s="225">
        <v>3.0000000000000001E-5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133</v>
      </c>
      <c r="T14" s="225" t="s">
        <v>134</v>
      </c>
      <c r="U14" s="225">
        <v>0</v>
      </c>
      <c r="V14" s="225">
        <f>ROUND(E14*U14,2)</f>
        <v>0</v>
      </c>
      <c r="W14" s="225"/>
      <c r="X14" s="225" t="s">
        <v>135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136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5">
      <c r="A15" s="223"/>
      <c r="B15" s="224"/>
      <c r="C15" s="257" t="s">
        <v>146</v>
      </c>
      <c r="D15" s="245"/>
      <c r="E15" s="245"/>
      <c r="F15" s="245"/>
      <c r="G15" s="24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138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ht="20.399999999999999" outlineLevel="1" x14ac:dyDescent="0.25">
      <c r="A16" s="223"/>
      <c r="B16" s="224"/>
      <c r="C16" s="258" t="s">
        <v>147</v>
      </c>
      <c r="D16" s="230"/>
      <c r="E16" s="231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06"/>
      <c r="Z16" s="206"/>
      <c r="AA16" s="206"/>
      <c r="AB16" s="206"/>
      <c r="AC16" s="206"/>
      <c r="AD16" s="206"/>
      <c r="AE16" s="206"/>
      <c r="AF16" s="206"/>
      <c r="AG16" s="206" t="s">
        <v>140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ht="20.399999999999999" outlineLevel="1" x14ac:dyDescent="0.25">
      <c r="A17" s="223"/>
      <c r="B17" s="224"/>
      <c r="C17" s="258" t="s">
        <v>148</v>
      </c>
      <c r="D17" s="230"/>
      <c r="E17" s="231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06"/>
      <c r="Z17" s="206"/>
      <c r="AA17" s="206"/>
      <c r="AB17" s="206"/>
      <c r="AC17" s="206"/>
      <c r="AD17" s="206"/>
      <c r="AE17" s="206"/>
      <c r="AF17" s="206"/>
      <c r="AG17" s="206" t="s">
        <v>140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ht="30.6" outlineLevel="1" x14ac:dyDescent="0.25">
      <c r="A18" s="223"/>
      <c r="B18" s="224"/>
      <c r="C18" s="258" t="s">
        <v>149</v>
      </c>
      <c r="D18" s="230"/>
      <c r="E18" s="231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140</v>
      </c>
      <c r="AH18" s="206">
        <v>0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0.399999999999999" outlineLevel="1" x14ac:dyDescent="0.25">
      <c r="A19" s="223"/>
      <c r="B19" s="224"/>
      <c r="C19" s="258" t="s">
        <v>150</v>
      </c>
      <c r="D19" s="230"/>
      <c r="E19" s="231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06"/>
      <c r="Z19" s="206"/>
      <c r="AA19" s="206"/>
      <c r="AB19" s="206"/>
      <c r="AC19" s="206"/>
      <c r="AD19" s="206"/>
      <c r="AE19" s="206"/>
      <c r="AF19" s="206"/>
      <c r="AG19" s="206" t="s">
        <v>140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ht="30.6" outlineLevel="1" x14ac:dyDescent="0.25">
      <c r="A20" s="223"/>
      <c r="B20" s="224"/>
      <c r="C20" s="258" t="s">
        <v>151</v>
      </c>
      <c r="D20" s="230"/>
      <c r="E20" s="231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06"/>
      <c r="Z20" s="206"/>
      <c r="AA20" s="206"/>
      <c r="AB20" s="206"/>
      <c r="AC20" s="206"/>
      <c r="AD20" s="206"/>
      <c r="AE20" s="206"/>
      <c r="AF20" s="206"/>
      <c r="AG20" s="206" t="s">
        <v>140</v>
      </c>
      <c r="AH20" s="206">
        <v>0</v>
      </c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ht="20.399999999999999" outlineLevel="1" x14ac:dyDescent="0.25">
      <c r="A21" s="223"/>
      <c r="B21" s="224"/>
      <c r="C21" s="258" t="s">
        <v>152</v>
      </c>
      <c r="D21" s="230"/>
      <c r="E21" s="231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06"/>
      <c r="Z21" s="206"/>
      <c r="AA21" s="206"/>
      <c r="AB21" s="206"/>
      <c r="AC21" s="206"/>
      <c r="AD21" s="206"/>
      <c r="AE21" s="206"/>
      <c r="AF21" s="206"/>
      <c r="AG21" s="206" t="s">
        <v>140</v>
      </c>
      <c r="AH21" s="206">
        <v>0</v>
      </c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8" t="s">
        <v>153</v>
      </c>
      <c r="D22" s="230"/>
      <c r="E22" s="231">
        <v>120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140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20.399999999999999" outlineLevel="1" x14ac:dyDescent="0.25">
      <c r="A23" s="239">
        <v>3</v>
      </c>
      <c r="B23" s="240" t="s">
        <v>154</v>
      </c>
      <c r="C23" s="256" t="s">
        <v>155</v>
      </c>
      <c r="D23" s="241" t="s">
        <v>156</v>
      </c>
      <c r="E23" s="242">
        <v>89.6</v>
      </c>
      <c r="F23" s="243"/>
      <c r="G23" s="244">
        <f>ROUND(E23*F23,2)</f>
        <v>0</v>
      </c>
      <c r="H23" s="226">
        <v>0</v>
      </c>
      <c r="I23" s="225">
        <f>ROUND(E23*H23,2)</f>
        <v>0</v>
      </c>
      <c r="J23" s="226">
        <v>61.2</v>
      </c>
      <c r="K23" s="225">
        <f>ROUND(E23*J23,2)</f>
        <v>5483.52</v>
      </c>
      <c r="L23" s="225">
        <v>21</v>
      </c>
      <c r="M23" s="225">
        <f>G23*(1+L23/100)</f>
        <v>0</v>
      </c>
      <c r="N23" s="225">
        <v>0</v>
      </c>
      <c r="O23" s="225">
        <f>ROUND(E23*N23,2)</f>
        <v>0</v>
      </c>
      <c r="P23" s="225">
        <v>0</v>
      </c>
      <c r="Q23" s="225">
        <f>ROUND(E23*P23,2)</f>
        <v>0</v>
      </c>
      <c r="R23" s="225"/>
      <c r="S23" s="225" t="s">
        <v>133</v>
      </c>
      <c r="T23" s="225" t="s">
        <v>134</v>
      </c>
      <c r="U23" s="225">
        <v>0</v>
      </c>
      <c r="V23" s="225">
        <f>ROUND(E23*U23,2)</f>
        <v>0</v>
      </c>
      <c r="W23" s="225"/>
      <c r="X23" s="225" t="s">
        <v>135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136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23"/>
      <c r="B24" s="224"/>
      <c r="C24" s="257" t="s">
        <v>157</v>
      </c>
      <c r="D24" s="245"/>
      <c r="E24" s="245"/>
      <c r="F24" s="245"/>
      <c r="G24" s="24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06"/>
      <c r="Z24" s="206"/>
      <c r="AA24" s="206"/>
      <c r="AB24" s="206"/>
      <c r="AC24" s="206"/>
      <c r="AD24" s="206"/>
      <c r="AE24" s="206"/>
      <c r="AF24" s="206"/>
      <c r="AG24" s="206" t="s">
        <v>138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ht="20.399999999999999" outlineLevel="1" x14ac:dyDescent="0.25">
      <c r="A25" s="223"/>
      <c r="B25" s="224"/>
      <c r="C25" s="258" t="s">
        <v>158</v>
      </c>
      <c r="D25" s="230"/>
      <c r="E25" s="231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06"/>
      <c r="Z25" s="206"/>
      <c r="AA25" s="206"/>
      <c r="AB25" s="206"/>
      <c r="AC25" s="206"/>
      <c r="AD25" s="206"/>
      <c r="AE25" s="206"/>
      <c r="AF25" s="206"/>
      <c r="AG25" s="206" t="s">
        <v>140</v>
      </c>
      <c r="AH25" s="206">
        <v>0</v>
      </c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58" t="s">
        <v>159</v>
      </c>
      <c r="D26" s="230"/>
      <c r="E26" s="231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140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8" t="s">
        <v>160</v>
      </c>
      <c r="D27" s="230"/>
      <c r="E27" s="231">
        <v>89.6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140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ht="30.6" outlineLevel="1" x14ac:dyDescent="0.25">
      <c r="A28" s="239">
        <v>4</v>
      </c>
      <c r="B28" s="240" t="s">
        <v>161</v>
      </c>
      <c r="C28" s="256" t="s">
        <v>162</v>
      </c>
      <c r="D28" s="241" t="s">
        <v>132</v>
      </c>
      <c r="E28" s="242">
        <v>19.2</v>
      </c>
      <c r="F28" s="243"/>
      <c r="G28" s="244">
        <f>ROUND(E28*F28,2)</f>
        <v>0</v>
      </c>
      <c r="H28" s="226">
        <v>0</v>
      </c>
      <c r="I28" s="225">
        <f>ROUND(E28*H28,2)</f>
        <v>0</v>
      </c>
      <c r="J28" s="226">
        <v>584</v>
      </c>
      <c r="K28" s="225">
        <f>ROUND(E28*J28,2)</f>
        <v>11212.8</v>
      </c>
      <c r="L28" s="225">
        <v>21</v>
      </c>
      <c r="M28" s="225">
        <f>G28*(1+L28/100)</f>
        <v>0</v>
      </c>
      <c r="N28" s="225">
        <v>0</v>
      </c>
      <c r="O28" s="225">
        <f>ROUND(E28*N28,2)</f>
        <v>0</v>
      </c>
      <c r="P28" s="225">
        <v>0</v>
      </c>
      <c r="Q28" s="225">
        <f>ROUND(E28*P28,2)</f>
        <v>0</v>
      </c>
      <c r="R28" s="225"/>
      <c r="S28" s="225" t="s">
        <v>133</v>
      </c>
      <c r="T28" s="225" t="s">
        <v>134</v>
      </c>
      <c r="U28" s="225">
        <v>0</v>
      </c>
      <c r="V28" s="225">
        <f>ROUND(E28*U28,2)</f>
        <v>0</v>
      </c>
      <c r="W28" s="225"/>
      <c r="X28" s="225" t="s">
        <v>135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136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57" t="s">
        <v>163</v>
      </c>
      <c r="D29" s="245"/>
      <c r="E29" s="245"/>
      <c r="F29" s="245"/>
      <c r="G29" s="24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138</v>
      </c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8" t="s">
        <v>164</v>
      </c>
      <c r="D30" s="230"/>
      <c r="E30" s="231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140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58" t="s">
        <v>165</v>
      </c>
      <c r="D31" s="230"/>
      <c r="E31" s="231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140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58" t="s">
        <v>166</v>
      </c>
      <c r="D32" s="230"/>
      <c r="E32" s="231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140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58" t="s">
        <v>167</v>
      </c>
      <c r="D33" s="230"/>
      <c r="E33" s="231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140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58" t="s">
        <v>168</v>
      </c>
      <c r="D34" s="230"/>
      <c r="E34" s="231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140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58" t="s">
        <v>169</v>
      </c>
      <c r="D35" s="230"/>
      <c r="E35" s="231">
        <v>19.2</v>
      </c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140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ht="30.6" outlineLevel="1" x14ac:dyDescent="0.25">
      <c r="A36" s="239">
        <v>5</v>
      </c>
      <c r="B36" s="240" t="s">
        <v>170</v>
      </c>
      <c r="C36" s="256" t="s">
        <v>171</v>
      </c>
      <c r="D36" s="241" t="s">
        <v>132</v>
      </c>
      <c r="E36" s="242">
        <v>96</v>
      </c>
      <c r="F36" s="243"/>
      <c r="G36" s="244">
        <f>ROUND(E36*F36,2)</f>
        <v>0</v>
      </c>
      <c r="H36" s="226">
        <v>0</v>
      </c>
      <c r="I36" s="225">
        <f>ROUND(E36*H36,2)</f>
        <v>0</v>
      </c>
      <c r="J36" s="226">
        <v>334</v>
      </c>
      <c r="K36" s="225">
        <f>ROUND(E36*J36,2)</f>
        <v>32064</v>
      </c>
      <c r="L36" s="225">
        <v>21</v>
      </c>
      <c r="M36" s="225">
        <f>G36*(1+L36/100)</f>
        <v>0</v>
      </c>
      <c r="N36" s="225">
        <v>0</v>
      </c>
      <c r="O36" s="225">
        <f>ROUND(E36*N36,2)</f>
        <v>0</v>
      </c>
      <c r="P36" s="225">
        <v>0</v>
      </c>
      <c r="Q36" s="225">
        <f>ROUND(E36*P36,2)</f>
        <v>0</v>
      </c>
      <c r="R36" s="225"/>
      <c r="S36" s="225" t="s">
        <v>133</v>
      </c>
      <c r="T36" s="225" t="s">
        <v>134</v>
      </c>
      <c r="U36" s="225">
        <v>0</v>
      </c>
      <c r="V36" s="225">
        <f>ROUND(E36*U36,2)</f>
        <v>0</v>
      </c>
      <c r="W36" s="225"/>
      <c r="X36" s="225" t="s">
        <v>135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136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57" t="s">
        <v>172</v>
      </c>
      <c r="D37" s="245"/>
      <c r="E37" s="245"/>
      <c r="F37" s="245"/>
      <c r="G37" s="24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138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58" t="s">
        <v>173</v>
      </c>
      <c r="D38" s="230"/>
      <c r="E38" s="231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140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23"/>
      <c r="B39" s="224"/>
      <c r="C39" s="258" t="s">
        <v>174</v>
      </c>
      <c r="D39" s="230"/>
      <c r="E39" s="231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06"/>
      <c r="Z39" s="206"/>
      <c r="AA39" s="206"/>
      <c r="AB39" s="206"/>
      <c r="AC39" s="206"/>
      <c r="AD39" s="206"/>
      <c r="AE39" s="206"/>
      <c r="AF39" s="206"/>
      <c r="AG39" s="206" t="s">
        <v>140</v>
      </c>
      <c r="AH39" s="206">
        <v>0</v>
      </c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58" t="s">
        <v>74</v>
      </c>
      <c r="D40" s="230"/>
      <c r="E40" s="231">
        <v>96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140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ht="30.6" outlineLevel="1" x14ac:dyDescent="0.25">
      <c r="A41" s="239">
        <v>6</v>
      </c>
      <c r="B41" s="240" t="s">
        <v>175</v>
      </c>
      <c r="C41" s="256" t="s">
        <v>176</v>
      </c>
      <c r="D41" s="241" t="s">
        <v>132</v>
      </c>
      <c r="E41" s="242">
        <v>75.936999999999998</v>
      </c>
      <c r="F41" s="243"/>
      <c r="G41" s="244">
        <f>ROUND(E41*F41,2)</f>
        <v>0</v>
      </c>
      <c r="H41" s="226">
        <v>0</v>
      </c>
      <c r="I41" s="225">
        <f>ROUND(E41*H41,2)</f>
        <v>0</v>
      </c>
      <c r="J41" s="226">
        <v>482</v>
      </c>
      <c r="K41" s="225">
        <f>ROUND(E41*J41,2)</f>
        <v>36601.629999999997</v>
      </c>
      <c r="L41" s="225">
        <v>21</v>
      </c>
      <c r="M41" s="225">
        <f>G41*(1+L41/100)</f>
        <v>0</v>
      </c>
      <c r="N41" s="225">
        <v>0</v>
      </c>
      <c r="O41" s="225">
        <f>ROUND(E41*N41,2)</f>
        <v>0</v>
      </c>
      <c r="P41" s="225">
        <v>0</v>
      </c>
      <c r="Q41" s="225">
        <f>ROUND(E41*P41,2)</f>
        <v>0</v>
      </c>
      <c r="R41" s="225"/>
      <c r="S41" s="225" t="s">
        <v>133</v>
      </c>
      <c r="T41" s="225" t="s">
        <v>134</v>
      </c>
      <c r="U41" s="225">
        <v>0</v>
      </c>
      <c r="V41" s="225">
        <f>ROUND(E41*U41,2)</f>
        <v>0</v>
      </c>
      <c r="W41" s="225"/>
      <c r="X41" s="225" t="s">
        <v>135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136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5">
      <c r="A42" s="223"/>
      <c r="B42" s="224"/>
      <c r="C42" s="257" t="s">
        <v>177</v>
      </c>
      <c r="D42" s="245"/>
      <c r="E42" s="245"/>
      <c r="F42" s="245"/>
      <c r="G42" s="24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06"/>
      <c r="Z42" s="206"/>
      <c r="AA42" s="206"/>
      <c r="AB42" s="206"/>
      <c r="AC42" s="206"/>
      <c r="AD42" s="206"/>
      <c r="AE42" s="206"/>
      <c r="AF42" s="206"/>
      <c r="AG42" s="206" t="s">
        <v>138</v>
      </c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ht="20.399999999999999" outlineLevel="1" x14ac:dyDescent="0.25">
      <c r="A43" s="223"/>
      <c r="B43" s="224"/>
      <c r="C43" s="258" t="s">
        <v>178</v>
      </c>
      <c r="D43" s="230"/>
      <c r="E43" s="231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06"/>
      <c r="Z43" s="206"/>
      <c r="AA43" s="206"/>
      <c r="AB43" s="206"/>
      <c r="AC43" s="206"/>
      <c r="AD43" s="206"/>
      <c r="AE43" s="206"/>
      <c r="AF43" s="206"/>
      <c r="AG43" s="206" t="s">
        <v>140</v>
      </c>
      <c r="AH43" s="206">
        <v>0</v>
      </c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8" t="s">
        <v>179</v>
      </c>
      <c r="D44" s="230"/>
      <c r="E44" s="231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140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58" t="s">
        <v>180</v>
      </c>
      <c r="D45" s="230"/>
      <c r="E45" s="231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140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5">
      <c r="A46" s="223"/>
      <c r="B46" s="224"/>
      <c r="C46" s="258" t="s">
        <v>168</v>
      </c>
      <c r="D46" s="230"/>
      <c r="E46" s="231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06"/>
      <c r="Z46" s="206"/>
      <c r="AA46" s="206"/>
      <c r="AB46" s="206"/>
      <c r="AC46" s="206"/>
      <c r="AD46" s="206"/>
      <c r="AE46" s="206"/>
      <c r="AF46" s="206"/>
      <c r="AG46" s="206" t="s">
        <v>140</v>
      </c>
      <c r="AH46" s="206">
        <v>0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5">
      <c r="A47" s="223"/>
      <c r="B47" s="224"/>
      <c r="C47" s="258" t="s">
        <v>181</v>
      </c>
      <c r="D47" s="230"/>
      <c r="E47" s="231">
        <v>75.94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06"/>
      <c r="Z47" s="206"/>
      <c r="AA47" s="206"/>
      <c r="AB47" s="206"/>
      <c r="AC47" s="206"/>
      <c r="AD47" s="206"/>
      <c r="AE47" s="206"/>
      <c r="AF47" s="206"/>
      <c r="AG47" s="206" t="s">
        <v>140</v>
      </c>
      <c r="AH47" s="206">
        <v>0</v>
      </c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ht="30.6" outlineLevel="1" x14ac:dyDescent="0.25">
      <c r="A48" s="239">
        <v>7</v>
      </c>
      <c r="B48" s="240" t="s">
        <v>182</v>
      </c>
      <c r="C48" s="256" t="s">
        <v>183</v>
      </c>
      <c r="D48" s="241" t="s">
        <v>132</v>
      </c>
      <c r="E48" s="242">
        <v>0.48</v>
      </c>
      <c r="F48" s="243"/>
      <c r="G48" s="244">
        <f>ROUND(E48*F48,2)</f>
        <v>0</v>
      </c>
      <c r="H48" s="226">
        <v>0</v>
      </c>
      <c r="I48" s="225">
        <f>ROUND(E48*H48,2)</f>
        <v>0</v>
      </c>
      <c r="J48" s="226">
        <v>1350</v>
      </c>
      <c r="K48" s="225">
        <f>ROUND(E48*J48,2)</f>
        <v>648</v>
      </c>
      <c r="L48" s="225">
        <v>21</v>
      </c>
      <c r="M48" s="225">
        <f>G48*(1+L48/100)</f>
        <v>0</v>
      </c>
      <c r="N48" s="225">
        <v>0</v>
      </c>
      <c r="O48" s="225">
        <f>ROUND(E48*N48,2)</f>
        <v>0</v>
      </c>
      <c r="P48" s="225">
        <v>0</v>
      </c>
      <c r="Q48" s="225">
        <f>ROUND(E48*P48,2)</f>
        <v>0</v>
      </c>
      <c r="R48" s="225"/>
      <c r="S48" s="225" t="s">
        <v>133</v>
      </c>
      <c r="T48" s="225" t="s">
        <v>134</v>
      </c>
      <c r="U48" s="225">
        <v>0</v>
      </c>
      <c r="V48" s="225">
        <f>ROUND(E48*U48,2)</f>
        <v>0</v>
      </c>
      <c r="W48" s="225"/>
      <c r="X48" s="225" t="s">
        <v>135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136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23"/>
      <c r="B49" s="224"/>
      <c r="C49" s="257" t="s">
        <v>184</v>
      </c>
      <c r="D49" s="245"/>
      <c r="E49" s="245"/>
      <c r="F49" s="245"/>
      <c r="G49" s="24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06"/>
      <c r="Z49" s="206"/>
      <c r="AA49" s="206"/>
      <c r="AB49" s="206"/>
      <c r="AC49" s="206"/>
      <c r="AD49" s="206"/>
      <c r="AE49" s="206"/>
      <c r="AF49" s="206"/>
      <c r="AG49" s="206" t="s">
        <v>138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ht="20.399999999999999" outlineLevel="1" x14ac:dyDescent="0.25">
      <c r="A50" s="223"/>
      <c r="B50" s="224"/>
      <c r="C50" s="258" t="s">
        <v>185</v>
      </c>
      <c r="D50" s="230"/>
      <c r="E50" s="231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06"/>
      <c r="Z50" s="206"/>
      <c r="AA50" s="206"/>
      <c r="AB50" s="206"/>
      <c r="AC50" s="206"/>
      <c r="AD50" s="206"/>
      <c r="AE50" s="206"/>
      <c r="AF50" s="206"/>
      <c r="AG50" s="206" t="s">
        <v>140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23"/>
      <c r="B51" s="224"/>
      <c r="C51" s="258" t="s">
        <v>186</v>
      </c>
      <c r="D51" s="230"/>
      <c r="E51" s="231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06"/>
      <c r="Z51" s="206"/>
      <c r="AA51" s="206"/>
      <c r="AB51" s="206"/>
      <c r="AC51" s="206"/>
      <c r="AD51" s="206"/>
      <c r="AE51" s="206"/>
      <c r="AF51" s="206"/>
      <c r="AG51" s="206" t="s">
        <v>140</v>
      </c>
      <c r="AH51" s="206">
        <v>0</v>
      </c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23"/>
      <c r="B52" s="224"/>
      <c r="C52" s="258" t="s">
        <v>187</v>
      </c>
      <c r="D52" s="230"/>
      <c r="E52" s="231">
        <v>0.48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06"/>
      <c r="Z52" s="206"/>
      <c r="AA52" s="206"/>
      <c r="AB52" s="206"/>
      <c r="AC52" s="206"/>
      <c r="AD52" s="206"/>
      <c r="AE52" s="206"/>
      <c r="AF52" s="206"/>
      <c r="AG52" s="206" t="s">
        <v>140</v>
      </c>
      <c r="AH52" s="206">
        <v>0</v>
      </c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ht="30.6" outlineLevel="1" x14ac:dyDescent="0.25">
      <c r="A53" s="239">
        <v>8</v>
      </c>
      <c r="B53" s="240" t="s">
        <v>188</v>
      </c>
      <c r="C53" s="256" t="s">
        <v>189</v>
      </c>
      <c r="D53" s="241" t="s">
        <v>190</v>
      </c>
      <c r="E53" s="242">
        <v>26.95</v>
      </c>
      <c r="F53" s="243"/>
      <c r="G53" s="244">
        <f>ROUND(E53*F53,2)</f>
        <v>0</v>
      </c>
      <c r="H53" s="226">
        <v>0</v>
      </c>
      <c r="I53" s="225">
        <f>ROUND(E53*H53,2)</f>
        <v>0</v>
      </c>
      <c r="J53" s="226">
        <v>3300</v>
      </c>
      <c r="K53" s="225">
        <f>ROUND(E53*J53,2)</f>
        <v>88935</v>
      </c>
      <c r="L53" s="225">
        <v>21</v>
      </c>
      <c r="M53" s="225">
        <f>G53*(1+L53/100)</f>
        <v>0</v>
      </c>
      <c r="N53" s="225">
        <v>4.4000000000000003E-3</v>
      </c>
      <c r="O53" s="225">
        <f>ROUND(E53*N53,2)</f>
        <v>0.12</v>
      </c>
      <c r="P53" s="225">
        <v>0</v>
      </c>
      <c r="Q53" s="225">
        <f>ROUND(E53*P53,2)</f>
        <v>0</v>
      </c>
      <c r="R53" s="225"/>
      <c r="S53" s="225" t="s">
        <v>191</v>
      </c>
      <c r="T53" s="225" t="s">
        <v>192</v>
      </c>
      <c r="U53" s="225">
        <v>0</v>
      </c>
      <c r="V53" s="225">
        <f>ROUND(E53*U53,2)</f>
        <v>0</v>
      </c>
      <c r="W53" s="225"/>
      <c r="X53" s="225" t="s">
        <v>135</v>
      </c>
      <c r="Y53" s="206"/>
      <c r="Z53" s="206"/>
      <c r="AA53" s="206"/>
      <c r="AB53" s="206"/>
      <c r="AC53" s="206"/>
      <c r="AD53" s="206"/>
      <c r="AE53" s="206"/>
      <c r="AF53" s="206"/>
      <c r="AG53" s="206" t="s">
        <v>136</v>
      </c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 x14ac:dyDescent="0.25">
      <c r="A54" s="223"/>
      <c r="B54" s="224"/>
      <c r="C54" s="257" t="s">
        <v>193</v>
      </c>
      <c r="D54" s="245"/>
      <c r="E54" s="245"/>
      <c r="F54" s="245"/>
      <c r="G54" s="24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06"/>
      <c r="Z54" s="206"/>
      <c r="AA54" s="206"/>
      <c r="AB54" s="206"/>
      <c r="AC54" s="206"/>
      <c r="AD54" s="206"/>
      <c r="AE54" s="206"/>
      <c r="AF54" s="206"/>
      <c r="AG54" s="206" t="s">
        <v>138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ht="20.399999999999999" outlineLevel="1" x14ac:dyDescent="0.25">
      <c r="A55" s="223"/>
      <c r="B55" s="224"/>
      <c r="C55" s="258" t="s">
        <v>194</v>
      </c>
      <c r="D55" s="230"/>
      <c r="E55" s="231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06"/>
      <c r="Z55" s="206"/>
      <c r="AA55" s="206"/>
      <c r="AB55" s="206"/>
      <c r="AC55" s="206"/>
      <c r="AD55" s="206"/>
      <c r="AE55" s="206"/>
      <c r="AF55" s="206"/>
      <c r="AG55" s="206" t="s">
        <v>140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 x14ac:dyDescent="0.25">
      <c r="A56" s="223"/>
      <c r="B56" s="224"/>
      <c r="C56" s="258" t="s">
        <v>195</v>
      </c>
      <c r="D56" s="230"/>
      <c r="E56" s="231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06"/>
      <c r="Z56" s="206"/>
      <c r="AA56" s="206"/>
      <c r="AB56" s="206"/>
      <c r="AC56" s="206"/>
      <c r="AD56" s="206"/>
      <c r="AE56" s="206"/>
      <c r="AF56" s="206"/>
      <c r="AG56" s="206" t="s">
        <v>140</v>
      </c>
      <c r="AH56" s="206">
        <v>0</v>
      </c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 x14ac:dyDescent="0.25">
      <c r="A57" s="223"/>
      <c r="B57" s="224"/>
      <c r="C57" s="258" t="s">
        <v>196</v>
      </c>
      <c r="D57" s="230"/>
      <c r="E57" s="231">
        <v>26.95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06"/>
      <c r="Z57" s="206"/>
      <c r="AA57" s="206"/>
      <c r="AB57" s="206"/>
      <c r="AC57" s="206"/>
      <c r="AD57" s="206"/>
      <c r="AE57" s="206"/>
      <c r="AF57" s="206"/>
      <c r="AG57" s="206" t="s">
        <v>140</v>
      </c>
      <c r="AH57" s="206">
        <v>0</v>
      </c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5">
      <c r="A58" s="239">
        <v>9</v>
      </c>
      <c r="B58" s="240" t="s">
        <v>197</v>
      </c>
      <c r="C58" s="256" t="s">
        <v>198</v>
      </c>
      <c r="D58" s="241" t="s">
        <v>190</v>
      </c>
      <c r="E58" s="242">
        <v>27.759</v>
      </c>
      <c r="F58" s="243"/>
      <c r="G58" s="244">
        <f>ROUND(E58*F58,2)</f>
        <v>0</v>
      </c>
      <c r="H58" s="226">
        <v>1460</v>
      </c>
      <c r="I58" s="225">
        <f>ROUND(E58*H58,2)</f>
        <v>40528.14</v>
      </c>
      <c r="J58" s="226">
        <v>0</v>
      </c>
      <c r="K58" s="225">
        <f>ROUND(E58*J58,2)</f>
        <v>0</v>
      </c>
      <c r="L58" s="225">
        <v>21</v>
      </c>
      <c r="M58" s="225">
        <f>G58*(1+L58/100)</f>
        <v>0</v>
      </c>
      <c r="N58" s="225">
        <v>6.7299999999999999E-3</v>
      </c>
      <c r="O58" s="225">
        <f>ROUND(E58*N58,2)</f>
        <v>0.19</v>
      </c>
      <c r="P58" s="225">
        <v>0</v>
      </c>
      <c r="Q58" s="225">
        <f>ROUND(E58*P58,2)</f>
        <v>0</v>
      </c>
      <c r="R58" s="225"/>
      <c r="S58" s="225" t="s">
        <v>191</v>
      </c>
      <c r="T58" s="225" t="s">
        <v>192</v>
      </c>
      <c r="U58" s="225">
        <v>0</v>
      </c>
      <c r="V58" s="225">
        <f>ROUND(E58*U58,2)</f>
        <v>0</v>
      </c>
      <c r="W58" s="225"/>
      <c r="X58" s="225" t="s">
        <v>199</v>
      </c>
      <c r="Y58" s="206"/>
      <c r="Z58" s="206"/>
      <c r="AA58" s="206"/>
      <c r="AB58" s="206"/>
      <c r="AC58" s="206"/>
      <c r="AD58" s="206"/>
      <c r="AE58" s="206"/>
      <c r="AF58" s="206"/>
      <c r="AG58" s="206" t="s">
        <v>200</v>
      </c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ht="20.399999999999999" outlineLevel="1" x14ac:dyDescent="0.25">
      <c r="A59" s="223"/>
      <c r="B59" s="224"/>
      <c r="C59" s="258" t="s">
        <v>194</v>
      </c>
      <c r="D59" s="230"/>
      <c r="E59" s="231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06"/>
      <c r="Z59" s="206"/>
      <c r="AA59" s="206"/>
      <c r="AB59" s="206"/>
      <c r="AC59" s="206"/>
      <c r="AD59" s="206"/>
      <c r="AE59" s="206"/>
      <c r="AF59" s="206"/>
      <c r="AG59" s="206" t="s">
        <v>140</v>
      </c>
      <c r="AH59" s="206">
        <v>0</v>
      </c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5">
      <c r="A60" s="223"/>
      <c r="B60" s="224"/>
      <c r="C60" s="258" t="s">
        <v>201</v>
      </c>
      <c r="D60" s="230"/>
      <c r="E60" s="231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06"/>
      <c r="Z60" s="206"/>
      <c r="AA60" s="206"/>
      <c r="AB60" s="206"/>
      <c r="AC60" s="206"/>
      <c r="AD60" s="206"/>
      <c r="AE60" s="206"/>
      <c r="AF60" s="206"/>
      <c r="AG60" s="206" t="s">
        <v>140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5">
      <c r="A61" s="223"/>
      <c r="B61" s="224"/>
      <c r="C61" s="258" t="s">
        <v>202</v>
      </c>
      <c r="D61" s="230"/>
      <c r="E61" s="231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06"/>
      <c r="Z61" s="206"/>
      <c r="AA61" s="206"/>
      <c r="AB61" s="206"/>
      <c r="AC61" s="206"/>
      <c r="AD61" s="206"/>
      <c r="AE61" s="206"/>
      <c r="AF61" s="206"/>
      <c r="AG61" s="206" t="s">
        <v>140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5">
      <c r="A62" s="223"/>
      <c r="B62" s="224"/>
      <c r="C62" s="258" t="s">
        <v>203</v>
      </c>
      <c r="D62" s="230"/>
      <c r="E62" s="231">
        <v>27.76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06"/>
      <c r="Z62" s="206"/>
      <c r="AA62" s="206"/>
      <c r="AB62" s="206"/>
      <c r="AC62" s="206"/>
      <c r="AD62" s="206"/>
      <c r="AE62" s="206"/>
      <c r="AF62" s="206"/>
      <c r="AG62" s="206" t="s">
        <v>140</v>
      </c>
      <c r="AH62" s="206">
        <v>0</v>
      </c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ht="40.799999999999997" outlineLevel="1" x14ac:dyDescent="0.25">
      <c r="A63" s="239">
        <v>10</v>
      </c>
      <c r="B63" s="240" t="s">
        <v>204</v>
      </c>
      <c r="C63" s="256" t="s">
        <v>205</v>
      </c>
      <c r="D63" s="241" t="s">
        <v>132</v>
      </c>
      <c r="E63" s="242">
        <v>283.142</v>
      </c>
      <c r="F63" s="243"/>
      <c r="G63" s="244">
        <f>ROUND(E63*F63,2)</f>
        <v>0</v>
      </c>
      <c r="H63" s="226">
        <v>0</v>
      </c>
      <c r="I63" s="225">
        <f>ROUND(E63*H63,2)</f>
        <v>0</v>
      </c>
      <c r="J63" s="226">
        <v>47.2</v>
      </c>
      <c r="K63" s="225">
        <f>ROUND(E63*J63,2)</f>
        <v>13364.3</v>
      </c>
      <c r="L63" s="225">
        <v>21</v>
      </c>
      <c r="M63" s="225">
        <f>G63*(1+L63/100)</f>
        <v>0</v>
      </c>
      <c r="N63" s="225">
        <v>0</v>
      </c>
      <c r="O63" s="225">
        <f>ROUND(E63*N63,2)</f>
        <v>0</v>
      </c>
      <c r="P63" s="225">
        <v>0</v>
      </c>
      <c r="Q63" s="225">
        <f>ROUND(E63*P63,2)</f>
        <v>0</v>
      </c>
      <c r="R63" s="225"/>
      <c r="S63" s="225" t="s">
        <v>133</v>
      </c>
      <c r="T63" s="225" t="s">
        <v>134</v>
      </c>
      <c r="U63" s="225">
        <v>0</v>
      </c>
      <c r="V63" s="225">
        <f>ROUND(E63*U63,2)</f>
        <v>0</v>
      </c>
      <c r="W63" s="225"/>
      <c r="X63" s="225" t="s">
        <v>135</v>
      </c>
      <c r="Y63" s="206"/>
      <c r="Z63" s="206"/>
      <c r="AA63" s="206"/>
      <c r="AB63" s="206"/>
      <c r="AC63" s="206"/>
      <c r="AD63" s="206"/>
      <c r="AE63" s="206"/>
      <c r="AF63" s="206"/>
      <c r="AG63" s="206" t="s">
        <v>136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 x14ac:dyDescent="0.25">
      <c r="A64" s="223"/>
      <c r="B64" s="224"/>
      <c r="C64" s="257" t="s">
        <v>206</v>
      </c>
      <c r="D64" s="245"/>
      <c r="E64" s="245"/>
      <c r="F64" s="245"/>
      <c r="G64" s="24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06"/>
      <c r="Z64" s="206"/>
      <c r="AA64" s="206"/>
      <c r="AB64" s="206"/>
      <c r="AC64" s="206"/>
      <c r="AD64" s="206"/>
      <c r="AE64" s="206"/>
      <c r="AF64" s="206"/>
      <c r="AG64" s="206" t="s">
        <v>138</v>
      </c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 x14ac:dyDescent="0.25">
      <c r="A65" s="223"/>
      <c r="B65" s="224"/>
      <c r="C65" s="259" t="s">
        <v>207</v>
      </c>
      <c r="D65" s="246"/>
      <c r="E65" s="246"/>
      <c r="F65" s="246"/>
      <c r="G65" s="246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06"/>
      <c r="Z65" s="206"/>
      <c r="AA65" s="206"/>
      <c r="AB65" s="206"/>
      <c r="AC65" s="206"/>
      <c r="AD65" s="206"/>
      <c r="AE65" s="206"/>
      <c r="AF65" s="206"/>
      <c r="AG65" s="206" t="s">
        <v>138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ht="20.399999999999999" outlineLevel="1" x14ac:dyDescent="0.25">
      <c r="A66" s="223"/>
      <c r="B66" s="224"/>
      <c r="C66" s="258" t="s">
        <v>208</v>
      </c>
      <c r="D66" s="230"/>
      <c r="E66" s="231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06"/>
      <c r="Z66" s="206"/>
      <c r="AA66" s="206"/>
      <c r="AB66" s="206"/>
      <c r="AC66" s="206"/>
      <c r="AD66" s="206"/>
      <c r="AE66" s="206"/>
      <c r="AF66" s="206"/>
      <c r="AG66" s="206" t="s">
        <v>140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5">
      <c r="A67" s="223"/>
      <c r="B67" s="224"/>
      <c r="C67" s="258" t="s">
        <v>174</v>
      </c>
      <c r="D67" s="230"/>
      <c r="E67" s="231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06"/>
      <c r="Z67" s="206"/>
      <c r="AA67" s="206"/>
      <c r="AB67" s="206"/>
      <c r="AC67" s="206"/>
      <c r="AD67" s="206"/>
      <c r="AE67" s="206"/>
      <c r="AF67" s="206"/>
      <c r="AG67" s="206" t="s">
        <v>140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ht="20.399999999999999" outlineLevel="1" x14ac:dyDescent="0.25">
      <c r="A68" s="223"/>
      <c r="B68" s="224"/>
      <c r="C68" s="258" t="s">
        <v>209</v>
      </c>
      <c r="D68" s="230"/>
      <c r="E68" s="231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06"/>
      <c r="Z68" s="206"/>
      <c r="AA68" s="206"/>
      <c r="AB68" s="206"/>
      <c r="AC68" s="206"/>
      <c r="AD68" s="206"/>
      <c r="AE68" s="206"/>
      <c r="AF68" s="206"/>
      <c r="AG68" s="206" t="s">
        <v>140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5">
      <c r="A69" s="223"/>
      <c r="B69" s="224"/>
      <c r="C69" s="258" t="s">
        <v>210</v>
      </c>
      <c r="D69" s="230"/>
      <c r="E69" s="231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06"/>
      <c r="Z69" s="206"/>
      <c r="AA69" s="206"/>
      <c r="AB69" s="206"/>
      <c r="AC69" s="206"/>
      <c r="AD69" s="206"/>
      <c r="AE69" s="206"/>
      <c r="AF69" s="206"/>
      <c r="AG69" s="206" t="s">
        <v>140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ht="20.399999999999999" outlineLevel="1" x14ac:dyDescent="0.25">
      <c r="A70" s="223"/>
      <c r="B70" s="224"/>
      <c r="C70" s="258" t="s">
        <v>211</v>
      </c>
      <c r="D70" s="230"/>
      <c r="E70" s="231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06"/>
      <c r="Z70" s="206"/>
      <c r="AA70" s="206"/>
      <c r="AB70" s="206"/>
      <c r="AC70" s="206"/>
      <c r="AD70" s="206"/>
      <c r="AE70" s="206"/>
      <c r="AF70" s="206"/>
      <c r="AG70" s="206" t="s">
        <v>140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5">
      <c r="A71" s="223"/>
      <c r="B71" s="224"/>
      <c r="C71" s="258" t="s">
        <v>212</v>
      </c>
      <c r="D71" s="230"/>
      <c r="E71" s="231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06"/>
      <c r="Z71" s="206"/>
      <c r="AA71" s="206"/>
      <c r="AB71" s="206"/>
      <c r="AC71" s="206"/>
      <c r="AD71" s="206"/>
      <c r="AE71" s="206"/>
      <c r="AF71" s="206"/>
      <c r="AG71" s="206" t="s">
        <v>140</v>
      </c>
      <c r="AH71" s="206">
        <v>0</v>
      </c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ht="20.399999999999999" outlineLevel="1" x14ac:dyDescent="0.25">
      <c r="A72" s="223"/>
      <c r="B72" s="224"/>
      <c r="C72" s="258" t="s">
        <v>178</v>
      </c>
      <c r="D72" s="230"/>
      <c r="E72" s="231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06"/>
      <c r="Z72" s="206"/>
      <c r="AA72" s="206"/>
      <c r="AB72" s="206"/>
      <c r="AC72" s="206"/>
      <c r="AD72" s="206"/>
      <c r="AE72" s="206"/>
      <c r="AF72" s="206"/>
      <c r="AG72" s="206" t="s">
        <v>140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5">
      <c r="A73" s="223"/>
      <c r="B73" s="224"/>
      <c r="C73" s="258" t="s">
        <v>179</v>
      </c>
      <c r="D73" s="230"/>
      <c r="E73" s="231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06"/>
      <c r="Z73" s="206"/>
      <c r="AA73" s="206"/>
      <c r="AB73" s="206"/>
      <c r="AC73" s="206"/>
      <c r="AD73" s="206"/>
      <c r="AE73" s="206"/>
      <c r="AF73" s="206"/>
      <c r="AG73" s="206" t="s">
        <v>140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5">
      <c r="A74" s="223"/>
      <c r="B74" s="224"/>
      <c r="C74" s="258" t="s">
        <v>180</v>
      </c>
      <c r="D74" s="230"/>
      <c r="E74" s="231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06"/>
      <c r="Z74" s="206"/>
      <c r="AA74" s="206"/>
      <c r="AB74" s="206"/>
      <c r="AC74" s="206"/>
      <c r="AD74" s="206"/>
      <c r="AE74" s="206"/>
      <c r="AF74" s="206"/>
      <c r="AG74" s="206" t="s">
        <v>140</v>
      </c>
      <c r="AH74" s="206">
        <v>0</v>
      </c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ht="20.399999999999999" outlineLevel="1" x14ac:dyDescent="0.25">
      <c r="A75" s="223"/>
      <c r="B75" s="224"/>
      <c r="C75" s="258" t="s">
        <v>213</v>
      </c>
      <c r="D75" s="230"/>
      <c r="E75" s="231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06"/>
      <c r="Z75" s="206"/>
      <c r="AA75" s="206"/>
      <c r="AB75" s="206"/>
      <c r="AC75" s="206"/>
      <c r="AD75" s="206"/>
      <c r="AE75" s="206"/>
      <c r="AF75" s="206"/>
      <c r="AG75" s="206" t="s">
        <v>140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5">
      <c r="A76" s="223"/>
      <c r="B76" s="224"/>
      <c r="C76" s="258" t="s">
        <v>214</v>
      </c>
      <c r="D76" s="230"/>
      <c r="E76" s="231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06"/>
      <c r="Z76" s="206"/>
      <c r="AA76" s="206"/>
      <c r="AB76" s="206"/>
      <c r="AC76" s="206"/>
      <c r="AD76" s="206"/>
      <c r="AE76" s="206"/>
      <c r="AF76" s="206"/>
      <c r="AG76" s="206" t="s">
        <v>140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5">
      <c r="A77" s="223"/>
      <c r="B77" s="224"/>
      <c r="C77" s="258" t="s">
        <v>215</v>
      </c>
      <c r="D77" s="230"/>
      <c r="E77" s="231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06"/>
      <c r="Z77" s="206"/>
      <c r="AA77" s="206"/>
      <c r="AB77" s="206"/>
      <c r="AC77" s="206"/>
      <c r="AD77" s="206"/>
      <c r="AE77" s="206"/>
      <c r="AF77" s="206"/>
      <c r="AG77" s="206" t="s">
        <v>140</v>
      </c>
      <c r="AH77" s="206">
        <v>0</v>
      </c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ht="20.399999999999999" outlineLevel="1" x14ac:dyDescent="0.25">
      <c r="A78" s="223"/>
      <c r="B78" s="224"/>
      <c r="C78" s="258" t="s">
        <v>185</v>
      </c>
      <c r="D78" s="230"/>
      <c r="E78" s="231"/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06"/>
      <c r="Z78" s="206"/>
      <c r="AA78" s="206"/>
      <c r="AB78" s="206"/>
      <c r="AC78" s="206"/>
      <c r="AD78" s="206"/>
      <c r="AE78" s="206"/>
      <c r="AF78" s="206"/>
      <c r="AG78" s="206" t="s">
        <v>140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5">
      <c r="A79" s="223"/>
      <c r="B79" s="224"/>
      <c r="C79" s="258" t="s">
        <v>186</v>
      </c>
      <c r="D79" s="230"/>
      <c r="E79" s="231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06"/>
      <c r="Z79" s="206"/>
      <c r="AA79" s="206"/>
      <c r="AB79" s="206"/>
      <c r="AC79" s="206"/>
      <c r="AD79" s="206"/>
      <c r="AE79" s="206"/>
      <c r="AF79" s="206"/>
      <c r="AG79" s="206" t="s">
        <v>140</v>
      </c>
      <c r="AH79" s="206">
        <v>0</v>
      </c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5">
      <c r="A80" s="223"/>
      <c r="B80" s="224"/>
      <c r="C80" s="258" t="s">
        <v>168</v>
      </c>
      <c r="D80" s="230"/>
      <c r="E80" s="231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06"/>
      <c r="Z80" s="206"/>
      <c r="AA80" s="206"/>
      <c r="AB80" s="206"/>
      <c r="AC80" s="206"/>
      <c r="AD80" s="206"/>
      <c r="AE80" s="206"/>
      <c r="AF80" s="206"/>
      <c r="AG80" s="206" t="s">
        <v>140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5">
      <c r="A81" s="223"/>
      <c r="B81" s="224"/>
      <c r="C81" s="258" t="s">
        <v>216</v>
      </c>
      <c r="D81" s="230"/>
      <c r="E81" s="231">
        <v>283.14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06"/>
      <c r="Z81" s="206"/>
      <c r="AA81" s="206"/>
      <c r="AB81" s="206"/>
      <c r="AC81" s="206"/>
      <c r="AD81" s="206"/>
      <c r="AE81" s="206"/>
      <c r="AF81" s="206"/>
      <c r="AG81" s="206" t="s">
        <v>140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ht="30.6" outlineLevel="1" x14ac:dyDescent="0.25">
      <c r="A82" s="239">
        <v>11</v>
      </c>
      <c r="B82" s="240" t="s">
        <v>217</v>
      </c>
      <c r="C82" s="256" t="s">
        <v>218</v>
      </c>
      <c r="D82" s="241" t="s">
        <v>132</v>
      </c>
      <c r="E82" s="242">
        <v>84.45</v>
      </c>
      <c r="F82" s="243"/>
      <c r="G82" s="244">
        <f>ROUND(E82*F82,2)</f>
        <v>0</v>
      </c>
      <c r="H82" s="226">
        <v>0</v>
      </c>
      <c r="I82" s="225">
        <f>ROUND(E82*H82,2)</f>
        <v>0</v>
      </c>
      <c r="J82" s="226">
        <v>165</v>
      </c>
      <c r="K82" s="225">
        <f>ROUND(E82*J82,2)</f>
        <v>13934.25</v>
      </c>
      <c r="L82" s="225">
        <v>21</v>
      </c>
      <c r="M82" s="225">
        <f>G82*(1+L82/100)</f>
        <v>0</v>
      </c>
      <c r="N82" s="225">
        <v>0</v>
      </c>
      <c r="O82" s="225">
        <f>ROUND(E82*N82,2)</f>
        <v>0</v>
      </c>
      <c r="P82" s="225">
        <v>0</v>
      </c>
      <c r="Q82" s="225">
        <f>ROUND(E82*P82,2)</f>
        <v>0</v>
      </c>
      <c r="R82" s="225"/>
      <c r="S82" s="225" t="s">
        <v>133</v>
      </c>
      <c r="T82" s="225" t="s">
        <v>134</v>
      </c>
      <c r="U82" s="225">
        <v>0</v>
      </c>
      <c r="V82" s="225">
        <f>ROUND(E82*U82,2)</f>
        <v>0</v>
      </c>
      <c r="W82" s="225"/>
      <c r="X82" s="225" t="s">
        <v>135</v>
      </c>
      <c r="Y82" s="206"/>
      <c r="Z82" s="206"/>
      <c r="AA82" s="206"/>
      <c r="AB82" s="206"/>
      <c r="AC82" s="206"/>
      <c r="AD82" s="206"/>
      <c r="AE82" s="206"/>
      <c r="AF82" s="206"/>
      <c r="AG82" s="206" t="s">
        <v>136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5">
      <c r="A83" s="223"/>
      <c r="B83" s="224"/>
      <c r="C83" s="257" t="s">
        <v>219</v>
      </c>
      <c r="D83" s="245"/>
      <c r="E83" s="245"/>
      <c r="F83" s="245"/>
      <c r="G83" s="24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06"/>
      <c r="Z83" s="206"/>
      <c r="AA83" s="206"/>
      <c r="AB83" s="206"/>
      <c r="AC83" s="206"/>
      <c r="AD83" s="206"/>
      <c r="AE83" s="206"/>
      <c r="AF83" s="206"/>
      <c r="AG83" s="206" t="s">
        <v>138</v>
      </c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ht="20.399999999999999" outlineLevel="1" x14ac:dyDescent="0.25">
      <c r="A84" s="223"/>
      <c r="B84" s="224"/>
      <c r="C84" s="258" t="s">
        <v>209</v>
      </c>
      <c r="D84" s="230"/>
      <c r="E84" s="231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06"/>
      <c r="Z84" s="206"/>
      <c r="AA84" s="206"/>
      <c r="AB84" s="206"/>
      <c r="AC84" s="206"/>
      <c r="AD84" s="206"/>
      <c r="AE84" s="206"/>
      <c r="AF84" s="206"/>
      <c r="AG84" s="206" t="s">
        <v>140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5">
      <c r="A85" s="223"/>
      <c r="B85" s="224"/>
      <c r="C85" s="258" t="s">
        <v>210</v>
      </c>
      <c r="D85" s="230"/>
      <c r="E85" s="231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06"/>
      <c r="Z85" s="206"/>
      <c r="AA85" s="206"/>
      <c r="AB85" s="206"/>
      <c r="AC85" s="206"/>
      <c r="AD85" s="206"/>
      <c r="AE85" s="206"/>
      <c r="AF85" s="206"/>
      <c r="AG85" s="206" t="s">
        <v>140</v>
      </c>
      <c r="AH85" s="206">
        <v>0</v>
      </c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ht="20.399999999999999" outlineLevel="1" x14ac:dyDescent="0.25">
      <c r="A86" s="223"/>
      <c r="B86" s="224"/>
      <c r="C86" s="258" t="s">
        <v>220</v>
      </c>
      <c r="D86" s="230"/>
      <c r="E86" s="231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06"/>
      <c r="Z86" s="206"/>
      <c r="AA86" s="206"/>
      <c r="AB86" s="206"/>
      <c r="AC86" s="206"/>
      <c r="AD86" s="206"/>
      <c r="AE86" s="206"/>
      <c r="AF86" s="206"/>
      <c r="AG86" s="206" t="s">
        <v>140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5">
      <c r="A87" s="223"/>
      <c r="B87" s="224"/>
      <c r="C87" s="258" t="s">
        <v>212</v>
      </c>
      <c r="D87" s="230"/>
      <c r="E87" s="231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06"/>
      <c r="Z87" s="206"/>
      <c r="AA87" s="206"/>
      <c r="AB87" s="206"/>
      <c r="AC87" s="206"/>
      <c r="AD87" s="206"/>
      <c r="AE87" s="206"/>
      <c r="AF87" s="206"/>
      <c r="AG87" s="206" t="s">
        <v>140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5">
      <c r="A88" s="223"/>
      <c r="B88" s="224"/>
      <c r="C88" s="258" t="s">
        <v>221</v>
      </c>
      <c r="D88" s="230"/>
      <c r="E88" s="231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06"/>
      <c r="Z88" s="206"/>
      <c r="AA88" s="206"/>
      <c r="AB88" s="206"/>
      <c r="AC88" s="206"/>
      <c r="AD88" s="206"/>
      <c r="AE88" s="206"/>
      <c r="AF88" s="206"/>
      <c r="AG88" s="206" t="s">
        <v>140</v>
      </c>
      <c r="AH88" s="206">
        <v>0</v>
      </c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 x14ac:dyDescent="0.25">
      <c r="A89" s="223"/>
      <c r="B89" s="224"/>
      <c r="C89" s="258" t="s">
        <v>222</v>
      </c>
      <c r="D89" s="230"/>
      <c r="E89" s="231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06"/>
      <c r="Z89" s="206"/>
      <c r="AA89" s="206"/>
      <c r="AB89" s="206"/>
      <c r="AC89" s="206"/>
      <c r="AD89" s="206"/>
      <c r="AE89" s="206"/>
      <c r="AF89" s="206"/>
      <c r="AG89" s="206" t="s">
        <v>140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ht="20.399999999999999" outlineLevel="1" x14ac:dyDescent="0.25">
      <c r="A90" s="223"/>
      <c r="B90" s="224"/>
      <c r="C90" s="258" t="s">
        <v>223</v>
      </c>
      <c r="D90" s="230"/>
      <c r="E90" s="231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06"/>
      <c r="Z90" s="206"/>
      <c r="AA90" s="206"/>
      <c r="AB90" s="206"/>
      <c r="AC90" s="206"/>
      <c r="AD90" s="206"/>
      <c r="AE90" s="206"/>
      <c r="AF90" s="206"/>
      <c r="AG90" s="206" t="s">
        <v>140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5">
      <c r="A91" s="223"/>
      <c r="B91" s="224"/>
      <c r="C91" s="258" t="s">
        <v>224</v>
      </c>
      <c r="D91" s="230"/>
      <c r="E91" s="231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06"/>
      <c r="Z91" s="206"/>
      <c r="AA91" s="206"/>
      <c r="AB91" s="206"/>
      <c r="AC91" s="206"/>
      <c r="AD91" s="206"/>
      <c r="AE91" s="206"/>
      <c r="AF91" s="206"/>
      <c r="AG91" s="206" t="s">
        <v>140</v>
      </c>
      <c r="AH91" s="206">
        <v>0</v>
      </c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 x14ac:dyDescent="0.25">
      <c r="A92" s="223"/>
      <c r="B92" s="224"/>
      <c r="C92" s="258" t="s">
        <v>225</v>
      </c>
      <c r="D92" s="230"/>
      <c r="E92" s="231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06"/>
      <c r="Z92" s="206"/>
      <c r="AA92" s="206"/>
      <c r="AB92" s="206"/>
      <c r="AC92" s="206"/>
      <c r="AD92" s="206"/>
      <c r="AE92" s="206"/>
      <c r="AF92" s="206"/>
      <c r="AG92" s="206" t="s">
        <v>140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5">
      <c r="A93" s="223"/>
      <c r="B93" s="224"/>
      <c r="C93" s="258" t="s">
        <v>168</v>
      </c>
      <c r="D93" s="230"/>
      <c r="E93" s="231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06"/>
      <c r="Z93" s="206"/>
      <c r="AA93" s="206"/>
      <c r="AB93" s="206"/>
      <c r="AC93" s="206"/>
      <c r="AD93" s="206"/>
      <c r="AE93" s="206"/>
      <c r="AF93" s="206"/>
      <c r="AG93" s="206" t="s">
        <v>140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5">
      <c r="A94" s="223"/>
      <c r="B94" s="224"/>
      <c r="C94" s="258" t="s">
        <v>226</v>
      </c>
      <c r="D94" s="230"/>
      <c r="E94" s="231">
        <v>84.45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06"/>
      <c r="Z94" s="206"/>
      <c r="AA94" s="206"/>
      <c r="AB94" s="206"/>
      <c r="AC94" s="206"/>
      <c r="AD94" s="206"/>
      <c r="AE94" s="206"/>
      <c r="AF94" s="206"/>
      <c r="AG94" s="206" t="s">
        <v>140</v>
      </c>
      <c r="AH94" s="206">
        <v>0</v>
      </c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ht="30.6" outlineLevel="1" x14ac:dyDescent="0.25">
      <c r="A95" s="239">
        <v>12</v>
      </c>
      <c r="B95" s="240" t="s">
        <v>217</v>
      </c>
      <c r="C95" s="256" t="s">
        <v>218</v>
      </c>
      <c r="D95" s="241" t="s">
        <v>132</v>
      </c>
      <c r="E95" s="242">
        <v>44.347000000000001</v>
      </c>
      <c r="F95" s="243"/>
      <c r="G95" s="244">
        <f>ROUND(E95*F95,2)</f>
        <v>0</v>
      </c>
      <c r="H95" s="226">
        <v>0</v>
      </c>
      <c r="I95" s="225">
        <f>ROUND(E95*H95,2)</f>
        <v>0</v>
      </c>
      <c r="J95" s="226">
        <v>165</v>
      </c>
      <c r="K95" s="225">
        <f>ROUND(E95*J95,2)</f>
        <v>7317.26</v>
      </c>
      <c r="L95" s="225">
        <v>21</v>
      </c>
      <c r="M95" s="225">
        <f>G95*(1+L95/100)</f>
        <v>0</v>
      </c>
      <c r="N95" s="225">
        <v>0</v>
      </c>
      <c r="O95" s="225">
        <f>ROUND(E95*N95,2)</f>
        <v>0</v>
      </c>
      <c r="P95" s="225">
        <v>0</v>
      </c>
      <c r="Q95" s="225">
        <f>ROUND(E95*P95,2)</f>
        <v>0</v>
      </c>
      <c r="R95" s="225"/>
      <c r="S95" s="225" t="s">
        <v>133</v>
      </c>
      <c r="T95" s="225" t="s">
        <v>134</v>
      </c>
      <c r="U95" s="225">
        <v>0</v>
      </c>
      <c r="V95" s="225">
        <f>ROUND(E95*U95,2)</f>
        <v>0</v>
      </c>
      <c r="W95" s="225"/>
      <c r="X95" s="225" t="s">
        <v>135</v>
      </c>
      <c r="Y95" s="206"/>
      <c r="Z95" s="206"/>
      <c r="AA95" s="206"/>
      <c r="AB95" s="206"/>
      <c r="AC95" s="206"/>
      <c r="AD95" s="206"/>
      <c r="AE95" s="206"/>
      <c r="AF95" s="206"/>
      <c r="AG95" s="206" t="s">
        <v>136</v>
      </c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 x14ac:dyDescent="0.25">
      <c r="A96" s="223"/>
      <c r="B96" s="224"/>
      <c r="C96" s="257" t="s">
        <v>219</v>
      </c>
      <c r="D96" s="245"/>
      <c r="E96" s="245"/>
      <c r="F96" s="245"/>
      <c r="G96" s="24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06"/>
      <c r="Z96" s="206"/>
      <c r="AA96" s="206"/>
      <c r="AB96" s="206"/>
      <c r="AC96" s="206"/>
      <c r="AD96" s="206"/>
      <c r="AE96" s="206"/>
      <c r="AF96" s="206"/>
      <c r="AG96" s="206" t="s">
        <v>138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ht="20.399999999999999" outlineLevel="1" x14ac:dyDescent="0.25">
      <c r="A97" s="223"/>
      <c r="B97" s="224"/>
      <c r="C97" s="258" t="s">
        <v>227</v>
      </c>
      <c r="D97" s="230"/>
      <c r="E97" s="231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06"/>
      <c r="Z97" s="206"/>
      <c r="AA97" s="206"/>
      <c r="AB97" s="206"/>
      <c r="AC97" s="206"/>
      <c r="AD97" s="206"/>
      <c r="AE97" s="206"/>
      <c r="AF97" s="206"/>
      <c r="AG97" s="206" t="s">
        <v>140</v>
      </c>
      <c r="AH97" s="206">
        <v>0</v>
      </c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5">
      <c r="A98" s="223"/>
      <c r="B98" s="224"/>
      <c r="C98" s="258" t="s">
        <v>214</v>
      </c>
      <c r="D98" s="230"/>
      <c r="E98" s="231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06"/>
      <c r="Z98" s="206"/>
      <c r="AA98" s="206"/>
      <c r="AB98" s="206"/>
      <c r="AC98" s="206"/>
      <c r="AD98" s="206"/>
      <c r="AE98" s="206"/>
      <c r="AF98" s="206"/>
      <c r="AG98" s="206" t="s">
        <v>140</v>
      </c>
      <c r="AH98" s="206">
        <v>0</v>
      </c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5">
      <c r="A99" s="223"/>
      <c r="B99" s="224"/>
      <c r="C99" s="258" t="s">
        <v>215</v>
      </c>
      <c r="D99" s="230"/>
      <c r="E99" s="231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06"/>
      <c r="Z99" s="206"/>
      <c r="AA99" s="206"/>
      <c r="AB99" s="206"/>
      <c r="AC99" s="206"/>
      <c r="AD99" s="206"/>
      <c r="AE99" s="206"/>
      <c r="AF99" s="206"/>
      <c r="AG99" s="206" t="s">
        <v>140</v>
      </c>
      <c r="AH99" s="206">
        <v>0</v>
      </c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5">
      <c r="A100" s="223"/>
      <c r="B100" s="224"/>
      <c r="C100" s="258" t="s">
        <v>168</v>
      </c>
      <c r="D100" s="230"/>
      <c r="E100" s="231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140</v>
      </c>
      <c r="AH100" s="206">
        <v>0</v>
      </c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5">
      <c r="A101" s="223"/>
      <c r="B101" s="224"/>
      <c r="C101" s="258" t="s">
        <v>228</v>
      </c>
      <c r="D101" s="230"/>
      <c r="E101" s="231">
        <v>44.35</v>
      </c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140</v>
      </c>
      <c r="AH101" s="206">
        <v>0</v>
      </c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ht="30.6" outlineLevel="1" x14ac:dyDescent="0.25">
      <c r="A102" s="239">
        <v>13</v>
      </c>
      <c r="B102" s="240" t="s">
        <v>229</v>
      </c>
      <c r="C102" s="256" t="s">
        <v>230</v>
      </c>
      <c r="D102" s="241" t="s">
        <v>156</v>
      </c>
      <c r="E102" s="242">
        <v>40</v>
      </c>
      <c r="F102" s="243"/>
      <c r="G102" s="244">
        <f>ROUND(E102*F102,2)</f>
        <v>0</v>
      </c>
      <c r="H102" s="226">
        <v>0</v>
      </c>
      <c r="I102" s="225">
        <f>ROUND(E102*H102,2)</f>
        <v>0</v>
      </c>
      <c r="J102" s="226">
        <v>8.4700000000000006</v>
      </c>
      <c r="K102" s="225">
        <f>ROUND(E102*J102,2)</f>
        <v>338.8</v>
      </c>
      <c r="L102" s="225">
        <v>21</v>
      </c>
      <c r="M102" s="225">
        <f>G102*(1+L102/100)</f>
        <v>0</v>
      </c>
      <c r="N102" s="225">
        <v>0</v>
      </c>
      <c r="O102" s="225">
        <f>ROUND(E102*N102,2)</f>
        <v>0</v>
      </c>
      <c r="P102" s="225">
        <v>0</v>
      </c>
      <c r="Q102" s="225">
        <f>ROUND(E102*P102,2)</f>
        <v>0</v>
      </c>
      <c r="R102" s="225"/>
      <c r="S102" s="225" t="s">
        <v>133</v>
      </c>
      <c r="T102" s="225" t="s">
        <v>134</v>
      </c>
      <c r="U102" s="225">
        <v>0</v>
      </c>
      <c r="V102" s="225">
        <f>ROUND(E102*U102,2)</f>
        <v>0</v>
      </c>
      <c r="W102" s="225"/>
      <c r="X102" s="225" t="s">
        <v>135</v>
      </c>
      <c r="Y102" s="206"/>
      <c r="Z102" s="206"/>
      <c r="AA102" s="206"/>
      <c r="AB102" s="206"/>
      <c r="AC102" s="206"/>
      <c r="AD102" s="206"/>
      <c r="AE102" s="206"/>
      <c r="AF102" s="206"/>
      <c r="AG102" s="206" t="s">
        <v>136</v>
      </c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 x14ac:dyDescent="0.25">
      <c r="A103" s="223"/>
      <c r="B103" s="224"/>
      <c r="C103" s="257" t="s">
        <v>231</v>
      </c>
      <c r="D103" s="245"/>
      <c r="E103" s="245"/>
      <c r="F103" s="245"/>
      <c r="G103" s="24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25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138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5">
      <c r="A104" s="223"/>
      <c r="B104" s="224"/>
      <c r="C104" s="258" t="s">
        <v>232</v>
      </c>
      <c r="D104" s="230"/>
      <c r="E104" s="231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25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140</v>
      </c>
      <c r="AH104" s="206">
        <v>0</v>
      </c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5">
      <c r="A105" s="223"/>
      <c r="B105" s="224"/>
      <c r="C105" s="258" t="s">
        <v>233</v>
      </c>
      <c r="D105" s="230"/>
      <c r="E105" s="231">
        <v>40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25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140</v>
      </c>
      <c r="AH105" s="206">
        <v>0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ht="30.6" outlineLevel="1" x14ac:dyDescent="0.25">
      <c r="A106" s="239">
        <v>14</v>
      </c>
      <c r="B106" s="240" t="s">
        <v>234</v>
      </c>
      <c r="C106" s="256" t="s">
        <v>235</v>
      </c>
      <c r="D106" s="241" t="s">
        <v>132</v>
      </c>
      <c r="E106" s="242">
        <v>35.783999999999999</v>
      </c>
      <c r="F106" s="243"/>
      <c r="G106" s="244">
        <f>ROUND(E106*F106,2)</f>
        <v>0</v>
      </c>
      <c r="H106" s="226">
        <v>0</v>
      </c>
      <c r="I106" s="225">
        <f>ROUND(E106*H106,2)</f>
        <v>0</v>
      </c>
      <c r="J106" s="226">
        <v>90.2</v>
      </c>
      <c r="K106" s="225">
        <f>ROUND(E106*J106,2)</f>
        <v>3227.72</v>
      </c>
      <c r="L106" s="225">
        <v>21</v>
      </c>
      <c r="M106" s="225">
        <f>G106*(1+L106/100)</f>
        <v>0</v>
      </c>
      <c r="N106" s="225">
        <v>0</v>
      </c>
      <c r="O106" s="225">
        <f>ROUND(E106*N106,2)</f>
        <v>0</v>
      </c>
      <c r="P106" s="225">
        <v>0</v>
      </c>
      <c r="Q106" s="225">
        <f>ROUND(E106*P106,2)</f>
        <v>0</v>
      </c>
      <c r="R106" s="225"/>
      <c r="S106" s="225" t="s">
        <v>133</v>
      </c>
      <c r="T106" s="225" t="s">
        <v>134</v>
      </c>
      <c r="U106" s="225">
        <v>0</v>
      </c>
      <c r="V106" s="225">
        <f>ROUND(E106*U106,2)</f>
        <v>0</v>
      </c>
      <c r="W106" s="225"/>
      <c r="X106" s="225" t="s">
        <v>135</v>
      </c>
      <c r="Y106" s="206"/>
      <c r="Z106" s="206"/>
      <c r="AA106" s="206"/>
      <c r="AB106" s="206"/>
      <c r="AC106" s="206"/>
      <c r="AD106" s="206"/>
      <c r="AE106" s="206"/>
      <c r="AF106" s="206"/>
      <c r="AG106" s="206" t="s">
        <v>136</v>
      </c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5">
      <c r="A107" s="223"/>
      <c r="B107" s="224"/>
      <c r="C107" s="257" t="s">
        <v>236</v>
      </c>
      <c r="D107" s="245"/>
      <c r="E107" s="245"/>
      <c r="F107" s="245"/>
      <c r="G107" s="24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138</v>
      </c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ht="20.399999999999999" outlineLevel="1" x14ac:dyDescent="0.25">
      <c r="A108" s="223"/>
      <c r="B108" s="224"/>
      <c r="C108" s="258" t="s">
        <v>208</v>
      </c>
      <c r="D108" s="230"/>
      <c r="E108" s="231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140</v>
      </c>
      <c r="AH108" s="206">
        <v>0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5">
      <c r="A109" s="223"/>
      <c r="B109" s="224"/>
      <c r="C109" s="258" t="s">
        <v>174</v>
      </c>
      <c r="D109" s="230"/>
      <c r="E109" s="231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25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140</v>
      </c>
      <c r="AH109" s="206">
        <v>0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ht="20.399999999999999" outlineLevel="1" x14ac:dyDescent="0.25">
      <c r="A110" s="223"/>
      <c r="B110" s="224"/>
      <c r="C110" s="258" t="s">
        <v>209</v>
      </c>
      <c r="D110" s="230"/>
      <c r="E110" s="231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25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140</v>
      </c>
      <c r="AH110" s="206">
        <v>0</v>
      </c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5">
      <c r="A111" s="223"/>
      <c r="B111" s="224"/>
      <c r="C111" s="258" t="s">
        <v>237</v>
      </c>
      <c r="D111" s="230"/>
      <c r="E111" s="231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25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140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ht="20.399999999999999" outlineLevel="1" x14ac:dyDescent="0.25">
      <c r="A112" s="223"/>
      <c r="B112" s="224"/>
      <c r="C112" s="258" t="s">
        <v>178</v>
      </c>
      <c r="D112" s="230"/>
      <c r="E112" s="231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5"/>
      <c r="X112" s="225"/>
      <c r="Y112" s="206"/>
      <c r="Z112" s="206"/>
      <c r="AA112" s="206"/>
      <c r="AB112" s="206"/>
      <c r="AC112" s="206"/>
      <c r="AD112" s="206"/>
      <c r="AE112" s="206"/>
      <c r="AF112" s="206"/>
      <c r="AG112" s="206" t="s">
        <v>140</v>
      </c>
      <c r="AH112" s="206">
        <v>0</v>
      </c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 x14ac:dyDescent="0.25">
      <c r="A113" s="223"/>
      <c r="B113" s="224"/>
      <c r="C113" s="258" t="s">
        <v>179</v>
      </c>
      <c r="D113" s="230"/>
      <c r="E113" s="231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5"/>
      <c r="X113" s="225"/>
      <c r="Y113" s="206"/>
      <c r="Z113" s="206"/>
      <c r="AA113" s="206"/>
      <c r="AB113" s="206"/>
      <c r="AC113" s="206"/>
      <c r="AD113" s="206"/>
      <c r="AE113" s="206"/>
      <c r="AF113" s="206"/>
      <c r="AG113" s="206" t="s">
        <v>140</v>
      </c>
      <c r="AH113" s="206">
        <v>0</v>
      </c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5">
      <c r="A114" s="223"/>
      <c r="B114" s="224"/>
      <c r="C114" s="258" t="s">
        <v>180</v>
      </c>
      <c r="D114" s="230"/>
      <c r="E114" s="231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06"/>
      <c r="Z114" s="206"/>
      <c r="AA114" s="206"/>
      <c r="AB114" s="206"/>
      <c r="AC114" s="206"/>
      <c r="AD114" s="206"/>
      <c r="AE114" s="206"/>
      <c r="AF114" s="206"/>
      <c r="AG114" s="206" t="s">
        <v>140</v>
      </c>
      <c r="AH114" s="206">
        <v>0</v>
      </c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ht="20.399999999999999" outlineLevel="1" x14ac:dyDescent="0.25">
      <c r="A115" s="223"/>
      <c r="B115" s="224"/>
      <c r="C115" s="258" t="s">
        <v>213</v>
      </c>
      <c r="D115" s="230"/>
      <c r="E115" s="231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  <c r="U115" s="225"/>
      <c r="V115" s="225"/>
      <c r="W115" s="225"/>
      <c r="X115" s="225"/>
      <c r="Y115" s="206"/>
      <c r="Z115" s="206"/>
      <c r="AA115" s="206"/>
      <c r="AB115" s="206"/>
      <c r="AC115" s="206"/>
      <c r="AD115" s="206"/>
      <c r="AE115" s="206"/>
      <c r="AF115" s="206"/>
      <c r="AG115" s="206" t="s">
        <v>140</v>
      </c>
      <c r="AH115" s="206">
        <v>0</v>
      </c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5">
      <c r="A116" s="223"/>
      <c r="B116" s="224"/>
      <c r="C116" s="258" t="s">
        <v>238</v>
      </c>
      <c r="D116" s="230"/>
      <c r="E116" s="231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225"/>
      <c r="R116" s="225"/>
      <c r="S116" s="225"/>
      <c r="T116" s="225"/>
      <c r="U116" s="225"/>
      <c r="V116" s="225"/>
      <c r="W116" s="225"/>
      <c r="X116" s="225"/>
      <c r="Y116" s="206"/>
      <c r="Z116" s="206"/>
      <c r="AA116" s="206"/>
      <c r="AB116" s="206"/>
      <c r="AC116" s="206"/>
      <c r="AD116" s="206"/>
      <c r="AE116" s="206"/>
      <c r="AF116" s="206"/>
      <c r="AG116" s="206" t="s">
        <v>140</v>
      </c>
      <c r="AH116" s="206">
        <v>0</v>
      </c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 x14ac:dyDescent="0.25">
      <c r="A117" s="223"/>
      <c r="B117" s="224"/>
      <c r="C117" s="258" t="s">
        <v>215</v>
      </c>
      <c r="D117" s="230"/>
      <c r="E117" s="231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  <c r="X117" s="225"/>
      <c r="Y117" s="206"/>
      <c r="Z117" s="206"/>
      <c r="AA117" s="206"/>
      <c r="AB117" s="206"/>
      <c r="AC117" s="206"/>
      <c r="AD117" s="206"/>
      <c r="AE117" s="206"/>
      <c r="AF117" s="206"/>
      <c r="AG117" s="206" t="s">
        <v>140</v>
      </c>
      <c r="AH117" s="206">
        <v>0</v>
      </c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ht="20.399999999999999" outlineLevel="1" x14ac:dyDescent="0.25">
      <c r="A118" s="223"/>
      <c r="B118" s="224"/>
      <c r="C118" s="258" t="s">
        <v>185</v>
      </c>
      <c r="D118" s="230"/>
      <c r="E118" s="231"/>
      <c r="F118" s="225"/>
      <c r="G118" s="225"/>
      <c r="H118" s="225"/>
      <c r="I118" s="225"/>
      <c r="J118" s="225"/>
      <c r="K118" s="225"/>
      <c r="L118" s="225"/>
      <c r="M118" s="225"/>
      <c r="N118" s="225"/>
      <c r="O118" s="225"/>
      <c r="P118" s="225"/>
      <c r="Q118" s="225"/>
      <c r="R118" s="225"/>
      <c r="S118" s="225"/>
      <c r="T118" s="225"/>
      <c r="U118" s="225"/>
      <c r="V118" s="225"/>
      <c r="W118" s="225"/>
      <c r="X118" s="225"/>
      <c r="Y118" s="206"/>
      <c r="Z118" s="206"/>
      <c r="AA118" s="206"/>
      <c r="AB118" s="206"/>
      <c r="AC118" s="206"/>
      <c r="AD118" s="206"/>
      <c r="AE118" s="206"/>
      <c r="AF118" s="206"/>
      <c r="AG118" s="206" t="s">
        <v>140</v>
      </c>
      <c r="AH118" s="206">
        <v>0</v>
      </c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 x14ac:dyDescent="0.25">
      <c r="A119" s="223"/>
      <c r="B119" s="224"/>
      <c r="C119" s="258" t="s">
        <v>186</v>
      </c>
      <c r="D119" s="230"/>
      <c r="E119" s="231"/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225"/>
      <c r="Q119" s="225"/>
      <c r="R119" s="225"/>
      <c r="S119" s="225"/>
      <c r="T119" s="225"/>
      <c r="U119" s="225"/>
      <c r="V119" s="225"/>
      <c r="W119" s="225"/>
      <c r="X119" s="225"/>
      <c r="Y119" s="206"/>
      <c r="Z119" s="206"/>
      <c r="AA119" s="206"/>
      <c r="AB119" s="206"/>
      <c r="AC119" s="206"/>
      <c r="AD119" s="206"/>
      <c r="AE119" s="206"/>
      <c r="AF119" s="206"/>
      <c r="AG119" s="206" t="s">
        <v>140</v>
      </c>
      <c r="AH119" s="206">
        <v>0</v>
      </c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 x14ac:dyDescent="0.25">
      <c r="A120" s="223"/>
      <c r="B120" s="224"/>
      <c r="C120" s="258" t="s">
        <v>168</v>
      </c>
      <c r="D120" s="230"/>
      <c r="E120" s="231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  <c r="U120" s="225"/>
      <c r="V120" s="225"/>
      <c r="W120" s="225"/>
      <c r="X120" s="225"/>
      <c r="Y120" s="206"/>
      <c r="Z120" s="206"/>
      <c r="AA120" s="206"/>
      <c r="AB120" s="206"/>
      <c r="AC120" s="206"/>
      <c r="AD120" s="206"/>
      <c r="AE120" s="206"/>
      <c r="AF120" s="206"/>
      <c r="AG120" s="206" t="s">
        <v>140</v>
      </c>
      <c r="AH120" s="206">
        <v>0</v>
      </c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 x14ac:dyDescent="0.25">
      <c r="A121" s="223"/>
      <c r="B121" s="224"/>
      <c r="C121" s="258" t="s">
        <v>239</v>
      </c>
      <c r="D121" s="230"/>
      <c r="E121" s="231">
        <v>35.78</v>
      </c>
      <c r="F121" s="225"/>
      <c r="G121" s="225"/>
      <c r="H121" s="225"/>
      <c r="I121" s="225"/>
      <c r="J121" s="225"/>
      <c r="K121" s="225"/>
      <c r="L121" s="225"/>
      <c r="M121" s="225"/>
      <c r="N121" s="225"/>
      <c r="O121" s="225"/>
      <c r="P121" s="225"/>
      <c r="Q121" s="225"/>
      <c r="R121" s="225"/>
      <c r="S121" s="225"/>
      <c r="T121" s="225"/>
      <c r="U121" s="225"/>
      <c r="V121" s="225"/>
      <c r="W121" s="225"/>
      <c r="X121" s="225"/>
      <c r="Y121" s="206"/>
      <c r="Z121" s="206"/>
      <c r="AA121" s="206"/>
      <c r="AB121" s="206"/>
      <c r="AC121" s="206"/>
      <c r="AD121" s="206"/>
      <c r="AE121" s="206"/>
      <c r="AF121" s="206"/>
      <c r="AG121" s="206" t="s">
        <v>140</v>
      </c>
      <c r="AH121" s="206">
        <v>0</v>
      </c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ht="30.6" outlineLevel="1" x14ac:dyDescent="0.25">
      <c r="A122" s="239">
        <v>15</v>
      </c>
      <c r="B122" s="240" t="s">
        <v>240</v>
      </c>
      <c r="C122" s="256" t="s">
        <v>241</v>
      </c>
      <c r="D122" s="241" t="s">
        <v>132</v>
      </c>
      <c r="E122" s="242">
        <v>35.783999999999999</v>
      </c>
      <c r="F122" s="243"/>
      <c r="G122" s="244">
        <f>ROUND(E122*F122,2)</f>
        <v>0</v>
      </c>
      <c r="H122" s="226">
        <v>0</v>
      </c>
      <c r="I122" s="225">
        <f>ROUND(E122*H122,2)</f>
        <v>0</v>
      </c>
      <c r="J122" s="226">
        <v>22.8</v>
      </c>
      <c r="K122" s="225">
        <f>ROUND(E122*J122,2)</f>
        <v>815.88</v>
      </c>
      <c r="L122" s="225">
        <v>21</v>
      </c>
      <c r="M122" s="225">
        <f>G122*(1+L122/100)</f>
        <v>0</v>
      </c>
      <c r="N122" s="225">
        <v>0</v>
      </c>
      <c r="O122" s="225">
        <f>ROUND(E122*N122,2)</f>
        <v>0</v>
      </c>
      <c r="P122" s="225">
        <v>0</v>
      </c>
      <c r="Q122" s="225">
        <f>ROUND(E122*P122,2)</f>
        <v>0</v>
      </c>
      <c r="R122" s="225"/>
      <c r="S122" s="225" t="s">
        <v>133</v>
      </c>
      <c r="T122" s="225" t="s">
        <v>134</v>
      </c>
      <c r="U122" s="225">
        <v>0</v>
      </c>
      <c r="V122" s="225">
        <f>ROUND(E122*U122,2)</f>
        <v>0</v>
      </c>
      <c r="W122" s="225"/>
      <c r="X122" s="225" t="s">
        <v>135</v>
      </c>
      <c r="Y122" s="206"/>
      <c r="Z122" s="206"/>
      <c r="AA122" s="206"/>
      <c r="AB122" s="206"/>
      <c r="AC122" s="206"/>
      <c r="AD122" s="206"/>
      <c r="AE122" s="206"/>
      <c r="AF122" s="206"/>
      <c r="AG122" s="206" t="s">
        <v>136</v>
      </c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 x14ac:dyDescent="0.25">
      <c r="A123" s="223"/>
      <c r="B123" s="224"/>
      <c r="C123" s="257" t="s">
        <v>242</v>
      </c>
      <c r="D123" s="245"/>
      <c r="E123" s="245"/>
      <c r="F123" s="245"/>
      <c r="G123" s="245"/>
      <c r="H123" s="225"/>
      <c r="I123" s="225"/>
      <c r="J123" s="225"/>
      <c r="K123" s="225"/>
      <c r="L123" s="225"/>
      <c r="M123" s="225"/>
      <c r="N123" s="225"/>
      <c r="O123" s="225"/>
      <c r="P123" s="225"/>
      <c r="Q123" s="225"/>
      <c r="R123" s="225"/>
      <c r="S123" s="225"/>
      <c r="T123" s="225"/>
      <c r="U123" s="225"/>
      <c r="V123" s="225"/>
      <c r="W123" s="225"/>
      <c r="X123" s="225"/>
      <c r="Y123" s="206"/>
      <c r="Z123" s="206"/>
      <c r="AA123" s="206"/>
      <c r="AB123" s="206"/>
      <c r="AC123" s="206"/>
      <c r="AD123" s="206"/>
      <c r="AE123" s="206"/>
      <c r="AF123" s="206"/>
      <c r="AG123" s="206" t="s">
        <v>138</v>
      </c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ht="20.399999999999999" outlineLevel="1" x14ac:dyDescent="0.25">
      <c r="A124" s="223"/>
      <c r="B124" s="224"/>
      <c r="C124" s="258" t="s">
        <v>243</v>
      </c>
      <c r="D124" s="230"/>
      <c r="E124" s="231"/>
      <c r="F124" s="225"/>
      <c r="G124" s="225"/>
      <c r="H124" s="225"/>
      <c r="I124" s="225"/>
      <c r="J124" s="225"/>
      <c r="K124" s="225"/>
      <c r="L124" s="225"/>
      <c r="M124" s="225"/>
      <c r="N124" s="225"/>
      <c r="O124" s="225"/>
      <c r="P124" s="225"/>
      <c r="Q124" s="225"/>
      <c r="R124" s="225"/>
      <c r="S124" s="225"/>
      <c r="T124" s="225"/>
      <c r="U124" s="225"/>
      <c r="V124" s="225"/>
      <c r="W124" s="225"/>
      <c r="X124" s="225"/>
      <c r="Y124" s="206"/>
      <c r="Z124" s="206"/>
      <c r="AA124" s="206"/>
      <c r="AB124" s="206"/>
      <c r="AC124" s="206"/>
      <c r="AD124" s="206"/>
      <c r="AE124" s="206"/>
      <c r="AF124" s="206"/>
      <c r="AG124" s="206" t="s">
        <v>140</v>
      </c>
      <c r="AH124" s="206">
        <v>0</v>
      </c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 x14ac:dyDescent="0.25">
      <c r="A125" s="223"/>
      <c r="B125" s="224"/>
      <c r="C125" s="258" t="s">
        <v>244</v>
      </c>
      <c r="D125" s="230"/>
      <c r="E125" s="231"/>
      <c r="F125" s="225"/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225"/>
      <c r="R125" s="225"/>
      <c r="S125" s="225"/>
      <c r="T125" s="225"/>
      <c r="U125" s="225"/>
      <c r="V125" s="225"/>
      <c r="W125" s="225"/>
      <c r="X125" s="225"/>
      <c r="Y125" s="206"/>
      <c r="Z125" s="206"/>
      <c r="AA125" s="206"/>
      <c r="AB125" s="206"/>
      <c r="AC125" s="206"/>
      <c r="AD125" s="206"/>
      <c r="AE125" s="206"/>
      <c r="AF125" s="206"/>
      <c r="AG125" s="206" t="s">
        <v>140</v>
      </c>
      <c r="AH125" s="206">
        <v>0</v>
      </c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 x14ac:dyDescent="0.25">
      <c r="A126" s="223"/>
      <c r="B126" s="224"/>
      <c r="C126" s="258" t="s">
        <v>239</v>
      </c>
      <c r="D126" s="230"/>
      <c r="E126" s="231">
        <v>35.78</v>
      </c>
      <c r="F126" s="225"/>
      <c r="G126" s="225"/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06"/>
      <c r="Z126" s="206"/>
      <c r="AA126" s="206"/>
      <c r="AB126" s="206"/>
      <c r="AC126" s="206"/>
      <c r="AD126" s="206"/>
      <c r="AE126" s="206"/>
      <c r="AF126" s="206"/>
      <c r="AG126" s="206" t="s">
        <v>140</v>
      </c>
      <c r="AH126" s="206">
        <v>0</v>
      </c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ht="30.6" outlineLevel="1" x14ac:dyDescent="0.25">
      <c r="A127" s="239">
        <v>16</v>
      </c>
      <c r="B127" s="240" t="s">
        <v>245</v>
      </c>
      <c r="C127" s="256" t="s">
        <v>246</v>
      </c>
      <c r="D127" s="241" t="s">
        <v>132</v>
      </c>
      <c r="E127" s="242">
        <v>72.138000000000005</v>
      </c>
      <c r="F127" s="243"/>
      <c r="G127" s="244">
        <f>ROUND(E127*F127,2)</f>
        <v>0</v>
      </c>
      <c r="H127" s="226">
        <v>0</v>
      </c>
      <c r="I127" s="225">
        <f>ROUND(E127*H127,2)</f>
        <v>0</v>
      </c>
      <c r="J127" s="226">
        <v>148</v>
      </c>
      <c r="K127" s="225">
        <f>ROUND(E127*J127,2)</f>
        <v>10676.42</v>
      </c>
      <c r="L127" s="225">
        <v>21</v>
      </c>
      <c r="M127" s="225">
        <f>G127*(1+L127/100)</f>
        <v>0</v>
      </c>
      <c r="N127" s="225">
        <v>0</v>
      </c>
      <c r="O127" s="225">
        <f>ROUND(E127*N127,2)</f>
        <v>0</v>
      </c>
      <c r="P127" s="225">
        <v>0</v>
      </c>
      <c r="Q127" s="225">
        <f>ROUND(E127*P127,2)</f>
        <v>0</v>
      </c>
      <c r="R127" s="225"/>
      <c r="S127" s="225" t="s">
        <v>133</v>
      </c>
      <c r="T127" s="225" t="s">
        <v>134</v>
      </c>
      <c r="U127" s="225">
        <v>0</v>
      </c>
      <c r="V127" s="225">
        <f>ROUND(E127*U127,2)</f>
        <v>0</v>
      </c>
      <c r="W127" s="225"/>
      <c r="X127" s="225" t="s">
        <v>135</v>
      </c>
      <c r="Y127" s="206"/>
      <c r="Z127" s="206"/>
      <c r="AA127" s="206"/>
      <c r="AB127" s="206"/>
      <c r="AC127" s="206"/>
      <c r="AD127" s="206"/>
      <c r="AE127" s="206"/>
      <c r="AF127" s="206"/>
      <c r="AG127" s="206" t="s">
        <v>136</v>
      </c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 x14ac:dyDescent="0.25">
      <c r="A128" s="223"/>
      <c r="B128" s="224"/>
      <c r="C128" s="257" t="s">
        <v>247</v>
      </c>
      <c r="D128" s="245"/>
      <c r="E128" s="245"/>
      <c r="F128" s="245"/>
      <c r="G128" s="24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5"/>
      <c r="X128" s="225"/>
      <c r="Y128" s="206"/>
      <c r="Z128" s="206"/>
      <c r="AA128" s="206"/>
      <c r="AB128" s="206"/>
      <c r="AC128" s="206"/>
      <c r="AD128" s="206"/>
      <c r="AE128" s="206"/>
      <c r="AF128" s="206"/>
      <c r="AG128" s="206" t="s">
        <v>138</v>
      </c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ht="20.399999999999999" outlineLevel="1" x14ac:dyDescent="0.25">
      <c r="A129" s="223"/>
      <c r="B129" s="224"/>
      <c r="C129" s="258" t="s">
        <v>248</v>
      </c>
      <c r="D129" s="230"/>
      <c r="E129" s="231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5"/>
      <c r="X129" s="225"/>
      <c r="Y129" s="206"/>
      <c r="Z129" s="206"/>
      <c r="AA129" s="206"/>
      <c r="AB129" s="206"/>
      <c r="AC129" s="206"/>
      <c r="AD129" s="206"/>
      <c r="AE129" s="206"/>
      <c r="AF129" s="206"/>
      <c r="AG129" s="206" t="s">
        <v>140</v>
      </c>
      <c r="AH129" s="206">
        <v>0</v>
      </c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 x14ac:dyDescent="0.25">
      <c r="A130" s="223"/>
      <c r="B130" s="224"/>
      <c r="C130" s="258" t="s">
        <v>174</v>
      </c>
      <c r="D130" s="230"/>
      <c r="E130" s="231"/>
      <c r="F130" s="225"/>
      <c r="G130" s="225"/>
      <c r="H130" s="225"/>
      <c r="I130" s="225"/>
      <c r="J130" s="225"/>
      <c r="K130" s="225"/>
      <c r="L130" s="225"/>
      <c r="M130" s="225"/>
      <c r="N130" s="225"/>
      <c r="O130" s="225"/>
      <c r="P130" s="225"/>
      <c r="Q130" s="225"/>
      <c r="R130" s="225"/>
      <c r="S130" s="225"/>
      <c r="T130" s="225"/>
      <c r="U130" s="225"/>
      <c r="V130" s="225"/>
      <c r="W130" s="225"/>
      <c r="X130" s="225"/>
      <c r="Y130" s="206"/>
      <c r="Z130" s="206"/>
      <c r="AA130" s="206"/>
      <c r="AB130" s="206"/>
      <c r="AC130" s="206"/>
      <c r="AD130" s="206"/>
      <c r="AE130" s="206"/>
      <c r="AF130" s="206"/>
      <c r="AG130" s="206" t="s">
        <v>140</v>
      </c>
      <c r="AH130" s="206">
        <v>0</v>
      </c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 x14ac:dyDescent="0.25">
      <c r="A131" s="223"/>
      <c r="B131" s="224"/>
      <c r="C131" s="258" t="s">
        <v>249</v>
      </c>
      <c r="D131" s="230"/>
      <c r="E131" s="231"/>
      <c r="F131" s="225"/>
      <c r="G131" s="225"/>
      <c r="H131" s="225"/>
      <c r="I131" s="225"/>
      <c r="J131" s="225"/>
      <c r="K131" s="225"/>
      <c r="L131" s="225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06"/>
      <c r="Z131" s="206"/>
      <c r="AA131" s="206"/>
      <c r="AB131" s="206"/>
      <c r="AC131" s="206"/>
      <c r="AD131" s="206"/>
      <c r="AE131" s="206"/>
      <c r="AF131" s="206"/>
      <c r="AG131" s="206" t="s">
        <v>140</v>
      </c>
      <c r="AH131" s="206">
        <v>0</v>
      </c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 x14ac:dyDescent="0.25">
      <c r="A132" s="223"/>
      <c r="B132" s="224"/>
      <c r="C132" s="258" t="s">
        <v>250</v>
      </c>
      <c r="D132" s="230"/>
      <c r="E132" s="231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225"/>
      <c r="Q132" s="225"/>
      <c r="R132" s="225"/>
      <c r="S132" s="225"/>
      <c r="T132" s="225"/>
      <c r="U132" s="225"/>
      <c r="V132" s="225"/>
      <c r="W132" s="225"/>
      <c r="X132" s="225"/>
      <c r="Y132" s="206"/>
      <c r="Z132" s="206"/>
      <c r="AA132" s="206"/>
      <c r="AB132" s="206"/>
      <c r="AC132" s="206"/>
      <c r="AD132" s="206"/>
      <c r="AE132" s="206"/>
      <c r="AF132" s="206"/>
      <c r="AG132" s="206" t="s">
        <v>140</v>
      </c>
      <c r="AH132" s="206">
        <v>0</v>
      </c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 x14ac:dyDescent="0.25">
      <c r="A133" s="223"/>
      <c r="B133" s="224"/>
      <c r="C133" s="258" t="s">
        <v>251</v>
      </c>
      <c r="D133" s="230"/>
      <c r="E133" s="231"/>
      <c r="F133" s="225"/>
      <c r="G133" s="225"/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06"/>
      <c r="Z133" s="206"/>
      <c r="AA133" s="206"/>
      <c r="AB133" s="206"/>
      <c r="AC133" s="206"/>
      <c r="AD133" s="206"/>
      <c r="AE133" s="206"/>
      <c r="AF133" s="206"/>
      <c r="AG133" s="206" t="s">
        <v>140</v>
      </c>
      <c r="AH133" s="206">
        <v>0</v>
      </c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 x14ac:dyDescent="0.25">
      <c r="A134" s="223"/>
      <c r="B134" s="224"/>
      <c r="C134" s="258" t="s">
        <v>164</v>
      </c>
      <c r="D134" s="230"/>
      <c r="E134" s="231"/>
      <c r="F134" s="225"/>
      <c r="G134" s="225"/>
      <c r="H134" s="225"/>
      <c r="I134" s="225"/>
      <c r="J134" s="225"/>
      <c r="K134" s="225"/>
      <c r="L134" s="225"/>
      <c r="M134" s="225"/>
      <c r="N134" s="225"/>
      <c r="O134" s="225"/>
      <c r="P134" s="225"/>
      <c r="Q134" s="225"/>
      <c r="R134" s="225"/>
      <c r="S134" s="225"/>
      <c r="T134" s="225"/>
      <c r="U134" s="225"/>
      <c r="V134" s="225"/>
      <c r="W134" s="225"/>
      <c r="X134" s="225"/>
      <c r="Y134" s="206"/>
      <c r="Z134" s="206"/>
      <c r="AA134" s="206"/>
      <c r="AB134" s="206"/>
      <c r="AC134" s="206"/>
      <c r="AD134" s="206"/>
      <c r="AE134" s="206"/>
      <c r="AF134" s="206"/>
      <c r="AG134" s="206" t="s">
        <v>140</v>
      </c>
      <c r="AH134" s="206">
        <v>0</v>
      </c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 x14ac:dyDescent="0.25">
      <c r="A135" s="223"/>
      <c r="B135" s="224"/>
      <c r="C135" s="258" t="s">
        <v>165</v>
      </c>
      <c r="D135" s="230"/>
      <c r="E135" s="231"/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06"/>
      <c r="Z135" s="206"/>
      <c r="AA135" s="206"/>
      <c r="AB135" s="206"/>
      <c r="AC135" s="206"/>
      <c r="AD135" s="206"/>
      <c r="AE135" s="206"/>
      <c r="AF135" s="206"/>
      <c r="AG135" s="206" t="s">
        <v>140</v>
      </c>
      <c r="AH135" s="206">
        <v>0</v>
      </c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 x14ac:dyDescent="0.25">
      <c r="A136" s="223"/>
      <c r="B136" s="224"/>
      <c r="C136" s="258" t="s">
        <v>166</v>
      </c>
      <c r="D136" s="230"/>
      <c r="E136" s="231"/>
      <c r="F136" s="225"/>
      <c r="G136" s="225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06"/>
      <c r="Z136" s="206"/>
      <c r="AA136" s="206"/>
      <c r="AB136" s="206"/>
      <c r="AC136" s="206"/>
      <c r="AD136" s="206"/>
      <c r="AE136" s="206"/>
      <c r="AF136" s="206"/>
      <c r="AG136" s="206" t="s">
        <v>140</v>
      </c>
      <c r="AH136" s="206">
        <v>0</v>
      </c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 x14ac:dyDescent="0.25">
      <c r="A137" s="223"/>
      <c r="B137" s="224"/>
      <c r="C137" s="258" t="s">
        <v>167</v>
      </c>
      <c r="D137" s="230"/>
      <c r="E137" s="231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06"/>
      <c r="Z137" s="206"/>
      <c r="AA137" s="206"/>
      <c r="AB137" s="206"/>
      <c r="AC137" s="206"/>
      <c r="AD137" s="206"/>
      <c r="AE137" s="206"/>
      <c r="AF137" s="206"/>
      <c r="AG137" s="206" t="s">
        <v>140</v>
      </c>
      <c r="AH137" s="206">
        <v>0</v>
      </c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 x14ac:dyDescent="0.25">
      <c r="A138" s="223"/>
      <c r="B138" s="224"/>
      <c r="C138" s="258" t="s">
        <v>168</v>
      </c>
      <c r="D138" s="230"/>
      <c r="E138" s="231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06"/>
      <c r="Z138" s="206"/>
      <c r="AA138" s="206"/>
      <c r="AB138" s="206"/>
      <c r="AC138" s="206"/>
      <c r="AD138" s="206"/>
      <c r="AE138" s="206"/>
      <c r="AF138" s="206"/>
      <c r="AG138" s="206" t="s">
        <v>140</v>
      </c>
      <c r="AH138" s="206">
        <v>0</v>
      </c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 x14ac:dyDescent="0.25">
      <c r="A139" s="223"/>
      <c r="B139" s="224"/>
      <c r="C139" s="258" t="s">
        <v>252</v>
      </c>
      <c r="D139" s="230"/>
      <c r="E139" s="231">
        <v>72.14</v>
      </c>
      <c r="F139" s="225"/>
      <c r="G139" s="225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06"/>
      <c r="Z139" s="206"/>
      <c r="AA139" s="206"/>
      <c r="AB139" s="206"/>
      <c r="AC139" s="206"/>
      <c r="AD139" s="206"/>
      <c r="AE139" s="206"/>
      <c r="AF139" s="206"/>
      <c r="AG139" s="206" t="s">
        <v>140</v>
      </c>
      <c r="AH139" s="206">
        <v>0</v>
      </c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ht="30.6" outlineLevel="1" x14ac:dyDescent="0.25">
      <c r="A140" s="239">
        <v>17</v>
      </c>
      <c r="B140" s="240" t="s">
        <v>245</v>
      </c>
      <c r="C140" s="256" t="s">
        <v>246</v>
      </c>
      <c r="D140" s="241" t="s">
        <v>132</v>
      </c>
      <c r="E140" s="242">
        <v>44.347000000000001</v>
      </c>
      <c r="F140" s="243"/>
      <c r="G140" s="244">
        <f>ROUND(E140*F140,2)</f>
        <v>0</v>
      </c>
      <c r="H140" s="226">
        <v>0</v>
      </c>
      <c r="I140" s="225">
        <f>ROUND(E140*H140,2)</f>
        <v>0</v>
      </c>
      <c r="J140" s="226">
        <v>148</v>
      </c>
      <c r="K140" s="225">
        <f>ROUND(E140*J140,2)</f>
        <v>6563.36</v>
      </c>
      <c r="L140" s="225">
        <v>21</v>
      </c>
      <c r="M140" s="225">
        <f>G140*(1+L140/100)</f>
        <v>0</v>
      </c>
      <c r="N140" s="225">
        <v>0</v>
      </c>
      <c r="O140" s="225">
        <f>ROUND(E140*N140,2)</f>
        <v>0</v>
      </c>
      <c r="P140" s="225">
        <v>0</v>
      </c>
      <c r="Q140" s="225">
        <f>ROUND(E140*P140,2)</f>
        <v>0</v>
      </c>
      <c r="R140" s="225"/>
      <c r="S140" s="225" t="s">
        <v>133</v>
      </c>
      <c r="T140" s="225" t="s">
        <v>134</v>
      </c>
      <c r="U140" s="225">
        <v>0</v>
      </c>
      <c r="V140" s="225">
        <f>ROUND(E140*U140,2)</f>
        <v>0</v>
      </c>
      <c r="W140" s="225"/>
      <c r="X140" s="225" t="s">
        <v>135</v>
      </c>
      <c r="Y140" s="206"/>
      <c r="Z140" s="206"/>
      <c r="AA140" s="206"/>
      <c r="AB140" s="206"/>
      <c r="AC140" s="206"/>
      <c r="AD140" s="206"/>
      <c r="AE140" s="206"/>
      <c r="AF140" s="206"/>
      <c r="AG140" s="206" t="s">
        <v>136</v>
      </c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 x14ac:dyDescent="0.25">
      <c r="A141" s="223"/>
      <c r="B141" s="224"/>
      <c r="C141" s="257" t="s">
        <v>247</v>
      </c>
      <c r="D141" s="245"/>
      <c r="E141" s="245"/>
      <c r="F141" s="245"/>
      <c r="G141" s="24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  <c r="X141" s="225"/>
      <c r="Y141" s="206"/>
      <c r="Z141" s="206"/>
      <c r="AA141" s="206"/>
      <c r="AB141" s="206"/>
      <c r="AC141" s="206"/>
      <c r="AD141" s="206"/>
      <c r="AE141" s="206"/>
      <c r="AF141" s="206"/>
      <c r="AG141" s="206" t="s">
        <v>138</v>
      </c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ht="20.399999999999999" outlineLevel="1" x14ac:dyDescent="0.25">
      <c r="A142" s="223"/>
      <c r="B142" s="224"/>
      <c r="C142" s="258" t="s">
        <v>178</v>
      </c>
      <c r="D142" s="230"/>
      <c r="E142" s="231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06"/>
      <c r="Z142" s="206"/>
      <c r="AA142" s="206"/>
      <c r="AB142" s="206"/>
      <c r="AC142" s="206"/>
      <c r="AD142" s="206"/>
      <c r="AE142" s="206"/>
      <c r="AF142" s="206"/>
      <c r="AG142" s="206" t="s">
        <v>140</v>
      </c>
      <c r="AH142" s="206">
        <v>0</v>
      </c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 x14ac:dyDescent="0.25">
      <c r="A143" s="223"/>
      <c r="B143" s="224"/>
      <c r="C143" s="258" t="s">
        <v>214</v>
      </c>
      <c r="D143" s="230"/>
      <c r="E143" s="231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06"/>
      <c r="Z143" s="206"/>
      <c r="AA143" s="206"/>
      <c r="AB143" s="206"/>
      <c r="AC143" s="206"/>
      <c r="AD143" s="206"/>
      <c r="AE143" s="206"/>
      <c r="AF143" s="206"/>
      <c r="AG143" s="206" t="s">
        <v>140</v>
      </c>
      <c r="AH143" s="206">
        <v>0</v>
      </c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 x14ac:dyDescent="0.25">
      <c r="A144" s="223"/>
      <c r="B144" s="224"/>
      <c r="C144" s="258" t="s">
        <v>215</v>
      </c>
      <c r="D144" s="230"/>
      <c r="E144" s="231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225"/>
      <c r="Q144" s="225"/>
      <c r="R144" s="225"/>
      <c r="S144" s="225"/>
      <c r="T144" s="225"/>
      <c r="U144" s="225"/>
      <c r="V144" s="225"/>
      <c r="W144" s="225"/>
      <c r="X144" s="225"/>
      <c r="Y144" s="206"/>
      <c r="Z144" s="206"/>
      <c r="AA144" s="206"/>
      <c r="AB144" s="206"/>
      <c r="AC144" s="206"/>
      <c r="AD144" s="206"/>
      <c r="AE144" s="206"/>
      <c r="AF144" s="206"/>
      <c r="AG144" s="206" t="s">
        <v>140</v>
      </c>
      <c r="AH144" s="206">
        <v>0</v>
      </c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 x14ac:dyDescent="0.25">
      <c r="A145" s="223"/>
      <c r="B145" s="224"/>
      <c r="C145" s="258" t="s">
        <v>168</v>
      </c>
      <c r="D145" s="230"/>
      <c r="E145" s="231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225"/>
      <c r="Q145" s="225"/>
      <c r="R145" s="225"/>
      <c r="S145" s="225"/>
      <c r="T145" s="225"/>
      <c r="U145" s="225"/>
      <c r="V145" s="225"/>
      <c r="W145" s="225"/>
      <c r="X145" s="225"/>
      <c r="Y145" s="206"/>
      <c r="Z145" s="206"/>
      <c r="AA145" s="206"/>
      <c r="AB145" s="206"/>
      <c r="AC145" s="206"/>
      <c r="AD145" s="206"/>
      <c r="AE145" s="206"/>
      <c r="AF145" s="206"/>
      <c r="AG145" s="206" t="s">
        <v>140</v>
      </c>
      <c r="AH145" s="206">
        <v>0</v>
      </c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 x14ac:dyDescent="0.25">
      <c r="A146" s="223"/>
      <c r="B146" s="224"/>
      <c r="C146" s="258" t="s">
        <v>228</v>
      </c>
      <c r="D146" s="230"/>
      <c r="E146" s="231">
        <v>44.35</v>
      </c>
      <c r="F146" s="225"/>
      <c r="G146" s="225"/>
      <c r="H146" s="225"/>
      <c r="I146" s="225"/>
      <c r="J146" s="225"/>
      <c r="K146" s="225"/>
      <c r="L146" s="225"/>
      <c r="M146" s="225"/>
      <c r="N146" s="225"/>
      <c r="O146" s="225"/>
      <c r="P146" s="225"/>
      <c r="Q146" s="225"/>
      <c r="R146" s="225"/>
      <c r="S146" s="225"/>
      <c r="T146" s="225"/>
      <c r="U146" s="225"/>
      <c r="V146" s="225"/>
      <c r="W146" s="225"/>
      <c r="X146" s="225"/>
      <c r="Y146" s="206"/>
      <c r="Z146" s="206"/>
      <c r="AA146" s="206"/>
      <c r="AB146" s="206"/>
      <c r="AC146" s="206"/>
      <c r="AD146" s="206"/>
      <c r="AE146" s="206"/>
      <c r="AF146" s="206"/>
      <c r="AG146" s="206" t="s">
        <v>140</v>
      </c>
      <c r="AH146" s="206">
        <v>0</v>
      </c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ht="40.799999999999997" outlineLevel="1" x14ac:dyDescent="0.25">
      <c r="A147" s="239">
        <v>18</v>
      </c>
      <c r="B147" s="240" t="s">
        <v>253</v>
      </c>
      <c r="C147" s="256" t="s">
        <v>254</v>
      </c>
      <c r="D147" s="241" t="s">
        <v>132</v>
      </c>
      <c r="E147" s="242">
        <v>18.277000000000001</v>
      </c>
      <c r="F147" s="243"/>
      <c r="G147" s="244">
        <f>ROUND(E147*F147,2)</f>
        <v>0</v>
      </c>
      <c r="H147" s="226">
        <v>0</v>
      </c>
      <c r="I147" s="225">
        <f>ROUND(E147*H147,2)</f>
        <v>0</v>
      </c>
      <c r="J147" s="226">
        <v>222</v>
      </c>
      <c r="K147" s="225">
        <f>ROUND(E147*J147,2)</f>
        <v>4057.49</v>
      </c>
      <c r="L147" s="225">
        <v>21</v>
      </c>
      <c r="M147" s="225">
        <f>G147*(1+L147/100)</f>
        <v>0</v>
      </c>
      <c r="N147" s="225">
        <v>0</v>
      </c>
      <c r="O147" s="225">
        <f>ROUND(E147*N147,2)</f>
        <v>0</v>
      </c>
      <c r="P147" s="225">
        <v>0</v>
      </c>
      <c r="Q147" s="225">
        <f>ROUND(E147*P147,2)</f>
        <v>0</v>
      </c>
      <c r="R147" s="225"/>
      <c r="S147" s="225" t="s">
        <v>133</v>
      </c>
      <c r="T147" s="225" t="s">
        <v>134</v>
      </c>
      <c r="U147" s="225">
        <v>0</v>
      </c>
      <c r="V147" s="225">
        <f>ROUND(E147*U147,2)</f>
        <v>0</v>
      </c>
      <c r="W147" s="225"/>
      <c r="X147" s="225" t="s">
        <v>135</v>
      </c>
      <c r="Y147" s="206"/>
      <c r="Z147" s="206"/>
      <c r="AA147" s="206"/>
      <c r="AB147" s="206"/>
      <c r="AC147" s="206"/>
      <c r="AD147" s="206"/>
      <c r="AE147" s="206"/>
      <c r="AF147" s="206"/>
      <c r="AG147" s="206" t="s">
        <v>136</v>
      </c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 x14ac:dyDescent="0.25">
      <c r="A148" s="223"/>
      <c r="B148" s="224"/>
      <c r="C148" s="257" t="s">
        <v>255</v>
      </c>
      <c r="D148" s="245"/>
      <c r="E148" s="245"/>
      <c r="F148" s="245"/>
      <c r="G148" s="245"/>
      <c r="H148" s="225"/>
      <c r="I148" s="225"/>
      <c r="J148" s="225"/>
      <c r="K148" s="225"/>
      <c r="L148" s="225"/>
      <c r="M148" s="225"/>
      <c r="N148" s="225"/>
      <c r="O148" s="225"/>
      <c r="P148" s="225"/>
      <c r="Q148" s="225"/>
      <c r="R148" s="225"/>
      <c r="S148" s="225"/>
      <c r="T148" s="225"/>
      <c r="U148" s="225"/>
      <c r="V148" s="225"/>
      <c r="W148" s="225"/>
      <c r="X148" s="225"/>
      <c r="Y148" s="206"/>
      <c r="Z148" s="206"/>
      <c r="AA148" s="206"/>
      <c r="AB148" s="206"/>
      <c r="AC148" s="206"/>
      <c r="AD148" s="206"/>
      <c r="AE148" s="206"/>
      <c r="AF148" s="206"/>
      <c r="AG148" s="206" t="s">
        <v>138</v>
      </c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 x14ac:dyDescent="0.25">
      <c r="A149" s="223"/>
      <c r="B149" s="224"/>
      <c r="C149" s="259" t="s">
        <v>256</v>
      </c>
      <c r="D149" s="246"/>
      <c r="E149" s="246"/>
      <c r="F149" s="246"/>
      <c r="G149" s="246"/>
      <c r="H149" s="225"/>
      <c r="I149" s="225"/>
      <c r="J149" s="225"/>
      <c r="K149" s="225"/>
      <c r="L149" s="225"/>
      <c r="M149" s="225"/>
      <c r="N149" s="225"/>
      <c r="O149" s="225"/>
      <c r="P149" s="225"/>
      <c r="Q149" s="225"/>
      <c r="R149" s="225"/>
      <c r="S149" s="225"/>
      <c r="T149" s="225"/>
      <c r="U149" s="225"/>
      <c r="V149" s="225"/>
      <c r="W149" s="225"/>
      <c r="X149" s="225"/>
      <c r="Y149" s="206"/>
      <c r="Z149" s="206"/>
      <c r="AA149" s="206"/>
      <c r="AB149" s="206"/>
      <c r="AC149" s="206"/>
      <c r="AD149" s="206"/>
      <c r="AE149" s="206"/>
      <c r="AF149" s="206"/>
      <c r="AG149" s="206" t="s">
        <v>138</v>
      </c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ht="20.399999999999999" outlineLevel="1" x14ac:dyDescent="0.25">
      <c r="A150" s="223"/>
      <c r="B150" s="224"/>
      <c r="C150" s="258" t="s">
        <v>178</v>
      </c>
      <c r="D150" s="230"/>
      <c r="E150" s="231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225"/>
      <c r="R150" s="225"/>
      <c r="S150" s="225"/>
      <c r="T150" s="225"/>
      <c r="U150" s="225"/>
      <c r="V150" s="225"/>
      <c r="W150" s="225"/>
      <c r="X150" s="225"/>
      <c r="Y150" s="206"/>
      <c r="Z150" s="206"/>
      <c r="AA150" s="206"/>
      <c r="AB150" s="206"/>
      <c r="AC150" s="206"/>
      <c r="AD150" s="206"/>
      <c r="AE150" s="206"/>
      <c r="AF150" s="206"/>
      <c r="AG150" s="206" t="s">
        <v>140</v>
      </c>
      <c r="AH150" s="206">
        <v>0</v>
      </c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 x14ac:dyDescent="0.25">
      <c r="A151" s="223"/>
      <c r="B151" s="224"/>
      <c r="C151" s="258" t="s">
        <v>257</v>
      </c>
      <c r="D151" s="230"/>
      <c r="E151" s="231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06"/>
      <c r="Z151" s="206"/>
      <c r="AA151" s="206"/>
      <c r="AB151" s="206"/>
      <c r="AC151" s="206"/>
      <c r="AD151" s="206"/>
      <c r="AE151" s="206"/>
      <c r="AF151" s="206"/>
      <c r="AG151" s="206" t="s">
        <v>140</v>
      </c>
      <c r="AH151" s="206">
        <v>0</v>
      </c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 x14ac:dyDescent="0.25">
      <c r="A152" s="223"/>
      <c r="B152" s="224"/>
      <c r="C152" s="258" t="s">
        <v>258</v>
      </c>
      <c r="D152" s="230"/>
      <c r="E152" s="231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  <c r="X152" s="225"/>
      <c r="Y152" s="206"/>
      <c r="Z152" s="206"/>
      <c r="AA152" s="206"/>
      <c r="AB152" s="206"/>
      <c r="AC152" s="206"/>
      <c r="AD152" s="206"/>
      <c r="AE152" s="206"/>
      <c r="AF152" s="206"/>
      <c r="AG152" s="206" t="s">
        <v>140</v>
      </c>
      <c r="AH152" s="206">
        <v>0</v>
      </c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 x14ac:dyDescent="0.25">
      <c r="A153" s="223"/>
      <c r="B153" s="224"/>
      <c r="C153" s="258" t="s">
        <v>259</v>
      </c>
      <c r="D153" s="230"/>
      <c r="E153" s="231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06"/>
      <c r="Z153" s="206"/>
      <c r="AA153" s="206"/>
      <c r="AB153" s="206"/>
      <c r="AC153" s="206"/>
      <c r="AD153" s="206"/>
      <c r="AE153" s="206"/>
      <c r="AF153" s="206"/>
      <c r="AG153" s="206" t="s">
        <v>140</v>
      </c>
      <c r="AH153" s="206">
        <v>0</v>
      </c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 x14ac:dyDescent="0.25">
      <c r="A154" s="223"/>
      <c r="B154" s="224"/>
      <c r="C154" s="258" t="s">
        <v>260</v>
      </c>
      <c r="D154" s="230"/>
      <c r="E154" s="231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06"/>
      <c r="Z154" s="206"/>
      <c r="AA154" s="206"/>
      <c r="AB154" s="206"/>
      <c r="AC154" s="206"/>
      <c r="AD154" s="206"/>
      <c r="AE154" s="206"/>
      <c r="AF154" s="206"/>
      <c r="AG154" s="206" t="s">
        <v>140</v>
      </c>
      <c r="AH154" s="206">
        <v>0</v>
      </c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 x14ac:dyDescent="0.25">
      <c r="A155" s="223"/>
      <c r="B155" s="224"/>
      <c r="C155" s="258" t="s">
        <v>168</v>
      </c>
      <c r="D155" s="230"/>
      <c r="E155" s="231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225"/>
      <c r="R155" s="225"/>
      <c r="S155" s="225"/>
      <c r="T155" s="225"/>
      <c r="U155" s="225"/>
      <c r="V155" s="225"/>
      <c r="W155" s="225"/>
      <c r="X155" s="225"/>
      <c r="Y155" s="206"/>
      <c r="Z155" s="206"/>
      <c r="AA155" s="206"/>
      <c r="AB155" s="206"/>
      <c r="AC155" s="206"/>
      <c r="AD155" s="206"/>
      <c r="AE155" s="206"/>
      <c r="AF155" s="206"/>
      <c r="AG155" s="206" t="s">
        <v>140</v>
      </c>
      <c r="AH155" s="206">
        <v>0</v>
      </c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 x14ac:dyDescent="0.25">
      <c r="A156" s="223"/>
      <c r="B156" s="224"/>
      <c r="C156" s="258" t="s">
        <v>261</v>
      </c>
      <c r="D156" s="230"/>
      <c r="E156" s="231">
        <v>18.28</v>
      </c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225"/>
      <c r="R156" s="225"/>
      <c r="S156" s="225"/>
      <c r="T156" s="225"/>
      <c r="U156" s="225"/>
      <c r="V156" s="225"/>
      <c r="W156" s="225"/>
      <c r="X156" s="225"/>
      <c r="Y156" s="206"/>
      <c r="Z156" s="206"/>
      <c r="AA156" s="206"/>
      <c r="AB156" s="206"/>
      <c r="AC156" s="206"/>
      <c r="AD156" s="206"/>
      <c r="AE156" s="206"/>
      <c r="AF156" s="206"/>
      <c r="AG156" s="206" t="s">
        <v>140</v>
      </c>
      <c r="AH156" s="206">
        <v>0</v>
      </c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 x14ac:dyDescent="0.25">
      <c r="A157" s="239">
        <v>19</v>
      </c>
      <c r="B157" s="240" t="s">
        <v>262</v>
      </c>
      <c r="C157" s="256" t="s">
        <v>263</v>
      </c>
      <c r="D157" s="241" t="s">
        <v>264</v>
      </c>
      <c r="E157" s="242">
        <v>36.554000000000002</v>
      </c>
      <c r="F157" s="243"/>
      <c r="G157" s="244">
        <f>ROUND(E157*F157,2)</f>
        <v>0</v>
      </c>
      <c r="H157" s="226">
        <v>429</v>
      </c>
      <c r="I157" s="225">
        <f>ROUND(E157*H157,2)</f>
        <v>15681.67</v>
      </c>
      <c r="J157" s="226">
        <v>0</v>
      </c>
      <c r="K157" s="225">
        <f>ROUND(E157*J157,2)</f>
        <v>0</v>
      </c>
      <c r="L157" s="225">
        <v>21</v>
      </c>
      <c r="M157" s="225">
        <f>G157*(1+L157/100)</f>
        <v>0</v>
      </c>
      <c r="N157" s="225">
        <v>1</v>
      </c>
      <c r="O157" s="225">
        <f>ROUND(E157*N157,2)</f>
        <v>36.549999999999997</v>
      </c>
      <c r="P157" s="225">
        <v>0</v>
      </c>
      <c r="Q157" s="225">
        <f>ROUND(E157*P157,2)</f>
        <v>0</v>
      </c>
      <c r="R157" s="225"/>
      <c r="S157" s="225" t="s">
        <v>133</v>
      </c>
      <c r="T157" s="225" t="s">
        <v>134</v>
      </c>
      <c r="U157" s="225">
        <v>0</v>
      </c>
      <c r="V157" s="225">
        <f>ROUND(E157*U157,2)</f>
        <v>0</v>
      </c>
      <c r="W157" s="225"/>
      <c r="X157" s="225" t="s">
        <v>199</v>
      </c>
      <c r="Y157" s="206"/>
      <c r="Z157" s="206"/>
      <c r="AA157" s="206"/>
      <c r="AB157" s="206"/>
      <c r="AC157" s="206"/>
      <c r="AD157" s="206"/>
      <c r="AE157" s="206"/>
      <c r="AF157" s="206"/>
      <c r="AG157" s="206" t="s">
        <v>200</v>
      </c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 x14ac:dyDescent="0.25">
      <c r="A158" s="223"/>
      <c r="B158" s="224"/>
      <c r="C158" s="258" t="s">
        <v>265</v>
      </c>
      <c r="D158" s="230"/>
      <c r="E158" s="231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  <c r="U158" s="225"/>
      <c r="V158" s="225"/>
      <c r="W158" s="225"/>
      <c r="X158" s="225"/>
      <c r="Y158" s="206"/>
      <c r="Z158" s="206"/>
      <c r="AA158" s="206"/>
      <c r="AB158" s="206"/>
      <c r="AC158" s="206"/>
      <c r="AD158" s="206"/>
      <c r="AE158" s="206"/>
      <c r="AF158" s="206"/>
      <c r="AG158" s="206" t="s">
        <v>140</v>
      </c>
      <c r="AH158" s="206">
        <v>0</v>
      </c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 x14ac:dyDescent="0.25">
      <c r="A159" s="223"/>
      <c r="B159" s="224"/>
      <c r="C159" s="258" t="s">
        <v>266</v>
      </c>
      <c r="D159" s="230"/>
      <c r="E159" s="231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06"/>
      <c r="Z159" s="206"/>
      <c r="AA159" s="206"/>
      <c r="AB159" s="206"/>
      <c r="AC159" s="206"/>
      <c r="AD159" s="206"/>
      <c r="AE159" s="206"/>
      <c r="AF159" s="206"/>
      <c r="AG159" s="206" t="s">
        <v>140</v>
      </c>
      <c r="AH159" s="206">
        <v>0</v>
      </c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 x14ac:dyDescent="0.25">
      <c r="A160" s="223"/>
      <c r="B160" s="224"/>
      <c r="C160" s="258" t="s">
        <v>267</v>
      </c>
      <c r="D160" s="230"/>
      <c r="E160" s="231">
        <v>36.549999999999997</v>
      </c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06"/>
      <c r="Z160" s="206"/>
      <c r="AA160" s="206"/>
      <c r="AB160" s="206"/>
      <c r="AC160" s="206"/>
      <c r="AD160" s="206"/>
      <c r="AE160" s="206"/>
      <c r="AF160" s="206"/>
      <c r="AG160" s="206" t="s">
        <v>140</v>
      </c>
      <c r="AH160" s="206">
        <v>0</v>
      </c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ht="40.799999999999997" outlineLevel="1" x14ac:dyDescent="0.25">
      <c r="A161" s="239">
        <v>20</v>
      </c>
      <c r="B161" s="240" t="s">
        <v>268</v>
      </c>
      <c r="C161" s="256" t="s">
        <v>269</v>
      </c>
      <c r="D161" s="241" t="s">
        <v>156</v>
      </c>
      <c r="E161" s="242">
        <v>160.35</v>
      </c>
      <c r="F161" s="243"/>
      <c r="G161" s="244">
        <f>ROUND(E161*F161,2)</f>
        <v>0</v>
      </c>
      <c r="H161" s="226">
        <v>0</v>
      </c>
      <c r="I161" s="225">
        <f>ROUND(E161*H161,2)</f>
        <v>0</v>
      </c>
      <c r="J161" s="226">
        <v>30.7</v>
      </c>
      <c r="K161" s="225">
        <f>ROUND(E161*J161,2)</f>
        <v>4922.75</v>
      </c>
      <c r="L161" s="225">
        <v>21</v>
      </c>
      <c r="M161" s="225">
        <f>G161*(1+L161/100)</f>
        <v>0</v>
      </c>
      <c r="N161" s="225">
        <v>0</v>
      </c>
      <c r="O161" s="225">
        <f>ROUND(E161*N161,2)</f>
        <v>0</v>
      </c>
      <c r="P161" s="225">
        <v>0</v>
      </c>
      <c r="Q161" s="225">
        <f>ROUND(E161*P161,2)</f>
        <v>0</v>
      </c>
      <c r="R161" s="225"/>
      <c r="S161" s="225" t="s">
        <v>133</v>
      </c>
      <c r="T161" s="225" t="s">
        <v>134</v>
      </c>
      <c r="U161" s="225">
        <v>0</v>
      </c>
      <c r="V161" s="225">
        <f>ROUND(E161*U161,2)</f>
        <v>0</v>
      </c>
      <c r="W161" s="225"/>
      <c r="X161" s="225" t="s">
        <v>135</v>
      </c>
      <c r="Y161" s="206"/>
      <c r="Z161" s="206"/>
      <c r="AA161" s="206"/>
      <c r="AB161" s="206"/>
      <c r="AC161" s="206"/>
      <c r="AD161" s="206"/>
      <c r="AE161" s="206"/>
      <c r="AF161" s="206"/>
      <c r="AG161" s="206" t="s">
        <v>136</v>
      </c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 x14ac:dyDescent="0.25">
      <c r="A162" s="223"/>
      <c r="B162" s="224"/>
      <c r="C162" s="257" t="s">
        <v>270</v>
      </c>
      <c r="D162" s="245"/>
      <c r="E162" s="245"/>
      <c r="F162" s="245"/>
      <c r="G162" s="24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  <c r="X162" s="225"/>
      <c r="Y162" s="206"/>
      <c r="Z162" s="206"/>
      <c r="AA162" s="206"/>
      <c r="AB162" s="206"/>
      <c r="AC162" s="206"/>
      <c r="AD162" s="206"/>
      <c r="AE162" s="206"/>
      <c r="AF162" s="206"/>
      <c r="AG162" s="206" t="s">
        <v>138</v>
      </c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ht="20.399999999999999" outlineLevel="1" x14ac:dyDescent="0.25">
      <c r="A163" s="223"/>
      <c r="B163" s="224"/>
      <c r="C163" s="258" t="s">
        <v>271</v>
      </c>
      <c r="D163" s="230"/>
      <c r="E163" s="231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  <c r="U163" s="225"/>
      <c r="V163" s="225"/>
      <c r="W163" s="225"/>
      <c r="X163" s="225"/>
      <c r="Y163" s="206"/>
      <c r="Z163" s="206"/>
      <c r="AA163" s="206"/>
      <c r="AB163" s="206"/>
      <c r="AC163" s="206"/>
      <c r="AD163" s="206"/>
      <c r="AE163" s="206"/>
      <c r="AF163" s="206"/>
      <c r="AG163" s="206" t="s">
        <v>140</v>
      </c>
      <c r="AH163" s="206">
        <v>0</v>
      </c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 x14ac:dyDescent="0.25">
      <c r="A164" s="223"/>
      <c r="B164" s="224"/>
      <c r="C164" s="258" t="s">
        <v>159</v>
      </c>
      <c r="D164" s="230"/>
      <c r="E164" s="231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225"/>
      <c r="R164" s="225"/>
      <c r="S164" s="225"/>
      <c r="T164" s="225"/>
      <c r="U164" s="225"/>
      <c r="V164" s="225"/>
      <c r="W164" s="225"/>
      <c r="X164" s="225"/>
      <c r="Y164" s="206"/>
      <c r="Z164" s="206"/>
      <c r="AA164" s="206"/>
      <c r="AB164" s="206"/>
      <c r="AC164" s="206"/>
      <c r="AD164" s="206"/>
      <c r="AE164" s="206"/>
      <c r="AF164" s="206"/>
      <c r="AG164" s="206" t="s">
        <v>140</v>
      </c>
      <c r="AH164" s="206">
        <v>0</v>
      </c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ht="20.399999999999999" outlineLevel="1" x14ac:dyDescent="0.25">
      <c r="A165" s="223"/>
      <c r="B165" s="224"/>
      <c r="C165" s="258" t="s">
        <v>178</v>
      </c>
      <c r="D165" s="230"/>
      <c r="E165" s="231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225"/>
      <c r="R165" s="225"/>
      <c r="S165" s="225"/>
      <c r="T165" s="225"/>
      <c r="U165" s="225"/>
      <c r="V165" s="225"/>
      <c r="W165" s="225"/>
      <c r="X165" s="225"/>
      <c r="Y165" s="206"/>
      <c r="Z165" s="206"/>
      <c r="AA165" s="206"/>
      <c r="AB165" s="206"/>
      <c r="AC165" s="206"/>
      <c r="AD165" s="206"/>
      <c r="AE165" s="206"/>
      <c r="AF165" s="206"/>
      <c r="AG165" s="206" t="s">
        <v>140</v>
      </c>
      <c r="AH165" s="206">
        <v>0</v>
      </c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 x14ac:dyDescent="0.25">
      <c r="A166" s="223"/>
      <c r="B166" s="224"/>
      <c r="C166" s="258" t="s">
        <v>272</v>
      </c>
      <c r="D166" s="230"/>
      <c r="E166" s="231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225"/>
      <c r="R166" s="225"/>
      <c r="S166" s="225"/>
      <c r="T166" s="225"/>
      <c r="U166" s="225"/>
      <c r="V166" s="225"/>
      <c r="W166" s="225"/>
      <c r="X166" s="225"/>
      <c r="Y166" s="206"/>
      <c r="Z166" s="206"/>
      <c r="AA166" s="206"/>
      <c r="AB166" s="206"/>
      <c r="AC166" s="206"/>
      <c r="AD166" s="206"/>
      <c r="AE166" s="206"/>
      <c r="AF166" s="206"/>
      <c r="AG166" s="206" t="s">
        <v>140</v>
      </c>
      <c r="AH166" s="206">
        <v>0</v>
      </c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 x14ac:dyDescent="0.25">
      <c r="A167" s="223"/>
      <c r="B167" s="224"/>
      <c r="C167" s="258" t="s">
        <v>273</v>
      </c>
      <c r="D167" s="230"/>
      <c r="E167" s="231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  <c r="R167" s="225"/>
      <c r="S167" s="225"/>
      <c r="T167" s="225"/>
      <c r="U167" s="225"/>
      <c r="V167" s="225"/>
      <c r="W167" s="225"/>
      <c r="X167" s="225"/>
      <c r="Y167" s="206"/>
      <c r="Z167" s="206"/>
      <c r="AA167" s="206"/>
      <c r="AB167" s="206"/>
      <c r="AC167" s="206"/>
      <c r="AD167" s="206"/>
      <c r="AE167" s="206"/>
      <c r="AF167" s="206"/>
      <c r="AG167" s="206" t="s">
        <v>140</v>
      </c>
      <c r="AH167" s="206">
        <v>0</v>
      </c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 x14ac:dyDescent="0.25">
      <c r="A168" s="223"/>
      <c r="B168" s="224"/>
      <c r="C168" s="258" t="s">
        <v>274</v>
      </c>
      <c r="D168" s="230"/>
      <c r="E168" s="231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  <c r="R168" s="225"/>
      <c r="S168" s="225"/>
      <c r="T168" s="225"/>
      <c r="U168" s="225"/>
      <c r="V168" s="225"/>
      <c r="W168" s="225"/>
      <c r="X168" s="225"/>
      <c r="Y168" s="206"/>
      <c r="Z168" s="206"/>
      <c r="AA168" s="206"/>
      <c r="AB168" s="206"/>
      <c r="AC168" s="206"/>
      <c r="AD168" s="206"/>
      <c r="AE168" s="206"/>
      <c r="AF168" s="206"/>
      <c r="AG168" s="206" t="s">
        <v>140</v>
      </c>
      <c r="AH168" s="206">
        <v>0</v>
      </c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 x14ac:dyDescent="0.25">
      <c r="A169" s="223"/>
      <c r="B169" s="224"/>
      <c r="C169" s="258" t="s">
        <v>168</v>
      </c>
      <c r="D169" s="230"/>
      <c r="E169" s="231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225"/>
      <c r="R169" s="225"/>
      <c r="S169" s="225"/>
      <c r="T169" s="225"/>
      <c r="U169" s="225"/>
      <c r="V169" s="225"/>
      <c r="W169" s="225"/>
      <c r="X169" s="225"/>
      <c r="Y169" s="206"/>
      <c r="Z169" s="206"/>
      <c r="AA169" s="206"/>
      <c r="AB169" s="206"/>
      <c r="AC169" s="206"/>
      <c r="AD169" s="206"/>
      <c r="AE169" s="206"/>
      <c r="AF169" s="206"/>
      <c r="AG169" s="206" t="s">
        <v>140</v>
      </c>
      <c r="AH169" s="206">
        <v>0</v>
      </c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 x14ac:dyDescent="0.25">
      <c r="A170" s="223"/>
      <c r="B170" s="224"/>
      <c r="C170" s="258" t="s">
        <v>275</v>
      </c>
      <c r="D170" s="230"/>
      <c r="E170" s="231">
        <v>160.35</v>
      </c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225"/>
      <c r="R170" s="225"/>
      <c r="S170" s="225"/>
      <c r="T170" s="225"/>
      <c r="U170" s="225"/>
      <c r="V170" s="225"/>
      <c r="W170" s="225"/>
      <c r="X170" s="225"/>
      <c r="Y170" s="206"/>
      <c r="Z170" s="206"/>
      <c r="AA170" s="206"/>
      <c r="AB170" s="206"/>
      <c r="AC170" s="206"/>
      <c r="AD170" s="206"/>
      <c r="AE170" s="206"/>
      <c r="AF170" s="206"/>
      <c r="AG170" s="206" t="s">
        <v>140</v>
      </c>
      <c r="AH170" s="206">
        <v>0</v>
      </c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ht="30.6" outlineLevel="1" x14ac:dyDescent="0.25">
      <c r="A171" s="239">
        <v>21</v>
      </c>
      <c r="B171" s="240" t="s">
        <v>276</v>
      </c>
      <c r="C171" s="256" t="s">
        <v>277</v>
      </c>
      <c r="D171" s="241" t="s">
        <v>156</v>
      </c>
      <c r="E171" s="242">
        <v>160.35</v>
      </c>
      <c r="F171" s="243"/>
      <c r="G171" s="244">
        <f>ROUND(E171*F171,2)</f>
        <v>0</v>
      </c>
      <c r="H171" s="226">
        <v>0</v>
      </c>
      <c r="I171" s="225">
        <f>ROUND(E171*H171,2)</f>
        <v>0</v>
      </c>
      <c r="J171" s="226">
        <v>92.3</v>
      </c>
      <c r="K171" s="225">
        <f>ROUND(E171*J171,2)</f>
        <v>14800.31</v>
      </c>
      <c r="L171" s="225">
        <v>21</v>
      </c>
      <c r="M171" s="225">
        <f>G171*(1+L171/100)</f>
        <v>0</v>
      </c>
      <c r="N171" s="225">
        <v>0</v>
      </c>
      <c r="O171" s="225">
        <f>ROUND(E171*N171,2)</f>
        <v>0</v>
      </c>
      <c r="P171" s="225">
        <v>0</v>
      </c>
      <c r="Q171" s="225">
        <f>ROUND(E171*P171,2)</f>
        <v>0</v>
      </c>
      <c r="R171" s="225"/>
      <c r="S171" s="225" t="s">
        <v>133</v>
      </c>
      <c r="T171" s="225" t="s">
        <v>134</v>
      </c>
      <c r="U171" s="225">
        <v>0</v>
      </c>
      <c r="V171" s="225">
        <f>ROUND(E171*U171,2)</f>
        <v>0</v>
      </c>
      <c r="W171" s="225"/>
      <c r="X171" s="225" t="s">
        <v>135</v>
      </c>
      <c r="Y171" s="206"/>
      <c r="Z171" s="206"/>
      <c r="AA171" s="206"/>
      <c r="AB171" s="206"/>
      <c r="AC171" s="206"/>
      <c r="AD171" s="206"/>
      <c r="AE171" s="206"/>
      <c r="AF171" s="206"/>
      <c r="AG171" s="206" t="s">
        <v>136</v>
      </c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 x14ac:dyDescent="0.25">
      <c r="A172" s="223"/>
      <c r="B172" s="224"/>
      <c r="C172" s="257" t="s">
        <v>278</v>
      </c>
      <c r="D172" s="245"/>
      <c r="E172" s="245"/>
      <c r="F172" s="245"/>
      <c r="G172" s="245"/>
      <c r="H172" s="225"/>
      <c r="I172" s="225"/>
      <c r="J172" s="225"/>
      <c r="K172" s="225"/>
      <c r="L172" s="225"/>
      <c r="M172" s="225"/>
      <c r="N172" s="225"/>
      <c r="O172" s="225"/>
      <c r="P172" s="225"/>
      <c r="Q172" s="225"/>
      <c r="R172" s="225"/>
      <c r="S172" s="225"/>
      <c r="T172" s="225"/>
      <c r="U172" s="225"/>
      <c r="V172" s="225"/>
      <c r="W172" s="225"/>
      <c r="X172" s="225"/>
      <c r="Y172" s="206"/>
      <c r="Z172" s="206"/>
      <c r="AA172" s="206"/>
      <c r="AB172" s="206"/>
      <c r="AC172" s="206"/>
      <c r="AD172" s="206"/>
      <c r="AE172" s="206"/>
      <c r="AF172" s="206"/>
      <c r="AG172" s="206" t="s">
        <v>138</v>
      </c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ht="20.399999999999999" outlineLevel="1" x14ac:dyDescent="0.25">
      <c r="A173" s="223"/>
      <c r="B173" s="224"/>
      <c r="C173" s="258" t="s">
        <v>279</v>
      </c>
      <c r="D173" s="230"/>
      <c r="E173" s="231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06"/>
      <c r="Z173" s="206"/>
      <c r="AA173" s="206"/>
      <c r="AB173" s="206"/>
      <c r="AC173" s="206"/>
      <c r="AD173" s="206"/>
      <c r="AE173" s="206"/>
      <c r="AF173" s="206"/>
      <c r="AG173" s="206" t="s">
        <v>140</v>
      </c>
      <c r="AH173" s="206">
        <v>0</v>
      </c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 x14ac:dyDescent="0.25">
      <c r="A174" s="223"/>
      <c r="B174" s="224"/>
      <c r="C174" s="258" t="s">
        <v>159</v>
      </c>
      <c r="D174" s="230"/>
      <c r="E174" s="231"/>
      <c r="F174" s="225"/>
      <c r="G174" s="225"/>
      <c r="H174" s="225"/>
      <c r="I174" s="225"/>
      <c r="J174" s="225"/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06"/>
      <c r="Z174" s="206"/>
      <c r="AA174" s="206"/>
      <c r="AB174" s="206"/>
      <c r="AC174" s="206"/>
      <c r="AD174" s="206"/>
      <c r="AE174" s="206"/>
      <c r="AF174" s="206"/>
      <c r="AG174" s="206" t="s">
        <v>140</v>
      </c>
      <c r="AH174" s="206">
        <v>0</v>
      </c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ht="20.399999999999999" outlineLevel="1" x14ac:dyDescent="0.25">
      <c r="A175" s="223"/>
      <c r="B175" s="224"/>
      <c r="C175" s="258" t="s">
        <v>178</v>
      </c>
      <c r="D175" s="230"/>
      <c r="E175" s="231"/>
      <c r="F175" s="225"/>
      <c r="G175" s="225"/>
      <c r="H175" s="225"/>
      <c r="I175" s="225"/>
      <c r="J175" s="225"/>
      <c r="K175" s="225"/>
      <c r="L175" s="225"/>
      <c r="M175" s="225"/>
      <c r="N175" s="225"/>
      <c r="O175" s="225"/>
      <c r="P175" s="225"/>
      <c r="Q175" s="225"/>
      <c r="R175" s="225"/>
      <c r="S175" s="225"/>
      <c r="T175" s="225"/>
      <c r="U175" s="225"/>
      <c r="V175" s="225"/>
      <c r="W175" s="225"/>
      <c r="X175" s="225"/>
      <c r="Y175" s="206"/>
      <c r="Z175" s="206"/>
      <c r="AA175" s="206"/>
      <c r="AB175" s="206"/>
      <c r="AC175" s="206"/>
      <c r="AD175" s="206"/>
      <c r="AE175" s="206"/>
      <c r="AF175" s="206"/>
      <c r="AG175" s="206" t="s">
        <v>140</v>
      </c>
      <c r="AH175" s="206">
        <v>0</v>
      </c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 x14ac:dyDescent="0.25">
      <c r="A176" s="223"/>
      <c r="B176" s="224"/>
      <c r="C176" s="258" t="s">
        <v>272</v>
      </c>
      <c r="D176" s="230"/>
      <c r="E176" s="231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  <c r="P176" s="225"/>
      <c r="Q176" s="225"/>
      <c r="R176" s="225"/>
      <c r="S176" s="225"/>
      <c r="T176" s="225"/>
      <c r="U176" s="225"/>
      <c r="V176" s="225"/>
      <c r="W176" s="225"/>
      <c r="X176" s="225"/>
      <c r="Y176" s="206"/>
      <c r="Z176" s="206"/>
      <c r="AA176" s="206"/>
      <c r="AB176" s="206"/>
      <c r="AC176" s="206"/>
      <c r="AD176" s="206"/>
      <c r="AE176" s="206"/>
      <c r="AF176" s="206"/>
      <c r="AG176" s="206" t="s">
        <v>140</v>
      </c>
      <c r="AH176" s="206">
        <v>0</v>
      </c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 x14ac:dyDescent="0.25">
      <c r="A177" s="223"/>
      <c r="B177" s="224"/>
      <c r="C177" s="258" t="s">
        <v>273</v>
      </c>
      <c r="D177" s="230"/>
      <c r="E177" s="231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06"/>
      <c r="Z177" s="206"/>
      <c r="AA177" s="206"/>
      <c r="AB177" s="206"/>
      <c r="AC177" s="206"/>
      <c r="AD177" s="206"/>
      <c r="AE177" s="206"/>
      <c r="AF177" s="206"/>
      <c r="AG177" s="206" t="s">
        <v>140</v>
      </c>
      <c r="AH177" s="206">
        <v>0</v>
      </c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 x14ac:dyDescent="0.25">
      <c r="A178" s="223"/>
      <c r="B178" s="224"/>
      <c r="C178" s="258" t="s">
        <v>280</v>
      </c>
      <c r="D178" s="230"/>
      <c r="E178" s="231"/>
      <c r="F178" s="225"/>
      <c r="G178" s="225"/>
      <c r="H178" s="225"/>
      <c r="I178" s="225"/>
      <c r="J178" s="225"/>
      <c r="K178" s="225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06"/>
      <c r="Z178" s="206"/>
      <c r="AA178" s="206"/>
      <c r="AB178" s="206"/>
      <c r="AC178" s="206"/>
      <c r="AD178" s="206"/>
      <c r="AE178" s="206"/>
      <c r="AF178" s="206"/>
      <c r="AG178" s="206" t="s">
        <v>140</v>
      </c>
      <c r="AH178" s="206">
        <v>0</v>
      </c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 x14ac:dyDescent="0.25">
      <c r="A179" s="223"/>
      <c r="B179" s="224"/>
      <c r="C179" s="258" t="s">
        <v>168</v>
      </c>
      <c r="D179" s="230"/>
      <c r="E179" s="231"/>
      <c r="F179" s="225"/>
      <c r="G179" s="225"/>
      <c r="H179" s="225"/>
      <c r="I179" s="225"/>
      <c r="J179" s="225"/>
      <c r="K179" s="225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06"/>
      <c r="Z179" s="206"/>
      <c r="AA179" s="206"/>
      <c r="AB179" s="206"/>
      <c r="AC179" s="206"/>
      <c r="AD179" s="206"/>
      <c r="AE179" s="206"/>
      <c r="AF179" s="206"/>
      <c r="AG179" s="206" t="s">
        <v>140</v>
      </c>
      <c r="AH179" s="206">
        <v>0</v>
      </c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 x14ac:dyDescent="0.25">
      <c r="A180" s="223"/>
      <c r="B180" s="224"/>
      <c r="C180" s="258" t="s">
        <v>275</v>
      </c>
      <c r="D180" s="230"/>
      <c r="E180" s="231">
        <v>160.35</v>
      </c>
      <c r="F180" s="225"/>
      <c r="G180" s="225"/>
      <c r="H180" s="225"/>
      <c r="I180" s="225"/>
      <c r="J180" s="225"/>
      <c r="K180" s="225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06"/>
      <c r="Z180" s="206"/>
      <c r="AA180" s="206"/>
      <c r="AB180" s="206"/>
      <c r="AC180" s="206"/>
      <c r="AD180" s="206"/>
      <c r="AE180" s="206"/>
      <c r="AF180" s="206"/>
      <c r="AG180" s="206" t="s">
        <v>140</v>
      </c>
      <c r="AH180" s="206">
        <v>0</v>
      </c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 x14ac:dyDescent="0.25">
      <c r="A181" s="239">
        <v>22</v>
      </c>
      <c r="B181" s="240" t="s">
        <v>281</v>
      </c>
      <c r="C181" s="256" t="s">
        <v>282</v>
      </c>
      <c r="D181" s="241" t="s">
        <v>264</v>
      </c>
      <c r="E181" s="242">
        <v>26.422999999999998</v>
      </c>
      <c r="F181" s="243"/>
      <c r="G181" s="244">
        <f>ROUND(E181*F181,2)</f>
        <v>0</v>
      </c>
      <c r="H181" s="226">
        <v>615</v>
      </c>
      <c r="I181" s="225">
        <f>ROUND(E181*H181,2)</f>
        <v>16250.15</v>
      </c>
      <c r="J181" s="226">
        <v>0</v>
      </c>
      <c r="K181" s="225">
        <f>ROUND(E181*J181,2)</f>
        <v>0</v>
      </c>
      <c r="L181" s="225">
        <v>21</v>
      </c>
      <c r="M181" s="225">
        <f>G181*(1+L181/100)</f>
        <v>0</v>
      </c>
      <c r="N181" s="225">
        <v>1</v>
      </c>
      <c r="O181" s="225">
        <f>ROUND(E181*N181,2)</f>
        <v>26.42</v>
      </c>
      <c r="P181" s="225">
        <v>0</v>
      </c>
      <c r="Q181" s="225">
        <f>ROUND(E181*P181,2)</f>
        <v>0</v>
      </c>
      <c r="R181" s="225"/>
      <c r="S181" s="225" t="s">
        <v>133</v>
      </c>
      <c r="T181" s="225" t="s">
        <v>134</v>
      </c>
      <c r="U181" s="225">
        <v>0</v>
      </c>
      <c r="V181" s="225">
        <f>ROUND(E181*U181,2)</f>
        <v>0</v>
      </c>
      <c r="W181" s="225"/>
      <c r="X181" s="225" t="s">
        <v>199</v>
      </c>
      <c r="Y181" s="206"/>
      <c r="Z181" s="206"/>
      <c r="AA181" s="206"/>
      <c r="AB181" s="206"/>
      <c r="AC181" s="206"/>
      <c r="AD181" s="206"/>
      <c r="AE181" s="206"/>
      <c r="AF181" s="206"/>
      <c r="AG181" s="206" t="s">
        <v>200</v>
      </c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 x14ac:dyDescent="0.25">
      <c r="A182" s="223"/>
      <c r="B182" s="224"/>
      <c r="C182" s="258" t="s">
        <v>283</v>
      </c>
      <c r="D182" s="230"/>
      <c r="E182" s="231"/>
      <c r="F182" s="225"/>
      <c r="G182" s="225"/>
      <c r="H182" s="225"/>
      <c r="I182" s="225"/>
      <c r="J182" s="225"/>
      <c r="K182" s="225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06"/>
      <c r="Z182" s="206"/>
      <c r="AA182" s="206"/>
      <c r="AB182" s="206"/>
      <c r="AC182" s="206"/>
      <c r="AD182" s="206"/>
      <c r="AE182" s="206"/>
      <c r="AF182" s="206"/>
      <c r="AG182" s="206" t="s">
        <v>140</v>
      </c>
      <c r="AH182" s="206">
        <v>0</v>
      </c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 x14ac:dyDescent="0.25">
      <c r="A183" s="223"/>
      <c r="B183" s="224"/>
      <c r="C183" s="258" t="s">
        <v>284</v>
      </c>
      <c r="D183" s="230"/>
      <c r="E183" s="231"/>
      <c r="F183" s="225"/>
      <c r="G183" s="225"/>
      <c r="H183" s="225"/>
      <c r="I183" s="225"/>
      <c r="J183" s="225"/>
      <c r="K183" s="225"/>
      <c r="L183" s="225"/>
      <c r="M183" s="225"/>
      <c r="N183" s="225"/>
      <c r="O183" s="225"/>
      <c r="P183" s="225"/>
      <c r="Q183" s="225"/>
      <c r="R183" s="225"/>
      <c r="S183" s="225"/>
      <c r="T183" s="225"/>
      <c r="U183" s="225"/>
      <c r="V183" s="225"/>
      <c r="W183" s="225"/>
      <c r="X183" s="225"/>
      <c r="Y183" s="206"/>
      <c r="Z183" s="206"/>
      <c r="AA183" s="206"/>
      <c r="AB183" s="206"/>
      <c r="AC183" s="206"/>
      <c r="AD183" s="206"/>
      <c r="AE183" s="206"/>
      <c r="AF183" s="206"/>
      <c r="AG183" s="206" t="s">
        <v>140</v>
      </c>
      <c r="AH183" s="206">
        <v>0</v>
      </c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ht="20.399999999999999" outlineLevel="1" x14ac:dyDescent="0.25">
      <c r="A184" s="223"/>
      <c r="B184" s="224"/>
      <c r="C184" s="258" t="s">
        <v>178</v>
      </c>
      <c r="D184" s="230"/>
      <c r="E184" s="231"/>
      <c r="F184" s="225"/>
      <c r="G184" s="225"/>
      <c r="H184" s="225"/>
      <c r="I184" s="225"/>
      <c r="J184" s="225"/>
      <c r="K184" s="225"/>
      <c r="L184" s="225"/>
      <c r="M184" s="225"/>
      <c r="N184" s="225"/>
      <c r="O184" s="225"/>
      <c r="P184" s="225"/>
      <c r="Q184" s="225"/>
      <c r="R184" s="225"/>
      <c r="S184" s="225"/>
      <c r="T184" s="225"/>
      <c r="U184" s="225"/>
      <c r="V184" s="225"/>
      <c r="W184" s="225"/>
      <c r="X184" s="225"/>
      <c r="Y184" s="206"/>
      <c r="Z184" s="206"/>
      <c r="AA184" s="206"/>
      <c r="AB184" s="206"/>
      <c r="AC184" s="206"/>
      <c r="AD184" s="206"/>
      <c r="AE184" s="206"/>
      <c r="AF184" s="206"/>
      <c r="AG184" s="206" t="s">
        <v>140</v>
      </c>
      <c r="AH184" s="206">
        <v>0</v>
      </c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 x14ac:dyDescent="0.25">
      <c r="A185" s="223"/>
      <c r="B185" s="224"/>
      <c r="C185" s="258" t="s">
        <v>285</v>
      </c>
      <c r="D185" s="230"/>
      <c r="E185" s="231"/>
      <c r="F185" s="225"/>
      <c r="G185" s="225"/>
      <c r="H185" s="225"/>
      <c r="I185" s="225"/>
      <c r="J185" s="225"/>
      <c r="K185" s="225"/>
      <c r="L185" s="225"/>
      <c r="M185" s="225"/>
      <c r="N185" s="225"/>
      <c r="O185" s="225"/>
      <c r="P185" s="225"/>
      <c r="Q185" s="225"/>
      <c r="R185" s="225"/>
      <c r="S185" s="225"/>
      <c r="T185" s="225"/>
      <c r="U185" s="225"/>
      <c r="V185" s="225"/>
      <c r="W185" s="225"/>
      <c r="X185" s="225"/>
      <c r="Y185" s="206"/>
      <c r="Z185" s="206"/>
      <c r="AA185" s="206"/>
      <c r="AB185" s="206"/>
      <c r="AC185" s="206"/>
      <c r="AD185" s="206"/>
      <c r="AE185" s="206"/>
      <c r="AF185" s="206"/>
      <c r="AG185" s="206" t="s">
        <v>140</v>
      </c>
      <c r="AH185" s="206">
        <v>0</v>
      </c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 x14ac:dyDescent="0.25">
      <c r="A186" s="223"/>
      <c r="B186" s="224"/>
      <c r="C186" s="258" t="s">
        <v>286</v>
      </c>
      <c r="D186" s="230"/>
      <c r="E186" s="231"/>
      <c r="F186" s="225"/>
      <c r="G186" s="225"/>
      <c r="H186" s="225"/>
      <c r="I186" s="225"/>
      <c r="J186" s="225"/>
      <c r="K186" s="225"/>
      <c r="L186" s="225"/>
      <c r="M186" s="225"/>
      <c r="N186" s="225"/>
      <c r="O186" s="225"/>
      <c r="P186" s="225"/>
      <c r="Q186" s="225"/>
      <c r="R186" s="225"/>
      <c r="S186" s="225"/>
      <c r="T186" s="225"/>
      <c r="U186" s="225"/>
      <c r="V186" s="225"/>
      <c r="W186" s="225"/>
      <c r="X186" s="225"/>
      <c r="Y186" s="206"/>
      <c r="Z186" s="206"/>
      <c r="AA186" s="206"/>
      <c r="AB186" s="206"/>
      <c r="AC186" s="206"/>
      <c r="AD186" s="206"/>
      <c r="AE186" s="206"/>
      <c r="AF186" s="206"/>
      <c r="AG186" s="206" t="s">
        <v>140</v>
      </c>
      <c r="AH186" s="206">
        <v>0</v>
      </c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 x14ac:dyDescent="0.25">
      <c r="A187" s="223"/>
      <c r="B187" s="224"/>
      <c r="C187" s="258" t="s">
        <v>287</v>
      </c>
      <c r="D187" s="230"/>
      <c r="E187" s="231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  <c r="R187" s="225"/>
      <c r="S187" s="225"/>
      <c r="T187" s="225"/>
      <c r="U187" s="225"/>
      <c r="V187" s="225"/>
      <c r="W187" s="225"/>
      <c r="X187" s="225"/>
      <c r="Y187" s="206"/>
      <c r="Z187" s="206"/>
      <c r="AA187" s="206"/>
      <c r="AB187" s="206"/>
      <c r="AC187" s="206"/>
      <c r="AD187" s="206"/>
      <c r="AE187" s="206"/>
      <c r="AF187" s="206"/>
      <c r="AG187" s="206" t="s">
        <v>140</v>
      </c>
      <c r="AH187" s="206">
        <v>0</v>
      </c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 x14ac:dyDescent="0.25">
      <c r="A188" s="223"/>
      <c r="B188" s="224"/>
      <c r="C188" s="258" t="s">
        <v>168</v>
      </c>
      <c r="D188" s="230"/>
      <c r="E188" s="231"/>
      <c r="F188" s="225"/>
      <c r="G188" s="225"/>
      <c r="H188" s="225"/>
      <c r="I188" s="225"/>
      <c r="J188" s="225"/>
      <c r="K188" s="225"/>
      <c r="L188" s="225"/>
      <c r="M188" s="225"/>
      <c r="N188" s="225"/>
      <c r="O188" s="225"/>
      <c r="P188" s="225"/>
      <c r="Q188" s="225"/>
      <c r="R188" s="225"/>
      <c r="S188" s="225"/>
      <c r="T188" s="225"/>
      <c r="U188" s="225"/>
      <c r="V188" s="225"/>
      <c r="W188" s="225"/>
      <c r="X188" s="225"/>
      <c r="Y188" s="206"/>
      <c r="Z188" s="206"/>
      <c r="AA188" s="206"/>
      <c r="AB188" s="206"/>
      <c r="AC188" s="206"/>
      <c r="AD188" s="206"/>
      <c r="AE188" s="206"/>
      <c r="AF188" s="206"/>
      <c r="AG188" s="206" t="s">
        <v>140</v>
      </c>
      <c r="AH188" s="206">
        <v>0</v>
      </c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 x14ac:dyDescent="0.25">
      <c r="A189" s="223"/>
      <c r="B189" s="224"/>
      <c r="C189" s="258" t="s">
        <v>288</v>
      </c>
      <c r="D189" s="230"/>
      <c r="E189" s="231">
        <v>26.42</v>
      </c>
      <c r="F189" s="225"/>
      <c r="G189" s="225"/>
      <c r="H189" s="225"/>
      <c r="I189" s="225"/>
      <c r="J189" s="225"/>
      <c r="K189" s="225"/>
      <c r="L189" s="225"/>
      <c r="M189" s="225"/>
      <c r="N189" s="225"/>
      <c r="O189" s="225"/>
      <c r="P189" s="225"/>
      <c r="Q189" s="225"/>
      <c r="R189" s="225"/>
      <c r="S189" s="225"/>
      <c r="T189" s="225"/>
      <c r="U189" s="225"/>
      <c r="V189" s="225"/>
      <c r="W189" s="225"/>
      <c r="X189" s="225"/>
      <c r="Y189" s="206"/>
      <c r="Z189" s="206"/>
      <c r="AA189" s="206"/>
      <c r="AB189" s="206"/>
      <c r="AC189" s="206"/>
      <c r="AD189" s="206"/>
      <c r="AE189" s="206"/>
      <c r="AF189" s="206"/>
      <c r="AG189" s="206" t="s">
        <v>140</v>
      </c>
      <c r="AH189" s="206">
        <v>0</v>
      </c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ht="30.6" outlineLevel="1" x14ac:dyDescent="0.25">
      <c r="A190" s="239">
        <v>23</v>
      </c>
      <c r="B190" s="240" t="s">
        <v>289</v>
      </c>
      <c r="C190" s="256" t="s">
        <v>290</v>
      </c>
      <c r="D190" s="241" t="s">
        <v>156</v>
      </c>
      <c r="E190" s="242">
        <v>160.35</v>
      </c>
      <c r="F190" s="243"/>
      <c r="G190" s="244">
        <f>ROUND(E190*F190,2)</f>
        <v>0</v>
      </c>
      <c r="H190" s="226">
        <v>0</v>
      </c>
      <c r="I190" s="225">
        <f>ROUND(E190*H190,2)</f>
        <v>0</v>
      </c>
      <c r="J190" s="226">
        <v>22</v>
      </c>
      <c r="K190" s="225">
        <f>ROUND(E190*J190,2)</f>
        <v>3527.7</v>
      </c>
      <c r="L190" s="225">
        <v>21</v>
      </c>
      <c r="M190" s="225">
        <f>G190*(1+L190/100)</f>
        <v>0</v>
      </c>
      <c r="N190" s="225">
        <v>0</v>
      </c>
      <c r="O190" s="225">
        <f>ROUND(E190*N190,2)</f>
        <v>0</v>
      </c>
      <c r="P190" s="225">
        <v>0</v>
      </c>
      <c r="Q190" s="225">
        <f>ROUND(E190*P190,2)</f>
        <v>0</v>
      </c>
      <c r="R190" s="225"/>
      <c r="S190" s="225" t="s">
        <v>133</v>
      </c>
      <c r="T190" s="225" t="s">
        <v>134</v>
      </c>
      <c r="U190" s="225">
        <v>0</v>
      </c>
      <c r="V190" s="225">
        <f>ROUND(E190*U190,2)</f>
        <v>0</v>
      </c>
      <c r="W190" s="225"/>
      <c r="X190" s="225" t="s">
        <v>135</v>
      </c>
      <c r="Y190" s="206"/>
      <c r="Z190" s="206"/>
      <c r="AA190" s="206"/>
      <c r="AB190" s="206"/>
      <c r="AC190" s="206"/>
      <c r="AD190" s="206"/>
      <c r="AE190" s="206"/>
      <c r="AF190" s="206"/>
      <c r="AG190" s="206" t="s">
        <v>136</v>
      </c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 x14ac:dyDescent="0.25">
      <c r="A191" s="223"/>
      <c r="B191" s="224"/>
      <c r="C191" s="257" t="s">
        <v>291</v>
      </c>
      <c r="D191" s="245"/>
      <c r="E191" s="245"/>
      <c r="F191" s="245"/>
      <c r="G191" s="24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06"/>
      <c r="Z191" s="206"/>
      <c r="AA191" s="206"/>
      <c r="AB191" s="206"/>
      <c r="AC191" s="206"/>
      <c r="AD191" s="206"/>
      <c r="AE191" s="206"/>
      <c r="AF191" s="206"/>
      <c r="AG191" s="206" t="s">
        <v>138</v>
      </c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ht="20.399999999999999" outlineLevel="1" x14ac:dyDescent="0.25">
      <c r="A192" s="223"/>
      <c r="B192" s="224"/>
      <c r="C192" s="258" t="s">
        <v>279</v>
      </c>
      <c r="D192" s="230"/>
      <c r="E192" s="231"/>
      <c r="F192" s="225"/>
      <c r="G192" s="225"/>
      <c r="H192" s="225"/>
      <c r="I192" s="225"/>
      <c r="J192" s="225"/>
      <c r="K192" s="225"/>
      <c r="L192" s="225"/>
      <c r="M192" s="225"/>
      <c r="N192" s="225"/>
      <c r="O192" s="225"/>
      <c r="P192" s="225"/>
      <c r="Q192" s="225"/>
      <c r="R192" s="225"/>
      <c r="S192" s="225"/>
      <c r="T192" s="225"/>
      <c r="U192" s="225"/>
      <c r="V192" s="225"/>
      <c r="W192" s="225"/>
      <c r="X192" s="225"/>
      <c r="Y192" s="206"/>
      <c r="Z192" s="206"/>
      <c r="AA192" s="206"/>
      <c r="AB192" s="206"/>
      <c r="AC192" s="206"/>
      <c r="AD192" s="206"/>
      <c r="AE192" s="206"/>
      <c r="AF192" s="206"/>
      <c r="AG192" s="206" t="s">
        <v>140</v>
      </c>
      <c r="AH192" s="206">
        <v>0</v>
      </c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 x14ac:dyDescent="0.25">
      <c r="A193" s="223"/>
      <c r="B193" s="224"/>
      <c r="C193" s="258" t="s">
        <v>159</v>
      </c>
      <c r="D193" s="230"/>
      <c r="E193" s="231"/>
      <c r="F193" s="225"/>
      <c r="G193" s="225"/>
      <c r="H193" s="225"/>
      <c r="I193" s="225"/>
      <c r="J193" s="225"/>
      <c r="K193" s="225"/>
      <c r="L193" s="225"/>
      <c r="M193" s="225"/>
      <c r="N193" s="225"/>
      <c r="O193" s="225"/>
      <c r="P193" s="225"/>
      <c r="Q193" s="225"/>
      <c r="R193" s="225"/>
      <c r="S193" s="225"/>
      <c r="T193" s="225"/>
      <c r="U193" s="225"/>
      <c r="V193" s="225"/>
      <c r="W193" s="225"/>
      <c r="X193" s="225"/>
      <c r="Y193" s="206"/>
      <c r="Z193" s="206"/>
      <c r="AA193" s="206"/>
      <c r="AB193" s="206"/>
      <c r="AC193" s="206"/>
      <c r="AD193" s="206"/>
      <c r="AE193" s="206"/>
      <c r="AF193" s="206"/>
      <c r="AG193" s="206" t="s">
        <v>140</v>
      </c>
      <c r="AH193" s="206">
        <v>0</v>
      </c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ht="20.399999999999999" outlineLevel="1" x14ac:dyDescent="0.25">
      <c r="A194" s="223"/>
      <c r="B194" s="224"/>
      <c r="C194" s="258" t="s">
        <v>178</v>
      </c>
      <c r="D194" s="230"/>
      <c r="E194" s="231"/>
      <c r="F194" s="225"/>
      <c r="G194" s="225"/>
      <c r="H194" s="225"/>
      <c r="I194" s="225"/>
      <c r="J194" s="225"/>
      <c r="K194" s="225"/>
      <c r="L194" s="225"/>
      <c r="M194" s="225"/>
      <c r="N194" s="225"/>
      <c r="O194" s="225"/>
      <c r="P194" s="225"/>
      <c r="Q194" s="225"/>
      <c r="R194" s="225"/>
      <c r="S194" s="225"/>
      <c r="T194" s="225"/>
      <c r="U194" s="225"/>
      <c r="V194" s="225"/>
      <c r="W194" s="225"/>
      <c r="X194" s="225"/>
      <c r="Y194" s="206"/>
      <c r="Z194" s="206"/>
      <c r="AA194" s="206"/>
      <c r="AB194" s="206"/>
      <c r="AC194" s="206"/>
      <c r="AD194" s="206"/>
      <c r="AE194" s="206"/>
      <c r="AF194" s="206"/>
      <c r="AG194" s="206" t="s">
        <v>140</v>
      </c>
      <c r="AH194" s="206">
        <v>0</v>
      </c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 x14ac:dyDescent="0.25">
      <c r="A195" s="223"/>
      <c r="B195" s="224"/>
      <c r="C195" s="258" t="s">
        <v>272</v>
      </c>
      <c r="D195" s="230"/>
      <c r="E195" s="231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225"/>
      <c r="Q195" s="225"/>
      <c r="R195" s="225"/>
      <c r="S195" s="225"/>
      <c r="T195" s="225"/>
      <c r="U195" s="225"/>
      <c r="V195" s="225"/>
      <c r="W195" s="225"/>
      <c r="X195" s="225"/>
      <c r="Y195" s="206"/>
      <c r="Z195" s="206"/>
      <c r="AA195" s="206"/>
      <c r="AB195" s="206"/>
      <c r="AC195" s="206"/>
      <c r="AD195" s="206"/>
      <c r="AE195" s="206"/>
      <c r="AF195" s="206"/>
      <c r="AG195" s="206" t="s">
        <v>140</v>
      </c>
      <c r="AH195" s="206">
        <v>0</v>
      </c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 x14ac:dyDescent="0.25">
      <c r="A196" s="223"/>
      <c r="B196" s="224"/>
      <c r="C196" s="258" t="s">
        <v>273</v>
      </c>
      <c r="D196" s="230"/>
      <c r="E196" s="231"/>
      <c r="F196" s="225"/>
      <c r="G196" s="225"/>
      <c r="H196" s="225"/>
      <c r="I196" s="225"/>
      <c r="J196" s="225"/>
      <c r="K196" s="225"/>
      <c r="L196" s="225"/>
      <c r="M196" s="225"/>
      <c r="N196" s="225"/>
      <c r="O196" s="225"/>
      <c r="P196" s="225"/>
      <c r="Q196" s="225"/>
      <c r="R196" s="225"/>
      <c r="S196" s="225"/>
      <c r="T196" s="225"/>
      <c r="U196" s="225"/>
      <c r="V196" s="225"/>
      <c r="W196" s="225"/>
      <c r="X196" s="225"/>
      <c r="Y196" s="206"/>
      <c r="Z196" s="206"/>
      <c r="AA196" s="206"/>
      <c r="AB196" s="206"/>
      <c r="AC196" s="206"/>
      <c r="AD196" s="206"/>
      <c r="AE196" s="206"/>
      <c r="AF196" s="206"/>
      <c r="AG196" s="206" t="s">
        <v>140</v>
      </c>
      <c r="AH196" s="206">
        <v>0</v>
      </c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 x14ac:dyDescent="0.25">
      <c r="A197" s="223"/>
      <c r="B197" s="224"/>
      <c r="C197" s="258" t="s">
        <v>274</v>
      </c>
      <c r="D197" s="230"/>
      <c r="E197" s="231"/>
      <c r="F197" s="225"/>
      <c r="G197" s="225"/>
      <c r="H197" s="225"/>
      <c r="I197" s="225"/>
      <c r="J197" s="225"/>
      <c r="K197" s="225"/>
      <c r="L197" s="225"/>
      <c r="M197" s="225"/>
      <c r="N197" s="225"/>
      <c r="O197" s="225"/>
      <c r="P197" s="225"/>
      <c r="Q197" s="225"/>
      <c r="R197" s="225"/>
      <c r="S197" s="225"/>
      <c r="T197" s="225"/>
      <c r="U197" s="225"/>
      <c r="V197" s="225"/>
      <c r="W197" s="225"/>
      <c r="X197" s="225"/>
      <c r="Y197" s="206"/>
      <c r="Z197" s="206"/>
      <c r="AA197" s="206"/>
      <c r="AB197" s="206"/>
      <c r="AC197" s="206"/>
      <c r="AD197" s="206"/>
      <c r="AE197" s="206"/>
      <c r="AF197" s="206"/>
      <c r="AG197" s="206" t="s">
        <v>140</v>
      </c>
      <c r="AH197" s="206">
        <v>0</v>
      </c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 x14ac:dyDescent="0.25">
      <c r="A198" s="223"/>
      <c r="B198" s="224"/>
      <c r="C198" s="258" t="s">
        <v>168</v>
      </c>
      <c r="D198" s="230"/>
      <c r="E198" s="231"/>
      <c r="F198" s="225"/>
      <c r="G198" s="225"/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06"/>
      <c r="Z198" s="206"/>
      <c r="AA198" s="206"/>
      <c r="AB198" s="206"/>
      <c r="AC198" s="206"/>
      <c r="AD198" s="206"/>
      <c r="AE198" s="206"/>
      <c r="AF198" s="206"/>
      <c r="AG198" s="206" t="s">
        <v>140</v>
      </c>
      <c r="AH198" s="206">
        <v>0</v>
      </c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 x14ac:dyDescent="0.25">
      <c r="A199" s="223"/>
      <c r="B199" s="224"/>
      <c r="C199" s="258" t="s">
        <v>275</v>
      </c>
      <c r="D199" s="230"/>
      <c r="E199" s="231">
        <v>160.35</v>
      </c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06"/>
      <c r="Z199" s="206"/>
      <c r="AA199" s="206"/>
      <c r="AB199" s="206"/>
      <c r="AC199" s="206"/>
      <c r="AD199" s="206"/>
      <c r="AE199" s="206"/>
      <c r="AF199" s="206"/>
      <c r="AG199" s="206" t="s">
        <v>140</v>
      </c>
      <c r="AH199" s="206">
        <v>0</v>
      </c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 x14ac:dyDescent="0.25">
      <c r="A200" s="239">
        <v>24</v>
      </c>
      <c r="B200" s="240" t="s">
        <v>292</v>
      </c>
      <c r="C200" s="256" t="s">
        <v>293</v>
      </c>
      <c r="D200" s="241" t="s">
        <v>294</v>
      </c>
      <c r="E200" s="242">
        <v>3.2069999999999999</v>
      </c>
      <c r="F200" s="243"/>
      <c r="G200" s="244">
        <f>ROUND(E200*F200,2)</f>
        <v>0</v>
      </c>
      <c r="H200" s="226">
        <v>103</v>
      </c>
      <c r="I200" s="225">
        <f>ROUND(E200*H200,2)</f>
        <v>330.32</v>
      </c>
      <c r="J200" s="226">
        <v>0</v>
      </c>
      <c r="K200" s="225">
        <f>ROUND(E200*J200,2)</f>
        <v>0</v>
      </c>
      <c r="L200" s="225">
        <v>21</v>
      </c>
      <c r="M200" s="225">
        <f>G200*(1+L200/100)</f>
        <v>0</v>
      </c>
      <c r="N200" s="225">
        <v>1E-3</v>
      </c>
      <c r="O200" s="225">
        <f>ROUND(E200*N200,2)</f>
        <v>0</v>
      </c>
      <c r="P200" s="225">
        <v>0</v>
      </c>
      <c r="Q200" s="225">
        <f>ROUND(E200*P200,2)</f>
        <v>0</v>
      </c>
      <c r="R200" s="225"/>
      <c r="S200" s="225" t="s">
        <v>133</v>
      </c>
      <c r="T200" s="225" t="s">
        <v>134</v>
      </c>
      <c r="U200" s="225">
        <v>0</v>
      </c>
      <c r="V200" s="225">
        <f>ROUND(E200*U200,2)</f>
        <v>0</v>
      </c>
      <c r="W200" s="225"/>
      <c r="X200" s="225" t="s">
        <v>199</v>
      </c>
      <c r="Y200" s="206"/>
      <c r="Z200" s="206"/>
      <c r="AA200" s="206"/>
      <c r="AB200" s="206"/>
      <c r="AC200" s="206"/>
      <c r="AD200" s="206"/>
      <c r="AE200" s="206"/>
      <c r="AF200" s="206"/>
      <c r="AG200" s="206" t="s">
        <v>200</v>
      </c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 x14ac:dyDescent="0.25">
      <c r="A201" s="223"/>
      <c r="B201" s="224"/>
      <c r="C201" s="258" t="s">
        <v>295</v>
      </c>
      <c r="D201" s="230"/>
      <c r="E201" s="231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06"/>
      <c r="Z201" s="206"/>
      <c r="AA201" s="206"/>
      <c r="AB201" s="206"/>
      <c r="AC201" s="206"/>
      <c r="AD201" s="206"/>
      <c r="AE201" s="206"/>
      <c r="AF201" s="206"/>
      <c r="AG201" s="206" t="s">
        <v>140</v>
      </c>
      <c r="AH201" s="206">
        <v>0</v>
      </c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 x14ac:dyDescent="0.25">
      <c r="A202" s="223"/>
      <c r="B202" s="224"/>
      <c r="C202" s="258" t="s">
        <v>296</v>
      </c>
      <c r="D202" s="230"/>
      <c r="E202" s="231">
        <v>3.21</v>
      </c>
      <c r="F202" s="225"/>
      <c r="G202" s="225"/>
      <c r="H202" s="225"/>
      <c r="I202" s="225"/>
      <c r="J202" s="225"/>
      <c r="K202" s="225"/>
      <c r="L202" s="225"/>
      <c r="M202" s="225"/>
      <c r="N202" s="225"/>
      <c r="O202" s="225"/>
      <c r="P202" s="225"/>
      <c r="Q202" s="225"/>
      <c r="R202" s="225"/>
      <c r="S202" s="225"/>
      <c r="T202" s="225"/>
      <c r="U202" s="225"/>
      <c r="V202" s="225"/>
      <c r="W202" s="225"/>
      <c r="X202" s="225"/>
      <c r="Y202" s="206"/>
      <c r="Z202" s="206"/>
      <c r="AA202" s="206"/>
      <c r="AB202" s="206"/>
      <c r="AC202" s="206"/>
      <c r="AD202" s="206"/>
      <c r="AE202" s="206"/>
      <c r="AF202" s="206"/>
      <c r="AG202" s="206" t="s">
        <v>140</v>
      </c>
      <c r="AH202" s="206">
        <v>0</v>
      </c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ht="20.399999999999999" outlineLevel="1" x14ac:dyDescent="0.25">
      <c r="A203" s="239">
        <v>25</v>
      </c>
      <c r="B203" s="240" t="s">
        <v>297</v>
      </c>
      <c r="C203" s="256" t="s">
        <v>298</v>
      </c>
      <c r="D203" s="241" t="s">
        <v>156</v>
      </c>
      <c r="E203" s="242">
        <v>40</v>
      </c>
      <c r="F203" s="243"/>
      <c r="G203" s="244">
        <f>ROUND(E203*F203,2)</f>
        <v>0</v>
      </c>
      <c r="H203" s="226">
        <v>0</v>
      </c>
      <c r="I203" s="225">
        <f>ROUND(E203*H203,2)</f>
        <v>0</v>
      </c>
      <c r="J203" s="226">
        <v>25.8</v>
      </c>
      <c r="K203" s="225">
        <f>ROUND(E203*J203,2)</f>
        <v>1032</v>
      </c>
      <c r="L203" s="225">
        <v>21</v>
      </c>
      <c r="M203" s="225">
        <f>G203*(1+L203/100)</f>
        <v>0</v>
      </c>
      <c r="N203" s="225">
        <v>0</v>
      </c>
      <c r="O203" s="225">
        <f>ROUND(E203*N203,2)</f>
        <v>0</v>
      </c>
      <c r="P203" s="225">
        <v>0</v>
      </c>
      <c r="Q203" s="225">
        <f>ROUND(E203*P203,2)</f>
        <v>0</v>
      </c>
      <c r="R203" s="225"/>
      <c r="S203" s="225" t="s">
        <v>133</v>
      </c>
      <c r="T203" s="225" t="s">
        <v>134</v>
      </c>
      <c r="U203" s="225">
        <v>0</v>
      </c>
      <c r="V203" s="225">
        <f>ROUND(E203*U203,2)</f>
        <v>0</v>
      </c>
      <c r="W203" s="225"/>
      <c r="X203" s="225" t="s">
        <v>135</v>
      </c>
      <c r="Y203" s="206"/>
      <c r="Z203" s="206"/>
      <c r="AA203" s="206"/>
      <c r="AB203" s="206"/>
      <c r="AC203" s="206"/>
      <c r="AD203" s="206"/>
      <c r="AE203" s="206"/>
      <c r="AF203" s="206"/>
      <c r="AG203" s="206" t="s">
        <v>136</v>
      </c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 x14ac:dyDescent="0.25">
      <c r="A204" s="223"/>
      <c r="B204" s="224"/>
      <c r="C204" s="257" t="s">
        <v>299</v>
      </c>
      <c r="D204" s="245"/>
      <c r="E204" s="245"/>
      <c r="F204" s="245"/>
      <c r="G204" s="24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  <c r="R204" s="225"/>
      <c r="S204" s="225"/>
      <c r="T204" s="225"/>
      <c r="U204" s="225"/>
      <c r="V204" s="225"/>
      <c r="W204" s="225"/>
      <c r="X204" s="225"/>
      <c r="Y204" s="206"/>
      <c r="Z204" s="206"/>
      <c r="AA204" s="206"/>
      <c r="AB204" s="206"/>
      <c r="AC204" s="206"/>
      <c r="AD204" s="206"/>
      <c r="AE204" s="206"/>
      <c r="AF204" s="206"/>
      <c r="AG204" s="206" t="s">
        <v>138</v>
      </c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 x14ac:dyDescent="0.25">
      <c r="A205" s="223"/>
      <c r="B205" s="224"/>
      <c r="C205" s="258" t="s">
        <v>300</v>
      </c>
      <c r="D205" s="230"/>
      <c r="E205" s="231"/>
      <c r="F205" s="225"/>
      <c r="G205" s="225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225"/>
      <c r="U205" s="225"/>
      <c r="V205" s="225"/>
      <c r="W205" s="225"/>
      <c r="X205" s="225"/>
      <c r="Y205" s="206"/>
      <c r="Z205" s="206"/>
      <c r="AA205" s="206"/>
      <c r="AB205" s="206"/>
      <c r="AC205" s="206"/>
      <c r="AD205" s="206"/>
      <c r="AE205" s="206"/>
      <c r="AF205" s="206"/>
      <c r="AG205" s="206" t="s">
        <v>140</v>
      </c>
      <c r="AH205" s="206">
        <v>0</v>
      </c>
      <c r="AI205" s="206"/>
      <c r="AJ205" s="206"/>
      <c r="AK205" s="206"/>
      <c r="AL205" s="206"/>
      <c r="AM205" s="206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 x14ac:dyDescent="0.25">
      <c r="A206" s="223"/>
      <c r="B206" s="224"/>
      <c r="C206" s="258" t="s">
        <v>301</v>
      </c>
      <c r="D206" s="230"/>
      <c r="E206" s="231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  <c r="U206" s="225"/>
      <c r="V206" s="225"/>
      <c r="W206" s="225"/>
      <c r="X206" s="225"/>
      <c r="Y206" s="206"/>
      <c r="Z206" s="206"/>
      <c r="AA206" s="206"/>
      <c r="AB206" s="206"/>
      <c r="AC206" s="206"/>
      <c r="AD206" s="206"/>
      <c r="AE206" s="206"/>
      <c r="AF206" s="206"/>
      <c r="AG206" s="206" t="s">
        <v>140</v>
      </c>
      <c r="AH206" s="206">
        <v>0</v>
      </c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 x14ac:dyDescent="0.25">
      <c r="A207" s="223"/>
      <c r="B207" s="224"/>
      <c r="C207" s="258" t="s">
        <v>233</v>
      </c>
      <c r="D207" s="230"/>
      <c r="E207" s="231">
        <v>40</v>
      </c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06"/>
      <c r="Z207" s="206"/>
      <c r="AA207" s="206"/>
      <c r="AB207" s="206"/>
      <c r="AC207" s="206"/>
      <c r="AD207" s="206"/>
      <c r="AE207" s="206"/>
      <c r="AF207" s="206"/>
      <c r="AG207" s="206" t="s">
        <v>140</v>
      </c>
      <c r="AH207" s="206">
        <v>0</v>
      </c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 x14ac:dyDescent="0.25">
      <c r="A208" s="239">
        <v>26</v>
      </c>
      <c r="B208" s="240" t="s">
        <v>302</v>
      </c>
      <c r="C208" s="256" t="s">
        <v>303</v>
      </c>
      <c r="D208" s="241" t="s">
        <v>156</v>
      </c>
      <c r="E208" s="242">
        <v>160.35</v>
      </c>
      <c r="F208" s="243"/>
      <c r="G208" s="244">
        <f>ROUND(E208*F208,2)</f>
        <v>0</v>
      </c>
      <c r="H208" s="226">
        <v>0</v>
      </c>
      <c r="I208" s="225">
        <f>ROUND(E208*H208,2)</f>
        <v>0</v>
      </c>
      <c r="J208" s="226">
        <v>4.3</v>
      </c>
      <c r="K208" s="225">
        <f>ROUND(E208*J208,2)</f>
        <v>689.51</v>
      </c>
      <c r="L208" s="225">
        <v>21</v>
      </c>
      <c r="M208" s="225">
        <f>G208*(1+L208/100)</f>
        <v>0</v>
      </c>
      <c r="N208" s="225">
        <v>0</v>
      </c>
      <c r="O208" s="225">
        <f>ROUND(E208*N208,2)</f>
        <v>0</v>
      </c>
      <c r="P208" s="225">
        <v>0</v>
      </c>
      <c r="Q208" s="225">
        <f>ROUND(E208*P208,2)</f>
        <v>0</v>
      </c>
      <c r="R208" s="225"/>
      <c r="S208" s="225" t="s">
        <v>133</v>
      </c>
      <c r="T208" s="225" t="s">
        <v>134</v>
      </c>
      <c r="U208" s="225">
        <v>0</v>
      </c>
      <c r="V208" s="225">
        <f>ROUND(E208*U208,2)</f>
        <v>0</v>
      </c>
      <c r="W208" s="225"/>
      <c r="X208" s="225" t="s">
        <v>135</v>
      </c>
      <c r="Y208" s="206"/>
      <c r="Z208" s="206"/>
      <c r="AA208" s="206"/>
      <c r="AB208" s="206"/>
      <c r="AC208" s="206"/>
      <c r="AD208" s="206"/>
      <c r="AE208" s="206"/>
      <c r="AF208" s="206"/>
      <c r="AG208" s="206" t="s">
        <v>136</v>
      </c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 x14ac:dyDescent="0.25">
      <c r="A209" s="223"/>
      <c r="B209" s="224"/>
      <c r="C209" s="257" t="s">
        <v>304</v>
      </c>
      <c r="D209" s="245"/>
      <c r="E209" s="245"/>
      <c r="F209" s="245"/>
      <c r="G209" s="245"/>
      <c r="H209" s="225"/>
      <c r="I209" s="225"/>
      <c r="J209" s="225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06"/>
      <c r="Z209" s="206"/>
      <c r="AA209" s="206"/>
      <c r="AB209" s="206"/>
      <c r="AC209" s="206"/>
      <c r="AD209" s="206"/>
      <c r="AE209" s="206"/>
      <c r="AF209" s="206"/>
      <c r="AG209" s="206" t="s">
        <v>138</v>
      </c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ht="20.399999999999999" outlineLevel="1" x14ac:dyDescent="0.25">
      <c r="A210" s="223"/>
      <c r="B210" s="224"/>
      <c r="C210" s="258" t="s">
        <v>279</v>
      </c>
      <c r="D210" s="230"/>
      <c r="E210" s="231"/>
      <c r="F210" s="225"/>
      <c r="G210" s="225"/>
      <c r="H210" s="225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06"/>
      <c r="Z210" s="206"/>
      <c r="AA210" s="206"/>
      <c r="AB210" s="206"/>
      <c r="AC210" s="206"/>
      <c r="AD210" s="206"/>
      <c r="AE210" s="206"/>
      <c r="AF210" s="206"/>
      <c r="AG210" s="206" t="s">
        <v>140</v>
      </c>
      <c r="AH210" s="206">
        <v>0</v>
      </c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 x14ac:dyDescent="0.25">
      <c r="A211" s="223"/>
      <c r="B211" s="224"/>
      <c r="C211" s="258" t="s">
        <v>159</v>
      </c>
      <c r="D211" s="230"/>
      <c r="E211" s="231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06"/>
      <c r="Z211" s="206"/>
      <c r="AA211" s="206"/>
      <c r="AB211" s="206"/>
      <c r="AC211" s="206"/>
      <c r="AD211" s="206"/>
      <c r="AE211" s="206"/>
      <c r="AF211" s="206"/>
      <c r="AG211" s="206" t="s">
        <v>140</v>
      </c>
      <c r="AH211" s="206">
        <v>0</v>
      </c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ht="20.399999999999999" outlineLevel="1" x14ac:dyDescent="0.25">
      <c r="A212" s="223"/>
      <c r="B212" s="224"/>
      <c r="C212" s="258" t="s">
        <v>178</v>
      </c>
      <c r="D212" s="230"/>
      <c r="E212" s="231"/>
      <c r="F212" s="225"/>
      <c r="G212" s="225"/>
      <c r="H212" s="225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06"/>
      <c r="Z212" s="206"/>
      <c r="AA212" s="206"/>
      <c r="AB212" s="206"/>
      <c r="AC212" s="206"/>
      <c r="AD212" s="206"/>
      <c r="AE212" s="206"/>
      <c r="AF212" s="206"/>
      <c r="AG212" s="206" t="s">
        <v>140</v>
      </c>
      <c r="AH212" s="206">
        <v>0</v>
      </c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 x14ac:dyDescent="0.25">
      <c r="A213" s="223"/>
      <c r="B213" s="224"/>
      <c r="C213" s="258" t="s">
        <v>272</v>
      </c>
      <c r="D213" s="230"/>
      <c r="E213" s="231"/>
      <c r="F213" s="225"/>
      <c r="G213" s="225"/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06"/>
      <c r="Z213" s="206"/>
      <c r="AA213" s="206"/>
      <c r="AB213" s="206"/>
      <c r="AC213" s="206"/>
      <c r="AD213" s="206"/>
      <c r="AE213" s="206"/>
      <c r="AF213" s="206"/>
      <c r="AG213" s="206" t="s">
        <v>140</v>
      </c>
      <c r="AH213" s="206">
        <v>0</v>
      </c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 x14ac:dyDescent="0.25">
      <c r="A214" s="223"/>
      <c r="B214" s="224"/>
      <c r="C214" s="258" t="s">
        <v>273</v>
      </c>
      <c r="D214" s="230"/>
      <c r="E214" s="231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06"/>
      <c r="Z214" s="206"/>
      <c r="AA214" s="206"/>
      <c r="AB214" s="206"/>
      <c r="AC214" s="206"/>
      <c r="AD214" s="206"/>
      <c r="AE214" s="206"/>
      <c r="AF214" s="206"/>
      <c r="AG214" s="206" t="s">
        <v>140</v>
      </c>
      <c r="AH214" s="206">
        <v>0</v>
      </c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 x14ac:dyDescent="0.25">
      <c r="A215" s="223"/>
      <c r="B215" s="224"/>
      <c r="C215" s="258" t="s">
        <v>274</v>
      </c>
      <c r="D215" s="230"/>
      <c r="E215" s="231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06"/>
      <c r="Z215" s="206"/>
      <c r="AA215" s="206"/>
      <c r="AB215" s="206"/>
      <c r="AC215" s="206"/>
      <c r="AD215" s="206"/>
      <c r="AE215" s="206"/>
      <c r="AF215" s="206"/>
      <c r="AG215" s="206" t="s">
        <v>140</v>
      </c>
      <c r="AH215" s="206">
        <v>0</v>
      </c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 x14ac:dyDescent="0.25">
      <c r="A216" s="223"/>
      <c r="B216" s="224"/>
      <c r="C216" s="258" t="s">
        <v>168</v>
      </c>
      <c r="D216" s="230"/>
      <c r="E216" s="231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06"/>
      <c r="Z216" s="206"/>
      <c r="AA216" s="206"/>
      <c r="AB216" s="206"/>
      <c r="AC216" s="206"/>
      <c r="AD216" s="206"/>
      <c r="AE216" s="206"/>
      <c r="AF216" s="206"/>
      <c r="AG216" s="206" t="s">
        <v>140</v>
      </c>
      <c r="AH216" s="206">
        <v>0</v>
      </c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 x14ac:dyDescent="0.25">
      <c r="A217" s="223"/>
      <c r="B217" s="224"/>
      <c r="C217" s="258" t="s">
        <v>275</v>
      </c>
      <c r="D217" s="230"/>
      <c r="E217" s="231">
        <v>160.35</v>
      </c>
      <c r="F217" s="225"/>
      <c r="G217" s="225"/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06"/>
      <c r="Z217" s="206"/>
      <c r="AA217" s="206"/>
      <c r="AB217" s="206"/>
      <c r="AC217" s="206"/>
      <c r="AD217" s="206"/>
      <c r="AE217" s="206"/>
      <c r="AF217" s="206"/>
      <c r="AG217" s="206" t="s">
        <v>140</v>
      </c>
      <c r="AH217" s="206">
        <v>0</v>
      </c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x14ac:dyDescent="0.25">
      <c r="A218" s="233" t="s">
        <v>128</v>
      </c>
      <c r="B218" s="234" t="s">
        <v>61</v>
      </c>
      <c r="C218" s="255" t="s">
        <v>62</v>
      </c>
      <c r="D218" s="235"/>
      <c r="E218" s="236"/>
      <c r="F218" s="237"/>
      <c r="G218" s="238">
        <f>SUMIF(AG219:AG248,"&lt;&gt;NOR",G219:G248)</f>
        <v>0</v>
      </c>
      <c r="H218" s="232"/>
      <c r="I218" s="232">
        <f>SUM(I219:I248)</f>
        <v>3975.7</v>
      </c>
      <c r="J218" s="232"/>
      <c r="K218" s="232">
        <f>SUM(K219:K248)</f>
        <v>35363.339999999997</v>
      </c>
      <c r="L218" s="232"/>
      <c r="M218" s="232">
        <f>SUM(M219:M248)</f>
        <v>0</v>
      </c>
      <c r="N218" s="232"/>
      <c r="O218" s="232">
        <f>SUM(O219:O248)</f>
        <v>5.3</v>
      </c>
      <c r="P218" s="232"/>
      <c r="Q218" s="232">
        <f>SUM(Q219:Q248)</f>
        <v>0</v>
      </c>
      <c r="R218" s="232"/>
      <c r="S218" s="232"/>
      <c r="T218" s="232"/>
      <c r="U218" s="232"/>
      <c r="V218" s="232">
        <f>SUM(V219:V248)</f>
        <v>0</v>
      </c>
      <c r="W218" s="232"/>
      <c r="X218" s="232"/>
      <c r="AG218" t="s">
        <v>129</v>
      </c>
    </row>
    <row r="219" spans="1:60" ht="30.6" outlineLevel="1" x14ac:dyDescent="0.25">
      <c r="A219" s="239">
        <v>27</v>
      </c>
      <c r="B219" s="240" t="s">
        <v>305</v>
      </c>
      <c r="C219" s="256" t="s">
        <v>306</v>
      </c>
      <c r="D219" s="241" t="s">
        <v>132</v>
      </c>
      <c r="E219" s="242">
        <v>15.186999999999999</v>
      </c>
      <c r="F219" s="243"/>
      <c r="G219" s="244">
        <f>ROUND(E219*F219,2)</f>
        <v>0</v>
      </c>
      <c r="H219" s="226">
        <v>0</v>
      </c>
      <c r="I219" s="225">
        <f>ROUND(E219*H219,2)</f>
        <v>0</v>
      </c>
      <c r="J219" s="226">
        <v>1250</v>
      </c>
      <c r="K219" s="225">
        <f>ROUND(E219*J219,2)</f>
        <v>18983.75</v>
      </c>
      <c r="L219" s="225">
        <v>21</v>
      </c>
      <c r="M219" s="225">
        <f>G219*(1+L219/100)</f>
        <v>0</v>
      </c>
      <c r="N219" s="225">
        <v>0</v>
      </c>
      <c r="O219" s="225">
        <f>ROUND(E219*N219,2)</f>
        <v>0</v>
      </c>
      <c r="P219" s="225">
        <v>0</v>
      </c>
      <c r="Q219" s="225">
        <f>ROUND(E219*P219,2)</f>
        <v>0</v>
      </c>
      <c r="R219" s="225"/>
      <c r="S219" s="225" t="s">
        <v>133</v>
      </c>
      <c r="T219" s="225" t="s">
        <v>134</v>
      </c>
      <c r="U219" s="225">
        <v>0</v>
      </c>
      <c r="V219" s="225">
        <f>ROUND(E219*U219,2)</f>
        <v>0</v>
      </c>
      <c r="W219" s="225"/>
      <c r="X219" s="225" t="s">
        <v>135</v>
      </c>
      <c r="Y219" s="206"/>
      <c r="Z219" s="206"/>
      <c r="AA219" s="206"/>
      <c r="AB219" s="206"/>
      <c r="AC219" s="206"/>
      <c r="AD219" s="206"/>
      <c r="AE219" s="206"/>
      <c r="AF219" s="206"/>
      <c r="AG219" s="206" t="s">
        <v>136</v>
      </c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 x14ac:dyDescent="0.25">
      <c r="A220" s="223"/>
      <c r="B220" s="224"/>
      <c r="C220" s="257" t="s">
        <v>307</v>
      </c>
      <c r="D220" s="245"/>
      <c r="E220" s="245"/>
      <c r="F220" s="245"/>
      <c r="G220" s="245"/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06"/>
      <c r="Z220" s="206"/>
      <c r="AA220" s="206"/>
      <c r="AB220" s="206"/>
      <c r="AC220" s="206"/>
      <c r="AD220" s="206"/>
      <c r="AE220" s="206"/>
      <c r="AF220" s="206"/>
      <c r="AG220" s="206" t="s">
        <v>138</v>
      </c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ht="20.399999999999999" outlineLevel="1" x14ac:dyDescent="0.25">
      <c r="A221" s="223"/>
      <c r="B221" s="224"/>
      <c r="C221" s="258" t="s">
        <v>178</v>
      </c>
      <c r="D221" s="230"/>
      <c r="E221" s="231"/>
      <c r="F221" s="225"/>
      <c r="G221" s="225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06"/>
      <c r="Z221" s="206"/>
      <c r="AA221" s="206"/>
      <c r="AB221" s="206"/>
      <c r="AC221" s="206"/>
      <c r="AD221" s="206"/>
      <c r="AE221" s="206"/>
      <c r="AF221" s="206"/>
      <c r="AG221" s="206" t="s">
        <v>140</v>
      </c>
      <c r="AH221" s="206">
        <v>0</v>
      </c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 x14ac:dyDescent="0.25">
      <c r="A222" s="223"/>
      <c r="B222" s="224"/>
      <c r="C222" s="258" t="s">
        <v>308</v>
      </c>
      <c r="D222" s="230"/>
      <c r="E222" s="231"/>
      <c r="F222" s="225"/>
      <c r="G222" s="225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06"/>
      <c r="Z222" s="206"/>
      <c r="AA222" s="206"/>
      <c r="AB222" s="206"/>
      <c r="AC222" s="206"/>
      <c r="AD222" s="206"/>
      <c r="AE222" s="206"/>
      <c r="AF222" s="206"/>
      <c r="AG222" s="206" t="s">
        <v>140</v>
      </c>
      <c r="AH222" s="206">
        <v>0</v>
      </c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 x14ac:dyDescent="0.25">
      <c r="A223" s="223"/>
      <c r="B223" s="224"/>
      <c r="C223" s="258" t="s">
        <v>309</v>
      </c>
      <c r="D223" s="230"/>
      <c r="E223" s="231"/>
      <c r="F223" s="225"/>
      <c r="G223" s="225"/>
      <c r="H223" s="225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06"/>
      <c r="Z223" s="206"/>
      <c r="AA223" s="206"/>
      <c r="AB223" s="206"/>
      <c r="AC223" s="206"/>
      <c r="AD223" s="206"/>
      <c r="AE223" s="206"/>
      <c r="AF223" s="206"/>
      <c r="AG223" s="206" t="s">
        <v>140</v>
      </c>
      <c r="AH223" s="206">
        <v>0</v>
      </c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 x14ac:dyDescent="0.25">
      <c r="A224" s="223"/>
      <c r="B224" s="224"/>
      <c r="C224" s="258" t="s">
        <v>168</v>
      </c>
      <c r="D224" s="230"/>
      <c r="E224" s="231"/>
      <c r="F224" s="225"/>
      <c r="G224" s="225"/>
      <c r="H224" s="225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06"/>
      <c r="Z224" s="206"/>
      <c r="AA224" s="206"/>
      <c r="AB224" s="206"/>
      <c r="AC224" s="206"/>
      <c r="AD224" s="206"/>
      <c r="AE224" s="206"/>
      <c r="AF224" s="206"/>
      <c r="AG224" s="206" t="s">
        <v>140</v>
      </c>
      <c r="AH224" s="206">
        <v>0</v>
      </c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 x14ac:dyDescent="0.25">
      <c r="A225" s="223"/>
      <c r="B225" s="224"/>
      <c r="C225" s="258" t="s">
        <v>310</v>
      </c>
      <c r="D225" s="230"/>
      <c r="E225" s="231">
        <v>15.19</v>
      </c>
      <c r="F225" s="225"/>
      <c r="G225" s="225"/>
      <c r="H225" s="225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06"/>
      <c r="Z225" s="206"/>
      <c r="AA225" s="206"/>
      <c r="AB225" s="206"/>
      <c r="AC225" s="206"/>
      <c r="AD225" s="206"/>
      <c r="AE225" s="206"/>
      <c r="AF225" s="206"/>
      <c r="AG225" s="206" t="s">
        <v>140</v>
      </c>
      <c r="AH225" s="206">
        <v>0</v>
      </c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ht="40.799999999999997" outlineLevel="1" x14ac:dyDescent="0.25">
      <c r="A226" s="239">
        <v>28</v>
      </c>
      <c r="B226" s="240" t="s">
        <v>311</v>
      </c>
      <c r="C226" s="256" t="s">
        <v>312</v>
      </c>
      <c r="D226" s="241" t="s">
        <v>156</v>
      </c>
      <c r="E226" s="242">
        <v>151.875</v>
      </c>
      <c r="F226" s="243"/>
      <c r="G226" s="244">
        <f>ROUND(E226*F226,2)</f>
        <v>0</v>
      </c>
      <c r="H226" s="226">
        <v>0</v>
      </c>
      <c r="I226" s="225">
        <f>ROUND(E226*H226,2)</f>
        <v>0</v>
      </c>
      <c r="J226" s="226">
        <v>46.3</v>
      </c>
      <c r="K226" s="225">
        <f>ROUND(E226*J226,2)</f>
        <v>7031.81</v>
      </c>
      <c r="L226" s="225">
        <v>21</v>
      </c>
      <c r="M226" s="225">
        <f>G226*(1+L226/100)</f>
        <v>0</v>
      </c>
      <c r="N226" s="225">
        <v>3.1E-4</v>
      </c>
      <c r="O226" s="225">
        <f>ROUND(E226*N226,2)</f>
        <v>0.05</v>
      </c>
      <c r="P226" s="225">
        <v>0</v>
      </c>
      <c r="Q226" s="225">
        <f>ROUND(E226*P226,2)</f>
        <v>0</v>
      </c>
      <c r="R226" s="225"/>
      <c r="S226" s="225" t="s">
        <v>133</v>
      </c>
      <c r="T226" s="225" t="s">
        <v>134</v>
      </c>
      <c r="U226" s="225">
        <v>0</v>
      </c>
      <c r="V226" s="225">
        <f>ROUND(E226*U226,2)</f>
        <v>0</v>
      </c>
      <c r="W226" s="225"/>
      <c r="X226" s="225" t="s">
        <v>135</v>
      </c>
      <c r="Y226" s="206"/>
      <c r="Z226" s="206"/>
      <c r="AA226" s="206"/>
      <c r="AB226" s="206"/>
      <c r="AC226" s="206"/>
      <c r="AD226" s="206"/>
      <c r="AE226" s="206"/>
      <c r="AF226" s="206"/>
      <c r="AG226" s="206" t="s">
        <v>136</v>
      </c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 x14ac:dyDescent="0.25">
      <c r="A227" s="223"/>
      <c r="B227" s="224"/>
      <c r="C227" s="257" t="s">
        <v>313</v>
      </c>
      <c r="D227" s="245"/>
      <c r="E227" s="245"/>
      <c r="F227" s="245"/>
      <c r="G227" s="245"/>
      <c r="H227" s="225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06"/>
      <c r="Z227" s="206"/>
      <c r="AA227" s="206"/>
      <c r="AB227" s="206"/>
      <c r="AC227" s="206"/>
      <c r="AD227" s="206"/>
      <c r="AE227" s="206"/>
      <c r="AF227" s="206"/>
      <c r="AG227" s="206" t="s">
        <v>138</v>
      </c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ht="20.399999999999999" outlineLevel="1" x14ac:dyDescent="0.25">
      <c r="A228" s="223"/>
      <c r="B228" s="224"/>
      <c r="C228" s="258" t="s">
        <v>178</v>
      </c>
      <c r="D228" s="230"/>
      <c r="E228" s="231"/>
      <c r="F228" s="225"/>
      <c r="G228" s="225"/>
      <c r="H228" s="225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06"/>
      <c r="Z228" s="206"/>
      <c r="AA228" s="206"/>
      <c r="AB228" s="206"/>
      <c r="AC228" s="206"/>
      <c r="AD228" s="206"/>
      <c r="AE228" s="206"/>
      <c r="AF228" s="206"/>
      <c r="AG228" s="206" t="s">
        <v>140</v>
      </c>
      <c r="AH228" s="206">
        <v>0</v>
      </c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 x14ac:dyDescent="0.25">
      <c r="A229" s="223"/>
      <c r="B229" s="224"/>
      <c r="C229" s="258" t="s">
        <v>314</v>
      </c>
      <c r="D229" s="230"/>
      <c r="E229" s="231"/>
      <c r="F229" s="225"/>
      <c r="G229" s="225"/>
      <c r="H229" s="225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06"/>
      <c r="Z229" s="206"/>
      <c r="AA229" s="206"/>
      <c r="AB229" s="206"/>
      <c r="AC229" s="206"/>
      <c r="AD229" s="206"/>
      <c r="AE229" s="206"/>
      <c r="AF229" s="206"/>
      <c r="AG229" s="206" t="s">
        <v>140</v>
      </c>
      <c r="AH229" s="206">
        <v>0</v>
      </c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 x14ac:dyDescent="0.25">
      <c r="A230" s="223"/>
      <c r="B230" s="224"/>
      <c r="C230" s="258" t="s">
        <v>315</v>
      </c>
      <c r="D230" s="230"/>
      <c r="E230" s="231"/>
      <c r="F230" s="225"/>
      <c r="G230" s="225"/>
      <c r="H230" s="225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06"/>
      <c r="Z230" s="206"/>
      <c r="AA230" s="206"/>
      <c r="AB230" s="206"/>
      <c r="AC230" s="206"/>
      <c r="AD230" s="206"/>
      <c r="AE230" s="206"/>
      <c r="AF230" s="206"/>
      <c r="AG230" s="206" t="s">
        <v>140</v>
      </c>
      <c r="AH230" s="206">
        <v>0</v>
      </c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 x14ac:dyDescent="0.25">
      <c r="A231" s="223"/>
      <c r="B231" s="224"/>
      <c r="C231" s="258" t="s">
        <v>168</v>
      </c>
      <c r="D231" s="230"/>
      <c r="E231" s="231"/>
      <c r="F231" s="225"/>
      <c r="G231" s="225"/>
      <c r="H231" s="225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06"/>
      <c r="Z231" s="206"/>
      <c r="AA231" s="206"/>
      <c r="AB231" s="206"/>
      <c r="AC231" s="206"/>
      <c r="AD231" s="206"/>
      <c r="AE231" s="206"/>
      <c r="AF231" s="206"/>
      <c r="AG231" s="206" t="s">
        <v>140</v>
      </c>
      <c r="AH231" s="206">
        <v>0</v>
      </c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 x14ac:dyDescent="0.25">
      <c r="A232" s="223"/>
      <c r="B232" s="224"/>
      <c r="C232" s="258" t="s">
        <v>316</v>
      </c>
      <c r="D232" s="230"/>
      <c r="E232" s="231">
        <v>151.88</v>
      </c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06"/>
      <c r="Z232" s="206"/>
      <c r="AA232" s="206"/>
      <c r="AB232" s="206"/>
      <c r="AC232" s="206"/>
      <c r="AD232" s="206"/>
      <c r="AE232" s="206"/>
      <c r="AF232" s="206"/>
      <c r="AG232" s="206" t="s">
        <v>140</v>
      </c>
      <c r="AH232" s="206">
        <v>0</v>
      </c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ht="20.399999999999999" outlineLevel="1" x14ac:dyDescent="0.25">
      <c r="A233" s="239">
        <v>29</v>
      </c>
      <c r="B233" s="240" t="s">
        <v>317</v>
      </c>
      <c r="C233" s="256" t="s">
        <v>318</v>
      </c>
      <c r="D233" s="241" t="s">
        <v>156</v>
      </c>
      <c r="E233" s="242">
        <v>179.89599999999999</v>
      </c>
      <c r="F233" s="243"/>
      <c r="G233" s="244">
        <f>ROUND(E233*F233,2)</f>
        <v>0</v>
      </c>
      <c r="H233" s="226">
        <v>22.1</v>
      </c>
      <c r="I233" s="225">
        <f>ROUND(E233*H233,2)</f>
        <v>3975.7</v>
      </c>
      <c r="J233" s="226">
        <v>0</v>
      </c>
      <c r="K233" s="225">
        <f>ROUND(E233*J233,2)</f>
        <v>0</v>
      </c>
      <c r="L233" s="225">
        <v>21</v>
      </c>
      <c r="M233" s="225">
        <f>G233*(1+L233/100)</f>
        <v>0</v>
      </c>
      <c r="N233" s="225">
        <v>2.0000000000000001E-4</v>
      </c>
      <c r="O233" s="225">
        <f>ROUND(E233*N233,2)</f>
        <v>0.04</v>
      </c>
      <c r="P233" s="225">
        <v>0</v>
      </c>
      <c r="Q233" s="225">
        <f>ROUND(E233*P233,2)</f>
        <v>0</v>
      </c>
      <c r="R233" s="225"/>
      <c r="S233" s="225" t="s">
        <v>133</v>
      </c>
      <c r="T233" s="225" t="s">
        <v>134</v>
      </c>
      <c r="U233" s="225">
        <v>0</v>
      </c>
      <c r="V233" s="225">
        <f>ROUND(E233*U233,2)</f>
        <v>0</v>
      </c>
      <c r="W233" s="225"/>
      <c r="X233" s="225" t="s">
        <v>199</v>
      </c>
      <c r="Y233" s="206"/>
      <c r="Z233" s="206"/>
      <c r="AA233" s="206"/>
      <c r="AB233" s="206"/>
      <c r="AC233" s="206"/>
      <c r="AD233" s="206"/>
      <c r="AE233" s="206"/>
      <c r="AF233" s="206"/>
      <c r="AG233" s="206" t="s">
        <v>200</v>
      </c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 x14ac:dyDescent="0.25">
      <c r="A234" s="223"/>
      <c r="B234" s="224"/>
      <c r="C234" s="258" t="s">
        <v>319</v>
      </c>
      <c r="D234" s="230"/>
      <c r="E234" s="231"/>
      <c r="F234" s="225"/>
      <c r="G234" s="225"/>
      <c r="H234" s="225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06"/>
      <c r="Z234" s="206"/>
      <c r="AA234" s="206"/>
      <c r="AB234" s="206"/>
      <c r="AC234" s="206"/>
      <c r="AD234" s="206"/>
      <c r="AE234" s="206"/>
      <c r="AF234" s="206"/>
      <c r="AG234" s="206" t="s">
        <v>140</v>
      </c>
      <c r="AH234" s="206">
        <v>0</v>
      </c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 x14ac:dyDescent="0.25">
      <c r="A235" s="223"/>
      <c r="B235" s="224"/>
      <c r="C235" s="258" t="s">
        <v>320</v>
      </c>
      <c r="D235" s="230"/>
      <c r="E235" s="231">
        <v>179.9</v>
      </c>
      <c r="F235" s="225"/>
      <c r="G235" s="225"/>
      <c r="H235" s="225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06"/>
      <c r="Z235" s="206"/>
      <c r="AA235" s="206"/>
      <c r="AB235" s="206"/>
      <c r="AC235" s="206"/>
      <c r="AD235" s="206"/>
      <c r="AE235" s="206"/>
      <c r="AF235" s="206"/>
      <c r="AG235" s="206" t="s">
        <v>140</v>
      </c>
      <c r="AH235" s="206">
        <v>0</v>
      </c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ht="20.399999999999999" outlineLevel="1" x14ac:dyDescent="0.25">
      <c r="A236" s="239">
        <v>30</v>
      </c>
      <c r="B236" s="240" t="s">
        <v>321</v>
      </c>
      <c r="C236" s="256" t="s">
        <v>322</v>
      </c>
      <c r="D236" s="241" t="s">
        <v>190</v>
      </c>
      <c r="E236" s="242">
        <v>60.75</v>
      </c>
      <c r="F236" s="243"/>
      <c r="G236" s="244">
        <f>ROUND(E236*F236,2)</f>
        <v>0</v>
      </c>
      <c r="H236" s="226">
        <v>0</v>
      </c>
      <c r="I236" s="225">
        <f>ROUND(E236*H236,2)</f>
        <v>0</v>
      </c>
      <c r="J236" s="226">
        <v>71.7</v>
      </c>
      <c r="K236" s="225">
        <f>ROUND(E236*J236,2)</f>
        <v>4355.78</v>
      </c>
      <c r="L236" s="225">
        <v>21</v>
      </c>
      <c r="M236" s="225">
        <f>G236*(1+L236/100)</f>
        <v>0</v>
      </c>
      <c r="N236" s="225">
        <v>4.8999999999999998E-4</v>
      </c>
      <c r="O236" s="225">
        <f>ROUND(E236*N236,2)</f>
        <v>0.03</v>
      </c>
      <c r="P236" s="225">
        <v>0</v>
      </c>
      <c r="Q236" s="225">
        <f>ROUND(E236*P236,2)</f>
        <v>0</v>
      </c>
      <c r="R236" s="225"/>
      <c r="S236" s="225" t="s">
        <v>133</v>
      </c>
      <c r="T236" s="225" t="s">
        <v>134</v>
      </c>
      <c r="U236" s="225">
        <v>0</v>
      </c>
      <c r="V236" s="225">
        <f>ROUND(E236*U236,2)</f>
        <v>0</v>
      </c>
      <c r="W236" s="225"/>
      <c r="X236" s="225" t="s">
        <v>135</v>
      </c>
      <c r="Y236" s="206"/>
      <c r="Z236" s="206"/>
      <c r="AA236" s="206"/>
      <c r="AB236" s="206"/>
      <c r="AC236" s="206"/>
      <c r="AD236" s="206"/>
      <c r="AE236" s="206"/>
      <c r="AF236" s="206"/>
      <c r="AG236" s="206" t="s">
        <v>136</v>
      </c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 x14ac:dyDescent="0.25">
      <c r="A237" s="223"/>
      <c r="B237" s="224"/>
      <c r="C237" s="257" t="s">
        <v>323</v>
      </c>
      <c r="D237" s="245"/>
      <c r="E237" s="245"/>
      <c r="F237" s="245"/>
      <c r="G237" s="245"/>
      <c r="H237" s="225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06"/>
      <c r="Z237" s="206"/>
      <c r="AA237" s="206"/>
      <c r="AB237" s="206"/>
      <c r="AC237" s="206"/>
      <c r="AD237" s="206"/>
      <c r="AE237" s="206"/>
      <c r="AF237" s="206"/>
      <c r="AG237" s="206" t="s">
        <v>138</v>
      </c>
      <c r="AH237" s="206"/>
      <c r="AI237" s="206"/>
      <c r="AJ237" s="206"/>
      <c r="AK237" s="206"/>
      <c r="AL237" s="206"/>
      <c r="AM237" s="206"/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ht="20.399999999999999" outlineLevel="1" x14ac:dyDescent="0.25">
      <c r="A238" s="223"/>
      <c r="B238" s="224"/>
      <c r="C238" s="258" t="s">
        <v>178</v>
      </c>
      <c r="D238" s="230"/>
      <c r="E238" s="231"/>
      <c r="F238" s="225"/>
      <c r="G238" s="225"/>
      <c r="H238" s="225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06"/>
      <c r="Z238" s="206"/>
      <c r="AA238" s="206"/>
      <c r="AB238" s="206"/>
      <c r="AC238" s="206"/>
      <c r="AD238" s="206"/>
      <c r="AE238" s="206"/>
      <c r="AF238" s="206"/>
      <c r="AG238" s="206" t="s">
        <v>140</v>
      </c>
      <c r="AH238" s="206">
        <v>0</v>
      </c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 x14ac:dyDescent="0.25">
      <c r="A239" s="223"/>
      <c r="B239" s="224"/>
      <c r="C239" s="258" t="s">
        <v>324</v>
      </c>
      <c r="D239" s="230"/>
      <c r="E239" s="231"/>
      <c r="F239" s="225"/>
      <c r="G239" s="225"/>
      <c r="H239" s="225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06"/>
      <c r="Z239" s="206"/>
      <c r="AA239" s="206"/>
      <c r="AB239" s="206"/>
      <c r="AC239" s="206"/>
      <c r="AD239" s="206"/>
      <c r="AE239" s="206"/>
      <c r="AF239" s="206"/>
      <c r="AG239" s="206" t="s">
        <v>140</v>
      </c>
      <c r="AH239" s="206">
        <v>0</v>
      </c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 x14ac:dyDescent="0.25">
      <c r="A240" s="223"/>
      <c r="B240" s="224"/>
      <c r="C240" s="258" t="s">
        <v>325</v>
      </c>
      <c r="D240" s="230"/>
      <c r="E240" s="231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06"/>
      <c r="Z240" s="206"/>
      <c r="AA240" s="206"/>
      <c r="AB240" s="206"/>
      <c r="AC240" s="206"/>
      <c r="AD240" s="206"/>
      <c r="AE240" s="206"/>
      <c r="AF240" s="206"/>
      <c r="AG240" s="206" t="s">
        <v>140</v>
      </c>
      <c r="AH240" s="206">
        <v>0</v>
      </c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 x14ac:dyDescent="0.25">
      <c r="A241" s="223"/>
      <c r="B241" s="224"/>
      <c r="C241" s="258" t="s">
        <v>168</v>
      </c>
      <c r="D241" s="230"/>
      <c r="E241" s="231"/>
      <c r="F241" s="225"/>
      <c r="G241" s="225"/>
      <c r="H241" s="225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06"/>
      <c r="Z241" s="206"/>
      <c r="AA241" s="206"/>
      <c r="AB241" s="206"/>
      <c r="AC241" s="206"/>
      <c r="AD241" s="206"/>
      <c r="AE241" s="206"/>
      <c r="AF241" s="206"/>
      <c r="AG241" s="206" t="s">
        <v>140</v>
      </c>
      <c r="AH241" s="206">
        <v>0</v>
      </c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 x14ac:dyDescent="0.25">
      <c r="A242" s="223"/>
      <c r="B242" s="224"/>
      <c r="C242" s="258" t="s">
        <v>326</v>
      </c>
      <c r="D242" s="230"/>
      <c r="E242" s="231">
        <v>60.75</v>
      </c>
      <c r="F242" s="225"/>
      <c r="G242" s="225"/>
      <c r="H242" s="225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06"/>
      <c r="Z242" s="206"/>
      <c r="AA242" s="206"/>
      <c r="AB242" s="206"/>
      <c r="AC242" s="206"/>
      <c r="AD242" s="206"/>
      <c r="AE242" s="206"/>
      <c r="AF242" s="206"/>
      <c r="AG242" s="206" t="s">
        <v>140</v>
      </c>
      <c r="AH242" s="206">
        <v>0</v>
      </c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ht="20.399999999999999" outlineLevel="1" x14ac:dyDescent="0.25">
      <c r="A243" s="239">
        <v>31</v>
      </c>
      <c r="B243" s="240" t="s">
        <v>327</v>
      </c>
      <c r="C243" s="256" t="s">
        <v>328</v>
      </c>
      <c r="D243" s="241" t="s">
        <v>132</v>
      </c>
      <c r="E243" s="242">
        <v>2.4</v>
      </c>
      <c r="F243" s="243"/>
      <c r="G243" s="244">
        <f>ROUND(E243*F243,2)</f>
        <v>0</v>
      </c>
      <c r="H243" s="226">
        <v>0</v>
      </c>
      <c r="I243" s="225">
        <f>ROUND(E243*H243,2)</f>
        <v>0</v>
      </c>
      <c r="J243" s="226">
        <v>2080</v>
      </c>
      <c r="K243" s="225">
        <f>ROUND(E243*J243,2)</f>
        <v>4992</v>
      </c>
      <c r="L243" s="225">
        <v>21</v>
      </c>
      <c r="M243" s="225">
        <f>G243*(1+L243/100)</f>
        <v>0</v>
      </c>
      <c r="N243" s="225">
        <v>2.16</v>
      </c>
      <c r="O243" s="225">
        <f>ROUND(E243*N243,2)</f>
        <v>5.18</v>
      </c>
      <c r="P243" s="225">
        <v>0</v>
      </c>
      <c r="Q243" s="225">
        <f>ROUND(E243*P243,2)</f>
        <v>0</v>
      </c>
      <c r="R243" s="225"/>
      <c r="S243" s="225" t="s">
        <v>191</v>
      </c>
      <c r="T243" s="225" t="s">
        <v>192</v>
      </c>
      <c r="U243" s="225">
        <v>0</v>
      </c>
      <c r="V243" s="225">
        <f>ROUND(E243*U243,2)</f>
        <v>0</v>
      </c>
      <c r="W243" s="225"/>
      <c r="X243" s="225" t="s">
        <v>135</v>
      </c>
      <c r="Y243" s="206"/>
      <c r="Z243" s="206"/>
      <c r="AA243" s="206"/>
      <c r="AB243" s="206"/>
      <c r="AC243" s="206"/>
      <c r="AD243" s="206"/>
      <c r="AE243" s="206"/>
      <c r="AF243" s="206"/>
      <c r="AG243" s="206" t="s">
        <v>136</v>
      </c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 x14ac:dyDescent="0.25">
      <c r="A244" s="223"/>
      <c r="B244" s="224"/>
      <c r="C244" s="257" t="s">
        <v>329</v>
      </c>
      <c r="D244" s="245"/>
      <c r="E244" s="245"/>
      <c r="F244" s="245"/>
      <c r="G244" s="24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06"/>
      <c r="Z244" s="206"/>
      <c r="AA244" s="206"/>
      <c r="AB244" s="206"/>
      <c r="AC244" s="206"/>
      <c r="AD244" s="206"/>
      <c r="AE244" s="206"/>
      <c r="AF244" s="206"/>
      <c r="AG244" s="206" t="s">
        <v>138</v>
      </c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 x14ac:dyDescent="0.25">
      <c r="A245" s="223"/>
      <c r="B245" s="224"/>
      <c r="C245" s="259" t="s">
        <v>330</v>
      </c>
      <c r="D245" s="246"/>
      <c r="E245" s="246"/>
      <c r="F245" s="246"/>
      <c r="G245" s="246"/>
      <c r="H245" s="225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06"/>
      <c r="Z245" s="206"/>
      <c r="AA245" s="206"/>
      <c r="AB245" s="206"/>
      <c r="AC245" s="206"/>
      <c r="AD245" s="206"/>
      <c r="AE245" s="206"/>
      <c r="AF245" s="206"/>
      <c r="AG245" s="206" t="s">
        <v>138</v>
      </c>
      <c r="AH245" s="206"/>
      <c r="AI245" s="206"/>
      <c r="AJ245" s="206"/>
      <c r="AK245" s="206"/>
      <c r="AL245" s="206"/>
      <c r="AM245" s="206"/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ht="30.6" outlineLevel="1" x14ac:dyDescent="0.25">
      <c r="A246" s="223"/>
      <c r="B246" s="224"/>
      <c r="C246" s="258" t="s">
        <v>331</v>
      </c>
      <c r="D246" s="230"/>
      <c r="E246" s="231"/>
      <c r="F246" s="225"/>
      <c r="G246" s="225"/>
      <c r="H246" s="225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06"/>
      <c r="Z246" s="206"/>
      <c r="AA246" s="206"/>
      <c r="AB246" s="206"/>
      <c r="AC246" s="206"/>
      <c r="AD246" s="206"/>
      <c r="AE246" s="206"/>
      <c r="AF246" s="206"/>
      <c r="AG246" s="206" t="s">
        <v>140</v>
      </c>
      <c r="AH246" s="206">
        <v>0</v>
      </c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 x14ac:dyDescent="0.25">
      <c r="A247" s="223"/>
      <c r="B247" s="224"/>
      <c r="C247" s="258" t="s">
        <v>332</v>
      </c>
      <c r="D247" s="230"/>
      <c r="E247" s="231"/>
      <c r="F247" s="225"/>
      <c r="G247" s="225"/>
      <c r="H247" s="225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06"/>
      <c r="Z247" s="206"/>
      <c r="AA247" s="206"/>
      <c r="AB247" s="206"/>
      <c r="AC247" s="206"/>
      <c r="AD247" s="206"/>
      <c r="AE247" s="206"/>
      <c r="AF247" s="206"/>
      <c r="AG247" s="206" t="s">
        <v>140</v>
      </c>
      <c r="AH247" s="206">
        <v>0</v>
      </c>
      <c r="AI247" s="206"/>
      <c r="AJ247" s="206"/>
      <c r="AK247" s="206"/>
      <c r="AL247" s="206"/>
      <c r="AM247" s="206"/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 x14ac:dyDescent="0.25">
      <c r="A248" s="223"/>
      <c r="B248" s="224"/>
      <c r="C248" s="258" t="s">
        <v>333</v>
      </c>
      <c r="D248" s="230"/>
      <c r="E248" s="231">
        <v>2.4</v>
      </c>
      <c r="F248" s="225"/>
      <c r="G248" s="225"/>
      <c r="H248" s="225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06"/>
      <c r="Z248" s="206"/>
      <c r="AA248" s="206"/>
      <c r="AB248" s="206"/>
      <c r="AC248" s="206"/>
      <c r="AD248" s="206"/>
      <c r="AE248" s="206"/>
      <c r="AF248" s="206"/>
      <c r="AG248" s="206" t="s">
        <v>140</v>
      </c>
      <c r="AH248" s="206">
        <v>0</v>
      </c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x14ac:dyDescent="0.25">
      <c r="A249" s="233" t="s">
        <v>128</v>
      </c>
      <c r="B249" s="234" t="s">
        <v>64</v>
      </c>
      <c r="C249" s="255" t="s">
        <v>65</v>
      </c>
      <c r="D249" s="235"/>
      <c r="E249" s="236"/>
      <c r="F249" s="237"/>
      <c r="G249" s="238">
        <f>SUMIF(AG250:AG311,"&lt;&gt;NOR",G250:G311)</f>
        <v>0</v>
      </c>
      <c r="H249" s="232"/>
      <c r="I249" s="232">
        <f>SUM(I250:I311)</f>
        <v>353760</v>
      </c>
      <c r="J249" s="232"/>
      <c r="K249" s="232">
        <f>SUM(K250:K311)</f>
        <v>69194.8</v>
      </c>
      <c r="L249" s="232"/>
      <c r="M249" s="232">
        <f>SUM(M250:M311)</f>
        <v>0</v>
      </c>
      <c r="N249" s="232"/>
      <c r="O249" s="232">
        <f>SUM(O250:O311)</f>
        <v>37.700000000000003</v>
      </c>
      <c r="P249" s="232"/>
      <c r="Q249" s="232">
        <f>SUM(Q250:Q311)</f>
        <v>0</v>
      </c>
      <c r="R249" s="232"/>
      <c r="S249" s="232"/>
      <c r="T249" s="232"/>
      <c r="U249" s="232"/>
      <c r="V249" s="232">
        <f>SUM(V250:V311)</f>
        <v>0</v>
      </c>
      <c r="W249" s="232"/>
      <c r="X249" s="232"/>
      <c r="AG249" t="s">
        <v>129</v>
      </c>
    </row>
    <row r="250" spans="1:60" ht="40.799999999999997" outlineLevel="1" x14ac:dyDescent="0.25">
      <c r="A250" s="239">
        <v>32</v>
      </c>
      <c r="B250" s="240" t="s">
        <v>334</v>
      </c>
      <c r="C250" s="256" t="s">
        <v>335</v>
      </c>
      <c r="D250" s="241" t="s">
        <v>132</v>
      </c>
      <c r="E250" s="242">
        <v>0.48</v>
      </c>
      <c r="F250" s="243"/>
      <c r="G250" s="244">
        <f>ROUND(E250*F250,2)</f>
        <v>0</v>
      </c>
      <c r="H250" s="226">
        <v>0</v>
      </c>
      <c r="I250" s="225">
        <f>ROUND(E250*H250,2)</f>
        <v>0</v>
      </c>
      <c r="J250" s="226">
        <v>6260</v>
      </c>
      <c r="K250" s="225">
        <f>ROUND(E250*J250,2)</f>
        <v>3004.8</v>
      </c>
      <c r="L250" s="225">
        <v>21</v>
      </c>
      <c r="M250" s="225">
        <f>G250*(1+L250/100)</f>
        <v>0</v>
      </c>
      <c r="N250" s="225">
        <v>0</v>
      </c>
      <c r="O250" s="225">
        <f>ROUND(E250*N250,2)</f>
        <v>0</v>
      </c>
      <c r="P250" s="225">
        <v>0</v>
      </c>
      <c r="Q250" s="225">
        <f>ROUND(E250*P250,2)</f>
        <v>0</v>
      </c>
      <c r="R250" s="225"/>
      <c r="S250" s="225" t="s">
        <v>133</v>
      </c>
      <c r="T250" s="225" t="s">
        <v>134</v>
      </c>
      <c r="U250" s="225">
        <v>0</v>
      </c>
      <c r="V250" s="225">
        <f>ROUND(E250*U250,2)</f>
        <v>0</v>
      </c>
      <c r="W250" s="225"/>
      <c r="X250" s="225" t="s">
        <v>135</v>
      </c>
      <c r="Y250" s="206"/>
      <c r="Z250" s="206"/>
      <c r="AA250" s="206"/>
      <c r="AB250" s="206"/>
      <c r="AC250" s="206"/>
      <c r="AD250" s="206"/>
      <c r="AE250" s="206"/>
      <c r="AF250" s="206"/>
      <c r="AG250" s="206" t="s">
        <v>136</v>
      </c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 x14ac:dyDescent="0.25">
      <c r="A251" s="223"/>
      <c r="B251" s="224"/>
      <c r="C251" s="257" t="s">
        <v>336</v>
      </c>
      <c r="D251" s="245"/>
      <c r="E251" s="245"/>
      <c r="F251" s="245"/>
      <c r="G251" s="245"/>
      <c r="H251" s="225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06"/>
      <c r="Z251" s="206"/>
      <c r="AA251" s="206"/>
      <c r="AB251" s="206"/>
      <c r="AC251" s="206"/>
      <c r="AD251" s="206"/>
      <c r="AE251" s="206"/>
      <c r="AF251" s="206"/>
      <c r="AG251" s="206" t="s">
        <v>138</v>
      </c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 x14ac:dyDescent="0.25">
      <c r="A252" s="223"/>
      <c r="B252" s="224"/>
      <c r="C252" s="259" t="s">
        <v>337</v>
      </c>
      <c r="D252" s="246"/>
      <c r="E252" s="246"/>
      <c r="F252" s="246"/>
      <c r="G252" s="246"/>
      <c r="H252" s="225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06"/>
      <c r="Z252" s="206"/>
      <c r="AA252" s="206"/>
      <c r="AB252" s="206"/>
      <c r="AC252" s="206"/>
      <c r="AD252" s="206"/>
      <c r="AE252" s="206"/>
      <c r="AF252" s="206"/>
      <c r="AG252" s="206" t="s">
        <v>138</v>
      </c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ht="20.399999999999999" outlineLevel="1" x14ac:dyDescent="0.25">
      <c r="A253" s="223"/>
      <c r="B253" s="224"/>
      <c r="C253" s="258" t="s">
        <v>185</v>
      </c>
      <c r="D253" s="230"/>
      <c r="E253" s="231"/>
      <c r="F253" s="225"/>
      <c r="G253" s="225"/>
      <c r="H253" s="225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06"/>
      <c r="Z253" s="206"/>
      <c r="AA253" s="206"/>
      <c r="AB253" s="206"/>
      <c r="AC253" s="206"/>
      <c r="AD253" s="206"/>
      <c r="AE253" s="206"/>
      <c r="AF253" s="206"/>
      <c r="AG253" s="206" t="s">
        <v>140</v>
      </c>
      <c r="AH253" s="206">
        <v>0</v>
      </c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 x14ac:dyDescent="0.25">
      <c r="A254" s="223"/>
      <c r="B254" s="224"/>
      <c r="C254" s="258" t="s">
        <v>186</v>
      </c>
      <c r="D254" s="230"/>
      <c r="E254" s="231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06"/>
      <c r="Z254" s="206"/>
      <c r="AA254" s="206"/>
      <c r="AB254" s="206"/>
      <c r="AC254" s="206"/>
      <c r="AD254" s="206"/>
      <c r="AE254" s="206"/>
      <c r="AF254" s="206"/>
      <c r="AG254" s="206" t="s">
        <v>140</v>
      </c>
      <c r="AH254" s="206">
        <v>0</v>
      </c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 x14ac:dyDescent="0.25">
      <c r="A255" s="223"/>
      <c r="B255" s="224"/>
      <c r="C255" s="258" t="s">
        <v>187</v>
      </c>
      <c r="D255" s="230"/>
      <c r="E255" s="231">
        <v>0.48</v>
      </c>
      <c r="F255" s="225"/>
      <c r="G255" s="225"/>
      <c r="H255" s="225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06"/>
      <c r="Z255" s="206"/>
      <c r="AA255" s="206"/>
      <c r="AB255" s="206"/>
      <c r="AC255" s="206"/>
      <c r="AD255" s="206"/>
      <c r="AE255" s="206"/>
      <c r="AF255" s="206"/>
      <c r="AG255" s="206" t="s">
        <v>140</v>
      </c>
      <c r="AH255" s="206">
        <v>0</v>
      </c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 x14ac:dyDescent="0.25">
      <c r="A256" s="239">
        <v>33</v>
      </c>
      <c r="B256" s="240" t="s">
        <v>338</v>
      </c>
      <c r="C256" s="256" t="s">
        <v>339</v>
      </c>
      <c r="D256" s="241" t="s">
        <v>264</v>
      </c>
      <c r="E256" s="242">
        <v>2</v>
      </c>
      <c r="F256" s="243"/>
      <c r="G256" s="244">
        <f>ROUND(E256*F256,2)</f>
        <v>0</v>
      </c>
      <c r="H256" s="226">
        <v>815</v>
      </c>
      <c r="I256" s="225">
        <f>ROUND(E256*H256,2)</f>
        <v>1630</v>
      </c>
      <c r="J256" s="226">
        <v>0</v>
      </c>
      <c r="K256" s="225">
        <f>ROUND(E256*J256,2)</f>
        <v>0</v>
      </c>
      <c r="L256" s="225">
        <v>21</v>
      </c>
      <c r="M256" s="225">
        <f>G256*(1+L256/100)</f>
        <v>0</v>
      </c>
      <c r="N256" s="225">
        <v>1</v>
      </c>
      <c r="O256" s="225">
        <f>ROUND(E256*N256,2)</f>
        <v>2</v>
      </c>
      <c r="P256" s="225">
        <v>0</v>
      </c>
      <c r="Q256" s="225">
        <f>ROUND(E256*P256,2)</f>
        <v>0</v>
      </c>
      <c r="R256" s="225"/>
      <c r="S256" s="225" t="s">
        <v>133</v>
      </c>
      <c r="T256" s="225" t="s">
        <v>134</v>
      </c>
      <c r="U256" s="225">
        <v>0</v>
      </c>
      <c r="V256" s="225">
        <f>ROUND(E256*U256,2)</f>
        <v>0</v>
      </c>
      <c r="W256" s="225"/>
      <c r="X256" s="225" t="s">
        <v>199</v>
      </c>
      <c r="Y256" s="206"/>
      <c r="Z256" s="206"/>
      <c r="AA256" s="206"/>
      <c r="AB256" s="206"/>
      <c r="AC256" s="206"/>
      <c r="AD256" s="206"/>
      <c r="AE256" s="206"/>
      <c r="AF256" s="206"/>
      <c r="AG256" s="206" t="s">
        <v>200</v>
      </c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ht="20.399999999999999" outlineLevel="1" x14ac:dyDescent="0.25">
      <c r="A257" s="223"/>
      <c r="B257" s="224"/>
      <c r="C257" s="258" t="s">
        <v>340</v>
      </c>
      <c r="D257" s="230"/>
      <c r="E257" s="231"/>
      <c r="F257" s="225"/>
      <c r="G257" s="225"/>
      <c r="H257" s="225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06"/>
      <c r="Z257" s="206"/>
      <c r="AA257" s="206"/>
      <c r="AB257" s="206"/>
      <c r="AC257" s="206"/>
      <c r="AD257" s="206"/>
      <c r="AE257" s="206"/>
      <c r="AF257" s="206"/>
      <c r="AG257" s="206" t="s">
        <v>140</v>
      </c>
      <c r="AH257" s="206">
        <v>0</v>
      </c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 x14ac:dyDescent="0.25">
      <c r="A258" s="223"/>
      <c r="B258" s="224"/>
      <c r="C258" s="258" t="s">
        <v>341</v>
      </c>
      <c r="D258" s="230"/>
      <c r="E258" s="231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06"/>
      <c r="Z258" s="206"/>
      <c r="AA258" s="206"/>
      <c r="AB258" s="206"/>
      <c r="AC258" s="206"/>
      <c r="AD258" s="206"/>
      <c r="AE258" s="206"/>
      <c r="AF258" s="206"/>
      <c r="AG258" s="206" t="s">
        <v>140</v>
      </c>
      <c r="AH258" s="206">
        <v>0</v>
      </c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 x14ac:dyDescent="0.25">
      <c r="A259" s="223"/>
      <c r="B259" s="224"/>
      <c r="C259" s="258" t="s">
        <v>61</v>
      </c>
      <c r="D259" s="230"/>
      <c r="E259" s="231">
        <v>2</v>
      </c>
      <c r="F259" s="225"/>
      <c r="G259" s="225"/>
      <c r="H259" s="225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06"/>
      <c r="Z259" s="206"/>
      <c r="AA259" s="206"/>
      <c r="AB259" s="206"/>
      <c r="AC259" s="206"/>
      <c r="AD259" s="206"/>
      <c r="AE259" s="206"/>
      <c r="AF259" s="206"/>
      <c r="AG259" s="206" t="s">
        <v>140</v>
      </c>
      <c r="AH259" s="206">
        <v>0</v>
      </c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ht="30.6" outlineLevel="1" x14ac:dyDescent="0.25">
      <c r="A260" s="239">
        <v>34</v>
      </c>
      <c r="B260" s="240" t="s">
        <v>342</v>
      </c>
      <c r="C260" s="256" t="s">
        <v>343</v>
      </c>
      <c r="D260" s="241" t="s">
        <v>344</v>
      </c>
      <c r="E260" s="242">
        <v>1</v>
      </c>
      <c r="F260" s="243"/>
      <c r="G260" s="244">
        <f>ROUND(E260*F260,2)</f>
        <v>0</v>
      </c>
      <c r="H260" s="226">
        <v>0</v>
      </c>
      <c r="I260" s="225">
        <f>ROUND(E260*H260,2)</f>
        <v>0</v>
      </c>
      <c r="J260" s="226">
        <v>13300</v>
      </c>
      <c r="K260" s="225">
        <f>ROUND(E260*J260,2)</f>
        <v>13300</v>
      </c>
      <c r="L260" s="225">
        <v>21</v>
      </c>
      <c r="M260" s="225">
        <f>G260*(1+L260/100)</f>
        <v>0</v>
      </c>
      <c r="N260" s="225">
        <v>1.6899999999999998E-2</v>
      </c>
      <c r="O260" s="225">
        <f>ROUND(E260*N260,2)</f>
        <v>0.02</v>
      </c>
      <c r="P260" s="225">
        <v>0</v>
      </c>
      <c r="Q260" s="225">
        <f>ROUND(E260*P260,2)</f>
        <v>0</v>
      </c>
      <c r="R260" s="225"/>
      <c r="S260" s="225" t="s">
        <v>133</v>
      </c>
      <c r="T260" s="225" t="s">
        <v>134</v>
      </c>
      <c r="U260" s="225">
        <v>0</v>
      </c>
      <c r="V260" s="225">
        <f>ROUND(E260*U260,2)</f>
        <v>0</v>
      </c>
      <c r="W260" s="225"/>
      <c r="X260" s="225" t="s">
        <v>135</v>
      </c>
      <c r="Y260" s="206"/>
      <c r="Z260" s="206"/>
      <c r="AA260" s="206"/>
      <c r="AB260" s="206"/>
      <c r="AC260" s="206"/>
      <c r="AD260" s="206"/>
      <c r="AE260" s="206"/>
      <c r="AF260" s="206"/>
      <c r="AG260" s="206" t="s">
        <v>136</v>
      </c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 x14ac:dyDescent="0.25">
      <c r="A261" s="223"/>
      <c r="B261" s="224"/>
      <c r="C261" s="257" t="s">
        <v>345</v>
      </c>
      <c r="D261" s="245"/>
      <c r="E261" s="245"/>
      <c r="F261" s="245"/>
      <c r="G261" s="245"/>
      <c r="H261" s="225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06"/>
      <c r="Z261" s="206"/>
      <c r="AA261" s="206"/>
      <c r="AB261" s="206"/>
      <c r="AC261" s="206"/>
      <c r="AD261" s="206"/>
      <c r="AE261" s="206"/>
      <c r="AF261" s="206"/>
      <c r="AG261" s="206" t="s">
        <v>138</v>
      </c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ht="20.399999999999999" outlineLevel="1" x14ac:dyDescent="0.25">
      <c r="A262" s="223"/>
      <c r="B262" s="224"/>
      <c r="C262" s="258" t="s">
        <v>346</v>
      </c>
      <c r="D262" s="230"/>
      <c r="E262" s="231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06"/>
      <c r="Z262" s="206"/>
      <c r="AA262" s="206"/>
      <c r="AB262" s="206"/>
      <c r="AC262" s="206"/>
      <c r="AD262" s="206"/>
      <c r="AE262" s="206"/>
      <c r="AF262" s="206"/>
      <c r="AG262" s="206" t="s">
        <v>140</v>
      </c>
      <c r="AH262" s="206">
        <v>0</v>
      </c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ht="30.6" outlineLevel="1" x14ac:dyDescent="0.25">
      <c r="A263" s="223"/>
      <c r="B263" s="224"/>
      <c r="C263" s="258" t="s">
        <v>347</v>
      </c>
      <c r="D263" s="230"/>
      <c r="E263" s="231"/>
      <c r="F263" s="225"/>
      <c r="G263" s="225"/>
      <c r="H263" s="225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06"/>
      <c r="Z263" s="206"/>
      <c r="AA263" s="206"/>
      <c r="AB263" s="206"/>
      <c r="AC263" s="206"/>
      <c r="AD263" s="206"/>
      <c r="AE263" s="206"/>
      <c r="AF263" s="206"/>
      <c r="AG263" s="206" t="s">
        <v>140</v>
      </c>
      <c r="AH263" s="206">
        <v>0</v>
      </c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 x14ac:dyDescent="0.25">
      <c r="A264" s="223"/>
      <c r="B264" s="224"/>
      <c r="C264" s="258" t="s">
        <v>348</v>
      </c>
      <c r="D264" s="230"/>
      <c r="E264" s="231"/>
      <c r="F264" s="225"/>
      <c r="G264" s="225"/>
      <c r="H264" s="225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06"/>
      <c r="Z264" s="206"/>
      <c r="AA264" s="206"/>
      <c r="AB264" s="206"/>
      <c r="AC264" s="206"/>
      <c r="AD264" s="206"/>
      <c r="AE264" s="206"/>
      <c r="AF264" s="206"/>
      <c r="AG264" s="206" t="s">
        <v>140</v>
      </c>
      <c r="AH264" s="206">
        <v>0</v>
      </c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 x14ac:dyDescent="0.25">
      <c r="A265" s="223"/>
      <c r="B265" s="224"/>
      <c r="C265" s="258" t="s">
        <v>43</v>
      </c>
      <c r="D265" s="230"/>
      <c r="E265" s="231">
        <v>1</v>
      </c>
      <c r="F265" s="225"/>
      <c r="G265" s="225"/>
      <c r="H265" s="225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06"/>
      <c r="Z265" s="206"/>
      <c r="AA265" s="206"/>
      <c r="AB265" s="206"/>
      <c r="AC265" s="206"/>
      <c r="AD265" s="206"/>
      <c r="AE265" s="206"/>
      <c r="AF265" s="206"/>
      <c r="AG265" s="206" t="s">
        <v>140</v>
      </c>
      <c r="AH265" s="206">
        <v>0</v>
      </c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 x14ac:dyDescent="0.25">
      <c r="A266" s="239">
        <v>35</v>
      </c>
      <c r="B266" s="240" t="s">
        <v>349</v>
      </c>
      <c r="C266" s="256" t="s">
        <v>350</v>
      </c>
      <c r="D266" s="241" t="s">
        <v>344</v>
      </c>
      <c r="E266" s="242">
        <v>1</v>
      </c>
      <c r="F266" s="243"/>
      <c r="G266" s="244">
        <f>ROUND(E266*F266,2)</f>
        <v>0</v>
      </c>
      <c r="H266" s="226">
        <v>23000</v>
      </c>
      <c r="I266" s="225">
        <f>ROUND(E266*H266,2)</f>
        <v>23000</v>
      </c>
      <c r="J266" s="226">
        <v>0</v>
      </c>
      <c r="K266" s="225">
        <f>ROUND(E266*J266,2)</f>
        <v>0</v>
      </c>
      <c r="L266" s="225">
        <v>21</v>
      </c>
      <c r="M266" s="225">
        <f>G266*(1+L266/100)</f>
        <v>0</v>
      </c>
      <c r="N266" s="225">
        <v>3.05</v>
      </c>
      <c r="O266" s="225">
        <f>ROUND(E266*N266,2)</f>
        <v>3.05</v>
      </c>
      <c r="P266" s="225">
        <v>0</v>
      </c>
      <c r="Q266" s="225">
        <f>ROUND(E266*P266,2)</f>
        <v>0</v>
      </c>
      <c r="R266" s="225"/>
      <c r="S266" s="225" t="s">
        <v>133</v>
      </c>
      <c r="T266" s="225" t="s">
        <v>134</v>
      </c>
      <c r="U266" s="225">
        <v>0</v>
      </c>
      <c r="V266" s="225">
        <f>ROUND(E266*U266,2)</f>
        <v>0</v>
      </c>
      <c r="W266" s="225"/>
      <c r="X266" s="225" t="s">
        <v>199</v>
      </c>
      <c r="Y266" s="206"/>
      <c r="Z266" s="206"/>
      <c r="AA266" s="206"/>
      <c r="AB266" s="206"/>
      <c r="AC266" s="206"/>
      <c r="AD266" s="206"/>
      <c r="AE266" s="206"/>
      <c r="AF266" s="206"/>
      <c r="AG266" s="206" t="s">
        <v>200</v>
      </c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 x14ac:dyDescent="0.25">
      <c r="A267" s="223"/>
      <c r="B267" s="224"/>
      <c r="C267" s="257" t="s">
        <v>329</v>
      </c>
      <c r="D267" s="245"/>
      <c r="E267" s="245"/>
      <c r="F267" s="245"/>
      <c r="G267" s="245"/>
      <c r="H267" s="225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06"/>
      <c r="Z267" s="206"/>
      <c r="AA267" s="206"/>
      <c r="AB267" s="206"/>
      <c r="AC267" s="206"/>
      <c r="AD267" s="206"/>
      <c r="AE267" s="206"/>
      <c r="AF267" s="206"/>
      <c r="AG267" s="206" t="s">
        <v>138</v>
      </c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 x14ac:dyDescent="0.25">
      <c r="A268" s="223"/>
      <c r="B268" s="224"/>
      <c r="C268" s="259" t="s">
        <v>351</v>
      </c>
      <c r="D268" s="246"/>
      <c r="E268" s="246"/>
      <c r="F268" s="246"/>
      <c r="G268" s="246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06"/>
      <c r="Z268" s="206"/>
      <c r="AA268" s="206"/>
      <c r="AB268" s="206"/>
      <c r="AC268" s="206"/>
      <c r="AD268" s="206"/>
      <c r="AE268" s="206"/>
      <c r="AF268" s="206"/>
      <c r="AG268" s="206" t="s">
        <v>138</v>
      </c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 ht="20.399999999999999" outlineLevel="1" x14ac:dyDescent="0.25">
      <c r="A269" s="223"/>
      <c r="B269" s="224"/>
      <c r="C269" s="258" t="s">
        <v>352</v>
      </c>
      <c r="D269" s="230"/>
      <c r="E269" s="231"/>
      <c r="F269" s="225"/>
      <c r="G269" s="225"/>
      <c r="H269" s="225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06"/>
      <c r="Z269" s="206"/>
      <c r="AA269" s="206"/>
      <c r="AB269" s="206"/>
      <c r="AC269" s="206"/>
      <c r="AD269" s="206"/>
      <c r="AE269" s="206"/>
      <c r="AF269" s="206"/>
      <c r="AG269" s="206" t="s">
        <v>140</v>
      </c>
      <c r="AH269" s="206">
        <v>0</v>
      </c>
      <c r="AI269" s="206"/>
      <c r="AJ269" s="206"/>
      <c r="AK269" s="206"/>
      <c r="AL269" s="206"/>
      <c r="AM269" s="206"/>
      <c r="AN269" s="206"/>
      <c r="AO269" s="206"/>
      <c r="AP269" s="206"/>
      <c r="AQ269" s="206"/>
      <c r="AR269" s="206"/>
      <c r="AS269" s="206"/>
      <c r="AT269" s="206"/>
      <c r="AU269" s="206"/>
      <c r="AV269" s="206"/>
      <c r="AW269" s="206"/>
      <c r="AX269" s="206"/>
      <c r="AY269" s="206"/>
      <c r="AZ269" s="206"/>
      <c r="BA269" s="206"/>
      <c r="BB269" s="206"/>
      <c r="BC269" s="206"/>
      <c r="BD269" s="206"/>
      <c r="BE269" s="206"/>
      <c r="BF269" s="206"/>
      <c r="BG269" s="206"/>
      <c r="BH269" s="206"/>
    </row>
    <row r="270" spans="1:60" ht="30.6" outlineLevel="1" x14ac:dyDescent="0.25">
      <c r="A270" s="223"/>
      <c r="B270" s="224"/>
      <c r="C270" s="258" t="s">
        <v>353</v>
      </c>
      <c r="D270" s="230"/>
      <c r="E270" s="231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06"/>
      <c r="Z270" s="206"/>
      <c r="AA270" s="206"/>
      <c r="AB270" s="206"/>
      <c r="AC270" s="206"/>
      <c r="AD270" s="206"/>
      <c r="AE270" s="206"/>
      <c r="AF270" s="206"/>
      <c r="AG270" s="206" t="s">
        <v>140</v>
      </c>
      <c r="AH270" s="206">
        <v>0</v>
      </c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 x14ac:dyDescent="0.25">
      <c r="A271" s="223"/>
      <c r="B271" s="224"/>
      <c r="C271" s="258" t="s">
        <v>348</v>
      </c>
      <c r="D271" s="230"/>
      <c r="E271" s="231"/>
      <c r="F271" s="225"/>
      <c r="G271" s="225"/>
      <c r="H271" s="225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06"/>
      <c r="Z271" s="206"/>
      <c r="AA271" s="206"/>
      <c r="AB271" s="206"/>
      <c r="AC271" s="206"/>
      <c r="AD271" s="206"/>
      <c r="AE271" s="206"/>
      <c r="AF271" s="206"/>
      <c r="AG271" s="206" t="s">
        <v>140</v>
      </c>
      <c r="AH271" s="206">
        <v>0</v>
      </c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 x14ac:dyDescent="0.25">
      <c r="A272" s="223"/>
      <c r="B272" s="224"/>
      <c r="C272" s="258" t="s">
        <v>43</v>
      </c>
      <c r="D272" s="230"/>
      <c r="E272" s="231">
        <v>1</v>
      </c>
      <c r="F272" s="225"/>
      <c r="G272" s="225"/>
      <c r="H272" s="225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06"/>
      <c r="Z272" s="206"/>
      <c r="AA272" s="206"/>
      <c r="AB272" s="206"/>
      <c r="AC272" s="206"/>
      <c r="AD272" s="206"/>
      <c r="AE272" s="206"/>
      <c r="AF272" s="206"/>
      <c r="AG272" s="206" t="s">
        <v>140</v>
      </c>
      <c r="AH272" s="206">
        <v>0</v>
      </c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ht="30.6" outlineLevel="1" x14ac:dyDescent="0.25">
      <c r="A273" s="239">
        <v>36</v>
      </c>
      <c r="B273" s="240" t="s">
        <v>354</v>
      </c>
      <c r="C273" s="256" t="s">
        <v>355</v>
      </c>
      <c r="D273" s="241" t="s">
        <v>344</v>
      </c>
      <c r="E273" s="242">
        <v>2</v>
      </c>
      <c r="F273" s="243"/>
      <c r="G273" s="244">
        <f>ROUND(E273*F273,2)</f>
        <v>0</v>
      </c>
      <c r="H273" s="226">
        <v>0</v>
      </c>
      <c r="I273" s="225">
        <f>ROUND(E273*H273,2)</f>
        <v>0</v>
      </c>
      <c r="J273" s="226">
        <v>15100</v>
      </c>
      <c r="K273" s="225">
        <f>ROUND(E273*J273,2)</f>
        <v>30200</v>
      </c>
      <c r="L273" s="225">
        <v>21</v>
      </c>
      <c r="M273" s="225">
        <f>G273*(1+L273/100)</f>
        <v>0</v>
      </c>
      <c r="N273" s="225">
        <v>2.273E-2</v>
      </c>
      <c r="O273" s="225">
        <f>ROUND(E273*N273,2)</f>
        <v>0.05</v>
      </c>
      <c r="P273" s="225">
        <v>0</v>
      </c>
      <c r="Q273" s="225">
        <f>ROUND(E273*P273,2)</f>
        <v>0</v>
      </c>
      <c r="R273" s="225"/>
      <c r="S273" s="225" t="s">
        <v>133</v>
      </c>
      <c r="T273" s="225" t="s">
        <v>134</v>
      </c>
      <c r="U273" s="225">
        <v>0</v>
      </c>
      <c r="V273" s="225">
        <f>ROUND(E273*U273,2)</f>
        <v>0</v>
      </c>
      <c r="W273" s="225"/>
      <c r="X273" s="225" t="s">
        <v>135</v>
      </c>
      <c r="Y273" s="206"/>
      <c r="Z273" s="206"/>
      <c r="AA273" s="206"/>
      <c r="AB273" s="206"/>
      <c r="AC273" s="206"/>
      <c r="AD273" s="206"/>
      <c r="AE273" s="206"/>
      <c r="AF273" s="206"/>
      <c r="AG273" s="206" t="s">
        <v>136</v>
      </c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 x14ac:dyDescent="0.25">
      <c r="A274" s="223"/>
      <c r="B274" s="224"/>
      <c r="C274" s="257" t="s">
        <v>356</v>
      </c>
      <c r="D274" s="245"/>
      <c r="E274" s="245"/>
      <c r="F274" s="245"/>
      <c r="G274" s="245"/>
      <c r="H274" s="225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06"/>
      <c r="Z274" s="206"/>
      <c r="AA274" s="206"/>
      <c r="AB274" s="206"/>
      <c r="AC274" s="206"/>
      <c r="AD274" s="206"/>
      <c r="AE274" s="206"/>
      <c r="AF274" s="206"/>
      <c r="AG274" s="206" t="s">
        <v>138</v>
      </c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 x14ac:dyDescent="0.25">
      <c r="A275" s="223"/>
      <c r="B275" s="224"/>
      <c r="C275" s="258" t="s">
        <v>357</v>
      </c>
      <c r="D275" s="230"/>
      <c r="E275" s="231"/>
      <c r="F275" s="225"/>
      <c r="G275" s="225"/>
      <c r="H275" s="225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06"/>
      <c r="Z275" s="206"/>
      <c r="AA275" s="206"/>
      <c r="AB275" s="206"/>
      <c r="AC275" s="206"/>
      <c r="AD275" s="206"/>
      <c r="AE275" s="206"/>
      <c r="AF275" s="206"/>
      <c r="AG275" s="206" t="s">
        <v>140</v>
      </c>
      <c r="AH275" s="206">
        <v>0</v>
      </c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ht="30.6" outlineLevel="1" x14ac:dyDescent="0.25">
      <c r="A276" s="223"/>
      <c r="B276" s="224"/>
      <c r="C276" s="258" t="s">
        <v>358</v>
      </c>
      <c r="D276" s="230"/>
      <c r="E276" s="231"/>
      <c r="F276" s="225"/>
      <c r="G276" s="225"/>
      <c r="H276" s="225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06"/>
      <c r="Z276" s="206"/>
      <c r="AA276" s="206"/>
      <c r="AB276" s="206"/>
      <c r="AC276" s="206"/>
      <c r="AD276" s="206"/>
      <c r="AE276" s="206"/>
      <c r="AF276" s="206"/>
      <c r="AG276" s="206" t="s">
        <v>140</v>
      </c>
      <c r="AH276" s="206">
        <v>0</v>
      </c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outlineLevel="1" x14ac:dyDescent="0.25">
      <c r="A277" s="223"/>
      <c r="B277" s="224"/>
      <c r="C277" s="258" t="s">
        <v>359</v>
      </c>
      <c r="D277" s="230"/>
      <c r="E277" s="231"/>
      <c r="F277" s="225"/>
      <c r="G277" s="225"/>
      <c r="H277" s="225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06"/>
      <c r="Z277" s="206"/>
      <c r="AA277" s="206"/>
      <c r="AB277" s="206"/>
      <c r="AC277" s="206"/>
      <c r="AD277" s="206"/>
      <c r="AE277" s="206"/>
      <c r="AF277" s="206"/>
      <c r="AG277" s="206" t="s">
        <v>140</v>
      </c>
      <c r="AH277" s="206">
        <v>0</v>
      </c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 x14ac:dyDescent="0.25">
      <c r="A278" s="223"/>
      <c r="B278" s="224"/>
      <c r="C278" s="258" t="s">
        <v>61</v>
      </c>
      <c r="D278" s="230"/>
      <c r="E278" s="231">
        <v>2</v>
      </c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06"/>
      <c r="Z278" s="206"/>
      <c r="AA278" s="206"/>
      <c r="AB278" s="206"/>
      <c r="AC278" s="206"/>
      <c r="AD278" s="206"/>
      <c r="AE278" s="206"/>
      <c r="AF278" s="206"/>
      <c r="AG278" s="206" t="s">
        <v>140</v>
      </c>
      <c r="AH278" s="206">
        <v>0</v>
      </c>
      <c r="AI278" s="206"/>
      <c r="AJ278" s="206"/>
      <c r="AK278" s="206"/>
      <c r="AL278" s="206"/>
      <c r="AM278" s="206"/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ht="20.399999999999999" outlineLevel="1" x14ac:dyDescent="0.25">
      <c r="A279" s="239">
        <v>37</v>
      </c>
      <c r="B279" s="240" t="s">
        <v>360</v>
      </c>
      <c r="C279" s="256" t="s">
        <v>361</v>
      </c>
      <c r="D279" s="241" t="s">
        <v>344</v>
      </c>
      <c r="E279" s="242">
        <v>2</v>
      </c>
      <c r="F279" s="243"/>
      <c r="G279" s="244">
        <f>ROUND(E279*F279,2)</f>
        <v>0</v>
      </c>
      <c r="H279" s="226">
        <v>113300</v>
      </c>
      <c r="I279" s="225">
        <f>ROUND(E279*H279,2)</f>
        <v>226600</v>
      </c>
      <c r="J279" s="226">
        <v>0</v>
      </c>
      <c r="K279" s="225">
        <f>ROUND(E279*J279,2)</f>
        <v>0</v>
      </c>
      <c r="L279" s="225">
        <v>21</v>
      </c>
      <c r="M279" s="225">
        <f>G279*(1+L279/100)</f>
        <v>0</v>
      </c>
      <c r="N279" s="225">
        <v>11.29</v>
      </c>
      <c r="O279" s="225">
        <f>ROUND(E279*N279,2)</f>
        <v>22.58</v>
      </c>
      <c r="P279" s="225">
        <v>0</v>
      </c>
      <c r="Q279" s="225">
        <f>ROUND(E279*P279,2)</f>
        <v>0</v>
      </c>
      <c r="R279" s="225"/>
      <c r="S279" s="225" t="s">
        <v>191</v>
      </c>
      <c r="T279" s="225" t="s">
        <v>192</v>
      </c>
      <c r="U279" s="225">
        <v>0</v>
      </c>
      <c r="V279" s="225">
        <f>ROUND(E279*U279,2)</f>
        <v>0</v>
      </c>
      <c r="W279" s="225"/>
      <c r="X279" s="225" t="s">
        <v>199</v>
      </c>
      <c r="Y279" s="206"/>
      <c r="Z279" s="206"/>
      <c r="AA279" s="206"/>
      <c r="AB279" s="206"/>
      <c r="AC279" s="206"/>
      <c r="AD279" s="206"/>
      <c r="AE279" s="206"/>
      <c r="AF279" s="206"/>
      <c r="AG279" s="206" t="s">
        <v>200</v>
      </c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 x14ac:dyDescent="0.25">
      <c r="A280" s="223"/>
      <c r="B280" s="224"/>
      <c r="C280" s="257" t="s">
        <v>329</v>
      </c>
      <c r="D280" s="245"/>
      <c r="E280" s="245"/>
      <c r="F280" s="245"/>
      <c r="G280" s="245"/>
      <c r="H280" s="225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06"/>
      <c r="Z280" s="206"/>
      <c r="AA280" s="206"/>
      <c r="AB280" s="206"/>
      <c r="AC280" s="206"/>
      <c r="AD280" s="206"/>
      <c r="AE280" s="206"/>
      <c r="AF280" s="206"/>
      <c r="AG280" s="206" t="s">
        <v>138</v>
      </c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 x14ac:dyDescent="0.25">
      <c r="A281" s="223"/>
      <c r="B281" s="224"/>
      <c r="C281" s="259" t="s">
        <v>362</v>
      </c>
      <c r="D281" s="246"/>
      <c r="E281" s="246"/>
      <c r="F281" s="246"/>
      <c r="G281" s="246"/>
      <c r="H281" s="225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06"/>
      <c r="Z281" s="206"/>
      <c r="AA281" s="206"/>
      <c r="AB281" s="206"/>
      <c r="AC281" s="206"/>
      <c r="AD281" s="206"/>
      <c r="AE281" s="206"/>
      <c r="AF281" s="206"/>
      <c r="AG281" s="206" t="s">
        <v>138</v>
      </c>
      <c r="AH281" s="206"/>
      <c r="AI281" s="206"/>
      <c r="AJ281" s="206"/>
      <c r="AK281" s="206"/>
      <c r="AL281" s="206"/>
      <c r="AM281" s="206"/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 x14ac:dyDescent="0.25">
      <c r="A282" s="223"/>
      <c r="B282" s="224"/>
      <c r="C282" s="259" t="s">
        <v>363</v>
      </c>
      <c r="D282" s="246"/>
      <c r="E282" s="246"/>
      <c r="F282" s="246"/>
      <c r="G282" s="246"/>
      <c r="H282" s="225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06"/>
      <c r="Z282" s="206"/>
      <c r="AA282" s="206"/>
      <c r="AB282" s="206"/>
      <c r="AC282" s="206"/>
      <c r="AD282" s="206"/>
      <c r="AE282" s="206"/>
      <c r="AF282" s="206"/>
      <c r="AG282" s="206" t="s">
        <v>138</v>
      </c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ht="20.399999999999999" outlineLevel="1" x14ac:dyDescent="0.25">
      <c r="A283" s="223"/>
      <c r="B283" s="224"/>
      <c r="C283" s="258" t="s">
        <v>364</v>
      </c>
      <c r="D283" s="230"/>
      <c r="E283" s="231"/>
      <c r="F283" s="225"/>
      <c r="G283" s="225"/>
      <c r="H283" s="225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06"/>
      <c r="Z283" s="206"/>
      <c r="AA283" s="206"/>
      <c r="AB283" s="206"/>
      <c r="AC283" s="206"/>
      <c r="AD283" s="206"/>
      <c r="AE283" s="206"/>
      <c r="AF283" s="206"/>
      <c r="AG283" s="206" t="s">
        <v>140</v>
      </c>
      <c r="AH283" s="206">
        <v>0</v>
      </c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ht="30.6" outlineLevel="1" x14ac:dyDescent="0.25">
      <c r="A284" s="223"/>
      <c r="B284" s="224"/>
      <c r="C284" s="258" t="s">
        <v>365</v>
      </c>
      <c r="D284" s="230"/>
      <c r="E284" s="231"/>
      <c r="F284" s="225"/>
      <c r="G284" s="225"/>
      <c r="H284" s="225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06"/>
      <c r="Z284" s="206"/>
      <c r="AA284" s="206"/>
      <c r="AB284" s="206"/>
      <c r="AC284" s="206"/>
      <c r="AD284" s="206"/>
      <c r="AE284" s="206"/>
      <c r="AF284" s="206"/>
      <c r="AG284" s="206" t="s">
        <v>140</v>
      </c>
      <c r="AH284" s="206">
        <v>0</v>
      </c>
      <c r="AI284" s="206"/>
      <c r="AJ284" s="206"/>
      <c r="AK284" s="206"/>
      <c r="AL284" s="206"/>
      <c r="AM284" s="206"/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 x14ac:dyDescent="0.25">
      <c r="A285" s="223"/>
      <c r="B285" s="224"/>
      <c r="C285" s="258" t="s">
        <v>359</v>
      </c>
      <c r="D285" s="230"/>
      <c r="E285" s="231"/>
      <c r="F285" s="225"/>
      <c r="G285" s="225"/>
      <c r="H285" s="225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06"/>
      <c r="Z285" s="206"/>
      <c r="AA285" s="206"/>
      <c r="AB285" s="206"/>
      <c r="AC285" s="206"/>
      <c r="AD285" s="206"/>
      <c r="AE285" s="206"/>
      <c r="AF285" s="206"/>
      <c r="AG285" s="206" t="s">
        <v>140</v>
      </c>
      <c r="AH285" s="206">
        <v>0</v>
      </c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 x14ac:dyDescent="0.25">
      <c r="A286" s="223"/>
      <c r="B286" s="224"/>
      <c r="C286" s="258" t="s">
        <v>61</v>
      </c>
      <c r="D286" s="230"/>
      <c r="E286" s="231">
        <v>2</v>
      </c>
      <c r="F286" s="225"/>
      <c r="G286" s="225"/>
      <c r="H286" s="225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06"/>
      <c r="Z286" s="206"/>
      <c r="AA286" s="206"/>
      <c r="AB286" s="206"/>
      <c r="AC286" s="206"/>
      <c r="AD286" s="206"/>
      <c r="AE286" s="206"/>
      <c r="AF286" s="206"/>
      <c r="AG286" s="206" t="s">
        <v>140</v>
      </c>
      <c r="AH286" s="206">
        <v>0</v>
      </c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ht="30.6" outlineLevel="1" x14ac:dyDescent="0.25">
      <c r="A287" s="239">
        <v>38</v>
      </c>
      <c r="B287" s="240" t="s">
        <v>366</v>
      </c>
      <c r="C287" s="256" t="s">
        <v>367</v>
      </c>
      <c r="D287" s="241" t="s">
        <v>344</v>
      </c>
      <c r="E287" s="242">
        <v>1</v>
      </c>
      <c r="F287" s="243"/>
      <c r="G287" s="244">
        <f>ROUND(E287*F287,2)</f>
        <v>0</v>
      </c>
      <c r="H287" s="226">
        <v>0</v>
      </c>
      <c r="I287" s="225">
        <f>ROUND(E287*H287,2)</f>
        <v>0</v>
      </c>
      <c r="J287" s="226">
        <v>7370</v>
      </c>
      <c r="K287" s="225">
        <f>ROUND(E287*J287,2)</f>
        <v>7370</v>
      </c>
      <c r="L287" s="225">
        <v>21</v>
      </c>
      <c r="M287" s="225">
        <f>G287*(1+L287/100)</f>
        <v>0</v>
      </c>
      <c r="N287" s="225">
        <v>0</v>
      </c>
      <c r="O287" s="225">
        <f>ROUND(E287*N287,2)</f>
        <v>0</v>
      </c>
      <c r="P287" s="225">
        <v>0</v>
      </c>
      <c r="Q287" s="225">
        <f>ROUND(E287*P287,2)</f>
        <v>0</v>
      </c>
      <c r="R287" s="225"/>
      <c r="S287" s="225" t="s">
        <v>133</v>
      </c>
      <c r="T287" s="225" t="s">
        <v>134</v>
      </c>
      <c r="U287" s="225">
        <v>0</v>
      </c>
      <c r="V287" s="225">
        <f>ROUND(E287*U287,2)</f>
        <v>0</v>
      </c>
      <c r="W287" s="225"/>
      <c r="X287" s="225" t="s">
        <v>135</v>
      </c>
      <c r="Y287" s="206"/>
      <c r="Z287" s="206"/>
      <c r="AA287" s="206"/>
      <c r="AB287" s="206"/>
      <c r="AC287" s="206"/>
      <c r="AD287" s="206"/>
      <c r="AE287" s="206"/>
      <c r="AF287" s="206"/>
      <c r="AG287" s="206" t="s">
        <v>136</v>
      </c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outlineLevel="1" x14ac:dyDescent="0.25">
      <c r="A288" s="223"/>
      <c r="B288" s="224"/>
      <c r="C288" s="257" t="s">
        <v>368</v>
      </c>
      <c r="D288" s="245"/>
      <c r="E288" s="245"/>
      <c r="F288" s="245"/>
      <c r="G288" s="245"/>
      <c r="H288" s="225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06"/>
      <c r="Z288" s="206"/>
      <c r="AA288" s="206"/>
      <c r="AB288" s="206"/>
      <c r="AC288" s="206"/>
      <c r="AD288" s="206"/>
      <c r="AE288" s="206"/>
      <c r="AF288" s="206"/>
      <c r="AG288" s="206" t="s">
        <v>138</v>
      </c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</row>
    <row r="289" spans="1:60" ht="20.399999999999999" outlineLevel="1" x14ac:dyDescent="0.25">
      <c r="A289" s="223"/>
      <c r="B289" s="224"/>
      <c r="C289" s="258" t="s">
        <v>346</v>
      </c>
      <c r="D289" s="230"/>
      <c r="E289" s="231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06"/>
      <c r="Z289" s="206"/>
      <c r="AA289" s="206"/>
      <c r="AB289" s="206"/>
      <c r="AC289" s="206"/>
      <c r="AD289" s="206"/>
      <c r="AE289" s="206"/>
      <c r="AF289" s="206"/>
      <c r="AG289" s="206" t="s">
        <v>140</v>
      </c>
      <c r="AH289" s="206">
        <v>0</v>
      </c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ht="30.6" outlineLevel="1" x14ac:dyDescent="0.25">
      <c r="A290" s="223"/>
      <c r="B290" s="224"/>
      <c r="C290" s="258" t="s">
        <v>347</v>
      </c>
      <c r="D290" s="230"/>
      <c r="E290" s="231"/>
      <c r="F290" s="225"/>
      <c r="G290" s="225"/>
      <c r="H290" s="225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06"/>
      <c r="Z290" s="206"/>
      <c r="AA290" s="206"/>
      <c r="AB290" s="206"/>
      <c r="AC290" s="206"/>
      <c r="AD290" s="206"/>
      <c r="AE290" s="206"/>
      <c r="AF290" s="206"/>
      <c r="AG290" s="206" t="s">
        <v>140</v>
      </c>
      <c r="AH290" s="206">
        <v>0</v>
      </c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 x14ac:dyDescent="0.25">
      <c r="A291" s="223"/>
      <c r="B291" s="224"/>
      <c r="C291" s="258" t="s">
        <v>348</v>
      </c>
      <c r="D291" s="230"/>
      <c r="E291" s="231"/>
      <c r="F291" s="225"/>
      <c r="G291" s="225"/>
      <c r="H291" s="225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06"/>
      <c r="Z291" s="206"/>
      <c r="AA291" s="206"/>
      <c r="AB291" s="206"/>
      <c r="AC291" s="206"/>
      <c r="AD291" s="206"/>
      <c r="AE291" s="206"/>
      <c r="AF291" s="206"/>
      <c r="AG291" s="206" t="s">
        <v>140</v>
      </c>
      <c r="AH291" s="206">
        <v>0</v>
      </c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 x14ac:dyDescent="0.25">
      <c r="A292" s="223"/>
      <c r="B292" s="224"/>
      <c r="C292" s="258" t="s">
        <v>43</v>
      </c>
      <c r="D292" s="230"/>
      <c r="E292" s="231">
        <v>1</v>
      </c>
      <c r="F292" s="225"/>
      <c r="G292" s="225"/>
      <c r="H292" s="225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06"/>
      <c r="Z292" s="206"/>
      <c r="AA292" s="206"/>
      <c r="AB292" s="206"/>
      <c r="AC292" s="206"/>
      <c r="AD292" s="206"/>
      <c r="AE292" s="206"/>
      <c r="AF292" s="206"/>
      <c r="AG292" s="206" t="s">
        <v>140</v>
      </c>
      <c r="AH292" s="206">
        <v>0</v>
      </c>
      <c r="AI292" s="206"/>
      <c r="AJ292" s="206"/>
      <c r="AK292" s="206"/>
      <c r="AL292" s="206"/>
      <c r="AM292" s="206"/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ht="20.399999999999999" outlineLevel="1" x14ac:dyDescent="0.25">
      <c r="A293" s="239">
        <v>39</v>
      </c>
      <c r="B293" s="240" t="s">
        <v>369</v>
      </c>
      <c r="C293" s="256" t="s">
        <v>370</v>
      </c>
      <c r="D293" s="241" t="s">
        <v>344</v>
      </c>
      <c r="E293" s="242">
        <v>1</v>
      </c>
      <c r="F293" s="243"/>
      <c r="G293" s="244">
        <f>ROUND(E293*F293,2)</f>
        <v>0</v>
      </c>
      <c r="H293" s="226">
        <v>6930</v>
      </c>
      <c r="I293" s="225">
        <f>ROUND(E293*H293,2)</f>
        <v>6930</v>
      </c>
      <c r="J293" s="226">
        <v>0</v>
      </c>
      <c r="K293" s="225">
        <f>ROUND(E293*J293,2)</f>
        <v>0</v>
      </c>
      <c r="L293" s="225">
        <v>21</v>
      </c>
      <c r="M293" s="225">
        <f>G293*(1+L293/100)</f>
        <v>0</v>
      </c>
      <c r="N293" s="225">
        <v>0.59</v>
      </c>
      <c r="O293" s="225">
        <f>ROUND(E293*N293,2)</f>
        <v>0.59</v>
      </c>
      <c r="P293" s="225">
        <v>0</v>
      </c>
      <c r="Q293" s="225">
        <f>ROUND(E293*P293,2)</f>
        <v>0</v>
      </c>
      <c r="R293" s="225"/>
      <c r="S293" s="225" t="s">
        <v>191</v>
      </c>
      <c r="T293" s="225" t="s">
        <v>192</v>
      </c>
      <c r="U293" s="225">
        <v>0</v>
      </c>
      <c r="V293" s="225">
        <f>ROUND(E293*U293,2)</f>
        <v>0</v>
      </c>
      <c r="W293" s="225"/>
      <c r="X293" s="225" t="s">
        <v>199</v>
      </c>
      <c r="Y293" s="206"/>
      <c r="Z293" s="206"/>
      <c r="AA293" s="206"/>
      <c r="AB293" s="206"/>
      <c r="AC293" s="206"/>
      <c r="AD293" s="206"/>
      <c r="AE293" s="206"/>
      <c r="AF293" s="206"/>
      <c r="AG293" s="206" t="s">
        <v>200</v>
      </c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ht="20.399999999999999" outlineLevel="1" x14ac:dyDescent="0.25">
      <c r="A294" s="223"/>
      <c r="B294" s="224"/>
      <c r="C294" s="258" t="s">
        <v>371</v>
      </c>
      <c r="D294" s="230"/>
      <c r="E294" s="231"/>
      <c r="F294" s="225"/>
      <c r="G294" s="225"/>
      <c r="H294" s="225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06"/>
      <c r="Z294" s="206"/>
      <c r="AA294" s="206"/>
      <c r="AB294" s="206"/>
      <c r="AC294" s="206"/>
      <c r="AD294" s="206"/>
      <c r="AE294" s="206"/>
      <c r="AF294" s="206"/>
      <c r="AG294" s="206" t="s">
        <v>140</v>
      </c>
      <c r="AH294" s="206">
        <v>0</v>
      </c>
      <c r="AI294" s="206"/>
      <c r="AJ294" s="206"/>
      <c r="AK294" s="206"/>
      <c r="AL294" s="206"/>
      <c r="AM294" s="206"/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ht="30.6" outlineLevel="1" x14ac:dyDescent="0.25">
      <c r="A295" s="223"/>
      <c r="B295" s="224"/>
      <c r="C295" s="258" t="s">
        <v>353</v>
      </c>
      <c r="D295" s="230"/>
      <c r="E295" s="231"/>
      <c r="F295" s="225"/>
      <c r="G295" s="225"/>
      <c r="H295" s="225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06"/>
      <c r="Z295" s="206"/>
      <c r="AA295" s="206"/>
      <c r="AB295" s="206"/>
      <c r="AC295" s="206"/>
      <c r="AD295" s="206"/>
      <c r="AE295" s="206"/>
      <c r="AF295" s="206"/>
      <c r="AG295" s="206" t="s">
        <v>140</v>
      </c>
      <c r="AH295" s="206">
        <v>0</v>
      </c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 outlineLevel="1" x14ac:dyDescent="0.25">
      <c r="A296" s="223"/>
      <c r="B296" s="224"/>
      <c r="C296" s="258" t="s">
        <v>348</v>
      </c>
      <c r="D296" s="230"/>
      <c r="E296" s="231"/>
      <c r="F296" s="225"/>
      <c r="G296" s="225"/>
      <c r="H296" s="225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06"/>
      <c r="Z296" s="206"/>
      <c r="AA296" s="206"/>
      <c r="AB296" s="206"/>
      <c r="AC296" s="206"/>
      <c r="AD296" s="206"/>
      <c r="AE296" s="206"/>
      <c r="AF296" s="206"/>
      <c r="AG296" s="206" t="s">
        <v>140</v>
      </c>
      <c r="AH296" s="206">
        <v>0</v>
      </c>
      <c r="AI296" s="206"/>
      <c r="AJ296" s="206"/>
      <c r="AK296" s="206"/>
      <c r="AL296" s="206"/>
      <c r="AM296" s="206"/>
      <c r="AN296" s="206"/>
      <c r="AO296" s="206"/>
      <c r="AP296" s="206"/>
      <c r="AQ296" s="206"/>
      <c r="AR296" s="206"/>
      <c r="AS296" s="206"/>
      <c r="AT296" s="206"/>
      <c r="AU296" s="206"/>
      <c r="AV296" s="206"/>
      <c r="AW296" s="206"/>
      <c r="AX296" s="206"/>
      <c r="AY296" s="206"/>
      <c r="AZ296" s="206"/>
      <c r="BA296" s="206"/>
      <c r="BB296" s="206"/>
      <c r="BC296" s="206"/>
      <c r="BD296" s="206"/>
      <c r="BE296" s="206"/>
      <c r="BF296" s="206"/>
      <c r="BG296" s="206"/>
      <c r="BH296" s="206"/>
    </row>
    <row r="297" spans="1:60" outlineLevel="1" x14ac:dyDescent="0.25">
      <c r="A297" s="223"/>
      <c r="B297" s="224"/>
      <c r="C297" s="258" t="s">
        <v>43</v>
      </c>
      <c r="D297" s="230"/>
      <c r="E297" s="231">
        <v>1</v>
      </c>
      <c r="F297" s="225"/>
      <c r="G297" s="225"/>
      <c r="H297" s="225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06"/>
      <c r="Z297" s="206"/>
      <c r="AA297" s="206"/>
      <c r="AB297" s="206"/>
      <c r="AC297" s="206"/>
      <c r="AD297" s="206"/>
      <c r="AE297" s="206"/>
      <c r="AF297" s="206"/>
      <c r="AG297" s="206" t="s">
        <v>140</v>
      </c>
      <c r="AH297" s="206">
        <v>0</v>
      </c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ht="30.6" outlineLevel="1" x14ac:dyDescent="0.25">
      <c r="A298" s="239">
        <v>40</v>
      </c>
      <c r="B298" s="240" t="s">
        <v>372</v>
      </c>
      <c r="C298" s="256" t="s">
        <v>373</v>
      </c>
      <c r="D298" s="241" t="s">
        <v>344</v>
      </c>
      <c r="E298" s="242">
        <v>2</v>
      </c>
      <c r="F298" s="243"/>
      <c r="G298" s="244">
        <f>ROUND(E298*F298,2)</f>
        <v>0</v>
      </c>
      <c r="H298" s="226">
        <v>0</v>
      </c>
      <c r="I298" s="225">
        <f>ROUND(E298*H298,2)</f>
        <v>0</v>
      </c>
      <c r="J298" s="226">
        <v>7660</v>
      </c>
      <c r="K298" s="225">
        <f>ROUND(E298*J298,2)</f>
        <v>15320</v>
      </c>
      <c r="L298" s="225">
        <v>21</v>
      </c>
      <c r="M298" s="225">
        <f>G298*(1+L298/100)</f>
        <v>0</v>
      </c>
      <c r="N298" s="225">
        <v>0</v>
      </c>
      <c r="O298" s="225">
        <f>ROUND(E298*N298,2)</f>
        <v>0</v>
      </c>
      <c r="P298" s="225">
        <v>0</v>
      </c>
      <c r="Q298" s="225">
        <f>ROUND(E298*P298,2)</f>
        <v>0</v>
      </c>
      <c r="R298" s="225"/>
      <c r="S298" s="225" t="s">
        <v>133</v>
      </c>
      <c r="T298" s="225" t="s">
        <v>134</v>
      </c>
      <c r="U298" s="225">
        <v>0</v>
      </c>
      <c r="V298" s="225">
        <f>ROUND(E298*U298,2)</f>
        <v>0</v>
      </c>
      <c r="W298" s="225"/>
      <c r="X298" s="225" t="s">
        <v>135</v>
      </c>
      <c r="Y298" s="206"/>
      <c r="Z298" s="206"/>
      <c r="AA298" s="206"/>
      <c r="AB298" s="206"/>
      <c r="AC298" s="206"/>
      <c r="AD298" s="206"/>
      <c r="AE298" s="206"/>
      <c r="AF298" s="206"/>
      <c r="AG298" s="206" t="s">
        <v>136</v>
      </c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6"/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 x14ac:dyDescent="0.25">
      <c r="A299" s="223"/>
      <c r="B299" s="224"/>
      <c r="C299" s="257" t="s">
        <v>374</v>
      </c>
      <c r="D299" s="245"/>
      <c r="E299" s="245"/>
      <c r="F299" s="245"/>
      <c r="G299" s="245"/>
      <c r="H299" s="225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06"/>
      <c r="Z299" s="206"/>
      <c r="AA299" s="206"/>
      <c r="AB299" s="206"/>
      <c r="AC299" s="206"/>
      <c r="AD299" s="206"/>
      <c r="AE299" s="206"/>
      <c r="AF299" s="206"/>
      <c r="AG299" s="206" t="s">
        <v>138</v>
      </c>
      <c r="AH299" s="206"/>
      <c r="AI299" s="206"/>
      <c r="AJ299" s="206"/>
      <c r="AK299" s="206"/>
      <c r="AL299" s="206"/>
      <c r="AM299" s="206"/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 x14ac:dyDescent="0.25">
      <c r="A300" s="223"/>
      <c r="B300" s="224"/>
      <c r="C300" s="258" t="s">
        <v>357</v>
      </c>
      <c r="D300" s="230"/>
      <c r="E300" s="231"/>
      <c r="F300" s="225"/>
      <c r="G300" s="225"/>
      <c r="H300" s="225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06"/>
      <c r="Z300" s="206"/>
      <c r="AA300" s="206"/>
      <c r="AB300" s="206"/>
      <c r="AC300" s="206"/>
      <c r="AD300" s="206"/>
      <c r="AE300" s="206"/>
      <c r="AF300" s="206"/>
      <c r="AG300" s="206" t="s">
        <v>140</v>
      </c>
      <c r="AH300" s="206">
        <v>0</v>
      </c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ht="30.6" outlineLevel="1" x14ac:dyDescent="0.25">
      <c r="A301" s="223"/>
      <c r="B301" s="224"/>
      <c r="C301" s="258" t="s">
        <v>358</v>
      </c>
      <c r="D301" s="230"/>
      <c r="E301" s="231"/>
      <c r="F301" s="225"/>
      <c r="G301" s="225"/>
      <c r="H301" s="225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06"/>
      <c r="Z301" s="206"/>
      <c r="AA301" s="206"/>
      <c r="AB301" s="206"/>
      <c r="AC301" s="206"/>
      <c r="AD301" s="206"/>
      <c r="AE301" s="206"/>
      <c r="AF301" s="206"/>
      <c r="AG301" s="206" t="s">
        <v>140</v>
      </c>
      <c r="AH301" s="206">
        <v>0</v>
      </c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 x14ac:dyDescent="0.25">
      <c r="A302" s="223"/>
      <c r="B302" s="224"/>
      <c r="C302" s="258" t="s">
        <v>359</v>
      </c>
      <c r="D302" s="230"/>
      <c r="E302" s="231"/>
      <c r="F302" s="225"/>
      <c r="G302" s="225"/>
      <c r="H302" s="225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06"/>
      <c r="Z302" s="206"/>
      <c r="AA302" s="206"/>
      <c r="AB302" s="206"/>
      <c r="AC302" s="206"/>
      <c r="AD302" s="206"/>
      <c r="AE302" s="206"/>
      <c r="AF302" s="206"/>
      <c r="AG302" s="206" t="s">
        <v>140</v>
      </c>
      <c r="AH302" s="206">
        <v>0</v>
      </c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 x14ac:dyDescent="0.25">
      <c r="A303" s="223"/>
      <c r="B303" s="224"/>
      <c r="C303" s="258" t="s">
        <v>61</v>
      </c>
      <c r="D303" s="230"/>
      <c r="E303" s="231">
        <v>2</v>
      </c>
      <c r="F303" s="225"/>
      <c r="G303" s="225"/>
      <c r="H303" s="225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06"/>
      <c r="Z303" s="206"/>
      <c r="AA303" s="206"/>
      <c r="AB303" s="206"/>
      <c r="AC303" s="206"/>
      <c r="AD303" s="206"/>
      <c r="AE303" s="206"/>
      <c r="AF303" s="206"/>
      <c r="AG303" s="206" t="s">
        <v>140</v>
      </c>
      <c r="AH303" s="206">
        <v>0</v>
      </c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ht="20.399999999999999" outlineLevel="1" x14ac:dyDescent="0.25">
      <c r="A304" s="239">
        <v>41</v>
      </c>
      <c r="B304" s="240" t="s">
        <v>375</v>
      </c>
      <c r="C304" s="256" t="s">
        <v>376</v>
      </c>
      <c r="D304" s="241" t="s">
        <v>344</v>
      </c>
      <c r="E304" s="242">
        <v>2</v>
      </c>
      <c r="F304" s="243"/>
      <c r="G304" s="244">
        <f>ROUND(E304*F304,2)</f>
        <v>0</v>
      </c>
      <c r="H304" s="226">
        <v>47800</v>
      </c>
      <c r="I304" s="225">
        <f>ROUND(E304*H304,2)</f>
        <v>95600</v>
      </c>
      <c r="J304" s="226">
        <v>0</v>
      </c>
      <c r="K304" s="225">
        <f>ROUND(E304*J304,2)</f>
        <v>0</v>
      </c>
      <c r="L304" s="225">
        <v>21</v>
      </c>
      <c r="M304" s="225">
        <f>G304*(1+L304/100)</f>
        <v>0</v>
      </c>
      <c r="N304" s="225">
        <v>4.7039999999999997</v>
      </c>
      <c r="O304" s="225">
        <f>ROUND(E304*N304,2)</f>
        <v>9.41</v>
      </c>
      <c r="P304" s="225">
        <v>0</v>
      </c>
      <c r="Q304" s="225">
        <f>ROUND(E304*P304,2)</f>
        <v>0</v>
      </c>
      <c r="R304" s="225"/>
      <c r="S304" s="225" t="s">
        <v>191</v>
      </c>
      <c r="T304" s="225" t="s">
        <v>192</v>
      </c>
      <c r="U304" s="225">
        <v>0</v>
      </c>
      <c r="V304" s="225">
        <f>ROUND(E304*U304,2)</f>
        <v>0</v>
      </c>
      <c r="W304" s="225"/>
      <c r="X304" s="225" t="s">
        <v>199</v>
      </c>
      <c r="Y304" s="206"/>
      <c r="Z304" s="206"/>
      <c r="AA304" s="206"/>
      <c r="AB304" s="206"/>
      <c r="AC304" s="206"/>
      <c r="AD304" s="206"/>
      <c r="AE304" s="206"/>
      <c r="AF304" s="206"/>
      <c r="AG304" s="206" t="s">
        <v>200</v>
      </c>
      <c r="AH304" s="206"/>
      <c r="AI304" s="206"/>
      <c r="AJ304" s="206"/>
      <c r="AK304" s="206"/>
      <c r="AL304" s="206"/>
      <c r="AM304" s="206"/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 x14ac:dyDescent="0.25">
      <c r="A305" s="223"/>
      <c r="B305" s="224"/>
      <c r="C305" s="257" t="s">
        <v>329</v>
      </c>
      <c r="D305" s="245"/>
      <c r="E305" s="245"/>
      <c r="F305" s="245"/>
      <c r="G305" s="245"/>
      <c r="H305" s="225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06"/>
      <c r="Z305" s="206"/>
      <c r="AA305" s="206"/>
      <c r="AB305" s="206"/>
      <c r="AC305" s="206"/>
      <c r="AD305" s="206"/>
      <c r="AE305" s="206"/>
      <c r="AF305" s="206"/>
      <c r="AG305" s="206" t="s">
        <v>138</v>
      </c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6"/>
      <c r="BB305" s="206"/>
      <c r="BC305" s="206"/>
      <c r="BD305" s="206"/>
      <c r="BE305" s="206"/>
      <c r="BF305" s="206"/>
      <c r="BG305" s="206"/>
      <c r="BH305" s="206"/>
    </row>
    <row r="306" spans="1:60" outlineLevel="1" x14ac:dyDescent="0.25">
      <c r="A306" s="223"/>
      <c r="B306" s="224"/>
      <c r="C306" s="259" t="s">
        <v>377</v>
      </c>
      <c r="D306" s="246"/>
      <c r="E306" s="246"/>
      <c r="F306" s="246"/>
      <c r="G306" s="246"/>
      <c r="H306" s="225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06"/>
      <c r="Z306" s="206"/>
      <c r="AA306" s="206"/>
      <c r="AB306" s="206"/>
      <c r="AC306" s="206"/>
      <c r="AD306" s="206"/>
      <c r="AE306" s="206"/>
      <c r="AF306" s="206"/>
      <c r="AG306" s="206" t="s">
        <v>138</v>
      </c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 x14ac:dyDescent="0.25">
      <c r="A307" s="223"/>
      <c r="B307" s="224"/>
      <c r="C307" s="259" t="s">
        <v>378</v>
      </c>
      <c r="D307" s="246"/>
      <c r="E307" s="246"/>
      <c r="F307" s="246"/>
      <c r="G307" s="246"/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06"/>
      <c r="Z307" s="206"/>
      <c r="AA307" s="206"/>
      <c r="AB307" s="206"/>
      <c r="AC307" s="206"/>
      <c r="AD307" s="206"/>
      <c r="AE307" s="206"/>
      <c r="AF307" s="206"/>
      <c r="AG307" s="206" t="s">
        <v>138</v>
      </c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ht="20.399999999999999" outlineLevel="1" x14ac:dyDescent="0.25">
      <c r="A308" s="223"/>
      <c r="B308" s="224"/>
      <c r="C308" s="258" t="s">
        <v>364</v>
      </c>
      <c r="D308" s="230"/>
      <c r="E308" s="231"/>
      <c r="F308" s="225"/>
      <c r="G308" s="225"/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06"/>
      <c r="Z308" s="206"/>
      <c r="AA308" s="206"/>
      <c r="AB308" s="206"/>
      <c r="AC308" s="206"/>
      <c r="AD308" s="206"/>
      <c r="AE308" s="206"/>
      <c r="AF308" s="206"/>
      <c r="AG308" s="206" t="s">
        <v>140</v>
      </c>
      <c r="AH308" s="206">
        <v>0</v>
      </c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ht="30.6" outlineLevel="1" x14ac:dyDescent="0.25">
      <c r="A309" s="223"/>
      <c r="B309" s="224"/>
      <c r="C309" s="258" t="s">
        <v>365</v>
      </c>
      <c r="D309" s="230"/>
      <c r="E309" s="231"/>
      <c r="F309" s="225"/>
      <c r="G309" s="225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06"/>
      <c r="Z309" s="206"/>
      <c r="AA309" s="206"/>
      <c r="AB309" s="206"/>
      <c r="AC309" s="206"/>
      <c r="AD309" s="206"/>
      <c r="AE309" s="206"/>
      <c r="AF309" s="206"/>
      <c r="AG309" s="206" t="s">
        <v>140</v>
      </c>
      <c r="AH309" s="206">
        <v>0</v>
      </c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 x14ac:dyDescent="0.25">
      <c r="A310" s="223"/>
      <c r="B310" s="224"/>
      <c r="C310" s="258" t="s">
        <v>359</v>
      </c>
      <c r="D310" s="230"/>
      <c r="E310" s="231"/>
      <c r="F310" s="225"/>
      <c r="G310" s="225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06"/>
      <c r="Z310" s="206"/>
      <c r="AA310" s="206"/>
      <c r="AB310" s="206"/>
      <c r="AC310" s="206"/>
      <c r="AD310" s="206"/>
      <c r="AE310" s="206"/>
      <c r="AF310" s="206"/>
      <c r="AG310" s="206" t="s">
        <v>140</v>
      </c>
      <c r="AH310" s="206">
        <v>0</v>
      </c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 x14ac:dyDescent="0.25">
      <c r="A311" s="223"/>
      <c r="B311" s="224"/>
      <c r="C311" s="258" t="s">
        <v>61</v>
      </c>
      <c r="D311" s="230"/>
      <c r="E311" s="231">
        <v>2</v>
      </c>
      <c r="F311" s="225"/>
      <c r="G311" s="225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06"/>
      <c r="Z311" s="206"/>
      <c r="AA311" s="206"/>
      <c r="AB311" s="206"/>
      <c r="AC311" s="206"/>
      <c r="AD311" s="206"/>
      <c r="AE311" s="206"/>
      <c r="AF311" s="206"/>
      <c r="AG311" s="206" t="s">
        <v>140</v>
      </c>
      <c r="AH311" s="206">
        <v>0</v>
      </c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x14ac:dyDescent="0.25">
      <c r="A312" s="233" t="s">
        <v>128</v>
      </c>
      <c r="B312" s="234" t="s">
        <v>66</v>
      </c>
      <c r="C312" s="255" t="s">
        <v>67</v>
      </c>
      <c r="D312" s="235"/>
      <c r="E312" s="236"/>
      <c r="F312" s="237"/>
      <c r="G312" s="238">
        <f>SUMIF(AG313:AG337,"&lt;&gt;NOR",G313:G337)</f>
        <v>0</v>
      </c>
      <c r="H312" s="232"/>
      <c r="I312" s="232">
        <f>SUM(I313:I337)</f>
        <v>0</v>
      </c>
      <c r="J312" s="232"/>
      <c r="K312" s="232">
        <f>SUM(K313:K337)</f>
        <v>24252.25</v>
      </c>
      <c r="L312" s="232"/>
      <c r="M312" s="232">
        <f>SUM(M313:M337)</f>
        <v>0</v>
      </c>
      <c r="N312" s="232"/>
      <c r="O312" s="232">
        <f>SUM(O313:O337)</f>
        <v>2.5</v>
      </c>
      <c r="P312" s="232"/>
      <c r="Q312" s="232">
        <f>SUM(Q313:Q337)</f>
        <v>0</v>
      </c>
      <c r="R312" s="232"/>
      <c r="S312" s="232"/>
      <c r="T312" s="232"/>
      <c r="U312" s="232"/>
      <c r="V312" s="232">
        <f>SUM(V313:V337)</f>
        <v>0</v>
      </c>
      <c r="W312" s="232"/>
      <c r="X312" s="232"/>
      <c r="AG312" t="s">
        <v>129</v>
      </c>
    </row>
    <row r="313" spans="1:60" ht="20.399999999999999" outlineLevel="1" x14ac:dyDescent="0.25">
      <c r="A313" s="239">
        <v>42</v>
      </c>
      <c r="B313" s="240" t="s">
        <v>379</v>
      </c>
      <c r="C313" s="256" t="s">
        <v>380</v>
      </c>
      <c r="D313" s="241" t="s">
        <v>156</v>
      </c>
      <c r="E313" s="242">
        <v>3</v>
      </c>
      <c r="F313" s="243"/>
      <c r="G313" s="244">
        <f>ROUND(E313*F313,2)</f>
        <v>0</v>
      </c>
      <c r="H313" s="226">
        <v>0</v>
      </c>
      <c r="I313" s="225">
        <f>ROUND(E313*H313,2)</f>
        <v>0</v>
      </c>
      <c r="J313" s="226">
        <v>185</v>
      </c>
      <c r="K313" s="225">
        <f>ROUND(E313*J313,2)</f>
        <v>555</v>
      </c>
      <c r="L313" s="225">
        <v>21</v>
      </c>
      <c r="M313" s="225">
        <f>G313*(1+L313/100)</f>
        <v>0</v>
      </c>
      <c r="N313" s="225">
        <v>0.31879000000000002</v>
      </c>
      <c r="O313" s="225">
        <f>ROUND(E313*N313,2)</f>
        <v>0.96</v>
      </c>
      <c r="P313" s="225">
        <v>0</v>
      </c>
      <c r="Q313" s="225">
        <f>ROUND(E313*P313,2)</f>
        <v>0</v>
      </c>
      <c r="R313" s="225"/>
      <c r="S313" s="225" t="s">
        <v>133</v>
      </c>
      <c r="T313" s="225" t="s">
        <v>134</v>
      </c>
      <c r="U313" s="225">
        <v>0</v>
      </c>
      <c r="V313" s="225">
        <f>ROUND(E313*U313,2)</f>
        <v>0</v>
      </c>
      <c r="W313" s="225"/>
      <c r="X313" s="225" t="s">
        <v>135</v>
      </c>
      <c r="Y313" s="206"/>
      <c r="Z313" s="206"/>
      <c r="AA313" s="206"/>
      <c r="AB313" s="206"/>
      <c r="AC313" s="206"/>
      <c r="AD313" s="206"/>
      <c r="AE313" s="206"/>
      <c r="AF313" s="206"/>
      <c r="AG313" s="206" t="s">
        <v>136</v>
      </c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 x14ac:dyDescent="0.25">
      <c r="A314" s="223"/>
      <c r="B314" s="224"/>
      <c r="C314" s="257" t="s">
        <v>381</v>
      </c>
      <c r="D314" s="245"/>
      <c r="E314" s="245"/>
      <c r="F314" s="245"/>
      <c r="G314" s="245"/>
      <c r="H314" s="225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06"/>
      <c r="Z314" s="206"/>
      <c r="AA314" s="206"/>
      <c r="AB314" s="206"/>
      <c r="AC314" s="206"/>
      <c r="AD314" s="206"/>
      <c r="AE314" s="206"/>
      <c r="AF314" s="206"/>
      <c r="AG314" s="206" t="s">
        <v>138</v>
      </c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 x14ac:dyDescent="0.25">
      <c r="A315" s="223"/>
      <c r="B315" s="224"/>
      <c r="C315" s="258" t="s">
        <v>382</v>
      </c>
      <c r="D315" s="230"/>
      <c r="E315" s="231"/>
      <c r="F315" s="225"/>
      <c r="G315" s="225"/>
      <c r="H315" s="225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06"/>
      <c r="Z315" s="206"/>
      <c r="AA315" s="206"/>
      <c r="AB315" s="206"/>
      <c r="AC315" s="206"/>
      <c r="AD315" s="206"/>
      <c r="AE315" s="206"/>
      <c r="AF315" s="206"/>
      <c r="AG315" s="206" t="s">
        <v>140</v>
      </c>
      <c r="AH315" s="206">
        <v>0</v>
      </c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 x14ac:dyDescent="0.25">
      <c r="A316" s="223"/>
      <c r="B316" s="224"/>
      <c r="C316" s="258" t="s">
        <v>64</v>
      </c>
      <c r="D316" s="230"/>
      <c r="E316" s="231">
        <v>3</v>
      </c>
      <c r="F316" s="225"/>
      <c r="G316" s="225"/>
      <c r="H316" s="225"/>
      <c r="I316" s="225"/>
      <c r="J316" s="225"/>
      <c r="K316" s="225"/>
      <c r="L316" s="225"/>
      <c r="M316" s="225"/>
      <c r="N316" s="225"/>
      <c r="O316" s="225"/>
      <c r="P316" s="225"/>
      <c r="Q316" s="225"/>
      <c r="R316" s="225"/>
      <c r="S316" s="225"/>
      <c r="T316" s="225"/>
      <c r="U316" s="225"/>
      <c r="V316" s="225"/>
      <c r="W316" s="225"/>
      <c r="X316" s="225"/>
      <c r="Y316" s="206"/>
      <c r="Z316" s="206"/>
      <c r="AA316" s="206"/>
      <c r="AB316" s="206"/>
      <c r="AC316" s="206"/>
      <c r="AD316" s="206"/>
      <c r="AE316" s="206"/>
      <c r="AF316" s="206"/>
      <c r="AG316" s="206" t="s">
        <v>140</v>
      </c>
      <c r="AH316" s="206">
        <v>0</v>
      </c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ht="20.399999999999999" outlineLevel="1" x14ac:dyDescent="0.25">
      <c r="A317" s="239">
        <v>43</v>
      </c>
      <c r="B317" s="240" t="s">
        <v>383</v>
      </c>
      <c r="C317" s="256" t="s">
        <v>384</v>
      </c>
      <c r="D317" s="241" t="s">
        <v>132</v>
      </c>
      <c r="E317" s="242">
        <v>6.0750000000000002</v>
      </c>
      <c r="F317" s="243"/>
      <c r="G317" s="244">
        <f>ROUND(E317*F317,2)</f>
        <v>0</v>
      </c>
      <c r="H317" s="226">
        <v>0</v>
      </c>
      <c r="I317" s="225">
        <f>ROUND(E317*H317,2)</f>
        <v>0</v>
      </c>
      <c r="J317" s="226">
        <v>1630</v>
      </c>
      <c r="K317" s="225">
        <f>ROUND(E317*J317,2)</f>
        <v>9902.25</v>
      </c>
      <c r="L317" s="225">
        <v>21</v>
      </c>
      <c r="M317" s="225">
        <f>G317*(1+L317/100)</f>
        <v>0</v>
      </c>
      <c r="N317" s="225">
        <v>0</v>
      </c>
      <c r="O317" s="225">
        <f>ROUND(E317*N317,2)</f>
        <v>0</v>
      </c>
      <c r="P317" s="225">
        <v>0</v>
      </c>
      <c r="Q317" s="225">
        <f>ROUND(E317*P317,2)</f>
        <v>0</v>
      </c>
      <c r="R317" s="225"/>
      <c r="S317" s="225" t="s">
        <v>133</v>
      </c>
      <c r="T317" s="225" t="s">
        <v>134</v>
      </c>
      <c r="U317" s="225">
        <v>0</v>
      </c>
      <c r="V317" s="225">
        <f>ROUND(E317*U317,2)</f>
        <v>0</v>
      </c>
      <c r="W317" s="225"/>
      <c r="X317" s="225" t="s">
        <v>135</v>
      </c>
      <c r="Y317" s="206"/>
      <c r="Z317" s="206"/>
      <c r="AA317" s="206"/>
      <c r="AB317" s="206"/>
      <c r="AC317" s="206"/>
      <c r="AD317" s="206"/>
      <c r="AE317" s="206"/>
      <c r="AF317" s="206"/>
      <c r="AG317" s="206" t="s">
        <v>136</v>
      </c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 x14ac:dyDescent="0.25">
      <c r="A318" s="223"/>
      <c r="B318" s="224"/>
      <c r="C318" s="257" t="s">
        <v>385</v>
      </c>
      <c r="D318" s="245"/>
      <c r="E318" s="245"/>
      <c r="F318" s="245"/>
      <c r="G318" s="245"/>
      <c r="H318" s="225"/>
      <c r="I318" s="225"/>
      <c r="J318" s="225"/>
      <c r="K318" s="225"/>
      <c r="L318" s="225"/>
      <c r="M318" s="225"/>
      <c r="N318" s="225"/>
      <c r="O318" s="225"/>
      <c r="P318" s="225"/>
      <c r="Q318" s="225"/>
      <c r="R318" s="225"/>
      <c r="S318" s="225"/>
      <c r="T318" s="225"/>
      <c r="U318" s="225"/>
      <c r="V318" s="225"/>
      <c r="W318" s="225"/>
      <c r="X318" s="225"/>
      <c r="Y318" s="206"/>
      <c r="Z318" s="206"/>
      <c r="AA318" s="206"/>
      <c r="AB318" s="206"/>
      <c r="AC318" s="206"/>
      <c r="AD318" s="206"/>
      <c r="AE318" s="206"/>
      <c r="AF318" s="206"/>
      <c r="AG318" s="206" t="s">
        <v>138</v>
      </c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ht="20.399999999999999" outlineLevel="1" x14ac:dyDescent="0.25">
      <c r="A319" s="223"/>
      <c r="B319" s="224"/>
      <c r="C319" s="258" t="s">
        <v>178</v>
      </c>
      <c r="D319" s="230"/>
      <c r="E319" s="231"/>
      <c r="F319" s="225"/>
      <c r="G319" s="225"/>
      <c r="H319" s="225"/>
      <c r="I319" s="225"/>
      <c r="J319" s="225"/>
      <c r="K319" s="225"/>
      <c r="L319" s="225"/>
      <c r="M319" s="225"/>
      <c r="N319" s="225"/>
      <c r="O319" s="225"/>
      <c r="P319" s="225"/>
      <c r="Q319" s="225"/>
      <c r="R319" s="225"/>
      <c r="S319" s="225"/>
      <c r="T319" s="225"/>
      <c r="U319" s="225"/>
      <c r="V319" s="225"/>
      <c r="W319" s="225"/>
      <c r="X319" s="225"/>
      <c r="Y319" s="206"/>
      <c r="Z319" s="206"/>
      <c r="AA319" s="206"/>
      <c r="AB319" s="206"/>
      <c r="AC319" s="206"/>
      <c r="AD319" s="206"/>
      <c r="AE319" s="206"/>
      <c r="AF319" s="206"/>
      <c r="AG319" s="206" t="s">
        <v>140</v>
      </c>
      <c r="AH319" s="206">
        <v>0</v>
      </c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 x14ac:dyDescent="0.25">
      <c r="A320" s="223"/>
      <c r="B320" s="224"/>
      <c r="C320" s="258" t="s">
        <v>386</v>
      </c>
      <c r="D320" s="230"/>
      <c r="E320" s="231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06"/>
      <c r="Z320" s="206"/>
      <c r="AA320" s="206"/>
      <c r="AB320" s="206"/>
      <c r="AC320" s="206"/>
      <c r="AD320" s="206"/>
      <c r="AE320" s="206"/>
      <c r="AF320" s="206"/>
      <c r="AG320" s="206" t="s">
        <v>140</v>
      </c>
      <c r="AH320" s="206">
        <v>0</v>
      </c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 x14ac:dyDescent="0.25">
      <c r="A321" s="223"/>
      <c r="B321" s="224"/>
      <c r="C321" s="258" t="s">
        <v>387</v>
      </c>
      <c r="D321" s="230"/>
      <c r="E321" s="231"/>
      <c r="F321" s="225"/>
      <c r="G321" s="225"/>
      <c r="H321" s="225"/>
      <c r="I321" s="225"/>
      <c r="J321" s="225"/>
      <c r="K321" s="225"/>
      <c r="L321" s="225"/>
      <c r="M321" s="225"/>
      <c r="N321" s="225"/>
      <c r="O321" s="225"/>
      <c r="P321" s="225"/>
      <c r="Q321" s="225"/>
      <c r="R321" s="225"/>
      <c r="S321" s="225"/>
      <c r="T321" s="225"/>
      <c r="U321" s="225"/>
      <c r="V321" s="225"/>
      <c r="W321" s="225"/>
      <c r="X321" s="225"/>
      <c r="Y321" s="206"/>
      <c r="Z321" s="206"/>
      <c r="AA321" s="206"/>
      <c r="AB321" s="206"/>
      <c r="AC321" s="206"/>
      <c r="AD321" s="206"/>
      <c r="AE321" s="206"/>
      <c r="AF321" s="206"/>
      <c r="AG321" s="206" t="s">
        <v>140</v>
      </c>
      <c r="AH321" s="206">
        <v>0</v>
      </c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 x14ac:dyDescent="0.25">
      <c r="A322" s="223"/>
      <c r="B322" s="224"/>
      <c r="C322" s="258" t="s">
        <v>168</v>
      </c>
      <c r="D322" s="230"/>
      <c r="E322" s="231"/>
      <c r="F322" s="225"/>
      <c r="G322" s="225"/>
      <c r="H322" s="225"/>
      <c r="I322" s="225"/>
      <c r="J322" s="225"/>
      <c r="K322" s="225"/>
      <c r="L322" s="225"/>
      <c r="M322" s="225"/>
      <c r="N322" s="225"/>
      <c r="O322" s="225"/>
      <c r="P322" s="225"/>
      <c r="Q322" s="225"/>
      <c r="R322" s="225"/>
      <c r="S322" s="225"/>
      <c r="T322" s="225"/>
      <c r="U322" s="225"/>
      <c r="V322" s="225"/>
      <c r="W322" s="225"/>
      <c r="X322" s="225"/>
      <c r="Y322" s="206"/>
      <c r="Z322" s="206"/>
      <c r="AA322" s="206"/>
      <c r="AB322" s="206"/>
      <c r="AC322" s="206"/>
      <c r="AD322" s="206"/>
      <c r="AE322" s="206"/>
      <c r="AF322" s="206"/>
      <c r="AG322" s="206" t="s">
        <v>140</v>
      </c>
      <c r="AH322" s="206">
        <v>0</v>
      </c>
      <c r="AI322" s="206"/>
      <c r="AJ322" s="206"/>
      <c r="AK322" s="206"/>
      <c r="AL322" s="206"/>
      <c r="AM322" s="206"/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 x14ac:dyDescent="0.25">
      <c r="A323" s="223"/>
      <c r="B323" s="224"/>
      <c r="C323" s="258" t="s">
        <v>388</v>
      </c>
      <c r="D323" s="230"/>
      <c r="E323" s="231">
        <v>6.08</v>
      </c>
      <c r="F323" s="225"/>
      <c r="G323" s="225"/>
      <c r="H323" s="225"/>
      <c r="I323" s="225"/>
      <c r="J323" s="225"/>
      <c r="K323" s="225"/>
      <c r="L323" s="225"/>
      <c r="M323" s="225"/>
      <c r="N323" s="225"/>
      <c r="O323" s="225"/>
      <c r="P323" s="225"/>
      <c r="Q323" s="225"/>
      <c r="R323" s="225"/>
      <c r="S323" s="225"/>
      <c r="T323" s="225"/>
      <c r="U323" s="225"/>
      <c r="V323" s="225"/>
      <c r="W323" s="225"/>
      <c r="X323" s="225"/>
      <c r="Y323" s="206"/>
      <c r="Z323" s="206"/>
      <c r="AA323" s="206"/>
      <c r="AB323" s="206"/>
      <c r="AC323" s="206"/>
      <c r="AD323" s="206"/>
      <c r="AE323" s="206"/>
      <c r="AF323" s="206"/>
      <c r="AG323" s="206" t="s">
        <v>140</v>
      </c>
      <c r="AH323" s="206">
        <v>0</v>
      </c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ht="20.399999999999999" outlineLevel="1" x14ac:dyDescent="0.25">
      <c r="A324" s="239">
        <v>44</v>
      </c>
      <c r="B324" s="240" t="s">
        <v>389</v>
      </c>
      <c r="C324" s="256" t="s">
        <v>390</v>
      </c>
      <c r="D324" s="241" t="s">
        <v>132</v>
      </c>
      <c r="E324" s="242">
        <v>10</v>
      </c>
      <c r="F324" s="243"/>
      <c r="G324" s="244">
        <f>ROUND(E324*F324,2)</f>
        <v>0</v>
      </c>
      <c r="H324" s="226">
        <v>0</v>
      </c>
      <c r="I324" s="225">
        <f>ROUND(E324*H324,2)</f>
        <v>0</v>
      </c>
      <c r="J324" s="226">
        <v>1120</v>
      </c>
      <c r="K324" s="225">
        <f>ROUND(E324*J324,2)</f>
        <v>11200</v>
      </c>
      <c r="L324" s="225">
        <v>21</v>
      </c>
      <c r="M324" s="225">
        <f>G324*(1+L324/100)</f>
        <v>0</v>
      </c>
      <c r="N324" s="225">
        <v>0</v>
      </c>
      <c r="O324" s="225">
        <f>ROUND(E324*N324,2)</f>
        <v>0</v>
      </c>
      <c r="P324" s="225">
        <v>0</v>
      </c>
      <c r="Q324" s="225">
        <f>ROUND(E324*P324,2)</f>
        <v>0</v>
      </c>
      <c r="R324" s="225"/>
      <c r="S324" s="225" t="s">
        <v>133</v>
      </c>
      <c r="T324" s="225" t="s">
        <v>134</v>
      </c>
      <c r="U324" s="225">
        <v>0</v>
      </c>
      <c r="V324" s="225">
        <f>ROUND(E324*U324,2)</f>
        <v>0</v>
      </c>
      <c r="W324" s="225"/>
      <c r="X324" s="225" t="s">
        <v>135</v>
      </c>
      <c r="Y324" s="206"/>
      <c r="Z324" s="206"/>
      <c r="AA324" s="206"/>
      <c r="AB324" s="206"/>
      <c r="AC324" s="206"/>
      <c r="AD324" s="206"/>
      <c r="AE324" s="206"/>
      <c r="AF324" s="206"/>
      <c r="AG324" s="206" t="s">
        <v>136</v>
      </c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 x14ac:dyDescent="0.25">
      <c r="A325" s="223"/>
      <c r="B325" s="224"/>
      <c r="C325" s="257" t="s">
        <v>391</v>
      </c>
      <c r="D325" s="245"/>
      <c r="E325" s="245"/>
      <c r="F325" s="245"/>
      <c r="G325" s="245"/>
      <c r="H325" s="225"/>
      <c r="I325" s="225"/>
      <c r="J325" s="225"/>
      <c r="K325" s="225"/>
      <c r="L325" s="225"/>
      <c r="M325" s="225"/>
      <c r="N325" s="225"/>
      <c r="O325" s="225"/>
      <c r="P325" s="225"/>
      <c r="Q325" s="225"/>
      <c r="R325" s="225"/>
      <c r="S325" s="225"/>
      <c r="T325" s="225"/>
      <c r="U325" s="225"/>
      <c r="V325" s="225"/>
      <c r="W325" s="225"/>
      <c r="X325" s="225"/>
      <c r="Y325" s="206"/>
      <c r="Z325" s="206"/>
      <c r="AA325" s="206"/>
      <c r="AB325" s="206"/>
      <c r="AC325" s="206"/>
      <c r="AD325" s="206"/>
      <c r="AE325" s="206"/>
      <c r="AF325" s="206"/>
      <c r="AG325" s="206" t="s">
        <v>138</v>
      </c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 x14ac:dyDescent="0.25">
      <c r="A326" s="223"/>
      <c r="B326" s="224"/>
      <c r="C326" s="259" t="s">
        <v>329</v>
      </c>
      <c r="D326" s="246"/>
      <c r="E326" s="246"/>
      <c r="F326" s="246"/>
      <c r="G326" s="246"/>
      <c r="H326" s="225"/>
      <c r="I326" s="225"/>
      <c r="J326" s="225"/>
      <c r="K326" s="225"/>
      <c r="L326" s="225"/>
      <c r="M326" s="225"/>
      <c r="N326" s="225"/>
      <c r="O326" s="225"/>
      <c r="P326" s="225"/>
      <c r="Q326" s="225"/>
      <c r="R326" s="225"/>
      <c r="S326" s="225"/>
      <c r="T326" s="225"/>
      <c r="U326" s="225"/>
      <c r="V326" s="225"/>
      <c r="W326" s="225"/>
      <c r="X326" s="225"/>
      <c r="Y326" s="206"/>
      <c r="Z326" s="206"/>
      <c r="AA326" s="206"/>
      <c r="AB326" s="206"/>
      <c r="AC326" s="206"/>
      <c r="AD326" s="206"/>
      <c r="AE326" s="206"/>
      <c r="AF326" s="206"/>
      <c r="AG326" s="206" t="s">
        <v>138</v>
      </c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 x14ac:dyDescent="0.25">
      <c r="A327" s="223"/>
      <c r="B327" s="224"/>
      <c r="C327" s="259" t="s">
        <v>392</v>
      </c>
      <c r="D327" s="246"/>
      <c r="E327" s="246"/>
      <c r="F327" s="246"/>
      <c r="G327" s="246"/>
      <c r="H327" s="225"/>
      <c r="I327" s="225"/>
      <c r="J327" s="225"/>
      <c r="K327" s="225"/>
      <c r="L327" s="225"/>
      <c r="M327" s="225"/>
      <c r="N327" s="225"/>
      <c r="O327" s="225"/>
      <c r="P327" s="225"/>
      <c r="Q327" s="225"/>
      <c r="R327" s="225"/>
      <c r="S327" s="225"/>
      <c r="T327" s="225"/>
      <c r="U327" s="225"/>
      <c r="V327" s="225"/>
      <c r="W327" s="225"/>
      <c r="X327" s="225"/>
      <c r="Y327" s="206"/>
      <c r="Z327" s="206"/>
      <c r="AA327" s="206"/>
      <c r="AB327" s="206"/>
      <c r="AC327" s="206"/>
      <c r="AD327" s="206"/>
      <c r="AE327" s="206"/>
      <c r="AF327" s="206"/>
      <c r="AG327" s="206" t="s">
        <v>138</v>
      </c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ht="21" outlineLevel="1" x14ac:dyDescent="0.25">
      <c r="A328" s="223"/>
      <c r="B328" s="224"/>
      <c r="C328" s="259" t="s">
        <v>393</v>
      </c>
      <c r="D328" s="246"/>
      <c r="E328" s="246"/>
      <c r="F328" s="246"/>
      <c r="G328" s="246"/>
      <c r="H328" s="225"/>
      <c r="I328" s="225"/>
      <c r="J328" s="225"/>
      <c r="K328" s="225"/>
      <c r="L328" s="225"/>
      <c r="M328" s="225"/>
      <c r="N328" s="225"/>
      <c r="O328" s="225"/>
      <c r="P328" s="225"/>
      <c r="Q328" s="225"/>
      <c r="R328" s="225"/>
      <c r="S328" s="225"/>
      <c r="T328" s="225"/>
      <c r="U328" s="225"/>
      <c r="V328" s="225"/>
      <c r="W328" s="225"/>
      <c r="X328" s="225"/>
      <c r="Y328" s="206"/>
      <c r="Z328" s="206"/>
      <c r="AA328" s="206"/>
      <c r="AB328" s="206"/>
      <c r="AC328" s="206"/>
      <c r="AD328" s="206"/>
      <c r="AE328" s="206"/>
      <c r="AF328" s="206"/>
      <c r="AG328" s="206" t="s">
        <v>138</v>
      </c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47" t="str">
        <f>C328</f>
        <v>Nádrž se osazuje na štěrkodrť frakce 0/63 mm, tloušťku vrstvy nutno určit výpočtem dle realizační dokumentace zhotovitele.</v>
      </c>
      <c r="BB328" s="206"/>
      <c r="BC328" s="206"/>
      <c r="BD328" s="206"/>
      <c r="BE328" s="206"/>
      <c r="BF328" s="206"/>
      <c r="BG328" s="206"/>
      <c r="BH328" s="206"/>
    </row>
    <row r="329" spans="1:60" outlineLevel="1" x14ac:dyDescent="0.25">
      <c r="A329" s="223"/>
      <c r="B329" s="224"/>
      <c r="C329" s="260" t="s">
        <v>394</v>
      </c>
      <c r="D329" s="227"/>
      <c r="E329" s="228"/>
      <c r="F329" s="229"/>
      <c r="G329" s="229"/>
      <c r="H329" s="225"/>
      <c r="I329" s="225"/>
      <c r="J329" s="225"/>
      <c r="K329" s="225"/>
      <c r="L329" s="225"/>
      <c r="M329" s="225"/>
      <c r="N329" s="225"/>
      <c r="O329" s="225"/>
      <c r="P329" s="225"/>
      <c r="Q329" s="225"/>
      <c r="R329" s="225"/>
      <c r="S329" s="225"/>
      <c r="T329" s="225"/>
      <c r="U329" s="225"/>
      <c r="V329" s="225"/>
      <c r="W329" s="225"/>
      <c r="X329" s="225"/>
      <c r="Y329" s="206"/>
      <c r="Z329" s="206"/>
      <c r="AA329" s="206"/>
      <c r="AB329" s="206"/>
      <c r="AC329" s="206"/>
      <c r="AD329" s="206"/>
      <c r="AE329" s="206"/>
      <c r="AF329" s="206"/>
      <c r="AG329" s="206" t="s">
        <v>138</v>
      </c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 x14ac:dyDescent="0.25">
      <c r="A330" s="223"/>
      <c r="B330" s="224"/>
      <c r="C330" s="259" t="s">
        <v>330</v>
      </c>
      <c r="D330" s="246"/>
      <c r="E330" s="246"/>
      <c r="F330" s="246"/>
      <c r="G330" s="246"/>
      <c r="H330" s="225"/>
      <c r="I330" s="225"/>
      <c r="J330" s="225"/>
      <c r="K330" s="225"/>
      <c r="L330" s="225"/>
      <c r="M330" s="225"/>
      <c r="N330" s="225"/>
      <c r="O330" s="225"/>
      <c r="P330" s="225"/>
      <c r="Q330" s="225"/>
      <c r="R330" s="225"/>
      <c r="S330" s="225"/>
      <c r="T330" s="225"/>
      <c r="U330" s="225"/>
      <c r="V330" s="225"/>
      <c r="W330" s="225"/>
      <c r="X330" s="225"/>
      <c r="Y330" s="206"/>
      <c r="Z330" s="206"/>
      <c r="AA330" s="206"/>
      <c r="AB330" s="206"/>
      <c r="AC330" s="206"/>
      <c r="AD330" s="206"/>
      <c r="AE330" s="206"/>
      <c r="AF330" s="206"/>
      <c r="AG330" s="206" t="s">
        <v>138</v>
      </c>
      <c r="AH330" s="206"/>
      <c r="AI330" s="206"/>
      <c r="AJ330" s="206"/>
      <c r="AK330" s="206"/>
      <c r="AL330" s="206"/>
      <c r="AM330" s="206"/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ht="20.399999999999999" outlineLevel="1" x14ac:dyDescent="0.25">
      <c r="A331" s="223"/>
      <c r="B331" s="224"/>
      <c r="C331" s="258" t="s">
        <v>395</v>
      </c>
      <c r="D331" s="230"/>
      <c r="E331" s="231"/>
      <c r="F331" s="225"/>
      <c r="G331" s="225"/>
      <c r="H331" s="225"/>
      <c r="I331" s="225"/>
      <c r="J331" s="225"/>
      <c r="K331" s="225"/>
      <c r="L331" s="225"/>
      <c r="M331" s="225"/>
      <c r="N331" s="225"/>
      <c r="O331" s="225"/>
      <c r="P331" s="225"/>
      <c r="Q331" s="225"/>
      <c r="R331" s="225"/>
      <c r="S331" s="225"/>
      <c r="T331" s="225"/>
      <c r="U331" s="225"/>
      <c r="V331" s="225"/>
      <c r="W331" s="225"/>
      <c r="X331" s="225"/>
      <c r="Y331" s="206"/>
      <c r="Z331" s="206"/>
      <c r="AA331" s="206"/>
      <c r="AB331" s="206"/>
      <c r="AC331" s="206"/>
      <c r="AD331" s="206"/>
      <c r="AE331" s="206"/>
      <c r="AF331" s="206"/>
      <c r="AG331" s="206" t="s">
        <v>140</v>
      </c>
      <c r="AH331" s="206">
        <v>0</v>
      </c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 x14ac:dyDescent="0.25">
      <c r="A332" s="223"/>
      <c r="B332" s="224"/>
      <c r="C332" s="258" t="s">
        <v>396</v>
      </c>
      <c r="D332" s="230"/>
      <c r="E332" s="231"/>
      <c r="F332" s="225"/>
      <c r="G332" s="225"/>
      <c r="H332" s="225"/>
      <c r="I332" s="225"/>
      <c r="J332" s="225"/>
      <c r="K332" s="225"/>
      <c r="L332" s="225"/>
      <c r="M332" s="225"/>
      <c r="N332" s="225"/>
      <c r="O332" s="225"/>
      <c r="P332" s="225"/>
      <c r="Q332" s="225"/>
      <c r="R332" s="225"/>
      <c r="S332" s="225"/>
      <c r="T332" s="225"/>
      <c r="U332" s="225"/>
      <c r="V332" s="225"/>
      <c r="W332" s="225"/>
      <c r="X332" s="225"/>
      <c r="Y332" s="206"/>
      <c r="Z332" s="206"/>
      <c r="AA332" s="206"/>
      <c r="AB332" s="206"/>
      <c r="AC332" s="206"/>
      <c r="AD332" s="206"/>
      <c r="AE332" s="206"/>
      <c r="AF332" s="206"/>
      <c r="AG332" s="206" t="s">
        <v>140</v>
      </c>
      <c r="AH332" s="206">
        <v>0</v>
      </c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 x14ac:dyDescent="0.25">
      <c r="A333" s="223"/>
      <c r="B333" s="224"/>
      <c r="C333" s="258" t="s">
        <v>397</v>
      </c>
      <c r="D333" s="230"/>
      <c r="E333" s="231">
        <v>10</v>
      </c>
      <c r="F333" s="225"/>
      <c r="G333" s="225"/>
      <c r="H333" s="225"/>
      <c r="I333" s="225"/>
      <c r="J333" s="225"/>
      <c r="K333" s="225"/>
      <c r="L333" s="225"/>
      <c r="M333" s="225"/>
      <c r="N333" s="225"/>
      <c r="O333" s="225"/>
      <c r="P333" s="225"/>
      <c r="Q333" s="225"/>
      <c r="R333" s="225"/>
      <c r="S333" s="225"/>
      <c r="T333" s="225"/>
      <c r="U333" s="225"/>
      <c r="V333" s="225"/>
      <c r="W333" s="225"/>
      <c r="X333" s="225"/>
      <c r="Y333" s="206"/>
      <c r="Z333" s="206"/>
      <c r="AA333" s="206"/>
      <c r="AB333" s="206"/>
      <c r="AC333" s="206"/>
      <c r="AD333" s="206"/>
      <c r="AE333" s="206"/>
      <c r="AF333" s="206"/>
      <c r="AG333" s="206" t="s">
        <v>140</v>
      </c>
      <c r="AH333" s="206">
        <v>0</v>
      </c>
      <c r="AI333" s="206"/>
      <c r="AJ333" s="206"/>
      <c r="AK333" s="206"/>
      <c r="AL333" s="206"/>
      <c r="AM333" s="206"/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ht="40.799999999999997" outlineLevel="1" x14ac:dyDescent="0.25">
      <c r="A334" s="239">
        <v>45</v>
      </c>
      <c r="B334" s="240" t="s">
        <v>398</v>
      </c>
      <c r="C334" s="256" t="s">
        <v>399</v>
      </c>
      <c r="D334" s="241" t="s">
        <v>156</v>
      </c>
      <c r="E334" s="242">
        <v>3</v>
      </c>
      <c r="F334" s="243"/>
      <c r="G334" s="244">
        <f>ROUND(E334*F334,2)</f>
        <v>0</v>
      </c>
      <c r="H334" s="226">
        <v>0</v>
      </c>
      <c r="I334" s="225">
        <f>ROUND(E334*H334,2)</f>
        <v>0</v>
      </c>
      <c r="J334" s="226">
        <v>865</v>
      </c>
      <c r="K334" s="225">
        <f>ROUND(E334*J334,2)</f>
        <v>2595</v>
      </c>
      <c r="L334" s="225">
        <v>21</v>
      </c>
      <c r="M334" s="225">
        <f>G334*(1+L334/100)</f>
        <v>0</v>
      </c>
      <c r="N334" s="225">
        <v>0.51339999999999997</v>
      </c>
      <c r="O334" s="225">
        <f>ROUND(E334*N334,2)</f>
        <v>1.54</v>
      </c>
      <c r="P334" s="225">
        <v>0</v>
      </c>
      <c r="Q334" s="225">
        <f>ROUND(E334*P334,2)</f>
        <v>0</v>
      </c>
      <c r="R334" s="225"/>
      <c r="S334" s="225" t="s">
        <v>191</v>
      </c>
      <c r="T334" s="225" t="s">
        <v>192</v>
      </c>
      <c r="U334" s="225">
        <v>0</v>
      </c>
      <c r="V334" s="225">
        <f>ROUND(E334*U334,2)</f>
        <v>0</v>
      </c>
      <c r="W334" s="225"/>
      <c r="X334" s="225" t="s">
        <v>135</v>
      </c>
      <c r="Y334" s="206"/>
      <c r="Z334" s="206"/>
      <c r="AA334" s="206"/>
      <c r="AB334" s="206"/>
      <c r="AC334" s="206"/>
      <c r="AD334" s="206"/>
      <c r="AE334" s="206"/>
      <c r="AF334" s="206"/>
      <c r="AG334" s="206" t="s">
        <v>136</v>
      </c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ht="20.399999999999999" outlineLevel="1" x14ac:dyDescent="0.25">
      <c r="A335" s="223"/>
      <c r="B335" s="224"/>
      <c r="C335" s="258" t="s">
        <v>400</v>
      </c>
      <c r="D335" s="230"/>
      <c r="E335" s="231"/>
      <c r="F335" s="225"/>
      <c r="G335" s="225"/>
      <c r="H335" s="225"/>
      <c r="I335" s="225"/>
      <c r="J335" s="225"/>
      <c r="K335" s="225"/>
      <c r="L335" s="225"/>
      <c r="M335" s="225"/>
      <c r="N335" s="225"/>
      <c r="O335" s="225"/>
      <c r="P335" s="225"/>
      <c r="Q335" s="225"/>
      <c r="R335" s="225"/>
      <c r="S335" s="225"/>
      <c r="T335" s="225"/>
      <c r="U335" s="225"/>
      <c r="V335" s="225"/>
      <c r="W335" s="225"/>
      <c r="X335" s="225"/>
      <c r="Y335" s="206"/>
      <c r="Z335" s="206"/>
      <c r="AA335" s="206"/>
      <c r="AB335" s="206"/>
      <c r="AC335" s="206"/>
      <c r="AD335" s="206"/>
      <c r="AE335" s="206"/>
      <c r="AF335" s="206"/>
      <c r="AG335" s="206" t="s">
        <v>140</v>
      </c>
      <c r="AH335" s="206">
        <v>0</v>
      </c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 x14ac:dyDescent="0.25">
      <c r="A336" s="223"/>
      <c r="B336" s="224"/>
      <c r="C336" s="258" t="s">
        <v>401</v>
      </c>
      <c r="D336" s="230"/>
      <c r="E336" s="231"/>
      <c r="F336" s="225"/>
      <c r="G336" s="225"/>
      <c r="H336" s="225"/>
      <c r="I336" s="225"/>
      <c r="J336" s="225"/>
      <c r="K336" s="225"/>
      <c r="L336" s="225"/>
      <c r="M336" s="225"/>
      <c r="N336" s="225"/>
      <c r="O336" s="225"/>
      <c r="P336" s="225"/>
      <c r="Q336" s="225"/>
      <c r="R336" s="225"/>
      <c r="S336" s="225"/>
      <c r="T336" s="225"/>
      <c r="U336" s="225"/>
      <c r="V336" s="225"/>
      <c r="W336" s="225"/>
      <c r="X336" s="225"/>
      <c r="Y336" s="206"/>
      <c r="Z336" s="206"/>
      <c r="AA336" s="206"/>
      <c r="AB336" s="206"/>
      <c r="AC336" s="206"/>
      <c r="AD336" s="206"/>
      <c r="AE336" s="206"/>
      <c r="AF336" s="206"/>
      <c r="AG336" s="206" t="s">
        <v>140</v>
      </c>
      <c r="AH336" s="206">
        <v>0</v>
      </c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 x14ac:dyDescent="0.25">
      <c r="A337" s="223"/>
      <c r="B337" s="224"/>
      <c r="C337" s="258" t="s">
        <v>64</v>
      </c>
      <c r="D337" s="230"/>
      <c r="E337" s="231">
        <v>3</v>
      </c>
      <c r="F337" s="225"/>
      <c r="G337" s="225"/>
      <c r="H337" s="225"/>
      <c r="I337" s="225"/>
      <c r="J337" s="225"/>
      <c r="K337" s="225"/>
      <c r="L337" s="225"/>
      <c r="M337" s="225"/>
      <c r="N337" s="225"/>
      <c r="O337" s="225"/>
      <c r="P337" s="225"/>
      <c r="Q337" s="225"/>
      <c r="R337" s="225"/>
      <c r="S337" s="225"/>
      <c r="T337" s="225"/>
      <c r="U337" s="225"/>
      <c r="V337" s="225"/>
      <c r="W337" s="225"/>
      <c r="X337" s="225"/>
      <c r="Y337" s="206"/>
      <c r="Z337" s="206"/>
      <c r="AA337" s="206"/>
      <c r="AB337" s="206"/>
      <c r="AC337" s="206"/>
      <c r="AD337" s="206"/>
      <c r="AE337" s="206"/>
      <c r="AF337" s="206"/>
      <c r="AG337" s="206" t="s">
        <v>140</v>
      </c>
      <c r="AH337" s="206">
        <v>0</v>
      </c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x14ac:dyDescent="0.25">
      <c r="A338" s="233" t="s">
        <v>128</v>
      </c>
      <c r="B338" s="234" t="s">
        <v>72</v>
      </c>
      <c r="C338" s="255" t="s">
        <v>73</v>
      </c>
      <c r="D338" s="235"/>
      <c r="E338" s="236"/>
      <c r="F338" s="237"/>
      <c r="G338" s="238">
        <f>SUMIF(AG339:AG459,"&lt;&gt;NOR",G339:G459)</f>
        <v>0</v>
      </c>
      <c r="H338" s="232"/>
      <c r="I338" s="232">
        <f>SUM(I339:I459)</f>
        <v>55491.4</v>
      </c>
      <c r="J338" s="232"/>
      <c r="K338" s="232">
        <f>SUM(K339:K459)</f>
        <v>49628.15</v>
      </c>
      <c r="L338" s="232"/>
      <c r="M338" s="232">
        <f>SUM(M339:M459)</f>
        <v>0</v>
      </c>
      <c r="N338" s="232"/>
      <c r="O338" s="232">
        <f>SUM(O339:O459)</f>
        <v>3.3</v>
      </c>
      <c r="P338" s="232"/>
      <c r="Q338" s="232">
        <f>SUM(Q339:Q459)</f>
        <v>0</v>
      </c>
      <c r="R338" s="232"/>
      <c r="S338" s="232"/>
      <c r="T338" s="232"/>
      <c r="U338" s="232"/>
      <c r="V338" s="232">
        <f>SUM(V339:V459)</f>
        <v>0</v>
      </c>
      <c r="W338" s="232"/>
      <c r="X338" s="232"/>
      <c r="AG338" t="s">
        <v>129</v>
      </c>
    </row>
    <row r="339" spans="1:60" ht="30.6" outlineLevel="1" x14ac:dyDescent="0.25">
      <c r="A339" s="239">
        <v>46</v>
      </c>
      <c r="B339" s="240" t="s">
        <v>402</v>
      </c>
      <c r="C339" s="256" t="s">
        <v>403</v>
      </c>
      <c r="D339" s="241" t="s">
        <v>344</v>
      </c>
      <c r="E339" s="242">
        <v>9</v>
      </c>
      <c r="F339" s="243"/>
      <c r="G339" s="244">
        <f>ROUND(E339*F339,2)</f>
        <v>0</v>
      </c>
      <c r="H339" s="226">
        <v>0</v>
      </c>
      <c r="I339" s="225">
        <f>ROUND(E339*H339,2)</f>
        <v>0</v>
      </c>
      <c r="J339" s="226">
        <v>328</v>
      </c>
      <c r="K339" s="225">
        <f>ROUND(E339*J339,2)</f>
        <v>2952</v>
      </c>
      <c r="L339" s="225">
        <v>21</v>
      </c>
      <c r="M339" s="225">
        <f>G339*(1+L339/100)</f>
        <v>0</v>
      </c>
      <c r="N339" s="225">
        <v>0</v>
      </c>
      <c r="O339" s="225">
        <f>ROUND(E339*N339,2)</f>
        <v>0</v>
      </c>
      <c r="P339" s="225">
        <v>0</v>
      </c>
      <c r="Q339" s="225">
        <f>ROUND(E339*P339,2)</f>
        <v>0</v>
      </c>
      <c r="R339" s="225"/>
      <c r="S339" s="225" t="s">
        <v>191</v>
      </c>
      <c r="T339" s="225" t="s">
        <v>192</v>
      </c>
      <c r="U339" s="225">
        <v>0</v>
      </c>
      <c r="V339" s="225">
        <f>ROUND(E339*U339,2)</f>
        <v>0</v>
      </c>
      <c r="W339" s="225"/>
      <c r="X339" s="225" t="s">
        <v>135</v>
      </c>
      <c r="Y339" s="206"/>
      <c r="Z339" s="206"/>
      <c r="AA339" s="206"/>
      <c r="AB339" s="206"/>
      <c r="AC339" s="206"/>
      <c r="AD339" s="206"/>
      <c r="AE339" s="206"/>
      <c r="AF339" s="206"/>
      <c r="AG339" s="206" t="s">
        <v>136</v>
      </c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ht="20.399999999999999" outlineLevel="1" x14ac:dyDescent="0.25">
      <c r="A340" s="223"/>
      <c r="B340" s="224"/>
      <c r="C340" s="258" t="s">
        <v>404</v>
      </c>
      <c r="D340" s="230"/>
      <c r="E340" s="231"/>
      <c r="F340" s="225"/>
      <c r="G340" s="225"/>
      <c r="H340" s="225"/>
      <c r="I340" s="225"/>
      <c r="J340" s="225"/>
      <c r="K340" s="225"/>
      <c r="L340" s="225"/>
      <c r="M340" s="225"/>
      <c r="N340" s="225"/>
      <c r="O340" s="225"/>
      <c r="P340" s="225"/>
      <c r="Q340" s="225"/>
      <c r="R340" s="225"/>
      <c r="S340" s="225"/>
      <c r="T340" s="225"/>
      <c r="U340" s="225"/>
      <c r="V340" s="225"/>
      <c r="W340" s="225"/>
      <c r="X340" s="225"/>
      <c r="Y340" s="206"/>
      <c r="Z340" s="206"/>
      <c r="AA340" s="206"/>
      <c r="AB340" s="206"/>
      <c r="AC340" s="206"/>
      <c r="AD340" s="206"/>
      <c r="AE340" s="206"/>
      <c r="AF340" s="206"/>
      <c r="AG340" s="206" t="s">
        <v>140</v>
      </c>
      <c r="AH340" s="206">
        <v>0</v>
      </c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ht="30.6" outlineLevel="1" x14ac:dyDescent="0.25">
      <c r="A341" s="223"/>
      <c r="B341" s="224"/>
      <c r="C341" s="258" t="s">
        <v>405</v>
      </c>
      <c r="D341" s="230"/>
      <c r="E341" s="231"/>
      <c r="F341" s="225"/>
      <c r="G341" s="225"/>
      <c r="H341" s="225"/>
      <c r="I341" s="225"/>
      <c r="J341" s="225"/>
      <c r="K341" s="225"/>
      <c r="L341" s="225"/>
      <c r="M341" s="225"/>
      <c r="N341" s="225"/>
      <c r="O341" s="225"/>
      <c r="P341" s="225"/>
      <c r="Q341" s="225"/>
      <c r="R341" s="225"/>
      <c r="S341" s="225"/>
      <c r="T341" s="225"/>
      <c r="U341" s="225"/>
      <c r="V341" s="225"/>
      <c r="W341" s="225"/>
      <c r="X341" s="225"/>
      <c r="Y341" s="206"/>
      <c r="Z341" s="206"/>
      <c r="AA341" s="206"/>
      <c r="AB341" s="206"/>
      <c r="AC341" s="206"/>
      <c r="AD341" s="206"/>
      <c r="AE341" s="206"/>
      <c r="AF341" s="206"/>
      <c r="AG341" s="206" t="s">
        <v>140</v>
      </c>
      <c r="AH341" s="206">
        <v>0</v>
      </c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 x14ac:dyDescent="0.25">
      <c r="A342" s="223"/>
      <c r="B342" s="224"/>
      <c r="C342" s="258" t="s">
        <v>406</v>
      </c>
      <c r="D342" s="230"/>
      <c r="E342" s="231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225"/>
      <c r="Q342" s="225"/>
      <c r="R342" s="225"/>
      <c r="S342" s="225"/>
      <c r="T342" s="225"/>
      <c r="U342" s="225"/>
      <c r="V342" s="225"/>
      <c r="W342" s="225"/>
      <c r="X342" s="225"/>
      <c r="Y342" s="206"/>
      <c r="Z342" s="206"/>
      <c r="AA342" s="206"/>
      <c r="AB342" s="206"/>
      <c r="AC342" s="206"/>
      <c r="AD342" s="206"/>
      <c r="AE342" s="206"/>
      <c r="AF342" s="206"/>
      <c r="AG342" s="206" t="s">
        <v>140</v>
      </c>
      <c r="AH342" s="206">
        <v>0</v>
      </c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 x14ac:dyDescent="0.25">
      <c r="A343" s="223"/>
      <c r="B343" s="224"/>
      <c r="C343" s="258" t="s">
        <v>407</v>
      </c>
      <c r="D343" s="230"/>
      <c r="E343" s="231">
        <v>9</v>
      </c>
      <c r="F343" s="225"/>
      <c r="G343" s="225"/>
      <c r="H343" s="225"/>
      <c r="I343" s="225"/>
      <c r="J343" s="225"/>
      <c r="K343" s="225"/>
      <c r="L343" s="225"/>
      <c r="M343" s="225"/>
      <c r="N343" s="225"/>
      <c r="O343" s="225"/>
      <c r="P343" s="225"/>
      <c r="Q343" s="225"/>
      <c r="R343" s="225"/>
      <c r="S343" s="225"/>
      <c r="T343" s="225"/>
      <c r="U343" s="225"/>
      <c r="V343" s="225"/>
      <c r="W343" s="225"/>
      <c r="X343" s="225"/>
      <c r="Y343" s="206"/>
      <c r="Z343" s="206"/>
      <c r="AA343" s="206"/>
      <c r="AB343" s="206"/>
      <c r="AC343" s="206"/>
      <c r="AD343" s="206"/>
      <c r="AE343" s="206"/>
      <c r="AF343" s="206"/>
      <c r="AG343" s="206" t="s">
        <v>140</v>
      </c>
      <c r="AH343" s="206">
        <v>0</v>
      </c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ht="40.799999999999997" outlineLevel="1" x14ac:dyDescent="0.25">
      <c r="A344" s="239">
        <v>47</v>
      </c>
      <c r="B344" s="240" t="s">
        <v>408</v>
      </c>
      <c r="C344" s="256" t="s">
        <v>409</v>
      </c>
      <c r="D344" s="241" t="s">
        <v>344</v>
      </c>
      <c r="E344" s="242">
        <v>2</v>
      </c>
      <c r="F344" s="243"/>
      <c r="G344" s="244">
        <f>ROUND(E344*F344,2)</f>
        <v>0</v>
      </c>
      <c r="H344" s="226">
        <v>0</v>
      </c>
      <c r="I344" s="225">
        <f>ROUND(E344*H344,2)</f>
        <v>0</v>
      </c>
      <c r="J344" s="226">
        <v>542</v>
      </c>
      <c r="K344" s="225">
        <f>ROUND(E344*J344,2)</f>
        <v>1084</v>
      </c>
      <c r="L344" s="225">
        <v>21</v>
      </c>
      <c r="M344" s="225">
        <f>G344*(1+L344/100)</f>
        <v>0</v>
      </c>
      <c r="N344" s="225">
        <v>0</v>
      </c>
      <c r="O344" s="225">
        <f>ROUND(E344*N344,2)</f>
        <v>0</v>
      </c>
      <c r="P344" s="225">
        <v>0</v>
      </c>
      <c r="Q344" s="225">
        <f>ROUND(E344*P344,2)</f>
        <v>0</v>
      </c>
      <c r="R344" s="225"/>
      <c r="S344" s="225" t="s">
        <v>133</v>
      </c>
      <c r="T344" s="225" t="s">
        <v>134</v>
      </c>
      <c r="U344" s="225">
        <v>0</v>
      </c>
      <c r="V344" s="225">
        <f>ROUND(E344*U344,2)</f>
        <v>0</v>
      </c>
      <c r="W344" s="225"/>
      <c r="X344" s="225" t="s">
        <v>135</v>
      </c>
      <c r="Y344" s="206"/>
      <c r="Z344" s="206"/>
      <c r="AA344" s="206"/>
      <c r="AB344" s="206"/>
      <c r="AC344" s="206"/>
      <c r="AD344" s="206"/>
      <c r="AE344" s="206"/>
      <c r="AF344" s="206"/>
      <c r="AG344" s="206" t="s">
        <v>136</v>
      </c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 x14ac:dyDescent="0.25">
      <c r="A345" s="223"/>
      <c r="B345" s="224"/>
      <c r="C345" s="257" t="s">
        <v>410</v>
      </c>
      <c r="D345" s="245"/>
      <c r="E345" s="245"/>
      <c r="F345" s="245"/>
      <c r="G345" s="245"/>
      <c r="H345" s="225"/>
      <c r="I345" s="225"/>
      <c r="J345" s="225"/>
      <c r="K345" s="225"/>
      <c r="L345" s="225"/>
      <c r="M345" s="225"/>
      <c r="N345" s="225"/>
      <c r="O345" s="225"/>
      <c r="P345" s="225"/>
      <c r="Q345" s="225"/>
      <c r="R345" s="225"/>
      <c r="S345" s="225"/>
      <c r="T345" s="225"/>
      <c r="U345" s="225"/>
      <c r="V345" s="225"/>
      <c r="W345" s="225"/>
      <c r="X345" s="225"/>
      <c r="Y345" s="206"/>
      <c r="Z345" s="206"/>
      <c r="AA345" s="206"/>
      <c r="AB345" s="206"/>
      <c r="AC345" s="206"/>
      <c r="AD345" s="206"/>
      <c r="AE345" s="206"/>
      <c r="AF345" s="206"/>
      <c r="AG345" s="206" t="s">
        <v>138</v>
      </c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ht="30.6" outlineLevel="1" x14ac:dyDescent="0.25">
      <c r="A346" s="223"/>
      <c r="B346" s="224"/>
      <c r="C346" s="258" t="s">
        <v>411</v>
      </c>
      <c r="D346" s="230"/>
      <c r="E346" s="231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225"/>
      <c r="Q346" s="225"/>
      <c r="R346" s="225"/>
      <c r="S346" s="225"/>
      <c r="T346" s="225"/>
      <c r="U346" s="225"/>
      <c r="V346" s="225"/>
      <c r="W346" s="225"/>
      <c r="X346" s="225"/>
      <c r="Y346" s="206"/>
      <c r="Z346" s="206"/>
      <c r="AA346" s="206"/>
      <c r="AB346" s="206"/>
      <c r="AC346" s="206"/>
      <c r="AD346" s="206"/>
      <c r="AE346" s="206"/>
      <c r="AF346" s="206"/>
      <c r="AG346" s="206" t="s">
        <v>140</v>
      </c>
      <c r="AH346" s="206">
        <v>0</v>
      </c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 x14ac:dyDescent="0.25">
      <c r="A347" s="223"/>
      <c r="B347" s="224"/>
      <c r="C347" s="258" t="s">
        <v>359</v>
      </c>
      <c r="D347" s="230"/>
      <c r="E347" s="231"/>
      <c r="F347" s="225"/>
      <c r="G347" s="225"/>
      <c r="H347" s="225"/>
      <c r="I347" s="225"/>
      <c r="J347" s="225"/>
      <c r="K347" s="225"/>
      <c r="L347" s="225"/>
      <c r="M347" s="225"/>
      <c r="N347" s="225"/>
      <c r="O347" s="225"/>
      <c r="P347" s="225"/>
      <c r="Q347" s="225"/>
      <c r="R347" s="225"/>
      <c r="S347" s="225"/>
      <c r="T347" s="225"/>
      <c r="U347" s="225"/>
      <c r="V347" s="225"/>
      <c r="W347" s="225"/>
      <c r="X347" s="225"/>
      <c r="Y347" s="206"/>
      <c r="Z347" s="206"/>
      <c r="AA347" s="206"/>
      <c r="AB347" s="206"/>
      <c r="AC347" s="206"/>
      <c r="AD347" s="206"/>
      <c r="AE347" s="206"/>
      <c r="AF347" s="206"/>
      <c r="AG347" s="206" t="s">
        <v>140</v>
      </c>
      <c r="AH347" s="206">
        <v>0</v>
      </c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 x14ac:dyDescent="0.25">
      <c r="A348" s="223"/>
      <c r="B348" s="224"/>
      <c r="C348" s="258" t="s">
        <v>61</v>
      </c>
      <c r="D348" s="230"/>
      <c r="E348" s="231">
        <v>2</v>
      </c>
      <c r="F348" s="225"/>
      <c r="G348" s="225"/>
      <c r="H348" s="225"/>
      <c r="I348" s="225"/>
      <c r="J348" s="225"/>
      <c r="K348" s="225"/>
      <c r="L348" s="225"/>
      <c r="M348" s="225"/>
      <c r="N348" s="225"/>
      <c r="O348" s="225"/>
      <c r="P348" s="225"/>
      <c r="Q348" s="225"/>
      <c r="R348" s="225"/>
      <c r="S348" s="225"/>
      <c r="T348" s="225"/>
      <c r="U348" s="225"/>
      <c r="V348" s="225"/>
      <c r="W348" s="225"/>
      <c r="X348" s="225"/>
      <c r="Y348" s="206"/>
      <c r="Z348" s="206"/>
      <c r="AA348" s="206"/>
      <c r="AB348" s="206"/>
      <c r="AC348" s="206"/>
      <c r="AD348" s="206"/>
      <c r="AE348" s="206"/>
      <c r="AF348" s="206"/>
      <c r="AG348" s="206" t="s">
        <v>140</v>
      </c>
      <c r="AH348" s="206">
        <v>0</v>
      </c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 x14ac:dyDescent="0.25">
      <c r="A349" s="239">
        <v>48</v>
      </c>
      <c r="B349" s="240" t="s">
        <v>412</v>
      </c>
      <c r="C349" s="256" t="s">
        <v>413</v>
      </c>
      <c r="D349" s="241" t="s">
        <v>414</v>
      </c>
      <c r="E349" s="242">
        <v>0.16</v>
      </c>
      <c r="F349" s="243"/>
      <c r="G349" s="244">
        <f>ROUND(E349*F349,2)</f>
        <v>0</v>
      </c>
      <c r="H349" s="226">
        <v>8460</v>
      </c>
      <c r="I349" s="225">
        <f>ROUND(E349*H349,2)</f>
        <v>1353.6</v>
      </c>
      <c r="J349" s="226">
        <v>0</v>
      </c>
      <c r="K349" s="225">
        <f>ROUND(E349*J349,2)</f>
        <v>0</v>
      </c>
      <c r="L349" s="225">
        <v>21</v>
      </c>
      <c r="M349" s="225">
        <f>G349*(1+L349/100)</f>
        <v>0</v>
      </c>
      <c r="N349" s="225">
        <v>1.44E-2</v>
      </c>
      <c r="O349" s="225">
        <f>ROUND(E349*N349,2)</f>
        <v>0</v>
      </c>
      <c r="P349" s="225">
        <v>0</v>
      </c>
      <c r="Q349" s="225">
        <f>ROUND(E349*P349,2)</f>
        <v>0</v>
      </c>
      <c r="R349" s="225"/>
      <c r="S349" s="225" t="s">
        <v>133</v>
      </c>
      <c r="T349" s="225" t="s">
        <v>134</v>
      </c>
      <c r="U349" s="225">
        <v>0</v>
      </c>
      <c r="V349" s="225">
        <f>ROUND(E349*U349,2)</f>
        <v>0</v>
      </c>
      <c r="W349" s="225"/>
      <c r="X349" s="225" t="s">
        <v>199</v>
      </c>
      <c r="Y349" s="206"/>
      <c r="Z349" s="206"/>
      <c r="AA349" s="206"/>
      <c r="AB349" s="206"/>
      <c r="AC349" s="206"/>
      <c r="AD349" s="206"/>
      <c r="AE349" s="206"/>
      <c r="AF349" s="206"/>
      <c r="AG349" s="206" t="s">
        <v>200</v>
      </c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 x14ac:dyDescent="0.25">
      <c r="A350" s="223"/>
      <c r="B350" s="224"/>
      <c r="C350" s="258" t="s">
        <v>415</v>
      </c>
      <c r="D350" s="230"/>
      <c r="E350" s="231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225"/>
      <c r="Q350" s="225"/>
      <c r="R350" s="225"/>
      <c r="S350" s="225"/>
      <c r="T350" s="225"/>
      <c r="U350" s="225"/>
      <c r="V350" s="225"/>
      <c r="W350" s="225"/>
      <c r="X350" s="225"/>
      <c r="Y350" s="206"/>
      <c r="Z350" s="206"/>
      <c r="AA350" s="206"/>
      <c r="AB350" s="206"/>
      <c r="AC350" s="206"/>
      <c r="AD350" s="206"/>
      <c r="AE350" s="206"/>
      <c r="AF350" s="206"/>
      <c r="AG350" s="206" t="s">
        <v>140</v>
      </c>
      <c r="AH350" s="206">
        <v>0</v>
      </c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 x14ac:dyDescent="0.25">
      <c r="A351" s="223"/>
      <c r="B351" s="224"/>
      <c r="C351" s="258" t="s">
        <v>416</v>
      </c>
      <c r="D351" s="230"/>
      <c r="E351" s="231">
        <v>0.16</v>
      </c>
      <c r="F351" s="225"/>
      <c r="G351" s="225"/>
      <c r="H351" s="225"/>
      <c r="I351" s="225"/>
      <c r="J351" s="225"/>
      <c r="K351" s="225"/>
      <c r="L351" s="225"/>
      <c r="M351" s="225"/>
      <c r="N351" s="225"/>
      <c r="O351" s="225"/>
      <c r="P351" s="225"/>
      <c r="Q351" s="225"/>
      <c r="R351" s="225"/>
      <c r="S351" s="225"/>
      <c r="T351" s="225"/>
      <c r="U351" s="225"/>
      <c r="V351" s="225"/>
      <c r="W351" s="225"/>
      <c r="X351" s="225"/>
      <c r="Y351" s="206"/>
      <c r="Z351" s="206"/>
      <c r="AA351" s="206"/>
      <c r="AB351" s="206"/>
      <c r="AC351" s="206"/>
      <c r="AD351" s="206"/>
      <c r="AE351" s="206"/>
      <c r="AF351" s="206"/>
      <c r="AG351" s="206" t="s">
        <v>140</v>
      </c>
      <c r="AH351" s="206">
        <v>0</v>
      </c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ht="20.399999999999999" outlineLevel="1" x14ac:dyDescent="0.25">
      <c r="A352" s="239">
        <v>49</v>
      </c>
      <c r="B352" s="240" t="s">
        <v>417</v>
      </c>
      <c r="C352" s="256" t="s">
        <v>418</v>
      </c>
      <c r="D352" s="241" t="s">
        <v>344</v>
      </c>
      <c r="E352" s="242">
        <v>2</v>
      </c>
      <c r="F352" s="243"/>
      <c r="G352" s="244">
        <f>ROUND(E352*F352,2)</f>
        <v>0</v>
      </c>
      <c r="H352" s="226">
        <v>3700</v>
      </c>
      <c r="I352" s="225">
        <f>ROUND(E352*H352,2)</f>
        <v>7400</v>
      </c>
      <c r="J352" s="226">
        <v>0</v>
      </c>
      <c r="K352" s="225">
        <f>ROUND(E352*J352,2)</f>
        <v>0</v>
      </c>
      <c r="L352" s="225">
        <v>21</v>
      </c>
      <c r="M352" s="225">
        <f>G352*(1+L352/100)</f>
        <v>0</v>
      </c>
      <c r="N352" s="225">
        <v>4.1000000000000003E-3</v>
      </c>
      <c r="O352" s="225">
        <f>ROUND(E352*N352,2)</f>
        <v>0.01</v>
      </c>
      <c r="P352" s="225">
        <v>0</v>
      </c>
      <c r="Q352" s="225">
        <f>ROUND(E352*P352,2)</f>
        <v>0</v>
      </c>
      <c r="R352" s="225"/>
      <c r="S352" s="225" t="s">
        <v>191</v>
      </c>
      <c r="T352" s="225" t="s">
        <v>192</v>
      </c>
      <c r="U352" s="225">
        <v>0</v>
      </c>
      <c r="V352" s="225">
        <f>ROUND(E352*U352,2)</f>
        <v>0</v>
      </c>
      <c r="W352" s="225"/>
      <c r="X352" s="225" t="s">
        <v>199</v>
      </c>
      <c r="Y352" s="206"/>
      <c r="Z352" s="206"/>
      <c r="AA352" s="206"/>
      <c r="AB352" s="206"/>
      <c r="AC352" s="206"/>
      <c r="AD352" s="206"/>
      <c r="AE352" s="206"/>
      <c r="AF352" s="206"/>
      <c r="AG352" s="206" t="s">
        <v>200</v>
      </c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 x14ac:dyDescent="0.25">
      <c r="A353" s="223"/>
      <c r="B353" s="224"/>
      <c r="C353" s="257" t="s">
        <v>329</v>
      </c>
      <c r="D353" s="245"/>
      <c r="E353" s="245"/>
      <c r="F353" s="245"/>
      <c r="G353" s="245"/>
      <c r="H353" s="225"/>
      <c r="I353" s="225"/>
      <c r="J353" s="225"/>
      <c r="K353" s="225"/>
      <c r="L353" s="225"/>
      <c r="M353" s="225"/>
      <c r="N353" s="225"/>
      <c r="O353" s="225"/>
      <c r="P353" s="225"/>
      <c r="Q353" s="225"/>
      <c r="R353" s="225"/>
      <c r="S353" s="225"/>
      <c r="T353" s="225"/>
      <c r="U353" s="225"/>
      <c r="V353" s="225"/>
      <c r="W353" s="225"/>
      <c r="X353" s="225"/>
      <c r="Y353" s="206"/>
      <c r="Z353" s="206"/>
      <c r="AA353" s="206"/>
      <c r="AB353" s="206"/>
      <c r="AC353" s="206"/>
      <c r="AD353" s="206"/>
      <c r="AE353" s="206"/>
      <c r="AF353" s="206"/>
      <c r="AG353" s="206" t="s">
        <v>138</v>
      </c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 x14ac:dyDescent="0.25">
      <c r="A354" s="223"/>
      <c r="B354" s="224"/>
      <c r="C354" s="259" t="s">
        <v>419</v>
      </c>
      <c r="D354" s="246"/>
      <c r="E354" s="246"/>
      <c r="F354" s="246"/>
      <c r="G354" s="246"/>
      <c r="H354" s="225"/>
      <c r="I354" s="225"/>
      <c r="J354" s="225"/>
      <c r="K354" s="225"/>
      <c r="L354" s="225"/>
      <c r="M354" s="225"/>
      <c r="N354" s="225"/>
      <c r="O354" s="225"/>
      <c r="P354" s="225"/>
      <c r="Q354" s="225"/>
      <c r="R354" s="225"/>
      <c r="S354" s="225"/>
      <c r="T354" s="225"/>
      <c r="U354" s="225"/>
      <c r="V354" s="225"/>
      <c r="W354" s="225"/>
      <c r="X354" s="225"/>
      <c r="Y354" s="206"/>
      <c r="Z354" s="206"/>
      <c r="AA354" s="206"/>
      <c r="AB354" s="206"/>
      <c r="AC354" s="206"/>
      <c r="AD354" s="206"/>
      <c r="AE354" s="206"/>
      <c r="AF354" s="206"/>
      <c r="AG354" s="206" t="s">
        <v>138</v>
      </c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 x14ac:dyDescent="0.25">
      <c r="A355" s="223"/>
      <c r="B355" s="224"/>
      <c r="C355" s="258" t="s">
        <v>359</v>
      </c>
      <c r="D355" s="230"/>
      <c r="E355" s="231"/>
      <c r="F355" s="225"/>
      <c r="G355" s="225"/>
      <c r="H355" s="225"/>
      <c r="I355" s="225"/>
      <c r="J355" s="225"/>
      <c r="K355" s="225"/>
      <c r="L355" s="225"/>
      <c r="M355" s="225"/>
      <c r="N355" s="225"/>
      <c r="O355" s="225"/>
      <c r="P355" s="225"/>
      <c r="Q355" s="225"/>
      <c r="R355" s="225"/>
      <c r="S355" s="225"/>
      <c r="T355" s="225"/>
      <c r="U355" s="225"/>
      <c r="V355" s="225"/>
      <c r="W355" s="225"/>
      <c r="X355" s="225"/>
      <c r="Y355" s="206"/>
      <c r="Z355" s="206"/>
      <c r="AA355" s="206"/>
      <c r="AB355" s="206"/>
      <c r="AC355" s="206"/>
      <c r="AD355" s="206"/>
      <c r="AE355" s="206"/>
      <c r="AF355" s="206"/>
      <c r="AG355" s="206" t="s">
        <v>140</v>
      </c>
      <c r="AH355" s="206">
        <v>0</v>
      </c>
      <c r="AI355" s="206"/>
      <c r="AJ355" s="206"/>
      <c r="AK355" s="206"/>
      <c r="AL355" s="206"/>
      <c r="AM355" s="206"/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 x14ac:dyDescent="0.25">
      <c r="A356" s="223"/>
      <c r="B356" s="224"/>
      <c r="C356" s="258" t="s">
        <v>61</v>
      </c>
      <c r="D356" s="230"/>
      <c r="E356" s="231">
        <v>2</v>
      </c>
      <c r="F356" s="225"/>
      <c r="G356" s="225"/>
      <c r="H356" s="225"/>
      <c r="I356" s="225"/>
      <c r="J356" s="225"/>
      <c r="K356" s="225"/>
      <c r="L356" s="225"/>
      <c r="M356" s="225"/>
      <c r="N356" s="225"/>
      <c r="O356" s="225"/>
      <c r="P356" s="225"/>
      <c r="Q356" s="225"/>
      <c r="R356" s="225"/>
      <c r="S356" s="225"/>
      <c r="T356" s="225"/>
      <c r="U356" s="225"/>
      <c r="V356" s="225"/>
      <c r="W356" s="225"/>
      <c r="X356" s="225"/>
      <c r="Y356" s="206"/>
      <c r="Z356" s="206"/>
      <c r="AA356" s="206"/>
      <c r="AB356" s="206"/>
      <c r="AC356" s="206"/>
      <c r="AD356" s="206"/>
      <c r="AE356" s="206"/>
      <c r="AF356" s="206"/>
      <c r="AG356" s="206" t="s">
        <v>140</v>
      </c>
      <c r="AH356" s="206">
        <v>0</v>
      </c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ht="30.6" outlineLevel="1" x14ac:dyDescent="0.25">
      <c r="A357" s="239">
        <v>50</v>
      </c>
      <c r="B357" s="240" t="s">
        <v>420</v>
      </c>
      <c r="C357" s="256" t="s">
        <v>421</v>
      </c>
      <c r="D357" s="241" t="s">
        <v>190</v>
      </c>
      <c r="E357" s="242">
        <v>22.85</v>
      </c>
      <c r="F357" s="243"/>
      <c r="G357" s="244">
        <f>ROUND(E357*F357,2)</f>
        <v>0</v>
      </c>
      <c r="H357" s="226">
        <v>0</v>
      </c>
      <c r="I357" s="225">
        <f>ROUND(E357*H357,2)</f>
        <v>0</v>
      </c>
      <c r="J357" s="226">
        <v>337</v>
      </c>
      <c r="K357" s="225">
        <f>ROUND(E357*J357,2)</f>
        <v>7700.45</v>
      </c>
      <c r="L357" s="225">
        <v>21</v>
      </c>
      <c r="M357" s="225">
        <f>G357*(1+L357/100)</f>
        <v>0</v>
      </c>
      <c r="N357" s="225">
        <v>1.5E-3</v>
      </c>
      <c r="O357" s="225">
        <f>ROUND(E357*N357,2)</f>
        <v>0.03</v>
      </c>
      <c r="P357" s="225">
        <v>0</v>
      </c>
      <c r="Q357" s="225">
        <f>ROUND(E357*P357,2)</f>
        <v>0</v>
      </c>
      <c r="R357" s="225"/>
      <c r="S357" s="225" t="s">
        <v>133</v>
      </c>
      <c r="T357" s="225" t="s">
        <v>134</v>
      </c>
      <c r="U357" s="225">
        <v>0</v>
      </c>
      <c r="V357" s="225">
        <f>ROUND(E357*U357,2)</f>
        <v>0</v>
      </c>
      <c r="W357" s="225"/>
      <c r="X357" s="225" t="s">
        <v>135</v>
      </c>
      <c r="Y357" s="206"/>
      <c r="Z357" s="206"/>
      <c r="AA357" s="206"/>
      <c r="AB357" s="206"/>
      <c r="AC357" s="206"/>
      <c r="AD357" s="206"/>
      <c r="AE357" s="206"/>
      <c r="AF357" s="206"/>
      <c r="AG357" s="206" t="s">
        <v>136</v>
      </c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 x14ac:dyDescent="0.25">
      <c r="A358" s="223"/>
      <c r="B358" s="224"/>
      <c r="C358" s="257" t="s">
        <v>422</v>
      </c>
      <c r="D358" s="245"/>
      <c r="E358" s="245"/>
      <c r="F358" s="245"/>
      <c r="G358" s="245"/>
      <c r="H358" s="225"/>
      <c r="I358" s="225"/>
      <c r="J358" s="225"/>
      <c r="K358" s="225"/>
      <c r="L358" s="225"/>
      <c r="M358" s="225"/>
      <c r="N358" s="225"/>
      <c r="O358" s="225"/>
      <c r="P358" s="225"/>
      <c r="Q358" s="225"/>
      <c r="R358" s="225"/>
      <c r="S358" s="225"/>
      <c r="T358" s="225"/>
      <c r="U358" s="225"/>
      <c r="V358" s="225"/>
      <c r="W358" s="225"/>
      <c r="X358" s="225"/>
      <c r="Y358" s="206"/>
      <c r="Z358" s="206"/>
      <c r="AA358" s="206"/>
      <c r="AB358" s="206"/>
      <c r="AC358" s="206"/>
      <c r="AD358" s="206"/>
      <c r="AE358" s="206"/>
      <c r="AF358" s="206"/>
      <c r="AG358" s="206" t="s">
        <v>138</v>
      </c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ht="20.399999999999999" outlineLevel="1" x14ac:dyDescent="0.25">
      <c r="A359" s="223"/>
      <c r="B359" s="224"/>
      <c r="C359" s="258" t="s">
        <v>423</v>
      </c>
      <c r="D359" s="230"/>
      <c r="E359" s="231"/>
      <c r="F359" s="225"/>
      <c r="G359" s="225"/>
      <c r="H359" s="225"/>
      <c r="I359" s="225"/>
      <c r="J359" s="225"/>
      <c r="K359" s="225"/>
      <c r="L359" s="225"/>
      <c r="M359" s="225"/>
      <c r="N359" s="225"/>
      <c r="O359" s="225"/>
      <c r="P359" s="225"/>
      <c r="Q359" s="225"/>
      <c r="R359" s="225"/>
      <c r="S359" s="225"/>
      <c r="T359" s="225"/>
      <c r="U359" s="225"/>
      <c r="V359" s="225"/>
      <c r="W359" s="225"/>
      <c r="X359" s="225"/>
      <c r="Y359" s="206"/>
      <c r="Z359" s="206"/>
      <c r="AA359" s="206"/>
      <c r="AB359" s="206"/>
      <c r="AC359" s="206"/>
      <c r="AD359" s="206"/>
      <c r="AE359" s="206"/>
      <c r="AF359" s="206"/>
      <c r="AG359" s="206" t="s">
        <v>140</v>
      </c>
      <c r="AH359" s="206">
        <v>0</v>
      </c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 x14ac:dyDescent="0.25">
      <c r="A360" s="223"/>
      <c r="B360" s="224"/>
      <c r="C360" s="258" t="s">
        <v>424</v>
      </c>
      <c r="D360" s="230"/>
      <c r="E360" s="231"/>
      <c r="F360" s="225"/>
      <c r="G360" s="225"/>
      <c r="H360" s="225"/>
      <c r="I360" s="225"/>
      <c r="J360" s="225"/>
      <c r="K360" s="225"/>
      <c r="L360" s="225"/>
      <c r="M360" s="225"/>
      <c r="N360" s="225"/>
      <c r="O360" s="225"/>
      <c r="P360" s="225"/>
      <c r="Q360" s="225"/>
      <c r="R360" s="225"/>
      <c r="S360" s="225"/>
      <c r="T360" s="225"/>
      <c r="U360" s="225"/>
      <c r="V360" s="225"/>
      <c r="W360" s="225"/>
      <c r="X360" s="225"/>
      <c r="Y360" s="206"/>
      <c r="Z360" s="206"/>
      <c r="AA360" s="206"/>
      <c r="AB360" s="206"/>
      <c r="AC360" s="206"/>
      <c r="AD360" s="206"/>
      <c r="AE360" s="206"/>
      <c r="AF360" s="206"/>
      <c r="AG360" s="206" t="s">
        <v>140</v>
      </c>
      <c r="AH360" s="206">
        <v>0</v>
      </c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 x14ac:dyDescent="0.25">
      <c r="A361" s="223"/>
      <c r="B361" s="224"/>
      <c r="C361" s="258" t="s">
        <v>425</v>
      </c>
      <c r="D361" s="230"/>
      <c r="E361" s="231">
        <v>22.85</v>
      </c>
      <c r="F361" s="225"/>
      <c r="G361" s="225"/>
      <c r="H361" s="225"/>
      <c r="I361" s="225"/>
      <c r="J361" s="225"/>
      <c r="K361" s="225"/>
      <c r="L361" s="225"/>
      <c r="M361" s="225"/>
      <c r="N361" s="225"/>
      <c r="O361" s="225"/>
      <c r="P361" s="225"/>
      <c r="Q361" s="225"/>
      <c r="R361" s="225"/>
      <c r="S361" s="225"/>
      <c r="T361" s="225"/>
      <c r="U361" s="225"/>
      <c r="V361" s="225"/>
      <c r="W361" s="225"/>
      <c r="X361" s="225"/>
      <c r="Y361" s="206"/>
      <c r="Z361" s="206"/>
      <c r="AA361" s="206"/>
      <c r="AB361" s="206"/>
      <c r="AC361" s="206"/>
      <c r="AD361" s="206"/>
      <c r="AE361" s="206"/>
      <c r="AF361" s="206"/>
      <c r="AG361" s="206" t="s">
        <v>140</v>
      </c>
      <c r="AH361" s="206">
        <v>0</v>
      </c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ht="30.6" outlineLevel="1" x14ac:dyDescent="0.25">
      <c r="A362" s="239">
        <v>51</v>
      </c>
      <c r="B362" s="240" t="s">
        <v>426</v>
      </c>
      <c r="C362" s="256" t="s">
        <v>427</v>
      </c>
      <c r="D362" s="241" t="s">
        <v>190</v>
      </c>
      <c r="E362" s="242">
        <v>37.9</v>
      </c>
      <c r="F362" s="243"/>
      <c r="G362" s="244">
        <f>ROUND(E362*F362,2)</f>
        <v>0</v>
      </c>
      <c r="H362" s="226">
        <v>0</v>
      </c>
      <c r="I362" s="225">
        <f>ROUND(E362*H362,2)</f>
        <v>0</v>
      </c>
      <c r="J362" s="226">
        <v>533</v>
      </c>
      <c r="K362" s="225">
        <f>ROUND(E362*J362,2)</f>
        <v>20200.7</v>
      </c>
      <c r="L362" s="225">
        <v>21</v>
      </c>
      <c r="M362" s="225">
        <f>G362*(1+L362/100)</f>
        <v>0</v>
      </c>
      <c r="N362" s="225">
        <v>2.7599999999999999E-3</v>
      </c>
      <c r="O362" s="225">
        <f>ROUND(E362*N362,2)</f>
        <v>0.1</v>
      </c>
      <c r="P362" s="225">
        <v>0</v>
      </c>
      <c r="Q362" s="225">
        <f>ROUND(E362*P362,2)</f>
        <v>0</v>
      </c>
      <c r="R362" s="225"/>
      <c r="S362" s="225" t="s">
        <v>133</v>
      </c>
      <c r="T362" s="225" t="s">
        <v>134</v>
      </c>
      <c r="U362" s="225">
        <v>0</v>
      </c>
      <c r="V362" s="225">
        <f>ROUND(E362*U362,2)</f>
        <v>0</v>
      </c>
      <c r="W362" s="225"/>
      <c r="X362" s="225" t="s">
        <v>135</v>
      </c>
      <c r="Y362" s="206"/>
      <c r="Z362" s="206"/>
      <c r="AA362" s="206"/>
      <c r="AB362" s="206"/>
      <c r="AC362" s="206"/>
      <c r="AD362" s="206"/>
      <c r="AE362" s="206"/>
      <c r="AF362" s="206"/>
      <c r="AG362" s="206" t="s">
        <v>136</v>
      </c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 x14ac:dyDescent="0.25">
      <c r="A363" s="223"/>
      <c r="B363" s="224"/>
      <c r="C363" s="257" t="s">
        <v>428</v>
      </c>
      <c r="D363" s="245"/>
      <c r="E363" s="245"/>
      <c r="F363" s="245"/>
      <c r="G363" s="245"/>
      <c r="H363" s="225"/>
      <c r="I363" s="225"/>
      <c r="J363" s="225"/>
      <c r="K363" s="225"/>
      <c r="L363" s="225"/>
      <c r="M363" s="225"/>
      <c r="N363" s="225"/>
      <c r="O363" s="225"/>
      <c r="P363" s="225"/>
      <c r="Q363" s="225"/>
      <c r="R363" s="225"/>
      <c r="S363" s="225"/>
      <c r="T363" s="225"/>
      <c r="U363" s="225"/>
      <c r="V363" s="225"/>
      <c r="W363" s="225"/>
      <c r="X363" s="225"/>
      <c r="Y363" s="206"/>
      <c r="Z363" s="206"/>
      <c r="AA363" s="206"/>
      <c r="AB363" s="206"/>
      <c r="AC363" s="206"/>
      <c r="AD363" s="206"/>
      <c r="AE363" s="206"/>
      <c r="AF363" s="206"/>
      <c r="AG363" s="206" t="s">
        <v>138</v>
      </c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ht="20.399999999999999" outlineLevel="1" x14ac:dyDescent="0.25">
      <c r="A364" s="223"/>
      <c r="B364" s="224"/>
      <c r="C364" s="258" t="s">
        <v>429</v>
      </c>
      <c r="D364" s="230"/>
      <c r="E364" s="231"/>
      <c r="F364" s="225"/>
      <c r="G364" s="225"/>
      <c r="H364" s="225"/>
      <c r="I364" s="225"/>
      <c r="J364" s="225"/>
      <c r="K364" s="225"/>
      <c r="L364" s="225"/>
      <c r="M364" s="225"/>
      <c r="N364" s="225"/>
      <c r="O364" s="225"/>
      <c r="P364" s="225"/>
      <c r="Q364" s="225"/>
      <c r="R364" s="225"/>
      <c r="S364" s="225"/>
      <c r="T364" s="225"/>
      <c r="U364" s="225"/>
      <c r="V364" s="225"/>
      <c r="W364" s="225"/>
      <c r="X364" s="225"/>
      <c r="Y364" s="206"/>
      <c r="Z364" s="206"/>
      <c r="AA364" s="206"/>
      <c r="AB364" s="206"/>
      <c r="AC364" s="206"/>
      <c r="AD364" s="206"/>
      <c r="AE364" s="206"/>
      <c r="AF364" s="206"/>
      <c r="AG364" s="206" t="s">
        <v>140</v>
      </c>
      <c r="AH364" s="206">
        <v>0</v>
      </c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 x14ac:dyDescent="0.25">
      <c r="A365" s="223"/>
      <c r="B365" s="224"/>
      <c r="C365" s="258" t="s">
        <v>430</v>
      </c>
      <c r="D365" s="230"/>
      <c r="E365" s="231"/>
      <c r="F365" s="225"/>
      <c r="G365" s="225"/>
      <c r="H365" s="225"/>
      <c r="I365" s="225"/>
      <c r="J365" s="225"/>
      <c r="K365" s="225"/>
      <c r="L365" s="225"/>
      <c r="M365" s="225"/>
      <c r="N365" s="225"/>
      <c r="O365" s="225"/>
      <c r="P365" s="225"/>
      <c r="Q365" s="225"/>
      <c r="R365" s="225"/>
      <c r="S365" s="225"/>
      <c r="T365" s="225"/>
      <c r="U365" s="225"/>
      <c r="V365" s="225"/>
      <c r="W365" s="225"/>
      <c r="X365" s="225"/>
      <c r="Y365" s="206"/>
      <c r="Z365" s="206"/>
      <c r="AA365" s="206"/>
      <c r="AB365" s="206"/>
      <c r="AC365" s="206"/>
      <c r="AD365" s="206"/>
      <c r="AE365" s="206"/>
      <c r="AF365" s="206"/>
      <c r="AG365" s="206" t="s">
        <v>140</v>
      </c>
      <c r="AH365" s="206">
        <v>0</v>
      </c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 x14ac:dyDescent="0.25">
      <c r="A366" s="223"/>
      <c r="B366" s="224"/>
      <c r="C366" s="258" t="s">
        <v>431</v>
      </c>
      <c r="D366" s="230"/>
      <c r="E366" s="231">
        <v>37.9</v>
      </c>
      <c r="F366" s="225"/>
      <c r="G366" s="225"/>
      <c r="H366" s="225"/>
      <c r="I366" s="225"/>
      <c r="J366" s="225"/>
      <c r="K366" s="225"/>
      <c r="L366" s="225"/>
      <c r="M366" s="225"/>
      <c r="N366" s="225"/>
      <c r="O366" s="225"/>
      <c r="P366" s="225"/>
      <c r="Q366" s="225"/>
      <c r="R366" s="225"/>
      <c r="S366" s="225"/>
      <c r="T366" s="225"/>
      <c r="U366" s="225"/>
      <c r="V366" s="225"/>
      <c r="W366" s="225"/>
      <c r="X366" s="225"/>
      <c r="Y366" s="206"/>
      <c r="Z366" s="206"/>
      <c r="AA366" s="206"/>
      <c r="AB366" s="206"/>
      <c r="AC366" s="206"/>
      <c r="AD366" s="206"/>
      <c r="AE366" s="206"/>
      <c r="AF366" s="206"/>
      <c r="AG366" s="206" t="s">
        <v>140</v>
      </c>
      <c r="AH366" s="206">
        <v>0</v>
      </c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ht="30.6" outlineLevel="1" x14ac:dyDescent="0.25">
      <c r="A367" s="239">
        <v>52</v>
      </c>
      <c r="B367" s="240" t="s">
        <v>432</v>
      </c>
      <c r="C367" s="256" t="s">
        <v>433</v>
      </c>
      <c r="D367" s="241" t="s">
        <v>344</v>
      </c>
      <c r="E367" s="242">
        <v>1</v>
      </c>
      <c r="F367" s="243"/>
      <c r="G367" s="244">
        <f>ROUND(E367*F367,2)</f>
        <v>0</v>
      </c>
      <c r="H367" s="226">
        <v>0</v>
      </c>
      <c r="I367" s="225">
        <f>ROUND(E367*H367,2)</f>
        <v>0</v>
      </c>
      <c r="J367" s="226">
        <v>210</v>
      </c>
      <c r="K367" s="225">
        <f>ROUND(E367*J367,2)</f>
        <v>210</v>
      </c>
      <c r="L367" s="225">
        <v>21</v>
      </c>
      <c r="M367" s="225">
        <f>G367*(1+L367/100)</f>
        <v>0</v>
      </c>
      <c r="N367" s="225">
        <v>0</v>
      </c>
      <c r="O367" s="225">
        <f>ROUND(E367*N367,2)</f>
        <v>0</v>
      </c>
      <c r="P367" s="225">
        <v>0</v>
      </c>
      <c r="Q367" s="225">
        <f>ROUND(E367*P367,2)</f>
        <v>0</v>
      </c>
      <c r="R367" s="225"/>
      <c r="S367" s="225" t="s">
        <v>133</v>
      </c>
      <c r="T367" s="225" t="s">
        <v>134</v>
      </c>
      <c r="U367" s="225">
        <v>0</v>
      </c>
      <c r="V367" s="225">
        <f>ROUND(E367*U367,2)</f>
        <v>0</v>
      </c>
      <c r="W367" s="225"/>
      <c r="X367" s="225" t="s">
        <v>135</v>
      </c>
      <c r="Y367" s="206"/>
      <c r="Z367" s="206"/>
      <c r="AA367" s="206"/>
      <c r="AB367" s="206"/>
      <c r="AC367" s="206"/>
      <c r="AD367" s="206"/>
      <c r="AE367" s="206"/>
      <c r="AF367" s="206"/>
      <c r="AG367" s="206" t="s">
        <v>136</v>
      </c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 x14ac:dyDescent="0.25">
      <c r="A368" s="223"/>
      <c r="B368" s="224"/>
      <c r="C368" s="257" t="s">
        <v>434</v>
      </c>
      <c r="D368" s="245"/>
      <c r="E368" s="245"/>
      <c r="F368" s="245"/>
      <c r="G368" s="245"/>
      <c r="H368" s="225"/>
      <c r="I368" s="225"/>
      <c r="J368" s="225"/>
      <c r="K368" s="225"/>
      <c r="L368" s="225"/>
      <c r="M368" s="225"/>
      <c r="N368" s="225"/>
      <c r="O368" s="225"/>
      <c r="P368" s="225"/>
      <c r="Q368" s="225"/>
      <c r="R368" s="225"/>
      <c r="S368" s="225"/>
      <c r="T368" s="225"/>
      <c r="U368" s="225"/>
      <c r="V368" s="225"/>
      <c r="W368" s="225"/>
      <c r="X368" s="225"/>
      <c r="Y368" s="206"/>
      <c r="Z368" s="206"/>
      <c r="AA368" s="206"/>
      <c r="AB368" s="206"/>
      <c r="AC368" s="206"/>
      <c r="AD368" s="206"/>
      <c r="AE368" s="206"/>
      <c r="AF368" s="206"/>
      <c r="AG368" s="206" t="s">
        <v>138</v>
      </c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ht="20.399999999999999" outlineLevel="1" x14ac:dyDescent="0.25">
      <c r="A369" s="223"/>
      <c r="B369" s="224"/>
      <c r="C369" s="258" t="s">
        <v>423</v>
      </c>
      <c r="D369" s="230"/>
      <c r="E369" s="231"/>
      <c r="F369" s="225"/>
      <c r="G369" s="225"/>
      <c r="H369" s="225"/>
      <c r="I369" s="225"/>
      <c r="J369" s="225"/>
      <c r="K369" s="225"/>
      <c r="L369" s="225"/>
      <c r="M369" s="225"/>
      <c r="N369" s="225"/>
      <c r="O369" s="225"/>
      <c r="P369" s="225"/>
      <c r="Q369" s="225"/>
      <c r="R369" s="225"/>
      <c r="S369" s="225"/>
      <c r="T369" s="225"/>
      <c r="U369" s="225"/>
      <c r="V369" s="225"/>
      <c r="W369" s="225"/>
      <c r="X369" s="225"/>
      <c r="Y369" s="206"/>
      <c r="Z369" s="206"/>
      <c r="AA369" s="206"/>
      <c r="AB369" s="206"/>
      <c r="AC369" s="206"/>
      <c r="AD369" s="206"/>
      <c r="AE369" s="206"/>
      <c r="AF369" s="206"/>
      <c r="AG369" s="206" t="s">
        <v>140</v>
      </c>
      <c r="AH369" s="206">
        <v>0</v>
      </c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 x14ac:dyDescent="0.25">
      <c r="A370" s="223"/>
      <c r="B370" s="224"/>
      <c r="C370" s="258" t="s">
        <v>348</v>
      </c>
      <c r="D370" s="230"/>
      <c r="E370" s="231"/>
      <c r="F370" s="225"/>
      <c r="G370" s="225"/>
      <c r="H370" s="225"/>
      <c r="I370" s="225"/>
      <c r="J370" s="225"/>
      <c r="K370" s="225"/>
      <c r="L370" s="225"/>
      <c r="M370" s="225"/>
      <c r="N370" s="225"/>
      <c r="O370" s="225"/>
      <c r="P370" s="225"/>
      <c r="Q370" s="225"/>
      <c r="R370" s="225"/>
      <c r="S370" s="225"/>
      <c r="T370" s="225"/>
      <c r="U370" s="225"/>
      <c r="V370" s="225"/>
      <c r="W370" s="225"/>
      <c r="X370" s="225"/>
      <c r="Y370" s="206"/>
      <c r="Z370" s="206"/>
      <c r="AA370" s="206"/>
      <c r="AB370" s="206"/>
      <c r="AC370" s="206"/>
      <c r="AD370" s="206"/>
      <c r="AE370" s="206"/>
      <c r="AF370" s="206"/>
      <c r="AG370" s="206" t="s">
        <v>140</v>
      </c>
      <c r="AH370" s="206">
        <v>0</v>
      </c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 x14ac:dyDescent="0.25">
      <c r="A371" s="223"/>
      <c r="B371" s="224"/>
      <c r="C371" s="258" t="s">
        <v>43</v>
      </c>
      <c r="D371" s="230"/>
      <c r="E371" s="231">
        <v>1</v>
      </c>
      <c r="F371" s="225"/>
      <c r="G371" s="225"/>
      <c r="H371" s="225"/>
      <c r="I371" s="225"/>
      <c r="J371" s="225"/>
      <c r="K371" s="225"/>
      <c r="L371" s="225"/>
      <c r="M371" s="225"/>
      <c r="N371" s="225"/>
      <c r="O371" s="225"/>
      <c r="P371" s="225"/>
      <c r="Q371" s="225"/>
      <c r="R371" s="225"/>
      <c r="S371" s="225"/>
      <c r="T371" s="225"/>
      <c r="U371" s="225"/>
      <c r="V371" s="225"/>
      <c r="W371" s="225"/>
      <c r="X371" s="225"/>
      <c r="Y371" s="206"/>
      <c r="Z371" s="206"/>
      <c r="AA371" s="206"/>
      <c r="AB371" s="206"/>
      <c r="AC371" s="206"/>
      <c r="AD371" s="206"/>
      <c r="AE371" s="206"/>
      <c r="AF371" s="206"/>
      <c r="AG371" s="206" t="s">
        <v>140</v>
      </c>
      <c r="AH371" s="206">
        <v>0</v>
      </c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 x14ac:dyDescent="0.25">
      <c r="A372" s="248">
        <v>53</v>
      </c>
      <c r="B372" s="249" t="s">
        <v>435</v>
      </c>
      <c r="C372" s="261" t="s">
        <v>436</v>
      </c>
      <c r="D372" s="250" t="s">
        <v>344</v>
      </c>
      <c r="E372" s="251">
        <v>1</v>
      </c>
      <c r="F372" s="252"/>
      <c r="G372" s="253">
        <f>ROUND(E372*F372,2)</f>
        <v>0</v>
      </c>
      <c r="H372" s="226">
        <v>73.8</v>
      </c>
      <c r="I372" s="225">
        <f>ROUND(E372*H372,2)</f>
        <v>73.8</v>
      </c>
      <c r="J372" s="226">
        <v>0</v>
      </c>
      <c r="K372" s="225">
        <f>ROUND(E372*J372,2)</f>
        <v>0</v>
      </c>
      <c r="L372" s="225">
        <v>21</v>
      </c>
      <c r="M372" s="225">
        <f>G372*(1+L372/100)</f>
        <v>0</v>
      </c>
      <c r="N372" s="225">
        <v>3.1E-4</v>
      </c>
      <c r="O372" s="225">
        <f>ROUND(E372*N372,2)</f>
        <v>0</v>
      </c>
      <c r="P372" s="225">
        <v>0</v>
      </c>
      <c r="Q372" s="225">
        <f>ROUND(E372*P372,2)</f>
        <v>0</v>
      </c>
      <c r="R372" s="225"/>
      <c r="S372" s="225" t="s">
        <v>133</v>
      </c>
      <c r="T372" s="225" t="s">
        <v>134</v>
      </c>
      <c r="U372" s="225">
        <v>0</v>
      </c>
      <c r="V372" s="225">
        <f>ROUND(E372*U372,2)</f>
        <v>0</v>
      </c>
      <c r="W372" s="225"/>
      <c r="X372" s="225" t="s">
        <v>199</v>
      </c>
      <c r="Y372" s="206"/>
      <c r="Z372" s="206"/>
      <c r="AA372" s="206"/>
      <c r="AB372" s="206"/>
      <c r="AC372" s="206"/>
      <c r="AD372" s="206"/>
      <c r="AE372" s="206"/>
      <c r="AF372" s="206"/>
      <c r="AG372" s="206" t="s">
        <v>200</v>
      </c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ht="30.6" outlineLevel="1" x14ac:dyDescent="0.25">
      <c r="A373" s="239">
        <v>54</v>
      </c>
      <c r="B373" s="240" t="s">
        <v>437</v>
      </c>
      <c r="C373" s="256" t="s">
        <v>438</v>
      </c>
      <c r="D373" s="241" t="s">
        <v>344</v>
      </c>
      <c r="E373" s="242">
        <v>10</v>
      </c>
      <c r="F373" s="243"/>
      <c r="G373" s="244">
        <f>ROUND(E373*F373,2)</f>
        <v>0</v>
      </c>
      <c r="H373" s="226">
        <v>0</v>
      </c>
      <c r="I373" s="225">
        <f>ROUND(E373*H373,2)</f>
        <v>0</v>
      </c>
      <c r="J373" s="226">
        <v>250</v>
      </c>
      <c r="K373" s="225">
        <f>ROUND(E373*J373,2)</f>
        <v>2500</v>
      </c>
      <c r="L373" s="225">
        <v>21</v>
      </c>
      <c r="M373" s="225">
        <f>G373*(1+L373/100)</f>
        <v>0</v>
      </c>
      <c r="N373" s="225">
        <v>0</v>
      </c>
      <c r="O373" s="225">
        <f>ROUND(E373*N373,2)</f>
        <v>0</v>
      </c>
      <c r="P373" s="225">
        <v>0</v>
      </c>
      <c r="Q373" s="225">
        <f>ROUND(E373*P373,2)</f>
        <v>0</v>
      </c>
      <c r="R373" s="225"/>
      <c r="S373" s="225" t="s">
        <v>133</v>
      </c>
      <c r="T373" s="225" t="s">
        <v>134</v>
      </c>
      <c r="U373" s="225">
        <v>0</v>
      </c>
      <c r="V373" s="225">
        <f>ROUND(E373*U373,2)</f>
        <v>0</v>
      </c>
      <c r="W373" s="225"/>
      <c r="X373" s="225" t="s">
        <v>135</v>
      </c>
      <c r="Y373" s="206"/>
      <c r="Z373" s="206"/>
      <c r="AA373" s="206"/>
      <c r="AB373" s="206"/>
      <c r="AC373" s="206"/>
      <c r="AD373" s="206"/>
      <c r="AE373" s="206"/>
      <c r="AF373" s="206"/>
      <c r="AG373" s="206" t="s">
        <v>136</v>
      </c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 x14ac:dyDescent="0.25">
      <c r="A374" s="223"/>
      <c r="B374" s="224"/>
      <c r="C374" s="257" t="s">
        <v>439</v>
      </c>
      <c r="D374" s="245"/>
      <c r="E374" s="245"/>
      <c r="F374" s="245"/>
      <c r="G374" s="245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225"/>
      <c r="S374" s="225"/>
      <c r="T374" s="225"/>
      <c r="U374" s="225"/>
      <c r="V374" s="225"/>
      <c r="W374" s="225"/>
      <c r="X374" s="225"/>
      <c r="Y374" s="206"/>
      <c r="Z374" s="206"/>
      <c r="AA374" s="206"/>
      <c r="AB374" s="206"/>
      <c r="AC374" s="206"/>
      <c r="AD374" s="206"/>
      <c r="AE374" s="206"/>
      <c r="AF374" s="206"/>
      <c r="AG374" s="206" t="s">
        <v>138</v>
      </c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ht="20.399999999999999" outlineLevel="1" x14ac:dyDescent="0.25">
      <c r="A375" s="223"/>
      <c r="B375" s="224"/>
      <c r="C375" s="258" t="s">
        <v>429</v>
      </c>
      <c r="D375" s="230"/>
      <c r="E375" s="231"/>
      <c r="F375" s="225"/>
      <c r="G375" s="225"/>
      <c r="H375" s="225"/>
      <c r="I375" s="225"/>
      <c r="J375" s="225"/>
      <c r="K375" s="225"/>
      <c r="L375" s="225"/>
      <c r="M375" s="225"/>
      <c r="N375" s="225"/>
      <c r="O375" s="225"/>
      <c r="P375" s="225"/>
      <c r="Q375" s="225"/>
      <c r="R375" s="225"/>
      <c r="S375" s="225"/>
      <c r="T375" s="225"/>
      <c r="U375" s="225"/>
      <c r="V375" s="225"/>
      <c r="W375" s="225"/>
      <c r="X375" s="225"/>
      <c r="Y375" s="206"/>
      <c r="Z375" s="206"/>
      <c r="AA375" s="206"/>
      <c r="AB375" s="206"/>
      <c r="AC375" s="206"/>
      <c r="AD375" s="206"/>
      <c r="AE375" s="206"/>
      <c r="AF375" s="206"/>
      <c r="AG375" s="206" t="s">
        <v>140</v>
      </c>
      <c r="AH375" s="206">
        <v>0</v>
      </c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 x14ac:dyDescent="0.25">
      <c r="A376" s="223"/>
      <c r="B376" s="224"/>
      <c r="C376" s="258" t="s">
        <v>440</v>
      </c>
      <c r="D376" s="230"/>
      <c r="E376" s="231"/>
      <c r="F376" s="225"/>
      <c r="G376" s="225"/>
      <c r="H376" s="225"/>
      <c r="I376" s="225"/>
      <c r="J376" s="225"/>
      <c r="K376" s="225"/>
      <c r="L376" s="225"/>
      <c r="M376" s="225"/>
      <c r="N376" s="225"/>
      <c r="O376" s="225"/>
      <c r="P376" s="225"/>
      <c r="Q376" s="225"/>
      <c r="R376" s="225"/>
      <c r="S376" s="225"/>
      <c r="T376" s="225"/>
      <c r="U376" s="225"/>
      <c r="V376" s="225"/>
      <c r="W376" s="225"/>
      <c r="X376" s="225"/>
      <c r="Y376" s="206"/>
      <c r="Z376" s="206"/>
      <c r="AA376" s="206"/>
      <c r="AB376" s="206"/>
      <c r="AC376" s="206"/>
      <c r="AD376" s="206"/>
      <c r="AE376" s="206"/>
      <c r="AF376" s="206"/>
      <c r="AG376" s="206" t="s">
        <v>140</v>
      </c>
      <c r="AH376" s="206">
        <v>0</v>
      </c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 x14ac:dyDescent="0.25">
      <c r="A377" s="223"/>
      <c r="B377" s="224"/>
      <c r="C377" s="258" t="s">
        <v>397</v>
      </c>
      <c r="D377" s="230"/>
      <c r="E377" s="231">
        <v>10</v>
      </c>
      <c r="F377" s="225"/>
      <c r="G377" s="225"/>
      <c r="H377" s="225"/>
      <c r="I377" s="225"/>
      <c r="J377" s="225"/>
      <c r="K377" s="225"/>
      <c r="L377" s="225"/>
      <c r="M377" s="225"/>
      <c r="N377" s="225"/>
      <c r="O377" s="225"/>
      <c r="P377" s="225"/>
      <c r="Q377" s="225"/>
      <c r="R377" s="225"/>
      <c r="S377" s="225"/>
      <c r="T377" s="225"/>
      <c r="U377" s="225"/>
      <c r="V377" s="225"/>
      <c r="W377" s="225"/>
      <c r="X377" s="225"/>
      <c r="Y377" s="206"/>
      <c r="Z377" s="206"/>
      <c r="AA377" s="206"/>
      <c r="AB377" s="206"/>
      <c r="AC377" s="206"/>
      <c r="AD377" s="206"/>
      <c r="AE377" s="206"/>
      <c r="AF377" s="206"/>
      <c r="AG377" s="206" t="s">
        <v>140</v>
      </c>
      <c r="AH377" s="206">
        <v>0</v>
      </c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 x14ac:dyDescent="0.25">
      <c r="A378" s="248">
        <v>55</v>
      </c>
      <c r="B378" s="249" t="s">
        <v>441</v>
      </c>
      <c r="C378" s="261" t="s">
        <v>442</v>
      </c>
      <c r="D378" s="250" t="s">
        <v>344</v>
      </c>
      <c r="E378" s="251">
        <v>4</v>
      </c>
      <c r="F378" s="252"/>
      <c r="G378" s="253">
        <f>ROUND(E378*F378,2)</f>
        <v>0</v>
      </c>
      <c r="H378" s="226">
        <v>171</v>
      </c>
      <c r="I378" s="225">
        <f>ROUND(E378*H378,2)</f>
        <v>684</v>
      </c>
      <c r="J378" s="226">
        <v>0</v>
      </c>
      <c r="K378" s="225">
        <f>ROUND(E378*J378,2)</f>
        <v>0</v>
      </c>
      <c r="L378" s="225">
        <v>21</v>
      </c>
      <c r="M378" s="225">
        <f>G378*(1+L378/100)</f>
        <v>0</v>
      </c>
      <c r="N378" s="225">
        <v>8.8000000000000003E-4</v>
      </c>
      <c r="O378" s="225">
        <f>ROUND(E378*N378,2)</f>
        <v>0</v>
      </c>
      <c r="P378" s="225">
        <v>0</v>
      </c>
      <c r="Q378" s="225">
        <f>ROUND(E378*P378,2)</f>
        <v>0</v>
      </c>
      <c r="R378" s="225"/>
      <c r="S378" s="225" t="s">
        <v>133</v>
      </c>
      <c r="T378" s="225" t="s">
        <v>134</v>
      </c>
      <c r="U378" s="225">
        <v>0</v>
      </c>
      <c r="V378" s="225">
        <f>ROUND(E378*U378,2)</f>
        <v>0</v>
      </c>
      <c r="W378" s="225"/>
      <c r="X378" s="225" t="s">
        <v>199</v>
      </c>
      <c r="Y378" s="206"/>
      <c r="Z378" s="206"/>
      <c r="AA378" s="206"/>
      <c r="AB378" s="206"/>
      <c r="AC378" s="206"/>
      <c r="AD378" s="206"/>
      <c r="AE378" s="206"/>
      <c r="AF378" s="206"/>
      <c r="AG378" s="206" t="s">
        <v>200</v>
      </c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 x14ac:dyDescent="0.25">
      <c r="A379" s="248">
        <v>56</v>
      </c>
      <c r="B379" s="249" t="s">
        <v>443</v>
      </c>
      <c r="C379" s="261" t="s">
        <v>444</v>
      </c>
      <c r="D379" s="250" t="s">
        <v>344</v>
      </c>
      <c r="E379" s="251">
        <v>6</v>
      </c>
      <c r="F379" s="252"/>
      <c r="G379" s="253">
        <f>ROUND(E379*F379,2)</f>
        <v>0</v>
      </c>
      <c r="H379" s="226">
        <v>154</v>
      </c>
      <c r="I379" s="225">
        <f>ROUND(E379*H379,2)</f>
        <v>924</v>
      </c>
      <c r="J379" s="226">
        <v>0</v>
      </c>
      <c r="K379" s="225">
        <f>ROUND(E379*J379,2)</f>
        <v>0</v>
      </c>
      <c r="L379" s="225">
        <v>21</v>
      </c>
      <c r="M379" s="225">
        <f>G379*(1+L379/100)</f>
        <v>0</v>
      </c>
      <c r="N379" s="225">
        <v>6.4999999999999997E-4</v>
      </c>
      <c r="O379" s="225">
        <f>ROUND(E379*N379,2)</f>
        <v>0</v>
      </c>
      <c r="P379" s="225">
        <v>0</v>
      </c>
      <c r="Q379" s="225">
        <f>ROUND(E379*P379,2)</f>
        <v>0</v>
      </c>
      <c r="R379" s="225"/>
      <c r="S379" s="225" t="s">
        <v>133</v>
      </c>
      <c r="T379" s="225" t="s">
        <v>134</v>
      </c>
      <c r="U379" s="225">
        <v>0</v>
      </c>
      <c r="V379" s="225">
        <f>ROUND(E379*U379,2)</f>
        <v>0</v>
      </c>
      <c r="W379" s="225"/>
      <c r="X379" s="225" t="s">
        <v>199</v>
      </c>
      <c r="Y379" s="206"/>
      <c r="Z379" s="206"/>
      <c r="AA379" s="206"/>
      <c r="AB379" s="206"/>
      <c r="AC379" s="206"/>
      <c r="AD379" s="206"/>
      <c r="AE379" s="206"/>
      <c r="AF379" s="206"/>
      <c r="AG379" s="206" t="s">
        <v>200</v>
      </c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ht="30.6" outlineLevel="1" x14ac:dyDescent="0.25">
      <c r="A380" s="239">
        <v>57</v>
      </c>
      <c r="B380" s="240" t="s">
        <v>445</v>
      </c>
      <c r="C380" s="256" t="s">
        <v>446</v>
      </c>
      <c r="D380" s="241" t="s">
        <v>344</v>
      </c>
      <c r="E380" s="242">
        <v>3</v>
      </c>
      <c r="F380" s="243"/>
      <c r="G380" s="244">
        <f>ROUND(E380*F380,2)</f>
        <v>0</v>
      </c>
      <c r="H380" s="226">
        <v>0</v>
      </c>
      <c r="I380" s="225">
        <f>ROUND(E380*H380,2)</f>
        <v>0</v>
      </c>
      <c r="J380" s="226">
        <v>420</v>
      </c>
      <c r="K380" s="225">
        <f>ROUND(E380*J380,2)</f>
        <v>1260</v>
      </c>
      <c r="L380" s="225">
        <v>21</v>
      </c>
      <c r="M380" s="225">
        <f>G380*(1+L380/100)</f>
        <v>0</v>
      </c>
      <c r="N380" s="225">
        <v>1.0000000000000001E-5</v>
      </c>
      <c r="O380" s="225">
        <f>ROUND(E380*N380,2)</f>
        <v>0</v>
      </c>
      <c r="P380" s="225">
        <v>0</v>
      </c>
      <c r="Q380" s="225">
        <f>ROUND(E380*P380,2)</f>
        <v>0</v>
      </c>
      <c r="R380" s="225"/>
      <c r="S380" s="225" t="s">
        <v>133</v>
      </c>
      <c r="T380" s="225" t="s">
        <v>134</v>
      </c>
      <c r="U380" s="225">
        <v>0</v>
      </c>
      <c r="V380" s="225">
        <f>ROUND(E380*U380,2)</f>
        <v>0</v>
      </c>
      <c r="W380" s="225"/>
      <c r="X380" s="225" t="s">
        <v>135</v>
      </c>
      <c r="Y380" s="206"/>
      <c r="Z380" s="206"/>
      <c r="AA380" s="206"/>
      <c r="AB380" s="206"/>
      <c r="AC380" s="206"/>
      <c r="AD380" s="206"/>
      <c r="AE380" s="206"/>
      <c r="AF380" s="206"/>
      <c r="AG380" s="206" t="s">
        <v>136</v>
      </c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 x14ac:dyDescent="0.25">
      <c r="A381" s="223"/>
      <c r="B381" s="224"/>
      <c r="C381" s="257" t="s">
        <v>447</v>
      </c>
      <c r="D381" s="245"/>
      <c r="E381" s="245"/>
      <c r="F381" s="245"/>
      <c r="G381" s="245"/>
      <c r="H381" s="225"/>
      <c r="I381" s="225"/>
      <c r="J381" s="225"/>
      <c r="K381" s="225"/>
      <c r="L381" s="225"/>
      <c r="M381" s="225"/>
      <c r="N381" s="225"/>
      <c r="O381" s="225"/>
      <c r="P381" s="225"/>
      <c r="Q381" s="225"/>
      <c r="R381" s="225"/>
      <c r="S381" s="225"/>
      <c r="T381" s="225"/>
      <c r="U381" s="225"/>
      <c r="V381" s="225"/>
      <c r="W381" s="225"/>
      <c r="X381" s="225"/>
      <c r="Y381" s="206"/>
      <c r="Z381" s="206"/>
      <c r="AA381" s="206"/>
      <c r="AB381" s="206"/>
      <c r="AC381" s="206"/>
      <c r="AD381" s="206"/>
      <c r="AE381" s="206"/>
      <c r="AF381" s="206"/>
      <c r="AG381" s="206" t="s">
        <v>138</v>
      </c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ht="20.399999999999999" outlineLevel="1" x14ac:dyDescent="0.25">
      <c r="A382" s="223"/>
      <c r="B382" s="224"/>
      <c r="C382" s="258" t="s">
        <v>429</v>
      </c>
      <c r="D382" s="230"/>
      <c r="E382" s="231"/>
      <c r="F382" s="225"/>
      <c r="G382" s="225"/>
      <c r="H382" s="225"/>
      <c r="I382" s="225"/>
      <c r="J382" s="225"/>
      <c r="K382" s="225"/>
      <c r="L382" s="225"/>
      <c r="M382" s="225"/>
      <c r="N382" s="225"/>
      <c r="O382" s="225"/>
      <c r="P382" s="225"/>
      <c r="Q382" s="225"/>
      <c r="R382" s="225"/>
      <c r="S382" s="225"/>
      <c r="T382" s="225"/>
      <c r="U382" s="225"/>
      <c r="V382" s="225"/>
      <c r="W382" s="225"/>
      <c r="X382" s="225"/>
      <c r="Y382" s="206"/>
      <c r="Z382" s="206"/>
      <c r="AA382" s="206"/>
      <c r="AB382" s="206"/>
      <c r="AC382" s="206"/>
      <c r="AD382" s="206"/>
      <c r="AE382" s="206"/>
      <c r="AF382" s="206"/>
      <c r="AG382" s="206" t="s">
        <v>140</v>
      </c>
      <c r="AH382" s="206">
        <v>0</v>
      </c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 x14ac:dyDescent="0.25">
      <c r="A383" s="223"/>
      <c r="B383" s="224"/>
      <c r="C383" s="258" t="s">
        <v>448</v>
      </c>
      <c r="D383" s="230"/>
      <c r="E383" s="231"/>
      <c r="F383" s="225"/>
      <c r="G383" s="225"/>
      <c r="H383" s="225"/>
      <c r="I383" s="225"/>
      <c r="J383" s="225"/>
      <c r="K383" s="225"/>
      <c r="L383" s="225"/>
      <c r="M383" s="225"/>
      <c r="N383" s="225"/>
      <c r="O383" s="225"/>
      <c r="P383" s="225"/>
      <c r="Q383" s="225"/>
      <c r="R383" s="225"/>
      <c r="S383" s="225"/>
      <c r="T383" s="225"/>
      <c r="U383" s="225"/>
      <c r="V383" s="225"/>
      <c r="W383" s="225"/>
      <c r="X383" s="225"/>
      <c r="Y383" s="206"/>
      <c r="Z383" s="206"/>
      <c r="AA383" s="206"/>
      <c r="AB383" s="206"/>
      <c r="AC383" s="206"/>
      <c r="AD383" s="206"/>
      <c r="AE383" s="206"/>
      <c r="AF383" s="206"/>
      <c r="AG383" s="206" t="s">
        <v>140</v>
      </c>
      <c r="AH383" s="206">
        <v>0</v>
      </c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 x14ac:dyDescent="0.25">
      <c r="A384" s="223"/>
      <c r="B384" s="224"/>
      <c r="C384" s="258" t="s">
        <v>64</v>
      </c>
      <c r="D384" s="230"/>
      <c r="E384" s="231">
        <v>3</v>
      </c>
      <c r="F384" s="225"/>
      <c r="G384" s="225"/>
      <c r="H384" s="225"/>
      <c r="I384" s="225"/>
      <c r="J384" s="225"/>
      <c r="K384" s="225"/>
      <c r="L384" s="225"/>
      <c r="M384" s="225"/>
      <c r="N384" s="225"/>
      <c r="O384" s="225"/>
      <c r="P384" s="225"/>
      <c r="Q384" s="225"/>
      <c r="R384" s="225"/>
      <c r="S384" s="225"/>
      <c r="T384" s="225"/>
      <c r="U384" s="225"/>
      <c r="V384" s="225"/>
      <c r="W384" s="225"/>
      <c r="X384" s="225"/>
      <c r="Y384" s="206"/>
      <c r="Z384" s="206"/>
      <c r="AA384" s="206"/>
      <c r="AB384" s="206"/>
      <c r="AC384" s="206"/>
      <c r="AD384" s="206"/>
      <c r="AE384" s="206"/>
      <c r="AF384" s="206"/>
      <c r="AG384" s="206" t="s">
        <v>140</v>
      </c>
      <c r="AH384" s="206">
        <v>0</v>
      </c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 x14ac:dyDescent="0.25">
      <c r="A385" s="248">
        <v>58</v>
      </c>
      <c r="B385" s="249" t="s">
        <v>449</v>
      </c>
      <c r="C385" s="261" t="s">
        <v>450</v>
      </c>
      <c r="D385" s="250" t="s">
        <v>344</v>
      </c>
      <c r="E385" s="251">
        <v>3</v>
      </c>
      <c r="F385" s="252"/>
      <c r="G385" s="253">
        <f>ROUND(E385*F385,2)</f>
        <v>0</v>
      </c>
      <c r="H385" s="226">
        <v>474</v>
      </c>
      <c r="I385" s="225">
        <f>ROUND(E385*H385,2)</f>
        <v>1422</v>
      </c>
      <c r="J385" s="226">
        <v>0</v>
      </c>
      <c r="K385" s="225">
        <f>ROUND(E385*J385,2)</f>
        <v>0</v>
      </c>
      <c r="L385" s="225">
        <v>21</v>
      </c>
      <c r="M385" s="225">
        <f>G385*(1+L385/100)</f>
        <v>0</v>
      </c>
      <c r="N385" s="225">
        <v>1.5399999999999999E-3</v>
      </c>
      <c r="O385" s="225">
        <f>ROUND(E385*N385,2)</f>
        <v>0</v>
      </c>
      <c r="P385" s="225">
        <v>0</v>
      </c>
      <c r="Q385" s="225">
        <f>ROUND(E385*P385,2)</f>
        <v>0</v>
      </c>
      <c r="R385" s="225"/>
      <c r="S385" s="225" t="s">
        <v>133</v>
      </c>
      <c r="T385" s="225" t="s">
        <v>134</v>
      </c>
      <c r="U385" s="225">
        <v>0</v>
      </c>
      <c r="V385" s="225">
        <f>ROUND(E385*U385,2)</f>
        <v>0</v>
      </c>
      <c r="W385" s="225"/>
      <c r="X385" s="225" t="s">
        <v>199</v>
      </c>
      <c r="Y385" s="206"/>
      <c r="Z385" s="206"/>
      <c r="AA385" s="206"/>
      <c r="AB385" s="206"/>
      <c r="AC385" s="206"/>
      <c r="AD385" s="206"/>
      <c r="AE385" s="206"/>
      <c r="AF385" s="206"/>
      <c r="AG385" s="206" t="s">
        <v>200</v>
      </c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ht="30.6" outlineLevel="1" x14ac:dyDescent="0.25">
      <c r="A386" s="239">
        <v>59</v>
      </c>
      <c r="B386" s="240" t="s">
        <v>451</v>
      </c>
      <c r="C386" s="256" t="s">
        <v>452</v>
      </c>
      <c r="D386" s="241" t="s">
        <v>344</v>
      </c>
      <c r="E386" s="242">
        <v>1</v>
      </c>
      <c r="F386" s="243"/>
      <c r="G386" s="244">
        <f>ROUND(E386*F386,2)</f>
        <v>0</v>
      </c>
      <c r="H386" s="226">
        <v>0</v>
      </c>
      <c r="I386" s="225">
        <f>ROUND(E386*H386,2)</f>
        <v>0</v>
      </c>
      <c r="J386" s="226">
        <v>1780</v>
      </c>
      <c r="K386" s="225">
        <f>ROUND(E386*J386,2)</f>
        <v>1780</v>
      </c>
      <c r="L386" s="225">
        <v>21</v>
      </c>
      <c r="M386" s="225">
        <f>G386*(1+L386/100)</f>
        <v>0</v>
      </c>
      <c r="N386" s="225">
        <v>1.65E-3</v>
      </c>
      <c r="O386" s="225">
        <f>ROUND(E386*N386,2)</f>
        <v>0</v>
      </c>
      <c r="P386" s="225">
        <v>0</v>
      </c>
      <c r="Q386" s="225">
        <f>ROUND(E386*P386,2)</f>
        <v>0</v>
      </c>
      <c r="R386" s="225"/>
      <c r="S386" s="225" t="s">
        <v>191</v>
      </c>
      <c r="T386" s="225" t="s">
        <v>192</v>
      </c>
      <c r="U386" s="225">
        <v>0</v>
      </c>
      <c r="V386" s="225">
        <f>ROUND(E386*U386,2)</f>
        <v>0</v>
      </c>
      <c r="W386" s="225"/>
      <c r="X386" s="225" t="s">
        <v>135</v>
      </c>
      <c r="Y386" s="206"/>
      <c r="Z386" s="206"/>
      <c r="AA386" s="206"/>
      <c r="AB386" s="206"/>
      <c r="AC386" s="206"/>
      <c r="AD386" s="206"/>
      <c r="AE386" s="206"/>
      <c r="AF386" s="206"/>
      <c r="AG386" s="206" t="s">
        <v>136</v>
      </c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ht="20.399999999999999" outlineLevel="1" x14ac:dyDescent="0.25">
      <c r="A387" s="223"/>
      <c r="B387" s="224"/>
      <c r="C387" s="258" t="s">
        <v>453</v>
      </c>
      <c r="D387" s="230"/>
      <c r="E387" s="231"/>
      <c r="F387" s="225"/>
      <c r="G387" s="225"/>
      <c r="H387" s="225"/>
      <c r="I387" s="225"/>
      <c r="J387" s="225"/>
      <c r="K387" s="225"/>
      <c r="L387" s="225"/>
      <c r="M387" s="225"/>
      <c r="N387" s="225"/>
      <c r="O387" s="225"/>
      <c r="P387" s="225"/>
      <c r="Q387" s="225"/>
      <c r="R387" s="225"/>
      <c r="S387" s="225"/>
      <c r="T387" s="225"/>
      <c r="U387" s="225"/>
      <c r="V387" s="225"/>
      <c r="W387" s="225"/>
      <c r="X387" s="225"/>
      <c r="Y387" s="206"/>
      <c r="Z387" s="206"/>
      <c r="AA387" s="206"/>
      <c r="AB387" s="206"/>
      <c r="AC387" s="206"/>
      <c r="AD387" s="206"/>
      <c r="AE387" s="206"/>
      <c r="AF387" s="206"/>
      <c r="AG387" s="206" t="s">
        <v>140</v>
      </c>
      <c r="AH387" s="206">
        <v>0</v>
      </c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ht="30.6" outlineLevel="1" x14ac:dyDescent="0.25">
      <c r="A388" s="223"/>
      <c r="B388" s="224"/>
      <c r="C388" s="258" t="s">
        <v>454</v>
      </c>
      <c r="D388" s="230"/>
      <c r="E388" s="231"/>
      <c r="F388" s="225"/>
      <c r="G388" s="225"/>
      <c r="H388" s="225"/>
      <c r="I388" s="225"/>
      <c r="J388" s="225"/>
      <c r="K388" s="225"/>
      <c r="L388" s="225"/>
      <c r="M388" s="225"/>
      <c r="N388" s="225"/>
      <c r="O388" s="225"/>
      <c r="P388" s="225"/>
      <c r="Q388" s="225"/>
      <c r="R388" s="225"/>
      <c r="S388" s="225"/>
      <c r="T388" s="225"/>
      <c r="U388" s="225"/>
      <c r="V388" s="225"/>
      <c r="W388" s="225"/>
      <c r="X388" s="225"/>
      <c r="Y388" s="206"/>
      <c r="Z388" s="206"/>
      <c r="AA388" s="206"/>
      <c r="AB388" s="206"/>
      <c r="AC388" s="206"/>
      <c r="AD388" s="206"/>
      <c r="AE388" s="206"/>
      <c r="AF388" s="206"/>
      <c r="AG388" s="206" t="s">
        <v>140</v>
      </c>
      <c r="AH388" s="206">
        <v>0</v>
      </c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 x14ac:dyDescent="0.25">
      <c r="A389" s="223"/>
      <c r="B389" s="224"/>
      <c r="C389" s="258" t="s">
        <v>348</v>
      </c>
      <c r="D389" s="230"/>
      <c r="E389" s="231"/>
      <c r="F389" s="225"/>
      <c r="G389" s="225"/>
      <c r="H389" s="225"/>
      <c r="I389" s="225"/>
      <c r="J389" s="225"/>
      <c r="K389" s="225"/>
      <c r="L389" s="225"/>
      <c r="M389" s="225"/>
      <c r="N389" s="225"/>
      <c r="O389" s="225"/>
      <c r="P389" s="225"/>
      <c r="Q389" s="225"/>
      <c r="R389" s="225"/>
      <c r="S389" s="225"/>
      <c r="T389" s="225"/>
      <c r="U389" s="225"/>
      <c r="V389" s="225"/>
      <c r="W389" s="225"/>
      <c r="X389" s="225"/>
      <c r="Y389" s="206"/>
      <c r="Z389" s="206"/>
      <c r="AA389" s="206"/>
      <c r="AB389" s="206"/>
      <c r="AC389" s="206"/>
      <c r="AD389" s="206"/>
      <c r="AE389" s="206"/>
      <c r="AF389" s="206"/>
      <c r="AG389" s="206" t="s">
        <v>140</v>
      </c>
      <c r="AH389" s="206">
        <v>0</v>
      </c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 x14ac:dyDescent="0.25">
      <c r="A390" s="223"/>
      <c r="B390" s="224"/>
      <c r="C390" s="258" t="s">
        <v>43</v>
      </c>
      <c r="D390" s="230"/>
      <c r="E390" s="231">
        <v>1</v>
      </c>
      <c r="F390" s="225"/>
      <c r="G390" s="225"/>
      <c r="H390" s="225"/>
      <c r="I390" s="225"/>
      <c r="J390" s="225"/>
      <c r="K390" s="225"/>
      <c r="L390" s="225"/>
      <c r="M390" s="225"/>
      <c r="N390" s="225"/>
      <c r="O390" s="225"/>
      <c r="P390" s="225"/>
      <c r="Q390" s="225"/>
      <c r="R390" s="225"/>
      <c r="S390" s="225"/>
      <c r="T390" s="225"/>
      <c r="U390" s="225"/>
      <c r="V390" s="225"/>
      <c r="W390" s="225"/>
      <c r="X390" s="225"/>
      <c r="Y390" s="206"/>
      <c r="Z390" s="206"/>
      <c r="AA390" s="206"/>
      <c r="AB390" s="206"/>
      <c r="AC390" s="206"/>
      <c r="AD390" s="206"/>
      <c r="AE390" s="206"/>
      <c r="AF390" s="206"/>
      <c r="AG390" s="206" t="s">
        <v>140</v>
      </c>
      <c r="AH390" s="206">
        <v>0</v>
      </c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ht="20.399999999999999" outlineLevel="1" x14ac:dyDescent="0.25">
      <c r="A391" s="239">
        <v>60</v>
      </c>
      <c r="B391" s="240" t="s">
        <v>455</v>
      </c>
      <c r="C391" s="256" t="s">
        <v>456</v>
      </c>
      <c r="D391" s="241" t="s">
        <v>344</v>
      </c>
      <c r="E391" s="242">
        <v>1</v>
      </c>
      <c r="F391" s="243"/>
      <c r="G391" s="244">
        <f>ROUND(E391*F391,2)</f>
        <v>0</v>
      </c>
      <c r="H391" s="226">
        <v>9220</v>
      </c>
      <c r="I391" s="225">
        <f>ROUND(E391*H391,2)</f>
        <v>9220</v>
      </c>
      <c r="J391" s="226">
        <v>0</v>
      </c>
      <c r="K391" s="225">
        <f>ROUND(E391*J391,2)</f>
        <v>0</v>
      </c>
      <c r="L391" s="225">
        <v>21</v>
      </c>
      <c r="M391" s="225">
        <f>G391*(1+L391/100)</f>
        <v>0</v>
      </c>
      <c r="N391" s="225">
        <v>2.3E-2</v>
      </c>
      <c r="O391" s="225">
        <f>ROUND(E391*N391,2)</f>
        <v>0.02</v>
      </c>
      <c r="P391" s="225">
        <v>0</v>
      </c>
      <c r="Q391" s="225">
        <f>ROUND(E391*P391,2)</f>
        <v>0</v>
      </c>
      <c r="R391" s="225"/>
      <c r="S391" s="225" t="s">
        <v>133</v>
      </c>
      <c r="T391" s="225" t="s">
        <v>134</v>
      </c>
      <c r="U391" s="225">
        <v>0</v>
      </c>
      <c r="V391" s="225">
        <f>ROUND(E391*U391,2)</f>
        <v>0</v>
      </c>
      <c r="W391" s="225"/>
      <c r="X391" s="225" t="s">
        <v>199</v>
      </c>
      <c r="Y391" s="206"/>
      <c r="Z391" s="206"/>
      <c r="AA391" s="206"/>
      <c r="AB391" s="206"/>
      <c r="AC391" s="206"/>
      <c r="AD391" s="206"/>
      <c r="AE391" s="206"/>
      <c r="AF391" s="206"/>
      <c r="AG391" s="206" t="s">
        <v>200</v>
      </c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ht="20.399999999999999" outlineLevel="1" x14ac:dyDescent="0.25">
      <c r="A392" s="223"/>
      <c r="B392" s="224"/>
      <c r="C392" s="258" t="s">
        <v>453</v>
      </c>
      <c r="D392" s="230"/>
      <c r="E392" s="231"/>
      <c r="F392" s="225"/>
      <c r="G392" s="225"/>
      <c r="H392" s="225"/>
      <c r="I392" s="225"/>
      <c r="J392" s="225"/>
      <c r="K392" s="225"/>
      <c r="L392" s="225"/>
      <c r="M392" s="225"/>
      <c r="N392" s="225"/>
      <c r="O392" s="225"/>
      <c r="P392" s="225"/>
      <c r="Q392" s="225"/>
      <c r="R392" s="225"/>
      <c r="S392" s="225"/>
      <c r="T392" s="225"/>
      <c r="U392" s="225"/>
      <c r="V392" s="225"/>
      <c r="W392" s="225"/>
      <c r="X392" s="225"/>
      <c r="Y392" s="206"/>
      <c r="Z392" s="206"/>
      <c r="AA392" s="206"/>
      <c r="AB392" s="206"/>
      <c r="AC392" s="206"/>
      <c r="AD392" s="206"/>
      <c r="AE392" s="206"/>
      <c r="AF392" s="206"/>
      <c r="AG392" s="206" t="s">
        <v>140</v>
      </c>
      <c r="AH392" s="206">
        <v>0</v>
      </c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ht="30.6" outlineLevel="1" x14ac:dyDescent="0.25">
      <c r="A393" s="223"/>
      <c r="B393" s="224"/>
      <c r="C393" s="258" t="s">
        <v>454</v>
      </c>
      <c r="D393" s="230"/>
      <c r="E393" s="231"/>
      <c r="F393" s="225"/>
      <c r="G393" s="225"/>
      <c r="H393" s="225"/>
      <c r="I393" s="225"/>
      <c r="J393" s="225"/>
      <c r="K393" s="225"/>
      <c r="L393" s="225"/>
      <c r="M393" s="225"/>
      <c r="N393" s="225"/>
      <c r="O393" s="225"/>
      <c r="P393" s="225"/>
      <c r="Q393" s="225"/>
      <c r="R393" s="225"/>
      <c r="S393" s="225"/>
      <c r="T393" s="225"/>
      <c r="U393" s="225"/>
      <c r="V393" s="225"/>
      <c r="W393" s="225"/>
      <c r="X393" s="225"/>
      <c r="Y393" s="206"/>
      <c r="Z393" s="206"/>
      <c r="AA393" s="206"/>
      <c r="AB393" s="206"/>
      <c r="AC393" s="206"/>
      <c r="AD393" s="206"/>
      <c r="AE393" s="206"/>
      <c r="AF393" s="206"/>
      <c r="AG393" s="206" t="s">
        <v>140</v>
      </c>
      <c r="AH393" s="206">
        <v>0</v>
      </c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 x14ac:dyDescent="0.25">
      <c r="A394" s="223"/>
      <c r="B394" s="224"/>
      <c r="C394" s="258" t="s">
        <v>348</v>
      </c>
      <c r="D394" s="230"/>
      <c r="E394" s="231"/>
      <c r="F394" s="225"/>
      <c r="G394" s="225"/>
      <c r="H394" s="225"/>
      <c r="I394" s="225"/>
      <c r="J394" s="225"/>
      <c r="K394" s="225"/>
      <c r="L394" s="225"/>
      <c r="M394" s="225"/>
      <c r="N394" s="225"/>
      <c r="O394" s="225"/>
      <c r="P394" s="225"/>
      <c r="Q394" s="225"/>
      <c r="R394" s="225"/>
      <c r="S394" s="225"/>
      <c r="T394" s="225"/>
      <c r="U394" s="225"/>
      <c r="V394" s="225"/>
      <c r="W394" s="225"/>
      <c r="X394" s="225"/>
      <c r="Y394" s="206"/>
      <c r="Z394" s="206"/>
      <c r="AA394" s="206"/>
      <c r="AB394" s="206"/>
      <c r="AC394" s="206"/>
      <c r="AD394" s="206"/>
      <c r="AE394" s="206"/>
      <c r="AF394" s="206"/>
      <c r="AG394" s="206" t="s">
        <v>140</v>
      </c>
      <c r="AH394" s="206">
        <v>0</v>
      </c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 x14ac:dyDescent="0.25">
      <c r="A395" s="223"/>
      <c r="B395" s="224"/>
      <c r="C395" s="258" t="s">
        <v>43</v>
      </c>
      <c r="D395" s="230"/>
      <c r="E395" s="231">
        <v>1</v>
      </c>
      <c r="F395" s="225"/>
      <c r="G395" s="225"/>
      <c r="H395" s="225"/>
      <c r="I395" s="225"/>
      <c r="J395" s="225"/>
      <c r="K395" s="225"/>
      <c r="L395" s="225"/>
      <c r="M395" s="225"/>
      <c r="N395" s="225"/>
      <c r="O395" s="225"/>
      <c r="P395" s="225"/>
      <c r="Q395" s="225"/>
      <c r="R395" s="225"/>
      <c r="S395" s="225"/>
      <c r="T395" s="225"/>
      <c r="U395" s="225"/>
      <c r="V395" s="225"/>
      <c r="W395" s="225"/>
      <c r="X395" s="225"/>
      <c r="Y395" s="206"/>
      <c r="Z395" s="206"/>
      <c r="AA395" s="206"/>
      <c r="AB395" s="206"/>
      <c r="AC395" s="206"/>
      <c r="AD395" s="206"/>
      <c r="AE395" s="206"/>
      <c r="AF395" s="206"/>
      <c r="AG395" s="206" t="s">
        <v>140</v>
      </c>
      <c r="AH395" s="206">
        <v>0</v>
      </c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ht="20.399999999999999" outlineLevel="1" x14ac:dyDescent="0.25">
      <c r="A396" s="239">
        <v>61</v>
      </c>
      <c r="B396" s="240" t="s">
        <v>457</v>
      </c>
      <c r="C396" s="256" t="s">
        <v>458</v>
      </c>
      <c r="D396" s="241" t="s">
        <v>344</v>
      </c>
      <c r="E396" s="242">
        <v>2</v>
      </c>
      <c r="F396" s="243"/>
      <c r="G396" s="244">
        <f>ROUND(E396*F396,2)</f>
        <v>0</v>
      </c>
      <c r="H396" s="226">
        <v>0</v>
      </c>
      <c r="I396" s="225">
        <f>ROUND(E396*H396,2)</f>
        <v>0</v>
      </c>
      <c r="J396" s="226">
        <v>1720</v>
      </c>
      <c r="K396" s="225">
        <f>ROUND(E396*J396,2)</f>
        <v>3440</v>
      </c>
      <c r="L396" s="225">
        <v>21</v>
      </c>
      <c r="M396" s="225">
        <f>G396*(1+L396/100)</f>
        <v>0</v>
      </c>
      <c r="N396" s="225">
        <v>1.2030000000000001E-2</v>
      </c>
      <c r="O396" s="225">
        <f>ROUND(E396*N396,2)</f>
        <v>0.02</v>
      </c>
      <c r="P396" s="225">
        <v>0</v>
      </c>
      <c r="Q396" s="225">
        <f>ROUND(E396*P396,2)</f>
        <v>0</v>
      </c>
      <c r="R396" s="225"/>
      <c r="S396" s="225" t="s">
        <v>133</v>
      </c>
      <c r="T396" s="225" t="s">
        <v>134</v>
      </c>
      <c r="U396" s="225">
        <v>0</v>
      </c>
      <c r="V396" s="225">
        <f>ROUND(E396*U396,2)</f>
        <v>0</v>
      </c>
      <c r="W396" s="225"/>
      <c r="X396" s="225" t="s">
        <v>135</v>
      </c>
      <c r="Y396" s="206"/>
      <c r="Z396" s="206"/>
      <c r="AA396" s="206"/>
      <c r="AB396" s="206"/>
      <c r="AC396" s="206"/>
      <c r="AD396" s="206"/>
      <c r="AE396" s="206"/>
      <c r="AF396" s="206"/>
      <c r="AG396" s="206" t="s">
        <v>136</v>
      </c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 x14ac:dyDescent="0.25">
      <c r="A397" s="223"/>
      <c r="B397" s="224"/>
      <c r="C397" s="257" t="s">
        <v>459</v>
      </c>
      <c r="D397" s="245"/>
      <c r="E397" s="245"/>
      <c r="F397" s="245"/>
      <c r="G397" s="245"/>
      <c r="H397" s="225"/>
      <c r="I397" s="225"/>
      <c r="J397" s="225"/>
      <c r="K397" s="225"/>
      <c r="L397" s="225"/>
      <c r="M397" s="225"/>
      <c r="N397" s="225"/>
      <c r="O397" s="225"/>
      <c r="P397" s="225"/>
      <c r="Q397" s="225"/>
      <c r="R397" s="225"/>
      <c r="S397" s="225"/>
      <c r="T397" s="225"/>
      <c r="U397" s="225"/>
      <c r="V397" s="225"/>
      <c r="W397" s="225"/>
      <c r="X397" s="225"/>
      <c r="Y397" s="206"/>
      <c r="Z397" s="206"/>
      <c r="AA397" s="206"/>
      <c r="AB397" s="206"/>
      <c r="AC397" s="206"/>
      <c r="AD397" s="206"/>
      <c r="AE397" s="206"/>
      <c r="AF397" s="206"/>
      <c r="AG397" s="206" t="s">
        <v>138</v>
      </c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 x14ac:dyDescent="0.25">
      <c r="A398" s="223"/>
      <c r="B398" s="224"/>
      <c r="C398" s="258" t="s">
        <v>460</v>
      </c>
      <c r="D398" s="230"/>
      <c r="E398" s="231"/>
      <c r="F398" s="225"/>
      <c r="G398" s="225"/>
      <c r="H398" s="225"/>
      <c r="I398" s="225"/>
      <c r="J398" s="225"/>
      <c r="K398" s="225"/>
      <c r="L398" s="225"/>
      <c r="M398" s="225"/>
      <c r="N398" s="225"/>
      <c r="O398" s="225"/>
      <c r="P398" s="225"/>
      <c r="Q398" s="225"/>
      <c r="R398" s="225"/>
      <c r="S398" s="225"/>
      <c r="T398" s="225"/>
      <c r="U398" s="225"/>
      <c r="V398" s="225"/>
      <c r="W398" s="225"/>
      <c r="X398" s="225"/>
      <c r="Y398" s="206"/>
      <c r="Z398" s="206"/>
      <c r="AA398" s="206"/>
      <c r="AB398" s="206"/>
      <c r="AC398" s="206"/>
      <c r="AD398" s="206"/>
      <c r="AE398" s="206"/>
      <c r="AF398" s="206"/>
      <c r="AG398" s="206" t="s">
        <v>140</v>
      </c>
      <c r="AH398" s="206">
        <v>0</v>
      </c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 x14ac:dyDescent="0.25">
      <c r="A399" s="223"/>
      <c r="B399" s="224"/>
      <c r="C399" s="258" t="s">
        <v>359</v>
      </c>
      <c r="D399" s="230"/>
      <c r="E399" s="231"/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25"/>
      <c r="X399" s="225"/>
      <c r="Y399" s="206"/>
      <c r="Z399" s="206"/>
      <c r="AA399" s="206"/>
      <c r="AB399" s="206"/>
      <c r="AC399" s="206"/>
      <c r="AD399" s="206"/>
      <c r="AE399" s="206"/>
      <c r="AF399" s="206"/>
      <c r="AG399" s="206" t="s">
        <v>140</v>
      </c>
      <c r="AH399" s="206">
        <v>0</v>
      </c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 x14ac:dyDescent="0.25">
      <c r="A400" s="223"/>
      <c r="B400" s="224"/>
      <c r="C400" s="258" t="s">
        <v>61</v>
      </c>
      <c r="D400" s="230"/>
      <c r="E400" s="231">
        <v>2</v>
      </c>
      <c r="F400" s="225"/>
      <c r="G400" s="225"/>
      <c r="H400" s="225"/>
      <c r="I400" s="225"/>
      <c r="J400" s="225"/>
      <c r="K400" s="225"/>
      <c r="L400" s="225"/>
      <c r="M400" s="225"/>
      <c r="N400" s="225"/>
      <c r="O400" s="225"/>
      <c r="P400" s="225"/>
      <c r="Q400" s="225"/>
      <c r="R400" s="225"/>
      <c r="S400" s="225"/>
      <c r="T400" s="225"/>
      <c r="U400" s="225"/>
      <c r="V400" s="225"/>
      <c r="W400" s="225"/>
      <c r="X400" s="225"/>
      <c r="Y400" s="206"/>
      <c r="Z400" s="206"/>
      <c r="AA400" s="206"/>
      <c r="AB400" s="206"/>
      <c r="AC400" s="206"/>
      <c r="AD400" s="206"/>
      <c r="AE400" s="206"/>
      <c r="AF400" s="206"/>
      <c r="AG400" s="206" t="s">
        <v>140</v>
      </c>
      <c r="AH400" s="206">
        <v>0</v>
      </c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ht="20.399999999999999" outlineLevel="1" x14ac:dyDescent="0.25">
      <c r="A401" s="248">
        <v>62</v>
      </c>
      <c r="B401" s="249" t="s">
        <v>461</v>
      </c>
      <c r="C401" s="261" t="s">
        <v>462</v>
      </c>
      <c r="D401" s="250" t="s">
        <v>344</v>
      </c>
      <c r="E401" s="251">
        <v>2</v>
      </c>
      <c r="F401" s="252"/>
      <c r="G401" s="253">
        <f>ROUND(E401*F401,2)</f>
        <v>0</v>
      </c>
      <c r="H401" s="226">
        <v>2280</v>
      </c>
      <c r="I401" s="225">
        <f>ROUND(E401*H401,2)</f>
        <v>4560</v>
      </c>
      <c r="J401" s="226">
        <v>0</v>
      </c>
      <c r="K401" s="225">
        <f>ROUND(E401*J401,2)</f>
        <v>0</v>
      </c>
      <c r="L401" s="225">
        <v>21</v>
      </c>
      <c r="M401" s="225">
        <f>G401*(1+L401/100)</f>
        <v>0</v>
      </c>
      <c r="N401" s="225">
        <v>0.5</v>
      </c>
      <c r="O401" s="225">
        <f>ROUND(E401*N401,2)</f>
        <v>1</v>
      </c>
      <c r="P401" s="225">
        <v>0</v>
      </c>
      <c r="Q401" s="225">
        <f>ROUND(E401*P401,2)</f>
        <v>0</v>
      </c>
      <c r="R401" s="225"/>
      <c r="S401" s="225" t="s">
        <v>133</v>
      </c>
      <c r="T401" s="225" t="s">
        <v>134</v>
      </c>
      <c r="U401" s="225">
        <v>0</v>
      </c>
      <c r="V401" s="225">
        <f>ROUND(E401*U401,2)</f>
        <v>0</v>
      </c>
      <c r="W401" s="225"/>
      <c r="X401" s="225" t="s">
        <v>199</v>
      </c>
      <c r="Y401" s="206"/>
      <c r="Z401" s="206"/>
      <c r="AA401" s="206"/>
      <c r="AB401" s="206"/>
      <c r="AC401" s="206"/>
      <c r="AD401" s="206"/>
      <c r="AE401" s="206"/>
      <c r="AF401" s="206"/>
      <c r="AG401" s="206" t="s">
        <v>200</v>
      </c>
      <c r="AH401" s="206"/>
      <c r="AI401" s="206"/>
      <c r="AJ401" s="206"/>
      <c r="AK401" s="206"/>
      <c r="AL401" s="206"/>
      <c r="AM401" s="206"/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ht="20.399999999999999" outlineLevel="1" x14ac:dyDescent="0.25">
      <c r="A402" s="239">
        <v>63</v>
      </c>
      <c r="B402" s="240" t="s">
        <v>463</v>
      </c>
      <c r="C402" s="256" t="s">
        <v>464</v>
      </c>
      <c r="D402" s="241" t="s">
        <v>344</v>
      </c>
      <c r="E402" s="242">
        <v>1</v>
      </c>
      <c r="F402" s="243"/>
      <c r="G402" s="244">
        <f>ROUND(E402*F402,2)</f>
        <v>0</v>
      </c>
      <c r="H402" s="226">
        <v>0</v>
      </c>
      <c r="I402" s="225">
        <f>ROUND(E402*H402,2)</f>
        <v>0</v>
      </c>
      <c r="J402" s="226">
        <v>1260</v>
      </c>
      <c r="K402" s="225">
        <f>ROUND(E402*J402,2)</f>
        <v>1260</v>
      </c>
      <c r="L402" s="225">
        <v>21</v>
      </c>
      <c r="M402" s="225">
        <f>G402*(1+L402/100)</f>
        <v>0</v>
      </c>
      <c r="N402" s="225">
        <v>0.12526000000000001</v>
      </c>
      <c r="O402" s="225">
        <f>ROUND(E402*N402,2)</f>
        <v>0.13</v>
      </c>
      <c r="P402" s="225">
        <v>0</v>
      </c>
      <c r="Q402" s="225">
        <f>ROUND(E402*P402,2)</f>
        <v>0</v>
      </c>
      <c r="R402" s="225"/>
      <c r="S402" s="225" t="s">
        <v>133</v>
      </c>
      <c r="T402" s="225" t="s">
        <v>134</v>
      </c>
      <c r="U402" s="225">
        <v>0</v>
      </c>
      <c r="V402" s="225">
        <f>ROUND(E402*U402,2)</f>
        <v>0</v>
      </c>
      <c r="W402" s="225"/>
      <c r="X402" s="225" t="s">
        <v>135</v>
      </c>
      <c r="Y402" s="206"/>
      <c r="Z402" s="206"/>
      <c r="AA402" s="206"/>
      <c r="AB402" s="206"/>
      <c r="AC402" s="206"/>
      <c r="AD402" s="206"/>
      <c r="AE402" s="206"/>
      <c r="AF402" s="206"/>
      <c r="AG402" s="206" t="s">
        <v>136</v>
      </c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 x14ac:dyDescent="0.25">
      <c r="A403" s="223"/>
      <c r="B403" s="224"/>
      <c r="C403" s="257" t="s">
        <v>465</v>
      </c>
      <c r="D403" s="245"/>
      <c r="E403" s="245"/>
      <c r="F403" s="245"/>
      <c r="G403" s="245"/>
      <c r="H403" s="225"/>
      <c r="I403" s="225"/>
      <c r="J403" s="225"/>
      <c r="K403" s="225"/>
      <c r="L403" s="225"/>
      <c r="M403" s="225"/>
      <c r="N403" s="225"/>
      <c r="O403" s="225"/>
      <c r="P403" s="225"/>
      <c r="Q403" s="225"/>
      <c r="R403" s="225"/>
      <c r="S403" s="225"/>
      <c r="T403" s="225"/>
      <c r="U403" s="225"/>
      <c r="V403" s="225"/>
      <c r="W403" s="225"/>
      <c r="X403" s="225"/>
      <c r="Y403" s="206"/>
      <c r="Z403" s="206"/>
      <c r="AA403" s="206"/>
      <c r="AB403" s="206"/>
      <c r="AC403" s="206"/>
      <c r="AD403" s="206"/>
      <c r="AE403" s="206"/>
      <c r="AF403" s="206"/>
      <c r="AG403" s="206" t="s">
        <v>138</v>
      </c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ht="20.399999999999999" outlineLevel="1" x14ac:dyDescent="0.25">
      <c r="A404" s="223"/>
      <c r="B404" s="224"/>
      <c r="C404" s="258" t="s">
        <v>466</v>
      </c>
      <c r="D404" s="230"/>
      <c r="E404" s="231"/>
      <c r="F404" s="225"/>
      <c r="G404" s="225"/>
      <c r="H404" s="225"/>
      <c r="I404" s="225"/>
      <c r="J404" s="225"/>
      <c r="K404" s="225"/>
      <c r="L404" s="225"/>
      <c r="M404" s="225"/>
      <c r="N404" s="225"/>
      <c r="O404" s="225"/>
      <c r="P404" s="225"/>
      <c r="Q404" s="225"/>
      <c r="R404" s="225"/>
      <c r="S404" s="225"/>
      <c r="T404" s="225"/>
      <c r="U404" s="225"/>
      <c r="V404" s="225"/>
      <c r="W404" s="225"/>
      <c r="X404" s="225"/>
      <c r="Y404" s="206"/>
      <c r="Z404" s="206"/>
      <c r="AA404" s="206"/>
      <c r="AB404" s="206"/>
      <c r="AC404" s="206"/>
      <c r="AD404" s="206"/>
      <c r="AE404" s="206"/>
      <c r="AF404" s="206"/>
      <c r="AG404" s="206" t="s">
        <v>140</v>
      </c>
      <c r="AH404" s="206">
        <v>0</v>
      </c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ht="30.6" outlineLevel="1" x14ac:dyDescent="0.25">
      <c r="A405" s="223"/>
      <c r="B405" s="224"/>
      <c r="C405" s="258" t="s">
        <v>467</v>
      </c>
      <c r="D405" s="230"/>
      <c r="E405" s="231"/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25"/>
      <c r="X405" s="225"/>
      <c r="Y405" s="206"/>
      <c r="Z405" s="206"/>
      <c r="AA405" s="206"/>
      <c r="AB405" s="206"/>
      <c r="AC405" s="206"/>
      <c r="AD405" s="206"/>
      <c r="AE405" s="206"/>
      <c r="AF405" s="206"/>
      <c r="AG405" s="206" t="s">
        <v>140</v>
      </c>
      <c r="AH405" s="206">
        <v>0</v>
      </c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 x14ac:dyDescent="0.25">
      <c r="A406" s="223"/>
      <c r="B406" s="224"/>
      <c r="C406" s="258" t="s">
        <v>348</v>
      </c>
      <c r="D406" s="230"/>
      <c r="E406" s="231"/>
      <c r="F406" s="225"/>
      <c r="G406" s="225"/>
      <c r="H406" s="225"/>
      <c r="I406" s="225"/>
      <c r="J406" s="225"/>
      <c r="K406" s="225"/>
      <c r="L406" s="225"/>
      <c r="M406" s="225"/>
      <c r="N406" s="225"/>
      <c r="O406" s="225"/>
      <c r="P406" s="225"/>
      <c r="Q406" s="225"/>
      <c r="R406" s="225"/>
      <c r="S406" s="225"/>
      <c r="T406" s="225"/>
      <c r="U406" s="225"/>
      <c r="V406" s="225"/>
      <c r="W406" s="225"/>
      <c r="X406" s="225"/>
      <c r="Y406" s="206"/>
      <c r="Z406" s="206"/>
      <c r="AA406" s="206"/>
      <c r="AB406" s="206"/>
      <c r="AC406" s="206"/>
      <c r="AD406" s="206"/>
      <c r="AE406" s="206"/>
      <c r="AF406" s="206"/>
      <c r="AG406" s="206" t="s">
        <v>140</v>
      </c>
      <c r="AH406" s="206">
        <v>0</v>
      </c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 x14ac:dyDescent="0.25">
      <c r="A407" s="223"/>
      <c r="B407" s="224"/>
      <c r="C407" s="258" t="s">
        <v>43</v>
      </c>
      <c r="D407" s="230"/>
      <c r="E407" s="231">
        <v>1</v>
      </c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25"/>
      <c r="Q407" s="225"/>
      <c r="R407" s="225"/>
      <c r="S407" s="225"/>
      <c r="T407" s="225"/>
      <c r="U407" s="225"/>
      <c r="V407" s="225"/>
      <c r="W407" s="225"/>
      <c r="X407" s="225"/>
      <c r="Y407" s="206"/>
      <c r="Z407" s="206"/>
      <c r="AA407" s="206"/>
      <c r="AB407" s="206"/>
      <c r="AC407" s="206"/>
      <c r="AD407" s="206"/>
      <c r="AE407" s="206"/>
      <c r="AF407" s="206"/>
      <c r="AG407" s="206" t="s">
        <v>140</v>
      </c>
      <c r="AH407" s="206">
        <v>0</v>
      </c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 x14ac:dyDescent="0.25">
      <c r="A408" s="239">
        <v>64</v>
      </c>
      <c r="B408" s="240" t="s">
        <v>468</v>
      </c>
      <c r="C408" s="256" t="s">
        <v>469</v>
      </c>
      <c r="D408" s="241" t="s">
        <v>344</v>
      </c>
      <c r="E408" s="242">
        <v>1</v>
      </c>
      <c r="F408" s="243"/>
      <c r="G408" s="244">
        <f>ROUND(E408*F408,2)</f>
        <v>0</v>
      </c>
      <c r="H408" s="226">
        <v>965</v>
      </c>
      <c r="I408" s="225">
        <f>ROUND(E408*H408,2)</f>
        <v>965</v>
      </c>
      <c r="J408" s="226">
        <v>0</v>
      </c>
      <c r="K408" s="225">
        <f>ROUND(E408*J408,2)</f>
        <v>0</v>
      </c>
      <c r="L408" s="225">
        <v>21</v>
      </c>
      <c r="M408" s="225">
        <f>G408*(1+L408/100)</f>
        <v>0</v>
      </c>
      <c r="N408" s="225">
        <v>0.17499999999999999</v>
      </c>
      <c r="O408" s="225">
        <f>ROUND(E408*N408,2)</f>
        <v>0.18</v>
      </c>
      <c r="P408" s="225">
        <v>0</v>
      </c>
      <c r="Q408" s="225">
        <f>ROUND(E408*P408,2)</f>
        <v>0</v>
      </c>
      <c r="R408" s="225"/>
      <c r="S408" s="225" t="s">
        <v>133</v>
      </c>
      <c r="T408" s="225" t="s">
        <v>134</v>
      </c>
      <c r="U408" s="225">
        <v>0</v>
      </c>
      <c r="V408" s="225">
        <f>ROUND(E408*U408,2)</f>
        <v>0</v>
      </c>
      <c r="W408" s="225"/>
      <c r="X408" s="225" t="s">
        <v>199</v>
      </c>
      <c r="Y408" s="206"/>
      <c r="Z408" s="206"/>
      <c r="AA408" s="206"/>
      <c r="AB408" s="206"/>
      <c r="AC408" s="206"/>
      <c r="AD408" s="206"/>
      <c r="AE408" s="206"/>
      <c r="AF408" s="206"/>
      <c r="AG408" s="206" t="s">
        <v>200</v>
      </c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ht="20.399999999999999" outlineLevel="1" x14ac:dyDescent="0.25">
      <c r="A409" s="223"/>
      <c r="B409" s="224"/>
      <c r="C409" s="258" t="s">
        <v>466</v>
      </c>
      <c r="D409" s="230"/>
      <c r="E409" s="231"/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25"/>
      <c r="Q409" s="225"/>
      <c r="R409" s="225"/>
      <c r="S409" s="225"/>
      <c r="T409" s="225"/>
      <c r="U409" s="225"/>
      <c r="V409" s="225"/>
      <c r="W409" s="225"/>
      <c r="X409" s="225"/>
      <c r="Y409" s="206"/>
      <c r="Z409" s="206"/>
      <c r="AA409" s="206"/>
      <c r="AB409" s="206"/>
      <c r="AC409" s="206"/>
      <c r="AD409" s="206"/>
      <c r="AE409" s="206"/>
      <c r="AF409" s="206"/>
      <c r="AG409" s="206" t="s">
        <v>140</v>
      </c>
      <c r="AH409" s="206">
        <v>0</v>
      </c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ht="30.6" outlineLevel="1" x14ac:dyDescent="0.25">
      <c r="A410" s="223"/>
      <c r="B410" s="224"/>
      <c r="C410" s="258" t="s">
        <v>467</v>
      </c>
      <c r="D410" s="230"/>
      <c r="E410" s="231"/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25"/>
      <c r="Q410" s="225"/>
      <c r="R410" s="225"/>
      <c r="S410" s="225"/>
      <c r="T410" s="225"/>
      <c r="U410" s="225"/>
      <c r="V410" s="225"/>
      <c r="W410" s="225"/>
      <c r="X410" s="225"/>
      <c r="Y410" s="206"/>
      <c r="Z410" s="206"/>
      <c r="AA410" s="206"/>
      <c r="AB410" s="206"/>
      <c r="AC410" s="206"/>
      <c r="AD410" s="206"/>
      <c r="AE410" s="206"/>
      <c r="AF410" s="206"/>
      <c r="AG410" s="206" t="s">
        <v>140</v>
      </c>
      <c r="AH410" s="206">
        <v>0</v>
      </c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 x14ac:dyDescent="0.25">
      <c r="A411" s="223"/>
      <c r="B411" s="224"/>
      <c r="C411" s="258" t="s">
        <v>348</v>
      </c>
      <c r="D411" s="230"/>
      <c r="E411" s="231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25"/>
      <c r="X411" s="225"/>
      <c r="Y411" s="206"/>
      <c r="Z411" s="206"/>
      <c r="AA411" s="206"/>
      <c r="AB411" s="206"/>
      <c r="AC411" s="206"/>
      <c r="AD411" s="206"/>
      <c r="AE411" s="206"/>
      <c r="AF411" s="206"/>
      <c r="AG411" s="206" t="s">
        <v>140</v>
      </c>
      <c r="AH411" s="206">
        <v>0</v>
      </c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 outlineLevel="1" x14ac:dyDescent="0.25">
      <c r="A412" s="223"/>
      <c r="B412" s="224"/>
      <c r="C412" s="258" t="s">
        <v>43</v>
      </c>
      <c r="D412" s="230"/>
      <c r="E412" s="231">
        <v>1</v>
      </c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25"/>
      <c r="Q412" s="225"/>
      <c r="R412" s="225"/>
      <c r="S412" s="225"/>
      <c r="T412" s="225"/>
      <c r="U412" s="225"/>
      <c r="V412" s="225"/>
      <c r="W412" s="225"/>
      <c r="X412" s="225"/>
      <c r="Y412" s="206"/>
      <c r="Z412" s="206"/>
      <c r="AA412" s="206"/>
      <c r="AB412" s="206"/>
      <c r="AC412" s="206"/>
      <c r="AD412" s="206"/>
      <c r="AE412" s="206"/>
      <c r="AF412" s="206"/>
      <c r="AG412" s="206" t="s">
        <v>140</v>
      </c>
      <c r="AH412" s="206">
        <v>0</v>
      </c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</row>
    <row r="413" spans="1:60" ht="20.399999999999999" outlineLevel="1" x14ac:dyDescent="0.25">
      <c r="A413" s="239">
        <v>65</v>
      </c>
      <c r="B413" s="240" t="s">
        <v>470</v>
      </c>
      <c r="C413" s="256" t="s">
        <v>471</v>
      </c>
      <c r="D413" s="241" t="s">
        <v>344</v>
      </c>
      <c r="E413" s="242">
        <v>1</v>
      </c>
      <c r="F413" s="243"/>
      <c r="G413" s="244">
        <f>ROUND(E413*F413,2)</f>
        <v>0</v>
      </c>
      <c r="H413" s="226">
        <v>0</v>
      </c>
      <c r="I413" s="225">
        <f>ROUND(E413*H413,2)</f>
        <v>0</v>
      </c>
      <c r="J413" s="226">
        <v>841</v>
      </c>
      <c r="K413" s="225">
        <f>ROUND(E413*J413,2)</f>
        <v>841</v>
      </c>
      <c r="L413" s="225">
        <v>21</v>
      </c>
      <c r="M413" s="225">
        <f>G413*(1+L413/100)</f>
        <v>0</v>
      </c>
      <c r="N413" s="225">
        <v>3.0759999999999999E-2</v>
      </c>
      <c r="O413" s="225">
        <f>ROUND(E413*N413,2)</f>
        <v>0.03</v>
      </c>
      <c r="P413" s="225">
        <v>0</v>
      </c>
      <c r="Q413" s="225">
        <f>ROUND(E413*P413,2)</f>
        <v>0</v>
      </c>
      <c r="R413" s="225"/>
      <c r="S413" s="225" t="s">
        <v>133</v>
      </c>
      <c r="T413" s="225" t="s">
        <v>134</v>
      </c>
      <c r="U413" s="225">
        <v>0</v>
      </c>
      <c r="V413" s="225">
        <f>ROUND(E413*U413,2)</f>
        <v>0</v>
      </c>
      <c r="W413" s="225"/>
      <c r="X413" s="225" t="s">
        <v>135</v>
      </c>
      <c r="Y413" s="206"/>
      <c r="Z413" s="206"/>
      <c r="AA413" s="206"/>
      <c r="AB413" s="206"/>
      <c r="AC413" s="206"/>
      <c r="AD413" s="206"/>
      <c r="AE413" s="206"/>
      <c r="AF413" s="206"/>
      <c r="AG413" s="206" t="s">
        <v>136</v>
      </c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outlineLevel="1" x14ac:dyDescent="0.25">
      <c r="A414" s="223"/>
      <c r="B414" s="224"/>
      <c r="C414" s="257" t="s">
        <v>472</v>
      </c>
      <c r="D414" s="245"/>
      <c r="E414" s="245"/>
      <c r="F414" s="245"/>
      <c r="G414" s="24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25"/>
      <c r="X414" s="225"/>
      <c r="Y414" s="206"/>
      <c r="Z414" s="206"/>
      <c r="AA414" s="206"/>
      <c r="AB414" s="206"/>
      <c r="AC414" s="206"/>
      <c r="AD414" s="206"/>
      <c r="AE414" s="206"/>
      <c r="AF414" s="206"/>
      <c r="AG414" s="206" t="s">
        <v>138</v>
      </c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</row>
    <row r="415" spans="1:60" ht="20.399999999999999" outlineLevel="1" x14ac:dyDescent="0.25">
      <c r="A415" s="223"/>
      <c r="B415" s="224"/>
      <c r="C415" s="258" t="s">
        <v>466</v>
      </c>
      <c r="D415" s="230"/>
      <c r="E415" s="231"/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25"/>
      <c r="Q415" s="225"/>
      <c r="R415" s="225"/>
      <c r="S415" s="225"/>
      <c r="T415" s="225"/>
      <c r="U415" s="225"/>
      <c r="V415" s="225"/>
      <c r="W415" s="225"/>
      <c r="X415" s="225"/>
      <c r="Y415" s="206"/>
      <c r="Z415" s="206"/>
      <c r="AA415" s="206"/>
      <c r="AB415" s="206"/>
      <c r="AC415" s="206"/>
      <c r="AD415" s="206"/>
      <c r="AE415" s="206"/>
      <c r="AF415" s="206"/>
      <c r="AG415" s="206" t="s">
        <v>140</v>
      </c>
      <c r="AH415" s="206">
        <v>0</v>
      </c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ht="30.6" outlineLevel="1" x14ac:dyDescent="0.25">
      <c r="A416" s="223"/>
      <c r="B416" s="224"/>
      <c r="C416" s="258" t="s">
        <v>467</v>
      </c>
      <c r="D416" s="230"/>
      <c r="E416" s="231"/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25"/>
      <c r="Q416" s="225"/>
      <c r="R416" s="225"/>
      <c r="S416" s="225"/>
      <c r="T416" s="225"/>
      <c r="U416" s="225"/>
      <c r="V416" s="225"/>
      <c r="W416" s="225"/>
      <c r="X416" s="225"/>
      <c r="Y416" s="206"/>
      <c r="Z416" s="206"/>
      <c r="AA416" s="206"/>
      <c r="AB416" s="206"/>
      <c r="AC416" s="206"/>
      <c r="AD416" s="206"/>
      <c r="AE416" s="206"/>
      <c r="AF416" s="206"/>
      <c r="AG416" s="206" t="s">
        <v>140</v>
      </c>
      <c r="AH416" s="206">
        <v>0</v>
      </c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 x14ac:dyDescent="0.25">
      <c r="A417" s="223"/>
      <c r="B417" s="224"/>
      <c r="C417" s="258" t="s">
        <v>348</v>
      </c>
      <c r="D417" s="230"/>
      <c r="E417" s="231"/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25"/>
      <c r="X417" s="225"/>
      <c r="Y417" s="206"/>
      <c r="Z417" s="206"/>
      <c r="AA417" s="206"/>
      <c r="AB417" s="206"/>
      <c r="AC417" s="206"/>
      <c r="AD417" s="206"/>
      <c r="AE417" s="206"/>
      <c r="AF417" s="206"/>
      <c r="AG417" s="206" t="s">
        <v>140</v>
      </c>
      <c r="AH417" s="206">
        <v>0</v>
      </c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outlineLevel="1" x14ac:dyDescent="0.25">
      <c r="A418" s="223"/>
      <c r="B418" s="224"/>
      <c r="C418" s="258" t="s">
        <v>43</v>
      </c>
      <c r="D418" s="230"/>
      <c r="E418" s="231">
        <v>1</v>
      </c>
      <c r="F418" s="225"/>
      <c r="G418" s="225"/>
      <c r="H418" s="225"/>
      <c r="I418" s="225"/>
      <c r="J418" s="225"/>
      <c r="K418" s="225"/>
      <c r="L418" s="225"/>
      <c r="M418" s="225"/>
      <c r="N418" s="225"/>
      <c r="O418" s="225"/>
      <c r="P418" s="225"/>
      <c r="Q418" s="225"/>
      <c r="R418" s="225"/>
      <c r="S418" s="225"/>
      <c r="T418" s="225"/>
      <c r="U418" s="225"/>
      <c r="V418" s="225"/>
      <c r="W418" s="225"/>
      <c r="X418" s="225"/>
      <c r="Y418" s="206"/>
      <c r="Z418" s="206"/>
      <c r="AA418" s="206"/>
      <c r="AB418" s="206"/>
      <c r="AC418" s="206"/>
      <c r="AD418" s="206"/>
      <c r="AE418" s="206"/>
      <c r="AF418" s="206"/>
      <c r="AG418" s="206" t="s">
        <v>140</v>
      </c>
      <c r="AH418" s="206">
        <v>0</v>
      </c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</row>
    <row r="419" spans="1:60" ht="20.399999999999999" outlineLevel="1" x14ac:dyDescent="0.25">
      <c r="A419" s="239">
        <v>66</v>
      </c>
      <c r="B419" s="240" t="s">
        <v>473</v>
      </c>
      <c r="C419" s="256" t="s">
        <v>474</v>
      </c>
      <c r="D419" s="241" t="s">
        <v>344</v>
      </c>
      <c r="E419" s="242">
        <v>1</v>
      </c>
      <c r="F419" s="243"/>
      <c r="G419" s="244">
        <f>ROUND(E419*F419,2)</f>
        <v>0</v>
      </c>
      <c r="H419" s="226">
        <v>747</v>
      </c>
      <c r="I419" s="225">
        <f>ROUND(E419*H419,2)</f>
        <v>747</v>
      </c>
      <c r="J419" s="226">
        <v>0</v>
      </c>
      <c r="K419" s="225">
        <f>ROUND(E419*J419,2)</f>
        <v>0</v>
      </c>
      <c r="L419" s="225">
        <v>21</v>
      </c>
      <c r="M419" s="225">
        <f>G419*(1+L419/100)</f>
        <v>0</v>
      </c>
      <c r="N419" s="225">
        <v>7.0000000000000007E-2</v>
      </c>
      <c r="O419" s="225">
        <f>ROUND(E419*N419,2)</f>
        <v>7.0000000000000007E-2</v>
      </c>
      <c r="P419" s="225">
        <v>0</v>
      </c>
      <c r="Q419" s="225">
        <f>ROUND(E419*P419,2)</f>
        <v>0</v>
      </c>
      <c r="R419" s="225"/>
      <c r="S419" s="225" t="s">
        <v>133</v>
      </c>
      <c r="T419" s="225" t="s">
        <v>134</v>
      </c>
      <c r="U419" s="225">
        <v>0</v>
      </c>
      <c r="V419" s="225">
        <f>ROUND(E419*U419,2)</f>
        <v>0</v>
      </c>
      <c r="W419" s="225"/>
      <c r="X419" s="225" t="s">
        <v>199</v>
      </c>
      <c r="Y419" s="206"/>
      <c r="Z419" s="206"/>
      <c r="AA419" s="206"/>
      <c r="AB419" s="206"/>
      <c r="AC419" s="206"/>
      <c r="AD419" s="206"/>
      <c r="AE419" s="206"/>
      <c r="AF419" s="206"/>
      <c r="AG419" s="206" t="s">
        <v>200</v>
      </c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</row>
    <row r="420" spans="1:60" ht="20.399999999999999" outlineLevel="1" x14ac:dyDescent="0.25">
      <c r="A420" s="223"/>
      <c r="B420" s="224"/>
      <c r="C420" s="258" t="s">
        <v>466</v>
      </c>
      <c r="D420" s="230"/>
      <c r="E420" s="231"/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25"/>
      <c r="X420" s="225"/>
      <c r="Y420" s="206"/>
      <c r="Z420" s="206"/>
      <c r="AA420" s="206"/>
      <c r="AB420" s="206"/>
      <c r="AC420" s="206"/>
      <c r="AD420" s="206"/>
      <c r="AE420" s="206"/>
      <c r="AF420" s="206"/>
      <c r="AG420" s="206" t="s">
        <v>140</v>
      </c>
      <c r="AH420" s="206">
        <v>0</v>
      </c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6"/>
      <c r="BA420" s="206"/>
      <c r="BB420" s="206"/>
      <c r="BC420" s="206"/>
      <c r="BD420" s="206"/>
      <c r="BE420" s="206"/>
      <c r="BF420" s="206"/>
      <c r="BG420" s="206"/>
      <c r="BH420" s="206"/>
    </row>
    <row r="421" spans="1:60" ht="30.6" outlineLevel="1" x14ac:dyDescent="0.25">
      <c r="A421" s="223"/>
      <c r="B421" s="224"/>
      <c r="C421" s="258" t="s">
        <v>467</v>
      </c>
      <c r="D421" s="230"/>
      <c r="E421" s="231"/>
      <c r="F421" s="225"/>
      <c r="G421" s="225"/>
      <c r="H421" s="225"/>
      <c r="I421" s="225"/>
      <c r="J421" s="225"/>
      <c r="K421" s="225"/>
      <c r="L421" s="225"/>
      <c r="M421" s="225"/>
      <c r="N421" s="225"/>
      <c r="O421" s="225"/>
      <c r="P421" s="225"/>
      <c r="Q421" s="225"/>
      <c r="R421" s="225"/>
      <c r="S421" s="225"/>
      <c r="T421" s="225"/>
      <c r="U421" s="225"/>
      <c r="V421" s="225"/>
      <c r="W421" s="225"/>
      <c r="X421" s="225"/>
      <c r="Y421" s="206"/>
      <c r="Z421" s="206"/>
      <c r="AA421" s="206"/>
      <c r="AB421" s="206"/>
      <c r="AC421" s="206"/>
      <c r="AD421" s="206"/>
      <c r="AE421" s="206"/>
      <c r="AF421" s="206"/>
      <c r="AG421" s="206" t="s">
        <v>140</v>
      </c>
      <c r="AH421" s="206">
        <v>0</v>
      </c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outlineLevel="1" x14ac:dyDescent="0.25">
      <c r="A422" s="223"/>
      <c r="B422" s="224"/>
      <c r="C422" s="258" t="s">
        <v>348</v>
      </c>
      <c r="D422" s="230"/>
      <c r="E422" s="231"/>
      <c r="F422" s="225"/>
      <c r="G422" s="225"/>
      <c r="H422" s="225"/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06"/>
      <c r="Z422" s="206"/>
      <c r="AA422" s="206"/>
      <c r="AB422" s="206"/>
      <c r="AC422" s="206"/>
      <c r="AD422" s="206"/>
      <c r="AE422" s="206"/>
      <c r="AF422" s="206"/>
      <c r="AG422" s="206" t="s">
        <v>140</v>
      </c>
      <c r="AH422" s="206">
        <v>0</v>
      </c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6"/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 x14ac:dyDescent="0.25">
      <c r="A423" s="223"/>
      <c r="B423" s="224"/>
      <c r="C423" s="258" t="s">
        <v>43</v>
      </c>
      <c r="D423" s="230"/>
      <c r="E423" s="231">
        <v>1</v>
      </c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  <c r="W423" s="225"/>
      <c r="X423" s="225"/>
      <c r="Y423" s="206"/>
      <c r="Z423" s="206"/>
      <c r="AA423" s="206"/>
      <c r="AB423" s="206"/>
      <c r="AC423" s="206"/>
      <c r="AD423" s="206"/>
      <c r="AE423" s="206"/>
      <c r="AF423" s="206"/>
      <c r="AG423" s="206" t="s">
        <v>140</v>
      </c>
      <c r="AH423" s="206">
        <v>0</v>
      </c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ht="20.399999999999999" outlineLevel="1" x14ac:dyDescent="0.25">
      <c r="A424" s="239">
        <v>67</v>
      </c>
      <c r="B424" s="240" t="s">
        <v>475</v>
      </c>
      <c r="C424" s="256" t="s">
        <v>476</v>
      </c>
      <c r="D424" s="241" t="s">
        <v>344</v>
      </c>
      <c r="E424" s="242">
        <v>1</v>
      </c>
      <c r="F424" s="243"/>
      <c r="G424" s="244">
        <f>ROUND(E424*F424,2)</f>
        <v>0</v>
      </c>
      <c r="H424" s="226">
        <v>0</v>
      </c>
      <c r="I424" s="225">
        <f>ROUND(E424*H424,2)</f>
        <v>0</v>
      </c>
      <c r="J424" s="226">
        <v>1180</v>
      </c>
      <c r="K424" s="225">
        <f>ROUND(E424*J424,2)</f>
        <v>1180</v>
      </c>
      <c r="L424" s="225">
        <v>21</v>
      </c>
      <c r="M424" s="225">
        <f>G424*(1+L424/100)</f>
        <v>0</v>
      </c>
      <c r="N424" s="225">
        <v>3.0759999999999999E-2</v>
      </c>
      <c r="O424" s="225">
        <f>ROUND(E424*N424,2)</f>
        <v>0.03</v>
      </c>
      <c r="P424" s="225">
        <v>0</v>
      </c>
      <c r="Q424" s="225">
        <f>ROUND(E424*P424,2)</f>
        <v>0</v>
      </c>
      <c r="R424" s="225"/>
      <c r="S424" s="225" t="s">
        <v>133</v>
      </c>
      <c r="T424" s="225" t="s">
        <v>134</v>
      </c>
      <c r="U424" s="225">
        <v>0</v>
      </c>
      <c r="V424" s="225">
        <f>ROUND(E424*U424,2)</f>
        <v>0</v>
      </c>
      <c r="W424" s="225"/>
      <c r="X424" s="225" t="s">
        <v>135</v>
      </c>
      <c r="Y424" s="206"/>
      <c r="Z424" s="206"/>
      <c r="AA424" s="206"/>
      <c r="AB424" s="206"/>
      <c r="AC424" s="206"/>
      <c r="AD424" s="206"/>
      <c r="AE424" s="206"/>
      <c r="AF424" s="206"/>
      <c r="AG424" s="206" t="s">
        <v>136</v>
      </c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 x14ac:dyDescent="0.25">
      <c r="A425" s="223"/>
      <c r="B425" s="224"/>
      <c r="C425" s="257" t="s">
        <v>477</v>
      </c>
      <c r="D425" s="245"/>
      <c r="E425" s="245"/>
      <c r="F425" s="245"/>
      <c r="G425" s="245"/>
      <c r="H425" s="225"/>
      <c r="I425" s="225"/>
      <c r="J425" s="225"/>
      <c r="K425" s="225"/>
      <c r="L425" s="225"/>
      <c r="M425" s="225"/>
      <c r="N425" s="225"/>
      <c r="O425" s="225"/>
      <c r="P425" s="225"/>
      <c r="Q425" s="225"/>
      <c r="R425" s="225"/>
      <c r="S425" s="225"/>
      <c r="T425" s="225"/>
      <c r="U425" s="225"/>
      <c r="V425" s="225"/>
      <c r="W425" s="225"/>
      <c r="X425" s="225"/>
      <c r="Y425" s="206"/>
      <c r="Z425" s="206"/>
      <c r="AA425" s="206"/>
      <c r="AB425" s="206"/>
      <c r="AC425" s="206"/>
      <c r="AD425" s="206"/>
      <c r="AE425" s="206"/>
      <c r="AF425" s="206"/>
      <c r="AG425" s="206" t="s">
        <v>138</v>
      </c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ht="20.399999999999999" outlineLevel="1" x14ac:dyDescent="0.25">
      <c r="A426" s="223"/>
      <c r="B426" s="224"/>
      <c r="C426" s="258" t="s">
        <v>466</v>
      </c>
      <c r="D426" s="230"/>
      <c r="E426" s="231"/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  <c r="W426" s="225"/>
      <c r="X426" s="225"/>
      <c r="Y426" s="206"/>
      <c r="Z426" s="206"/>
      <c r="AA426" s="206"/>
      <c r="AB426" s="206"/>
      <c r="AC426" s="206"/>
      <c r="AD426" s="206"/>
      <c r="AE426" s="206"/>
      <c r="AF426" s="206"/>
      <c r="AG426" s="206" t="s">
        <v>140</v>
      </c>
      <c r="AH426" s="206">
        <v>0</v>
      </c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ht="30.6" outlineLevel="1" x14ac:dyDescent="0.25">
      <c r="A427" s="223"/>
      <c r="B427" s="224"/>
      <c r="C427" s="258" t="s">
        <v>467</v>
      </c>
      <c r="D427" s="230"/>
      <c r="E427" s="231"/>
      <c r="F427" s="225"/>
      <c r="G427" s="225"/>
      <c r="H427" s="225"/>
      <c r="I427" s="225"/>
      <c r="J427" s="225"/>
      <c r="K427" s="225"/>
      <c r="L427" s="225"/>
      <c r="M427" s="225"/>
      <c r="N427" s="225"/>
      <c r="O427" s="225"/>
      <c r="P427" s="225"/>
      <c r="Q427" s="225"/>
      <c r="R427" s="225"/>
      <c r="S427" s="225"/>
      <c r="T427" s="225"/>
      <c r="U427" s="225"/>
      <c r="V427" s="225"/>
      <c r="W427" s="225"/>
      <c r="X427" s="225"/>
      <c r="Y427" s="206"/>
      <c r="Z427" s="206"/>
      <c r="AA427" s="206"/>
      <c r="AB427" s="206"/>
      <c r="AC427" s="206"/>
      <c r="AD427" s="206"/>
      <c r="AE427" s="206"/>
      <c r="AF427" s="206"/>
      <c r="AG427" s="206" t="s">
        <v>140</v>
      </c>
      <c r="AH427" s="206">
        <v>0</v>
      </c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 x14ac:dyDescent="0.25">
      <c r="A428" s="223"/>
      <c r="B428" s="224"/>
      <c r="C428" s="258" t="s">
        <v>348</v>
      </c>
      <c r="D428" s="230"/>
      <c r="E428" s="231"/>
      <c r="F428" s="225"/>
      <c r="G428" s="225"/>
      <c r="H428" s="225"/>
      <c r="I428" s="225"/>
      <c r="J428" s="225"/>
      <c r="K428" s="225"/>
      <c r="L428" s="225"/>
      <c r="M428" s="225"/>
      <c r="N428" s="225"/>
      <c r="O428" s="225"/>
      <c r="P428" s="225"/>
      <c r="Q428" s="225"/>
      <c r="R428" s="225"/>
      <c r="S428" s="225"/>
      <c r="T428" s="225"/>
      <c r="U428" s="225"/>
      <c r="V428" s="225"/>
      <c r="W428" s="225"/>
      <c r="X428" s="225"/>
      <c r="Y428" s="206"/>
      <c r="Z428" s="206"/>
      <c r="AA428" s="206"/>
      <c r="AB428" s="206"/>
      <c r="AC428" s="206"/>
      <c r="AD428" s="206"/>
      <c r="AE428" s="206"/>
      <c r="AF428" s="206"/>
      <c r="AG428" s="206" t="s">
        <v>140</v>
      </c>
      <c r="AH428" s="206">
        <v>0</v>
      </c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outlineLevel="1" x14ac:dyDescent="0.25">
      <c r="A429" s="223"/>
      <c r="B429" s="224"/>
      <c r="C429" s="258" t="s">
        <v>43</v>
      </c>
      <c r="D429" s="230"/>
      <c r="E429" s="231">
        <v>1</v>
      </c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  <c r="W429" s="225"/>
      <c r="X429" s="225"/>
      <c r="Y429" s="206"/>
      <c r="Z429" s="206"/>
      <c r="AA429" s="206"/>
      <c r="AB429" s="206"/>
      <c r="AC429" s="206"/>
      <c r="AD429" s="206"/>
      <c r="AE429" s="206"/>
      <c r="AF429" s="206"/>
      <c r="AG429" s="206" t="s">
        <v>140</v>
      </c>
      <c r="AH429" s="206">
        <v>0</v>
      </c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ht="20.399999999999999" outlineLevel="1" x14ac:dyDescent="0.25">
      <c r="A430" s="239">
        <v>68</v>
      </c>
      <c r="B430" s="240" t="s">
        <v>478</v>
      </c>
      <c r="C430" s="256" t="s">
        <v>479</v>
      </c>
      <c r="D430" s="241" t="s">
        <v>344</v>
      </c>
      <c r="E430" s="242">
        <v>1</v>
      </c>
      <c r="F430" s="243"/>
      <c r="G430" s="244">
        <f>ROUND(E430*F430,2)</f>
        <v>0</v>
      </c>
      <c r="H430" s="226">
        <v>909</v>
      </c>
      <c r="I430" s="225">
        <f>ROUND(E430*H430,2)</f>
        <v>909</v>
      </c>
      <c r="J430" s="226">
        <v>0</v>
      </c>
      <c r="K430" s="225">
        <f>ROUND(E430*J430,2)</f>
        <v>0</v>
      </c>
      <c r="L430" s="225">
        <v>21</v>
      </c>
      <c r="M430" s="225">
        <f>G430*(1+L430/100)</f>
        <v>0</v>
      </c>
      <c r="N430" s="225">
        <v>0.17</v>
      </c>
      <c r="O430" s="225">
        <f>ROUND(E430*N430,2)</f>
        <v>0.17</v>
      </c>
      <c r="P430" s="225">
        <v>0</v>
      </c>
      <c r="Q430" s="225">
        <f>ROUND(E430*P430,2)</f>
        <v>0</v>
      </c>
      <c r="R430" s="225"/>
      <c r="S430" s="225" t="s">
        <v>133</v>
      </c>
      <c r="T430" s="225" t="s">
        <v>134</v>
      </c>
      <c r="U430" s="225">
        <v>0</v>
      </c>
      <c r="V430" s="225">
        <f>ROUND(E430*U430,2)</f>
        <v>0</v>
      </c>
      <c r="W430" s="225"/>
      <c r="X430" s="225" t="s">
        <v>199</v>
      </c>
      <c r="Y430" s="206"/>
      <c r="Z430" s="206"/>
      <c r="AA430" s="206"/>
      <c r="AB430" s="206"/>
      <c r="AC430" s="206"/>
      <c r="AD430" s="206"/>
      <c r="AE430" s="206"/>
      <c r="AF430" s="206"/>
      <c r="AG430" s="206" t="s">
        <v>200</v>
      </c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ht="20.399999999999999" outlineLevel="1" x14ac:dyDescent="0.25">
      <c r="A431" s="223"/>
      <c r="B431" s="224"/>
      <c r="C431" s="258" t="s">
        <v>466</v>
      </c>
      <c r="D431" s="230"/>
      <c r="E431" s="231"/>
      <c r="F431" s="225"/>
      <c r="G431" s="225"/>
      <c r="H431" s="225"/>
      <c r="I431" s="225"/>
      <c r="J431" s="225"/>
      <c r="K431" s="225"/>
      <c r="L431" s="225"/>
      <c r="M431" s="225"/>
      <c r="N431" s="225"/>
      <c r="O431" s="225"/>
      <c r="P431" s="225"/>
      <c r="Q431" s="225"/>
      <c r="R431" s="225"/>
      <c r="S431" s="225"/>
      <c r="T431" s="225"/>
      <c r="U431" s="225"/>
      <c r="V431" s="225"/>
      <c r="W431" s="225"/>
      <c r="X431" s="225"/>
      <c r="Y431" s="206"/>
      <c r="Z431" s="206"/>
      <c r="AA431" s="206"/>
      <c r="AB431" s="206"/>
      <c r="AC431" s="206"/>
      <c r="AD431" s="206"/>
      <c r="AE431" s="206"/>
      <c r="AF431" s="206"/>
      <c r="AG431" s="206" t="s">
        <v>140</v>
      </c>
      <c r="AH431" s="206">
        <v>0</v>
      </c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ht="30.6" outlineLevel="1" x14ac:dyDescent="0.25">
      <c r="A432" s="223"/>
      <c r="B432" s="224"/>
      <c r="C432" s="258" t="s">
        <v>467</v>
      </c>
      <c r="D432" s="230"/>
      <c r="E432" s="231"/>
      <c r="F432" s="225"/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  <c r="W432" s="225"/>
      <c r="X432" s="225"/>
      <c r="Y432" s="206"/>
      <c r="Z432" s="206"/>
      <c r="AA432" s="206"/>
      <c r="AB432" s="206"/>
      <c r="AC432" s="206"/>
      <c r="AD432" s="206"/>
      <c r="AE432" s="206"/>
      <c r="AF432" s="206"/>
      <c r="AG432" s="206" t="s">
        <v>140</v>
      </c>
      <c r="AH432" s="206">
        <v>0</v>
      </c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6"/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 x14ac:dyDescent="0.25">
      <c r="A433" s="223"/>
      <c r="B433" s="224"/>
      <c r="C433" s="258" t="s">
        <v>348</v>
      </c>
      <c r="D433" s="230"/>
      <c r="E433" s="231"/>
      <c r="F433" s="225"/>
      <c r="G433" s="225"/>
      <c r="H433" s="225"/>
      <c r="I433" s="225"/>
      <c r="J433" s="225"/>
      <c r="K433" s="225"/>
      <c r="L433" s="225"/>
      <c r="M433" s="225"/>
      <c r="N433" s="225"/>
      <c r="O433" s="225"/>
      <c r="P433" s="225"/>
      <c r="Q433" s="225"/>
      <c r="R433" s="225"/>
      <c r="S433" s="225"/>
      <c r="T433" s="225"/>
      <c r="U433" s="225"/>
      <c r="V433" s="225"/>
      <c r="W433" s="225"/>
      <c r="X433" s="225"/>
      <c r="Y433" s="206"/>
      <c r="Z433" s="206"/>
      <c r="AA433" s="206"/>
      <c r="AB433" s="206"/>
      <c r="AC433" s="206"/>
      <c r="AD433" s="206"/>
      <c r="AE433" s="206"/>
      <c r="AF433" s="206"/>
      <c r="AG433" s="206" t="s">
        <v>140</v>
      </c>
      <c r="AH433" s="206">
        <v>0</v>
      </c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outlineLevel="1" x14ac:dyDescent="0.25">
      <c r="A434" s="223"/>
      <c r="B434" s="224"/>
      <c r="C434" s="258" t="s">
        <v>43</v>
      </c>
      <c r="D434" s="230"/>
      <c r="E434" s="231">
        <v>1</v>
      </c>
      <c r="F434" s="225"/>
      <c r="G434" s="225"/>
      <c r="H434" s="225"/>
      <c r="I434" s="225"/>
      <c r="J434" s="225"/>
      <c r="K434" s="225"/>
      <c r="L434" s="225"/>
      <c r="M434" s="225"/>
      <c r="N434" s="225"/>
      <c r="O434" s="225"/>
      <c r="P434" s="225"/>
      <c r="Q434" s="225"/>
      <c r="R434" s="225"/>
      <c r="S434" s="225"/>
      <c r="T434" s="225"/>
      <c r="U434" s="225"/>
      <c r="V434" s="225"/>
      <c r="W434" s="225"/>
      <c r="X434" s="225"/>
      <c r="Y434" s="206"/>
      <c r="Z434" s="206"/>
      <c r="AA434" s="206"/>
      <c r="AB434" s="206"/>
      <c r="AC434" s="206"/>
      <c r="AD434" s="206"/>
      <c r="AE434" s="206"/>
      <c r="AF434" s="206"/>
      <c r="AG434" s="206" t="s">
        <v>140</v>
      </c>
      <c r="AH434" s="206">
        <v>0</v>
      </c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ht="20.399999999999999" outlineLevel="1" x14ac:dyDescent="0.25">
      <c r="A435" s="239">
        <v>69</v>
      </c>
      <c r="B435" s="240" t="s">
        <v>480</v>
      </c>
      <c r="C435" s="256" t="s">
        <v>481</v>
      </c>
      <c r="D435" s="241" t="s">
        <v>344</v>
      </c>
      <c r="E435" s="242">
        <v>3</v>
      </c>
      <c r="F435" s="243"/>
      <c r="G435" s="244">
        <f>ROUND(E435*F435,2)</f>
        <v>0</v>
      </c>
      <c r="H435" s="226">
        <v>0</v>
      </c>
      <c r="I435" s="225">
        <f>ROUND(E435*H435,2)</f>
        <v>0</v>
      </c>
      <c r="J435" s="226">
        <v>1270</v>
      </c>
      <c r="K435" s="225">
        <f>ROUND(E435*J435,2)</f>
        <v>3810</v>
      </c>
      <c r="L435" s="225">
        <v>21</v>
      </c>
      <c r="M435" s="225">
        <f>G435*(1+L435/100)</f>
        <v>0</v>
      </c>
      <c r="N435" s="225">
        <v>0.21734000000000001</v>
      </c>
      <c r="O435" s="225">
        <f>ROUND(E435*N435,2)</f>
        <v>0.65</v>
      </c>
      <c r="P435" s="225">
        <v>0</v>
      </c>
      <c r="Q435" s="225">
        <f>ROUND(E435*P435,2)</f>
        <v>0</v>
      </c>
      <c r="R435" s="225"/>
      <c r="S435" s="225" t="s">
        <v>133</v>
      </c>
      <c r="T435" s="225" t="s">
        <v>134</v>
      </c>
      <c r="U435" s="225">
        <v>0</v>
      </c>
      <c r="V435" s="225">
        <f>ROUND(E435*U435,2)</f>
        <v>0</v>
      </c>
      <c r="W435" s="225"/>
      <c r="X435" s="225" t="s">
        <v>135</v>
      </c>
      <c r="Y435" s="206"/>
      <c r="Z435" s="206"/>
      <c r="AA435" s="206"/>
      <c r="AB435" s="206"/>
      <c r="AC435" s="206"/>
      <c r="AD435" s="206"/>
      <c r="AE435" s="206"/>
      <c r="AF435" s="206"/>
      <c r="AG435" s="206" t="s">
        <v>136</v>
      </c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outlineLevel="1" x14ac:dyDescent="0.25">
      <c r="A436" s="223"/>
      <c r="B436" s="224"/>
      <c r="C436" s="257" t="s">
        <v>482</v>
      </c>
      <c r="D436" s="245"/>
      <c r="E436" s="245"/>
      <c r="F436" s="245"/>
      <c r="G436" s="245"/>
      <c r="H436" s="225"/>
      <c r="I436" s="225"/>
      <c r="J436" s="225"/>
      <c r="K436" s="225"/>
      <c r="L436" s="225"/>
      <c r="M436" s="225"/>
      <c r="N436" s="225"/>
      <c r="O436" s="225"/>
      <c r="P436" s="225"/>
      <c r="Q436" s="225"/>
      <c r="R436" s="225"/>
      <c r="S436" s="225"/>
      <c r="T436" s="225"/>
      <c r="U436" s="225"/>
      <c r="V436" s="225"/>
      <c r="W436" s="225"/>
      <c r="X436" s="225"/>
      <c r="Y436" s="206"/>
      <c r="Z436" s="206"/>
      <c r="AA436" s="206"/>
      <c r="AB436" s="206"/>
      <c r="AC436" s="206"/>
      <c r="AD436" s="206"/>
      <c r="AE436" s="206"/>
      <c r="AF436" s="206"/>
      <c r="AG436" s="206" t="s">
        <v>138</v>
      </c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 x14ac:dyDescent="0.25">
      <c r="A437" s="223"/>
      <c r="B437" s="224"/>
      <c r="C437" s="258" t="s">
        <v>483</v>
      </c>
      <c r="D437" s="230"/>
      <c r="E437" s="231"/>
      <c r="F437" s="225"/>
      <c r="G437" s="225"/>
      <c r="H437" s="225"/>
      <c r="I437" s="225"/>
      <c r="J437" s="225"/>
      <c r="K437" s="225"/>
      <c r="L437" s="225"/>
      <c r="M437" s="225"/>
      <c r="N437" s="225"/>
      <c r="O437" s="225"/>
      <c r="P437" s="225"/>
      <c r="Q437" s="225"/>
      <c r="R437" s="225"/>
      <c r="S437" s="225"/>
      <c r="T437" s="225"/>
      <c r="U437" s="225"/>
      <c r="V437" s="225"/>
      <c r="W437" s="225"/>
      <c r="X437" s="225"/>
      <c r="Y437" s="206"/>
      <c r="Z437" s="206"/>
      <c r="AA437" s="206"/>
      <c r="AB437" s="206"/>
      <c r="AC437" s="206"/>
      <c r="AD437" s="206"/>
      <c r="AE437" s="206"/>
      <c r="AF437" s="206"/>
      <c r="AG437" s="206" t="s">
        <v>140</v>
      </c>
      <c r="AH437" s="206">
        <v>0</v>
      </c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outlineLevel="1" x14ac:dyDescent="0.25">
      <c r="A438" s="223"/>
      <c r="B438" s="224"/>
      <c r="C438" s="258" t="s">
        <v>484</v>
      </c>
      <c r="D438" s="230"/>
      <c r="E438" s="231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  <c r="W438" s="225"/>
      <c r="X438" s="225"/>
      <c r="Y438" s="206"/>
      <c r="Z438" s="206"/>
      <c r="AA438" s="206"/>
      <c r="AB438" s="206"/>
      <c r="AC438" s="206"/>
      <c r="AD438" s="206"/>
      <c r="AE438" s="206"/>
      <c r="AF438" s="206"/>
      <c r="AG438" s="206" t="s">
        <v>140</v>
      </c>
      <c r="AH438" s="206">
        <v>0</v>
      </c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6"/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 x14ac:dyDescent="0.25">
      <c r="A439" s="223"/>
      <c r="B439" s="224"/>
      <c r="C439" s="258" t="s">
        <v>64</v>
      </c>
      <c r="D439" s="230"/>
      <c r="E439" s="231">
        <v>3</v>
      </c>
      <c r="F439" s="225"/>
      <c r="G439" s="225"/>
      <c r="H439" s="225"/>
      <c r="I439" s="225"/>
      <c r="J439" s="225"/>
      <c r="K439" s="225"/>
      <c r="L439" s="225"/>
      <c r="M439" s="225"/>
      <c r="N439" s="225"/>
      <c r="O439" s="225"/>
      <c r="P439" s="225"/>
      <c r="Q439" s="225"/>
      <c r="R439" s="225"/>
      <c r="S439" s="225"/>
      <c r="T439" s="225"/>
      <c r="U439" s="225"/>
      <c r="V439" s="225"/>
      <c r="W439" s="225"/>
      <c r="X439" s="225"/>
      <c r="Y439" s="206"/>
      <c r="Z439" s="206"/>
      <c r="AA439" s="206"/>
      <c r="AB439" s="206"/>
      <c r="AC439" s="206"/>
      <c r="AD439" s="206"/>
      <c r="AE439" s="206"/>
      <c r="AF439" s="206"/>
      <c r="AG439" s="206" t="s">
        <v>140</v>
      </c>
      <c r="AH439" s="206">
        <v>0</v>
      </c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outlineLevel="1" x14ac:dyDescent="0.25">
      <c r="A440" s="239">
        <v>70</v>
      </c>
      <c r="B440" s="240" t="s">
        <v>485</v>
      </c>
      <c r="C440" s="256" t="s">
        <v>486</v>
      </c>
      <c r="D440" s="241" t="s">
        <v>344</v>
      </c>
      <c r="E440" s="242">
        <v>3</v>
      </c>
      <c r="F440" s="243"/>
      <c r="G440" s="244">
        <f>ROUND(E440*F440,2)</f>
        <v>0</v>
      </c>
      <c r="H440" s="226">
        <v>6360</v>
      </c>
      <c r="I440" s="225">
        <f>ROUND(E440*H440,2)</f>
        <v>19080</v>
      </c>
      <c r="J440" s="226">
        <v>0</v>
      </c>
      <c r="K440" s="225">
        <f>ROUND(E440*J440,2)</f>
        <v>0</v>
      </c>
      <c r="L440" s="225">
        <v>21</v>
      </c>
      <c r="M440" s="225">
        <f>G440*(1+L440/100)</f>
        <v>0</v>
      </c>
      <c r="N440" s="225">
        <v>0.19600000000000001</v>
      </c>
      <c r="O440" s="225">
        <f>ROUND(E440*N440,2)</f>
        <v>0.59</v>
      </c>
      <c r="P440" s="225">
        <v>0</v>
      </c>
      <c r="Q440" s="225">
        <f>ROUND(E440*P440,2)</f>
        <v>0</v>
      </c>
      <c r="R440" s="225"/>
      <c r="S440" s="225" t="s">
        <v>133</v>
      </c>
      <c r="T440" s="225" t="s">
        <v>134</v>
      </c>
      <c r="U440" s="225">
        <v>0</v>
      </c>
      <c r="V440" s="225">
        <f>ROUND(E440*U440,2)</f>
        <v>0</v>
      </c>
      <c r="W440" s="225"/>
      <c r="X440" s="225" t="s">
        <v>199</v>
      </c>
      <c r="Y440" s="206"/>
      <c r="Z440" s="206"/>
      <c r="AA440" s="206"/>
      <c r="AB440" s="206"/>
      <c r="AC440" s="206"/>
      <c r="AD440" s="206"/>
      <c r="AE440" s="206"/>
      <c r="AF440" s="206"/>
      <c r="AG440" s="206" t="s">
        <v>200</v>
      </c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 x14ac:dyDescent="0.25">
      <c r="A441" s="223"/>
      <c r="B441" s="224"/>
      <c r="C441" s="258" t="s">
        <v>483</v>
      </c>
      <c r="D441" s="230"/>
      <c r="E441" s="231"/>
      <c r="F441" s="225"/>
      <c r="G441" s="225"/>
      <c r="H441" s="225"/>
      <c r="I441" s="225"/>
      <c r="J441" s="225"/>
      <c r="K441" s="225"/>
      <c r="L441" s="225"/>
      <c r="M441" s="225"/>
      <c r="N441" s="225"/>
      <c r="O441" s="225"/>
      <c r="P441" s="225"/>
      <c r="Q441" s="225"/>
      <c r="R441" s="225"/>
      <c r="S441" s="225"/>
      <c r="T441" s="225"/>
      <c r="U441" s="225"/>
      <c r="V441" s="225"/>
      <c r="W441" s="225"/>
      <c r="X441" s="225"/>
      <c r="Y441" s="206"/>
      <c r="Z441" s="206"/>
      <c r="AA441" s="206"/>
      <c r="AB441" s="206"/>
      <c r="AC441" s="206"/>
      <c r="AD441" s="206"/>
      <c r="AE441" s="206"/>
      <c r="AF441" s="206"/>
      <c r="AG441" s="206" t="s">
        <v>140</v>
      </c>
      <c r="AH441" s="206">
        <v>0</v>
      </c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 x14ac:dyDescent="0.25">
      <c r="A442" s="223"/>
      <c r="B442" s="224"/>
      <c r="C442" s="258" t="s">
        <v>484</v>
      </c>
      <c r="D442" s="230"/>
      <c r="E442" s="231"/>
      <c r="F442" s="225"/>
      <c r="G442" s="225"/>
      <c r="H442" s="225"/>
      <c r="I442" s="225"/>
      <c r="J442" s="225"/>
      <c r="K442" s="225"/>
      <c r="L442" s="225"/>
      <c r="M442" s="225"/>
      <c r="N442" s="225"/>
      <c r="O442" s="225"/>
      <c r="P442" s="225"/>
      <c r="Q442" s="225"/>
      <c r="R442" s="225"/>
      <c r="S442" s="225"/>
      <c r="T442" s="225"/>
      <c r="U442" s="225"/>
      <c r="V442" s="225"/>
      <c r="W442" s="225"/>
      <c r="X442" s="225"/>
      <c r="Y442" s="206"/>
      <c r="Z442" s="206"/>
      <c r="AA442" s="206"/>
      <c r="AB442" s="206"/>
      <c r="AC442" s="206"/>
      <c r="AD442" s="206"/>
      <c r="AE442" s="206"/>
      <c r="AF442" s="206"/>
      <c r="AG442" s="206" t="s">
        <v>140</v>
      </c>
      <c r="AH442" s="206">
        <v>0</v>
      </c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outlineLevel="1" x14ac:dyDescent="0.25">
      <c r="A443" s="223"/>
      <c r="B443" s="224"/>
      <c r="C443" s="258" t="s">
        <v>64</v>
      </c>
      <c r="D443" s="230"/>
      <c r="E443" s="231">
        <v>3</v>
      </c>
      <c r="F443" s="225"/>
      <c r="G443" s="225"/>
      <c r="H443" s="225"/>
      <c r="I443" s="225"/>
      <c r="J443" s="225"/>
      <c r="K443" s="225"/>
      <c r="L443" s="225"/>
      <c r="M443" s="225"/>
      <c r="N443" s="225"/>
      <c r="O443" s="225"/>
      <c r="P443" s="225"/>
      <c r="Q443" s="225"/>
      <c r="R443" s="225"/>
      <c r="S443" s="225"/>
      <c r="T443" s="225"/>
      <c r="U443" s="225"/>
      <c r="V443" s="225"/>
      <c r="W443" s="225"/>
      <c r="X443" s="225"/>
      <c r="Y443" s="206"/>
      <c r="Z443" s="206"/>
      <c r="AA443" s="206"/>
      <c r="AB443" s="206"/>
      <c r="AC443" s="206"/>
      <c r="AD443" s="206"/>
      <c r="AE443" s="206"/>
      <c r="AF443" s="206"/>
      <c r="AG443" s="206" t="s">
        <v>140</v>
      </c>
      <c r="AH443" s="206">
        <v>0</v>
      </c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ht="20.399999999999999" outlineLevel="1" x14ac:dyDescent="0.25">
      <c r="A444" s="239">
        <v>71</v>
      </c>
      <c r="B444" s="240" t="s">
        <v>487</v>
      </c>
      <c r="C444" s="256" t="s">
        <v>488</v>
      </c>
      <c r="D444" s="241" t="s">
        <v>344</v>
      </c>
      <c r="E444" s="242">
        <v>1</v>
      </c>
      <c r="F444" s="243"/>
      <c r="G444" s="244">
        <f>ROUND(E444*F444,2)</f>
        <v>0</v>
      </c>
      <c r="H444" s="226">
        <v>0</v>
      </c>
      <c r="I444" s="225">
        <f>ROUND(E444*H444,2)</f>
        <v>0</v>
      </c>
      <c r="J444" s="226">
        <v>1410</v>
      </c>
      <c r="K444" s="225">
        <f>ROUND(E444*J444,2)</f>
        <v>1410</v>
      </c>
      <c r="L444" s="225">
        <v>21</v>
      </c>
      <c r="M444" s="225">
        <f>G444*(1+L444/100)</f>
        <v>0</v>
      </c>
      <c r="N444" s="225">
        <v>0.21734000000000001</v>
      </c>
      <c r="O444" s="225">
        <f>ROUND(E444*N444,2)</f>
        <v>0.22</v>
      </c>
      <c r="P444" s="225">
        <v>0</v>
      </c>
      <c r="Q444" s="225">
        <f>ROUND(E444*P444,2)</f>
        <v>0</v>
      </c>
      <c r="R444" s="225"/>
      <c r="S444" s="225" t="s">
        <v>133</v>
      </c>
      <c r="T444" s="225" t="s">
        <v>134</v>
      </c>
      <c r="U444" s="225">
        <v>0</v>
      </c>
      <c r="V444" s="225">
        <f>ROUND(E444*U444,2)</f>
        <v>0</v>
      </c>
      <c r="W444" s="225"/>
      <c r="X444" s="225" t="s">
        <v>135</v>
      </c>
      <c r="Y444" s="206"/>
      <c r="Z444" s="206"/>
      <c r="AA444" s="206"/>
      <c r="AB444" s="206"/>
      <c r="AC444" s="206"/>
      <c r="AD444" s="206"/>
      <c r="AE444" s="206"/>
      <c r="AF444" s="206"/>
      <c r="AG444" s="206" t="s">
        <v>136</v>
      </c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 x14ac:dyDescent="0.25">
      <c r="A445" s="223"/>
      <c r="B445" s="224"/>
      <c r="C445" s="257" t="s">
        <v>489</v>
      </c>
      <c r="D445" s="245"/>
      <c r="E445" s="245"/>
      <c r="F445" s="245"/>
      <c r="G445" s="245"/>
      <c r="H445" s="225"/>
      <c r="I445" s="225"/>
      <c r="J445" s="225"/>
      <c r="K445" s="225"/>
      <c r="L445" s="225"/>
      <c r="M445" s="225"/>
      <c r="N445" s="225"/>
      <c r="O445" s="225"/>
      <c r="P445" s="225"/>
      <c r="Q445" s="225"/>
      <c r="R445" s="225"/>
      <c r="S445" s="225"/>
      <c r="T445" s="225"/>
      <c r="U445" s="225"/>
      <c r="V445" s="225"/>
      <c r="W445" s="225"/>
      <c r="X445" s="225"/>
      <c r="Y445" s="206"/>
      <c r="Z445" s="206"/>
      <c r="AA445" s="206"/>
      <c r="AB445" s="206"/>
      <c r="AC445" s="206"/>
      <c r="AD445" s="206"/>
      <c r="AE445" s="206"/>
      <c r="AF445" s="206"/>
      <c r="AG445" s="206" t="s">
        <v>138</v>
      </c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ht="20.399999999999999" outlineLevel="1" x14ac:dyDescent="0.25">
      <c r="A446" s="223"/>
      <c r="B446" s="224"/>
      <c r="C446" s="258" t="s">
        <v>466</v>
      </c>
      <c r="D446" s="230"/>
      <c r="E446" s="231"/>
      <c r="F446" s="225"/>
      <c r="G446" s="225"/>
      <c r="H446" s="225"/>
      <c r="I446" s="225"/>
      <c r="J446" s="225"/>
      <c r="K446" s="225"/>
      <c r="L446" s="225"/>
      <c r="M446" s="225"/>
      <c r="N446" s="225"/>
      <c r="O446" s="225"/>
      <c r="P446" s="225"/>
      <c r="Q446" s="225"/>
      <c r="R446" s="225"/>
      <c r="S446" s="225"/>
      <c r="T446" s="225"/>
      <c r="U446" s="225"/>
      <c r="V446" s="225"/>
      <c r="W446" s="225"/>
      <c r="X446" s="225"/>
      <c r="Y446" s="206"/>
      <c r="Z446" s="206"/>
      <c r="AA446" s="206"/>
      <c r="AB446" s="206"/>
      <c r="AC446" s="206"/>
      <c r="AD446" s="206"/>
      <c r="AE446" s="206"/>
      <c r="AF446" s="206"/>
      <c r="AG446" s="206" t="s">
        <v>140</v>
      </c>
      <c r="AH446" s="206">
        <v>0</v>
      </c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ht="30.6" outlineLevel="1" x14ac:dyDescent="0.25">
      <c r="A447" s="223"/>
      <c r="B447" s="224"/>
      <c r="C447" s="258" t="s">
        <v>467</v>
      </c>
      <c r="D447" s="230"/>
      <c r="E447" s="231"/>
      <c r="F447" s="225"/>
      <c r="G447" s="225"/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  <c r="W447" s="225"/>
      <c r="X447" s="225"/>
      <c r="Y447" s="206"/>
      <c r="Z447" s="206"/>
      <c r="AA447" s="206"/>
      <c r="AB447" s="206"/>
      <c r="AC447" s="206"/>
      <c r="AD447" s="206"/>
      <c r="AE447" s="206"/>
      <c r="AF447" s="206"/>
      <c r="AG447" s="206" t="s">
        <v>140</v>
      </c>
      <c r="AH447" s="206">
        <v>0</v>
      </c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 x14ac:dyDescent="0.25">
      <c r="A448" s="223"/>
      <c r="B448" s="224"/>
      <c r="C448" s="258" t="s">
        <v>348</v>
      </c>
      <c r="D448" s="230"/>
      <c r="E448" s="231"/>
      <c r="F448" s="225"/>
      <c r="G448" s="225"/>
      <c r="H448" s="225"/>
      <c r="I448" s="225"/>
      <c r="J448" s="225"/>
      <c r="K448" s="225"/>
      <c r="L448" s="225"/>
      <c r="M448" s="225"/>
      <c r="N448" s="225"/>
      <c r="O448" s="225"/>
      <c r="P448" s="225"/>
      <c r="Q448" s="225"/>
      <c r="R448" s="225"/>
      <c r="S448" s="225"/>
      <c r="T448" s="225"/>
      <c r="U448" s="225"/>
      <c r="V448" s="225"/>
      <c r="W448" s="225"/>
      <c r="X448" s="225"/>
      <c r="Y448" s="206"/>
      <c r="Z448" s="206"/>
      <c r="AA448" s="206"/>
      <c r="AB448" s="206"/>
      <c r="AC448" s="206"/>
      <c r="AD448" s="206"/>
      <c r="AE448" s="206"/>
      <c r="AF448" s="206"/>
      <c r="AG448" s="206" t="s">
        <v>140</v>
      </c>
      <c r="AH448" s="206">
        <v>0</v>
      </c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outlineLevel="1" x14ac:dyDescent="0.25">
      <c r="A449" s="223"/>
      <c r="B449" s="224"/>
      <c r="C449" s="258" t="s">
        <v>43</v>
      </c>
      <c r="D449" s="230"/>
      <c r="E449" s="231">
        <v>1</v>
      </c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06"/>
      <c r="Z449" s="206"/>
      <c r="AA449" s="206"/>
      <c r="AB449" s="206"/>
      <c r="AC449" s="206"/>
      <c r="AD449" s="206"/>
      <c r="AE449" s="206"/>
      <c r="AF449" s="206"/>
      <c r="AG449" s="206" t="s">
        <v>140</v>
      </c>
      <c r="AH449" s="206">
        <v>0</v>
      </c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outlineLevel="1" x14ac:dyDescent="0.25">
      <c r="A450" s="239">
        <v>72</v>
      </c>
      <c r="B450" s="240" t="s">
        <v>490</v>
      </c>
      <c r="C450" s="256" t="s">
        <v>491</v>
      </c>
      <c r="D450" s="241" t="s">
        <v>344</v>
      </c>
      <c r="E450" s="242">
        <v>1</v>
      </c>
      <c r="F450" s="243"/>
      <c r="G450" s="244">
        <f>ROUND(E450*F450,2)</f>
        <v>0</v>
      </c>
      <c r="H450" s="226">
        <v>7440</v>
      </c>
      <c r="I450" s="225">
        <f>ROUND(E450*H450,2)</f>
        <v>7440</v>
      </c>
      <c r="J450" s="226">
        <v>0</v>
      </c>
      <c r="K450" s="225">
        <f>ROUND(E450*J450,2)</f>
        <v>0</v>
      </c>
      <c r="L450" s="225">
        <v>21</v>
      </c>
      <c r="M450" s="225">
        <f>G450*(1+L450/100)</f>
        <v>0</v>
      </c>
      <c r="N450" s="225">
        <v>5.0599999999999999E-2</v>
      </c>
      <c r="O450" s="225">
        <f>ROUND(E450*N450,2)</f>
        <v>0.05</v>
      </c>
      <c r="P450" s="225">
        <v>0</v>
      </c>
      <c r="Q450" s="225">
        <f>ROUND(E450*P450,2)</f>
        <v>0</v>
      </c>
      <c r="R450" s="225"/>
      <c r="S450" s="225" t="s">
        <v>133</v>
      </c>
      <c r="T450" s="225" t="s">
        <v>134</v>
      </c>
      <c r="U450" s="225">
        <v>0</v>
      </c>
      <c r="V450" s="225">
        <f>ROUND(E450*U450,2)</f>
        <v>0</v>
      </c>
      <c r="W450" s="225"/>
      <c r="X450" s="225" t="s">
        <v>199</v>
      </c>
      <c r="Y450" s="206"/>
      <c r="Z450" s="206"/>
      <c r="AA450" s="206"/>
      <c r="AB450" s="206"/>
      <c r="AC450" s="206"/>
      <c r="AD450" s="206"/>
      <c r="AE450" s="206"/>
      <c r="AF450" s="206"/>
      <c r="AG450" s="206" t="s">
        <v>200</v>
      </c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</row>
    <row r="451" spans="1:60" ht="20.399999999999999" outlineLevel="1" x14ac:dyDescent="0.25">
      <c r="A451" s="223"/>
      <c r="B451" s="224"/>
      <c r="C451" s="258" t="s">
        <v>466</v>
      </c>
      <c r="D451" s="230"/>
      <c r="E451" s="231"/>
      <c r="F451" s="225"/>
      <c r="G451" s="225"/>
      <c r="H451" s="225"/>
      <c r="I451" s="225"/>
      <c r="J451" s="225"/>
      <c r="K451" s="225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25"/>
      <c r="Y451" s="206"/>
      <c r="Z451" s="206"/>
      <c r="AA451" s="206"/>
      <c r="AB451" s="206"/>
      <c r="AC451" s="206"/>
      <c r="AD451" s="206"/>
      <c r="AE451" s="206"/>
      <c r="AF451" s="206"/>
      <c r="AG451" s="206" t="s">
        <v>140</v>
      </c>
      <c r="AH451" s="206">
        <v>0</v>
      </c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ht="30.6" outlineLevel="1" x14ac:dyDescent="0.25">
      <c r="A452" s="223"/>
      <c r="B452" s="224"/>
      <c r="C452" s="258" t="s">
        <v>467</v>
      </c>
      <c r="D452" s="230"/>
      <c r="E452" s="231"/>
      <c r="F452" s="225"/>
      <c r="G452" s="225"/>
      <c r="H452" s="225"/>
      <c r="I452" s="225"/>
      <c r="J452" s="225"/>
      <c r="K452" s="225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25"/>
      <c r="Y452" s="206"/>
      <c r="Z452" s="206"/>
      <c r="AA452" s="206"/>
      <c r="AB452" s="206"/>
      <c r="AC452" s="206"/>
      <c r="AD452" s="206"/>
      <c r="AE452" s="206"/>
      <c r="AF452" s="206"/>
      <c r="AG452" s="206" t="s">
        <v>140</v>
      </c>
      <c r="AH452" s="206">
        <v>0</v>
      </c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 x14ac:dyDescent="0.25">
      <c r="A453" s="223"/>
      <c r="B453" s="224"/>
      <c r="C453" s="258" t="s">
        <v>348</v>
      </c>
      <c r="D453" s="230"/>
      <c r="E453" s="231"/>
      <c r="F453" s="225"/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25"/>
      <c r="Y453" s="206"/>
      <c r="Z453" s="206"/>
      <c r="AA453" s="206"/>
      <c r="AB453" s="206"/>
      <c r="AC453" s="206"/>
      <c r="AD453" s="206"/>
      <c r="AE453" s="206"/>
      <c r="AF453" s="206"/>
      <c r="AG453" s="206" t="s">
        <v>140</v>
      </c>
      <c r="AH453" s="206">
        <v>0</v>
      </c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 x14ac:dyDescent="0.25">
      <c r="A454" s="223"/>
      <c r="B454" s="224"/>
      <c r="C454" s="258" t="s">
        <v>43</v>
      </c>
      <c r="D454" s="230"/>
      <c r="E454" s="231">
        <v>1</v>
      </c>
      <c r="F454" s="225"/>
      <c r="G454" s="225"/>
      <c r="H454" s="225"/>
      <c r="I454" s="225"/>
      <c r="J454" s="225"/>
      <c r="K454" s="225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06"/>
      <c r="Z454" s="206"/>
      <c r="AA454" s="206"/>
      <c r="AB454" s="206"/>
      <c r="AC454" s="206"/>
      <c r="AD454" s="206"/>
      <c r="AE454" s="206"/>
      <c r="AF454" s="206"/>
      <c r="AG454" s="206" t="s">
        <v>140</v>
      </c>
      <c r="AH454" s="206">
        <v>0</v>
      </c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ht="20.399999999999999" outlineLevel="1" x14ac:dyDescent="0.25">
      <c r="A455" s="239">
        <v>73</v>
      </c>
      <c r="B455" s="240" t="s">
        <v>492</v>
      </c>
      <c r="C455" s="256" t="s">
        <v>493</v>
      </c>
      <c r="D455" s="241" t="s">
        <v>344</v>
      </c>
      <c r="E455" s="242">
        <v>1</v>
      </c>
      <c r="F455" s="243"/>
      <c r="G455" s="244">
        <f>ROUND(E455*F455,2)</f>
        <v>0</v>
      </c>
      <c r="H455" s="226">
        <v>713</v>
      </c>
      <c r="I455" s="225">
        <f>ROUND(E455*H455,2)</f>
        <v>713</v>
      </c>
      <c r="J455" s="226">
        <v>0</v>
      </c>
      <c r="K455" s="225">
        <f>ROUND(E455*J455,2)</f>
        <v>0</v>
      </c>
      <c r="L455" s="225">
        <v>21</v>
      </c>
      <c r="M455" s="225">
        <f>G455*(1+L455/100)</f>
        <v>0</v>
      </c>
      <c r="N455" s="225">
        <v>4.0000000000000001E-3</v>
      </c>
      <c r="O455" s="225">
        <f>ROUND(E455*N455,2)</f>
        <v>0</v>
      </c>
      <c r="P455" s="225">
        <v>0</v>
      </c>
      <c r="Q455" s="225">
        <f>ROUND(E455*P455,2)</f>
        <v>0</v>
      </c>
      <c r="R455" s="225"/>
      <c r="S455" s="225" t="s">
        <v>133</v>
      </c>
      <c r="T455" s="225" t="s">
        <v>134</v>
      </c>
      <c r="U455" s="225">
        <v>0</v>
      </c>
      <c r="V455" s="225">
        <f>ROUND(E455*U455,2)</f>
        <v>0</v>
      </c>
      <c r="W455" s="225"/>
      <c r="X455" s="225" t="s">
        <v>199</v>
      </c>
      <c r="Y455" s="206"/>
      <c r="Z455" s="206"/>
      <c r="AA455" s="206"/>
      <c r="AB455" s="206"/>
      <c r="AC455" s="206"/>
      <c r="AD455" s="206"/>
      <c r="AE455" s="206"/>
      <c r="AF455" s="206"/>
      <c r="AG455" s="206" t="s">
        <v>200</v>
      </c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</row>
    <row r="456" spans="1:60" ht="20.399999999999999" outlineLevel="1" x14ac:dyDescent="0.25">
      <c r="A456" s="223"/>
      <c r="B456" s="224"/>
      <c r="C456" s="258" t="s">
        <v>466</v>
      </c>
      <c r="D456" s="230"/>
      <c r="E456" s="231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06"/>
      <c r="Z456" s="206"/>
      <c r="AA456" s="206"/>
      <c r="AB456" s="206"/>
      <c r="AC456" s="206"/>
      <c r="AD456" s="206"/>
      <c r="AE456" s="206"/>
      <c r="AF456" s="206"/>
      <c r="AG456" s="206" t="s">
        <v>140</v>
      </c>
      <c r="AH456" s="206">
        <v>0</v>
      </c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 ht="30.6" outlineLevel="1" x14ac:dyDescent="0.25">
      <c r="A457" s="223"/>
      <c r="B457" s="224"/>
      <c r="C457" s="258" t="s">
        <v>467</v>
      </c>
      <c r="D457" s="230"/>
      <c r="E457" s="231"/>
      <c r="F457" s="225"/>
      <c r="G457" s="225"/>
      <c r="H457" s="225"/>
      <c r="I457" s="225"/>
      <c r="J457" s="225"/>
      <c r="K457" s="225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06"/>
      <c r="Z457" s="206"/>
      <c r="AA457" s="206"/>
      <c r="AB457" s="206"/>
      <c r="AC457" s="206"/>
      <c r="AD457" s="206"/>
      <c r="AE457" s="206"/>
      <c r="AF457" s="206"/>
      <c r="AG457" s="206" t="s">
        <v>140</v>
      </c>
      <c r="AH457" s="206">
        <v>0</v>
      </c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06"/>
      <c r="AT457" s="206"/>
      <c r="AU457" s="206"/>
      <c r="AV457" s="206"/>
      <c r="AW457" s="206"/>
      <c r="AX457" s="206"/>
      <c r="AY457" s="206"/>
      <c r="AZ457" s="206"/>
      <c r="BA457" s="206"/>
      <c r="BB457" s="206"/>
      <c r="BC457" s="206"/>
      <c r="BD457" s="206"/>
      <c r="BE457" s="206"/>
      <c r="BF457" s="206"/>
      <c r="BG457" s="206"/>
      <c r="BH457" s="206"/>
    </row>
    <row r="458" spans="1:60" outlineLevel="1" x14ac:dyDescent="0.25">
      <c r="A458" s="223"/>
      <c r="B458" s="224"/>
      <c r="C458" s="258" t="s">
        <v>348</v>
      </c>
      <c r="D458" s="230"/>
      <c r="E458" s="231"/>
      <c r="F458" s="225"/>
      <c r="G458" s="225"/>
      <c r="H458" s="225"/>
      <c r="I458" s="225"/>
      <c r="J458" s="225"/>
      <c r="K458" s="225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06"/>
      <c r="Z458" s="206"/>
      <c r="AA458" s="206"/>
      <c r="AB458" s="206"/>
      <c r="AC458" s="206"/>
      <c r="AD458" s="206"/>
      <c r="AE458" s="206"/>
      <c r="AF458" s="206"/>
      <c r="AG458" s="206" t="s">
        <v>140</v>
      </c>
      <c r="AH458" s="206">
        <v>0</v>
      </c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outlineLevel="1" x14ac:dyDescent="0.25">
      <c r="A459" s="223"/>
      <c r="B459" s="224"/>
      <c r="C459" s="258" t="s">
        <v>43</v>
      </c>
      <c r="D459" s="230"/>
      <c r="E459" s="231">
        <v>1</v>
      </c>
      <c r="F459" s="225"/>
      <c r="G459" s="225"/>
      <c r="H459" s="225"/>
      <c r="I459" s="225"/>
      <c r="J459" s="225"/>
      <c r="K459" s="225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25"/>
      <c r="Y459" s="206"/>
      <c r="Z459" s="206"/>
      <c r="AA459" s="206"/>
      <c r="AB459" s="206"/>
      <c r="AC459" s="206"/>
      <c r="AD459" s="206"/>
      <c r="AE459" s="206"/>
      <c r="AF459" s="206"/>
      <c r="AG459" s="206" t="s">
        <v>140</v>
      </c>
      <c r="AH459" s="206">
        <v>0</v>
      </c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</row>
    <row r="460" spans="1:60" x14ac:dyDescent="0.25">
      <c r="A460" s="233" t="s">
        <v>128</v>
      </c>
      <c r="B460" s="234" t="s">
        <v>78</v>
      </c>
      <c r="C460" s="255" t="s">
        <v>79</v>
      </c>
      <c r="D460" s="235"/>
      <c r="E460" s="236"/>
      <c r="F460" s="237"/>
      <c r="G460" s="238">
        <f>SUMIF(AG461:AG462,"&lt;&gt;NOR",G461:G462)</f>
        <v>0</v>
      </c>
      <c r="H460" s="232"/>
      <c r="I460" s="232">
        <f>SUM(I461:I462)</f>
        <v>0</v>
      </c>
      <c r="J460" s="232"/>
      <c r="K460" s="232">
        <f>SUM(K461:K462)</f>
        <v>92125.35</v>
      </c>
      <c r="L460" s="232"/>
      <c r="M460" s="232">
        <f>SUM(M461:M462)</f>
        <v>0</v>
      </c>
      <c r="N460" s="232"/>
      <c r="O460" s="232">
        <f>SUM(O461:O462)</f>
        <v>0</v>
      </c>
      <c r="P460" s="232"/>
      <c r="Q460" s="232">
        <f>SUM(Q461:Q462)</f>
        <v>0</v>
      </c>
      <c r="R460" s="232"/>
      <c r="S460" s="232"/>
      <c r="T460" s="232"/>
      <c r="U460" s="232"/>
      <c r="V460" s="232">
        <f>SUM(V461:V462)</f>
        <v>0</v>
      </c>
      <c r="W460" s="232"/>
      <c r="X460" s="232"/>
      <c r="AG460" t="s">
        <v>129</v>
      </c>
    </row>
    <row r="461" spans="1:60" ht="40.799999999999997" outlineLevel="1" x14ac:dyDescent="0.25">
      <c r="A461" s="239">
        <v>74</v>
      </c>
      <c r="B461" s="240" t="s">
        <v>494</v>
      </c>
      <c r="C461" s="256" t="s">
        <v>495</v>
      </c>
      <c r="D461" s="241" t="s">
        <v>264</v>
      </c>
      <c r="E461" s="242">
        <v>80.108999999999995</v>
      </c>
      <c r="F461" s="243"/>
      <c r="G461" s="244">
        <f>ROUND(E461*F461,2)</f>
        <v>0</v>
      </c>
      <c r="H461" s="226">
        <v>0</v>
      </c>
      <c r="I461" s="225">
        <f>ROUND(E461*H461,2)</f>
        <v>0</v>
      </c>
      <c r="J461" s="226">
        <v>1150</v>
      </c>
      <c r="K461" s="225">
        <f>ROUND(E461*J461,2)</f>
        <v>92125.35</v>
      </c>
      <c r="L461" s="225">
        <v>21</v>
      </c>
      <c r="M461" s="225">
        <f>G461*(1+L461/100)</f>
        <v>0</v>
      </c>
      <c r="N461" s="225">
        <v>0</v>
      </c>
      <c r="O461" s="225">
        <f>ROUND(E461*N461,2)</f>
        <v>0</v>
      </c>
      <c r="P461" s="225">
        <v>0</v>
      </c>
      <c r="Q461" s="225">
        <f>ROUND(E461*P461,2)</f>
        <v>0</v>
      </c>
      <c r="R461" s="225"/>
      <c r="S461" s="225" t="s">
        <v>133</v>
      </c>
      <c r="T461" s="225" t="s">
        <v>134</v>
      </c>
      <c r="U461" s="225">
        <v>0</v>
      </c>
      <c r="V461" s="225">
        <f>ROUND(E461*U461,2)</f>
        <v>0</v>
      </c>
      <c r="W461" s="225"/>
      <c r="X461" s="225" t="s">
        <v>135</v>
      </c>
      <c r="Y461" s="206"/>
      <c r="Z461" s="206"/>
      <c r="AA461" s="206"/>
      <c r="AB461" s="206"/>
      <c r="AC461" s="206"/>
      <c r="AD461" s="206"/>
      <c r="AE461" s="206"/>
      <c r="AF461" s="206"/>
      <c r="AG461" s="206" t="s">
        <v>136</v>
      </c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outlineLevel="1" x14ac:dyDescent="0.25">
      <c r="A462" s="223"/>
      <c r="B462" s="224"/>
      <c r="C462" s="257" t="s">
        <v>496</v>
      </c>
      <c r="D462" s="245"/>
      <c r="E462" s="245"/>
      <c r="F462" s="245"/>
      <c r="G462" s="245"/>
      <c r="H462" s="225"/>
      <c r="I462" s="225"/>
      <c r="J462" s="225"/>
      <c r="K462" s="225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25"/>
      <c r="Y462" s="206"/>
      <c r="Z462" s="206"/>
      <c r="AA462" s="206"/>
      <c r="AB462" s="206"/>
      <c r="AC462" s="206"/>
      <c r="AD462" s="206"/>
      <c r="AE462" s="206"/>
      <c r="AF462" s="206"/>
      <c r="AG462" s="206" t="s">
        <v>138</v>
      </c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</row>
    <row r="463" spans="1:60" x14ac:dyDescent="0.25">
      <c r="A463" s="233" t="s">
        <v>128</v>
      </c>
      <c r="B463" s="234" t="s">
        <v>80</v>
      </c>
      <c r="C463" s="255" t="s">
        <v>81</v>
      </c>
      <c r="D463" s="235"/>
      <c r="E463" s="236"/>
      <c r="F463" s="237"/>
      <c r="G463" s="238">
        <f>SUMIF(AG464:AG487,"&lt;&gt;NOR",G464:G487)</f>
        <v>0</v>
      </c>
      <c r="H463" s="232"/>
      <c r="I463" s="232">
        <f>SUM(I464:I487)</f>
        <v>6359.9</v>
      </c>
      <c r="J463" s="232"/>
      <c r="K463" s="232">
        <f>SUM(K464:K487)</f>
        <v>8236.23</v>
      </c>
      <c r="L463" s="232"/>
      <c r="M463" s="232">
        <f>SUM(M464:M487)</f>
        <v>0</v>
      </c>
      <c r="N463" s="232"/>
      <c r="O463" s="232">
        <f>SUM(O464:O487)</f>
        <v>0.03</v>
      </c>
      <c r="P463" s="232"/>
      <c r="Q463" s="232">
        <f>SUM(Q464:Q487)</f>
        <v>0</v>
      </c>
      <c r="R463" s="232"/>
      <c r="S463" s="232"/>
      <c r="T463" s="232"/>
      <c r="U463" s="232"/>
      <c r="V463" s="232">
        <f>SUM(V464:V487)</f>
        <v>0</v>
      </c>
      <c r="W463" s="232"/>
      <c r="X463" s="232"/>
      <c r="AG463" t="s">
        <v>129</v>
      </c>
    </row>
    <row r="464" spans="1:60" ht="30.6" outlineLevel="1" x14ac:dyDescent="0.25">
      <c r="A464" s="239">
        <v>75</v>
      </c>
      <c r="B464" s="240" t="s">
        <v>497</v>
      </c>
      <c r="C464" s="256" t="s">
        <v>498</v>
      </c>
      <c r="D464" s="241" t="s">
        <v>156</v>
      </c>
      <c r="E464" s="242">
        <v>97.066000000000003</v>
      </c>
      <c r="F464" s="243"/>
      <c r="G464" s="244">
        <f>ROUND(E464*F464,2)</f>
        <v>0</v>
      </c>
      <c r="H464" s="226">
        <v>0</v>
      </c>
      <c r="I464" s="225">
        <f>ROUND(E464*H464,2)</f>
        <v>0</v>
      </c>
      <c r="J464" s="226">
        <v>25.7</v>
      </c>
      <c r="K464" s="225">
        <f>ROUND(E464*J464,2)</f>
        <v>2494.6</v>
      </c>
      <c r="L464" s="225">
        <v>21</v>
      </c>
      <c r="M464" s="225">
        <f>G464*(1+L464/100)</f>
        <v>0</v>
      </c>
      <c r="N464" s="225">
        <v>0</v>
      </c>
      <c r="O464" s="225">
        <f>ROUND(E464*N464,2)</f>
        <v>0</v>
      </c>
      <c r="P464" s="225">
        <v>0</v>
      </c>
      <c r="Q464" s="225">
        <f>ROUND(E464*P464,2)</f>
        <v>0</v>
      </c>
      <c r="R464" s="225"/>
      <c r="S464" s="225" t="s">
        <v>133</v>
      </c>
      <c r="T464" s="225" t="s">
        <v>134</v>
      </c>
      <c r="U464" s="225">
        <v>0</v>
      </c>
      <c r="V464" s="225">
        <f>ROUND(E464*U464,2)</f>
        <v>0</v>
      </c>
      <c r="W464" s="225"/>
      <c r="X464" s="225" t="s">
        <v>135</v>
      </c>
      <c r="Y464" s="206"/>
      <c r="Z464" s="206"/>
      <c r="AA464" s="206"/>
      <c r="AB464" s="206"/>
      <c r="AC464" s="206"/>
      <c r="AD464" s="206"/>
      <c r="AE464" s="206"/>
      <c r="AF464" s="206"/>
      <c r="AG464" s="206" t="s">
        <v>499</v>
      </c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</row>
    <row r="465" spans="1:60" outlineLevel="1" x14ac:dyDescent="0.25">
      <c r="A465" s="223"/>
      <c r="B465" s="224"/>
      <c r="C465" s="257" t="s">
        <v>500</v>
      </c>
      <c r="D465" s="245"/>
      <c r="E465" s="245"/>
      <c r="F465" s="245"/>
      <c r="G465" s="245"/>
      <c r="H465" s="225"/>
      <c r="I465" s="225"/>
      <c r="J465" s="225"/>
      <c r="K465" s="225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25"/>
      <c r="Y465" s="206"/>
      <c r="Z465" s="206"/>
      <c r="AA465" s="206"/>
      <c r="AB465" s="206"/>
      <c r="AC465" s="206"/>
      <c r="AD465" s="206"/>
      <c r="AE465" s="206"/>
      <c r="AF465" s="206"/>
      <c r="AG465" s="206" t="s">
        <v>138</v>
      </c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ht="20.399999999999999" outlineLevel="1" x14ac:dyDescent="0.25">
      <c r="A466" s="223"/>
      <c r="B466" s="224"/>
      <c r="C466" s="258" t="s">
        <v>501</v>
      </c>
      <c r="D466" s="230"/>
      <c r="E466" s="231"/>
      <c r="F466" s="225"/>
      <c r="G466" s="225"/>
      <c r="H466" s="225"/>
      <c r="I466" s="225"/>
      <c r="J466" s="225"/>
      <c r="K466" s="225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25"/>
      <c r="Y466" s="206"/>
      <c r="Z466" s="206"/>
      <c r="AA466" s="206"/>
      <c r="AB466" s="206"/>
      <c r="AC466" s="206"/>
      <c r="AD466" s="206"/>
      <c r="AE466" s="206"/>
      <c r="AF466" s="206"/>
      <c r="AG466" s="206" t="s">
        <v>140</v>
      </c>
      <c r="AH466" s="206">
        <v>0</v>
      </c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outlineLevel="1" x14ac:dyDescent="0.25">
      <c r="A467" s="223"/>
      <c r="B467" s="224"/>
      <c r="C467" s="258" t="s">
        <v>502</v>
      </c>
      <c r="D467" s="230"/>
      <c r="E467" s="231"/>
      <c r="F467" s="225"/>
      <c r="G467" s="225"/>
      <c r="H467" s="225"/>
      <c r="I467" s="225"/>
      <c r="J467" s="225"/>
      <c r="K467" s="225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25"/>
      <c r="Y467" s="206"/>
      <c r="Z467" s="206"/>
      <c r="AA467" s="206"/>
      <c r="AB467" s="206"/>
      <c r="AC467" s="206"/>
      <c r="AD467" s="206"/>
      <c r="AE467" s="206"/>
      <c r="AF467" s="206"/>
      <c r="AG467" s="206" t="s">
        <v>140</v>
      </c>
      <c r="AH467" s="206">
        <v>0</v>
      </c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outlineLevel="1" x14ac:dyDescent="0.25">
      <c r="A468" s="223"/>
      <c r="B468" s="224"/>
      <c r="C468" s="258" t="s">
        <v>503</v>
      </c>
      <c r="D468" s="230"/>
      <c r="E468" s="231"/>
      <c r="F468" s="225"/>
      <c r="G468" s="225"/>
      <c r="H468" s="225"/>
      <c r="I468" s="225"/>
      <c r="J468" s="225"/>
      <c r="K468" s="225"/>
      <c r="L468" s="225"/>
      <c r="M468" s="225"/>
      <c r="N468" s="225"/>
      <c r="O468" s="225"/>
      <c r="P468" s="225"/>
      <c r="Q468" s="225"/>
      <c r="R468" s="225"/>
      <c r="S468" s="225"/>
      <c r="T468" s="225"/>
      <c r="U468" s="225"/>
      <c r="V468" s="225"/>
      <c r="W468" s="225"/>
      <c r="X468" s="225"/>
      <c r="Y468" s="206"/>
      <c r="Z468" s="206"/>
      <c r="AA468" s="206"/>
      <c r="AB468" s="206"/>
      <c r="AC468" s="206"/>
      <c r="AD468" s="206"/>
      <c r="AE468" s="206"/>
      <c r="AF468" s="206"/>
      <c r="AG468" s="206" t="s">
        <v>140</v>
      </c>
      <c r="AH468" s="206">
        <v>0</v>
      </c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</row>
    <row r="469" spans="1:60" outlineLevel="1" x14ac:dyDescent="0.25">
      <c r="A469" s="223"/>
      <c r="B469" s="224"/>
      <c r="C469" s="258" t="s">
        <v>504</v>
      </c>
      <c r="D469" s="230"/>
      <c r="E469" s="231"/>
      <c r="F469" s="225"/>
      <c r="G469" s="225"/>
      <c r="H469" s="225"/>
      <c r="I469" s="225"/>
      <c r="J469" s="225"/>
      <c r="K469" s="225"/>
      <c r="L469" s="225"/>
      <c r="M469" s="225"/>
      <c r="N469" s="225"/>
      <c r="O469" s="225"/>
      <c r="P469" s="225"/>
      <c r="Q469" s="225"/>
      <c r="R469" s="225"/>
      <c r="S469" s="225"/>
      <c r="T469" s="225"/>
      <c r="U469" s="225"/>
      <c r="V469" s="225"/>
      <c r="W469" s="225"/>
      <c r="X469" s="225"/>
      <c r="Y469" s="206"/>
      <c r="Z469" s="206"/>
      <c r="AA469" s="206"/>
      <c r="AB469" s="206"/>
      <c r="AC469" s="206"/>
      <c r="AD469" s="206"/>
      <c r="AE469" s="206"/>
      <c r="AF469" s="206"/>
      <c r="AG469" s="206" t="s">
        <v>140</v>
      </c>
      <c r="AH469" s="206">
        <v>0</v>
      </c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</row>
    <row r="470" spans="1:60" outlineLevel="1" x14ac:dyDescent="0.25">
      <c r="A470" s="223"/>
      <c r="B470" s="224"/>
      <c r="C470" s="258" t="s">
        <v>505</v>
      </c>
      <c r="D470" s="230"/>
      <c r="E470" s="231"/>
      <c r="F470" s="225"/>
      <c r="G470" s="225"/>
      <c r="H470" s="225"/>
      <c r="I470" s="225"/>
      <c r="J470" s="225"/>
      <c r="K470" s="225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25"/>
      <c r="Y470" s="206"/>
      <c r="Z470" s="206"/>
      <c r="AA470" s="206"/>
      <c r="AB470" s="206"/>
      <c r="AC470" s="206"/>
      <c r="AD470" s="206"/>
      <c r="AE470" s="206"/>
      <c r="AF470" s="206"/>
      <c r="AG470" s="206" t="s">
        <v>140</v>
      </c>
      <c r="AH470" s="206">
        <v>0</v>
      </c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outlineLevel="1" x14ac:dyDescent="0.25">
      <c r="A471" s="223"/>
      <c r="B471" s="224"/>
      <c r="C471" s="258" t="s">
        <v>506</v>
      </c>
      <c r="D471" s="230"/>
      <c r="E471" s="231"/>
      <c r="F471" s="225"/>
      <c r="G471" s="225"/>
      <c r="H471" s="225"/>
      <c r="I471" s="225"/>
      <c r="J471" s="225"/>
      <c r="K471" s="225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25"/>
      <c r="Y471" s="206"/>
      <c r="Z471" s="206"/>
      <c r="AA471" s="206"/>
      <c r="AB471" s="206"/>
      <c r="AC471" s="206"/>
      <c r="AD471" s="206"/>
      <c r="AE471" s="206"/>
      <c r="AF471" s="206"/>
      <c r="AG471" s="206" t="s">
        <v>140</v>
      </c>
      <c r="AH471" s="206">
        <v>0</v>
      </c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</row>
    <row r="472" spans="1:60" outlineLevel="1" x14ac:dyDescent="0.25">
      <c r="A472" s="223"/>
      <c r="B472" s="224"/>
      <c r="C472" s="258" t="s">
        <v>168</v>
      </c>
      <c r="D472" s="230"/>
      <c r="E472" s="231"/>
      <c r="F472" s="225"/>
      <c r="G472" s="225"/>
      <c r="H472" s="225"/>
      <c r="I472" s="225"/>
      <c r="J472" s="225"/>
      <c r="K472" s="225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25"/>
      <c r="Y472" s="206"/>
      <c r="Z472" s="206"/>
      <c r="AA472" s="206"/>
      <c r="AB472" s="206"/>
      <c r="AC472" s="206"/>
      <c r="AD472" s="206"/>
      <c r="AE472" s="206"/>
      <c r="AF472" s="206"/>
      <c r="AG472" s="206" t="s">
        <v>140</v>
      </c>
      <c r="AH472" s="206">
        <v>0</v>
      </c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</row>
    <row r="473" spans="1:60" outlineLevel="1" x14ac:dyDescent="0.25">
      <c r="A473" s="223"/>
      <c r="B473" s="224"/>
      <c r="C473" s="258" t="s">
        <v>507</v>
      </c>
      <c r="D473" s="230"/>
      <c r="E473" s="231">
        <v>97.07</v>
      </c>
      <c r="F473" s="225"/>
      <c r="G473" s="225"/>
      <c r="H473" s="225"/>
      <c r="I473" s="225"/>
      <c r="J473" s="225"/>
      <c r="K473" s="225"/>
      <c r="L473" s="225"/>
      <c r="M473" s="225"/>
      <c r="N473" s="225"/>
      <c r="O473" s="225"/>
      <c r="P473" s="225"/>
      <c r="Q473" s="225"/>
      <c r="R473" s="225"/>
      <c r="S473" s="225"/>
      <c r="T473" s="225"/>
      <c r="U473" s="225"/>
      <c r="V473" s="225"/>
      <c r="W473" s="225"/>
      <c r="X473" s="225"/>
      <c r="Y473" s="206"/>
      <c r="Z473" s="206"/>
      <c r="AA473" s="206"/>
      <c r="AB473" s="206"/>
      <c r="AC473" s="206"/>
      <c r="AD473" s="206"/>
      <c r="AE473" s="206"/>
      <c r="AF473" s="206"/>
      <c r="AG473" s="206" t="s">
        <v>140</v>
      </c>
      <c r="AH473" s="206">
        <v>0</v>
      </c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</row>
    <row r="474" spans="1:60" outlineLevel="1" x14ac:dyDescent="0.25">
      <c r="A474" s="239">
        <v>76</v>
      </c>
      <c r="B474" s="240" t="s">
        <v>508</v>
      </c>
      <c r="C474" s="256" t="s">
        <v>509</v>
      </c>
      <c r="D474" s="241" t="s">
        <v>264</v>
      </c>
      <c r="E474" s="242">
        <v>3.3000000000000002E-2</v>
      </c>
      <c r="F474" s="243"/>
      <c r="G474" s="244">
        <f>ROUND(E474*F474,2)</f>
        <v>0</v>
      </c>
      <c r="H474" s="226">
        <v>82300</v>
      </c>
      <c r="I474" s="225">
        <f>ROUND(E474*H474,2)</f>
        <v>2715.9</v>
      </c>
      <c r="J474" s="226">
        <v>0</v>
      </c>
      <c r="K474" s="225">
        <f>ROUND(E474*J474,2)</f>
        <v>0</v>
      </c>
      <c r="L474" s="225">
        <v>21</v>
      </c>
      <c r="M474" s="225">
        <f>G474*(1+L474/100)</f>
        <v>0</v>
      </c>
      <c r="N474" s="225">
        <v>1</v>
      </c>
      <c r="O474" s="225">
        <f>ROUND(E474*N474,2)</f>
        <v>0.03</v>
      </c>
      <c r="P474" s="225">
        <v>0</v>
      </c>
      <c r="Q474" s="225">
        <f>ROUND(E474*P474,2)</f>
        <v>0</v>
      </c>
      <c r="R474" s="225"/>
      <c r="S474" s="225" t="s">
        <v>133</v>
      </c>
      <c r="T474" s="225" t="s">
        <v>134</v>
      </c>
      <c r="U474" s="225">
        <v>0</v>
      </c>
      <c r="V474" s="225">
        <f>ROUND(E474*U474,2)</f>
        <v>0</v>
      </c>
      <c r="W474" s="225"/>
      <c r="X474" s="225" t="s">
        <v>199</v>
      </c>
      <c r="Y474" s="206"/>
      <c r="Z474" s="206"/>
      <c r="AA474" s="206"/>
      <c r="AB474" s="206"/>
      <c r="AC474" s="206"/>
      <c r="AD474" s="206"/>
      <c r="AE474" s="206"/>
      <c r="AF474" s="206"/>
      <c r="AG474" s="206" t="s">
        <v>200</v>
      </c>
      <c r="AH474" s="206"/>
      <c r="AI474" s="206"/>
      <c r="AJ474" s="206"/>
      <c r="AK474" s="206"/>
      <c r="AL474" s="206"/>
      <c r="AM474" s="206"/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</row>
    <row r="475" spans="1:60" outlineLevel="1" x14ac:dyDescent="0.25">
      <c r="A475" s="223"/>
      <c r="B475" s="224"/>
      <c r="C475" s="258" t="s">
        <v>510</v>
      </c>
      <c r="D475" s="230"/>
      <c r="E475" s="231"/>
      <c r="F475" s="225"/>
      <c r="G475" s="225"/>
      <c r="H475" s="225"/>
      <c r="I475" s="225"/>
      <c r="J475" s="225"/>
      <c r="K475" s="225"/>
      <c r="L475" s="225"/>
      <c r="M475" s="225"/>
      <c r="N475" s="225"/>
      <c r="O475" s="225"/>
      <c r="P475" s="225"/>
      <c r="Q475" s="225"/>
      <c r="R475" s="225"/>
      <c r="S475" s="225"/>
      <c r="T475" s="225"/>
      <c r="U475" s="225"/>
      <c r="V475" s="225"/>
      <c r="W475" s="225"/>
      <c r="X475" s="225"/>
      <c r="Y475" s="206"/>
      <c r="Z475" s="206"/>
      <c r="AA475" s="206"/>
      <c r="AB475" s="206"/>
      <c r="AC475" s="206"/>
      <c r="AD475" s="206"/>
      <c r="AE475" s="206"/>
      <c r="AF475" s="206"/>
      <c r="AG475" s="206" t="s">
        <v>140</v>
      </c>
      <c r="AH475" s="206">
        <v>0</v>
      </c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</row>
    <row r="476" spans="1:60" outlineLevel="1" x14ac:dyDescent="0.25">
      <c r="A476" s="223"/>
      <c r="B476" s="224"/>
      <c r="C476" s="258" t="s">
        <v>511</v>
      </c>
      <c r="D476" s="230"/>
      <c r="E476" s="231">
        <v>0.03</v>
      </c>
      <c r="F476" s="225"/>
      <c r="G476" s="225"/>
      <c r="H476" s="225"/>
      <c r="I476" s="225"/>
      <c r="J476" s="225"/>
      <c r="K476" s="225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06"/>
      <c r="Z476" s="206"/>
      <c r="AA476" s="206"/>
      <c r="AB476" s="206"/>
      <c r="AC476" s="206"/>
      <c r="AD476" s="206"/>
      <c r="AE476" s="206"/>
      <c r="AF476" s="206"/>
      <c r="AG476" s="206" t="s">
        <v>140</v>
      </c>
      <c r="AH476" s="206">
        <v>0</v>
      </c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</row>
    <row r="477" spans="1:60" ht="30.6" outlineLevel="1" x14ac:dyDescent="0.25">
      <c r="A477" s="239">
        <v>77</v>
      </c>
      <c r="B477" s="240" t="s">
        <v>512</v>
      </c>
      <c r="C477" s="256" t="s">
        <v>513</v>
      </c>
      <c r="D477" s="241" t="s">
        <v>344</v>
      </c>
      <c r="E477" s="242">
        <v>8</v>
      </c>
      <c r="F477" s="243"/>
      <c r="G477" s="244">
        <f>ROUND(E477*F477,2)</f>
        <v>0</v>
      </c>
      <c r="H477" s="226">
        <v>0</v>
      </c>
      <c r="I477" s="225">
        <f>ROUND(E477*H477,2)</f>
        <v>0</v>
      </c>
      <c r="J477" s="226">
        <v>712</v>
      </c>
      <c r="K477" s="225">
        <f>ROUND(E477*J477,2)</f>
        <v>5696</v>
      </c>
      <c r="L477" s="225">
        <v>21</v>
      </c>
      <c r="M477" s="225">
        <f>G477*(1+L477/100)</f>
        <v>0</v>
      </c>
      <c r="N477" s="225">
        <v>2.1000000000000001E-4</v>
      </c>
      <c r="O477" s="225">
        <f>ROUND(E477*N477,2)</f>
        <v>0</v>
      </c>
      <c r="P477" s="225">
        <v>0</v>
      </c>
      <c r="Q477" s="225">
        <f>ROUND(E477*P477,2)</f>
        <v>0</v>
      </c>
      <c r="R477" s="225"/>
      <c r="S477" s="225" t="s">
        <v>133</v>
      </c>
      <c r="T477" s="225" t="s">
        <v>134</v>
      </c>
      <c r="U477" s="225">
        <v>0</v>
      </c>
      <c r="V477" s="225">
        <f>ROUND(E477*U477,2)</f>
        <v>0</v>
      </c>
      <c r="W477" s="225"/>
      <c r="X477" s="225" t="s">
        <v>135</v>
      </c>
      <c r="Y477" s="206"/>
      <c r="Z477" s="206"/>
      <c r="AA477" s="206"/>
      <c r="AB477" s="206"/>
      <c r="AC477" s="206"/>
      <c r="AD477" s="206"/>
      <c r="AE477" s="206"/>
      <c r="AF477" s="206"/>
      <c r="AG477" s="206" t="s">
        <v>499</v>
      </c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</row>
    <row r="478" spans="1:60" outlineLevel="1" x14ac:dyDescent="0.25">
      <c r="A478" s="223"/>
      <c r="B478" s="224"/>
      <c r="C478" s="257" t="s">
        <v>514</v>
      </c>
      <c r="D478" s="245"/>
      <c r="E478" s="245"/>
      <c r="F478" s="245"/>
      <c r="G478" s="245"/>
      <c r="H478" s="225"/>
      <c r="I478" s="225"/>
      <c r="J478" s="225"/>
      <c r="K478" s="225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25"/>
      <c r="Y478" s="206"/>
      <c r="Z478" s="206"/>
      <c r="AA478" s="206"/>
      <c r="AB478" s="206"/>
      <c r="AC478" s="206"/>
      <c r="AD478" s="206"/>
      <c r="AE478" s="206"/>
      <c r="AF478" s="206"/>
      <c r="AG478" s="206" t="s">
        <v>138</v>
      </c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</row>
    <row r="479" spans="1:60" ht="20.399999999999999" outlineLevel="1" x14ac:dyDescent="0.25">
      <c r="A479" s="223"/>
      <c r="B479" s="224"/>
      <c r="C479" s="258" t="s">
        <v>515</v>
      </c>
      <c r="D479" s="230"/>
      <c r="E479" s="231"/>
      <c r="F479" s="225"/>
      <c r="G479" s="225"/>
      <c r="H479" s="225"/>
      <c r="I479" s="225"/>
      <c r="J479" s="225"/>
      <c r="K479" s="225"/>
      <c r="L479" s="225"/>
      <c r="M479" s="225"/>
      <c r="N479" s="225"/>
      <c r="O479" s="225"/>
      <c r="P479" s="225"/>
      <c r="Q479" s="225"/>
      <c r="R479" s="225"/>
      <c r="S479" s="225"/>
      <c r="T479" s="225"/>
      <c r="U479" s="225"/>
      <c r="V479" s="225"/>
      <c r="W479" s="225"/>
      <c r="X479" s="225"/>
      <c r="Y479" s="206"/>
      <c r="Z479" s="206"/>
      <c r="AA479" s="206"/>
      <c r="AB479" s="206"/>
      <c r="AC479" s="206"/>
      <c r="AD479" s="206"/>
      <c r="AE479" s="206"/>
      <c r="AF479" s="206"/>
      <c r="AG479" s="206" t="s">
        <v>140</v>
      </c>
      <c r="AH479" s="206">
        <v>0</v>
      </c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</row>
    <row r="480" spans="1:60" outlineLevel="1" x14ac:dyDescent="0.25">
      <c r="A480" s="223"/>
      <c r="B480" s="224"/>
      <c r="C480" s="258" t="s">
        <v>516</v>
      </c>
      <c r="D480" s="230"/>
      <c r="E480" s="231"/>
      <c r="F480" s="225"/>
      <c r="G480" s="225"/>
      <c r="H480" s="225"/>
      <c r="I480" s="225"/>
      <c r="J480" s="225"/>
      <c r="K480" s="225"/>
      <c r="L480" s="225"/>
      <c r="M480" s="225"/>
      <c r="N480" s="225"/>
      <c r="O480" s="225"/>
      <c r="P480" s="225"/>
      <c r="Q480" s="225"/>
      <c r="R480" s="225"/>
      <c r="S480" s="225"/>
      <c r="T480" s="225"/>
      <c r="U480" s="225"/>
      <c r="V480" s="225"/>
      <c r="W480" s="225"/>
      <c r="X480" s="225"/>
      <c r="Y480" s="206"/>
      <c r="Z480" s="206"/>
      <c r="AA480" s="206"/>
      <c r="AB480" s="206"/>
      <c r="AC480" s="206"/>
      <c r="AD480" s="206"/>
      <c r="AE480" s="206"/>
      <c r="AF480" s="206"/>
      <c r="AG480" s="206" t="s">
        <v>140</v>
      </c>
      <c r="AH480" s="206">
        <v>0</v>
      </c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</row>
    <row r="481" spans="1:60" outlineLevel="1" x14ac:dyDescent="0.25">
      <c r="A481" s="223"/>
      <c r="B481" s="224"/>
      <c r="C481" s="258" t="s">
        <v>72</v>
      </c>
      <c r="D481" s="230"/>
      <c r="E481" s="231">
        <v>8</v>
      </c>
      <c r="F481" s="225"/>
      <c r="G481" s="225"/>
      <c r="H481" s="225"/>
      <c r="I481" s="225"/>
      <c r="J481" s="225"/>
      <c r="K481" s="225"/>
      <c r="L481" s="225"/>
      <c r="M481" s="225"/>
      <c r="N481" s="225"/>
      <c r="O481" s="225"/>
      <c r="P481" s="225"/>
      <c r="Q481" s="225"/>
      <c r="R481" s="225"/>
      <c r="S481" s="225"/>
      <c r="T481" s="225"/>
      <c r="U481" s="225"/>
      <c r="V481" s="225"/>
      <c r="W481" s="225"/>
      <c r="X481" s="225"/>
      <c r="Y481" s="206"/>
      <c r="Z481" s="206"/>
      <c r="AA481" s="206"/>
      <c r="AB481" s="206"/>
      <c r="AC481" s="206"/>
      <c r="AD481" s="206"/>
      <c r="AE481" s="206"/>
      <c r="AF481" s="206"/>
      <c r="AG481" s="206" t="s">
        <v>140</v>
      </c>
      <c r="AH481" s="206">
        <v>0</v>
      </c>
      <c r="AI481" s="206"/>
      <c r="AJ481" s="206"/>
      <c r="AK481" s="206"/>
      <c r="AL481" s="206"/>
      <c r="AM481" s="206"/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6"/>
      <c r="BA481" s="206"/>
      <c r="BB481" s="206"/>
      <c r="BC481" s="206"/>
      <c r="BD481" s="206"/>
      <c r="BE481" s="206"/>
      <c r="BF481" s="206"/>
      <c r="BG481" s="206"/>
      <c r="BH481" s="206"/>
    </row>
    <row r="482" spans="1:60" outlineLevel="1" x14ac:dyDescent="0.25">
      <c r="A482" s="239">
        <v>78</v>
      </c>
      <c r="B482" s="240" t="s">
        <v>517</v>
      </c>
      <c r="C482" s="256" t="s">
        <v>518</v>
      </c>
      <c r="D482" s="241" t="s">
        <v>294</v>
      </c>
      <c r="E482" s="242">
        <v>4</v>
      </c>
      <c r="F482" s="243"/>
      <c r="G482" s="244">
        <f>ROUND(E482*F482,2)</f>
        <v>0</v>
      </c>
      <c r="H482" s="226">
        <v>911</v>
      </c>
      <c r="I482" s="225">
        <f>ROUND(E482*H482,2)</f>
        <v>3644</v>
      </c>
      <c r="J482" s="226">
        <v>0</v>
      </c>
      <c r="K482" s="225">
        <f>ROUND(E482*J482,2)</f>
        <v>0</v>
      </c>
      <c r="L482" s="225">
        <v>21</v>
      </c>
      <c r="M482" s="225">
        <f>G482*(1+L482/100)</f>
        <v>0</v>
      </c>
      <c r="N482" s="225">
        <v>1E-3</v>
      </c>
      <c r="O482" s="225">
        <f>ROUND(E482*N482,2)</f>
        <v>0</v>
      </c>
      <c r="P482" s="225">
        <v>0</v>
      </c>
      <c r="Q482" s="225">
        <f>ROUND(E482*P482,2)</f>
        <v>0</v>
      </c>
      <c r="R482" s="225"/>
      <c r="S482" s="225" t="s">
        <v>133</v>
      </c>
      <c r="T482" s="225" t="s">
        <v>134</v>
      </c>
      <c r="U482" s="225">
        <v>0</v>
      </c>
      <c r="V482" s="225">
        <f>ROUND(E482*U482,2)</f>
        <v>0</v>
      </c>
      <c r="W482" s="225"/>
      <c r="X482" s="225" t="s">
        <v>199</v>
      </c>
      <c r="Y482" s="206"/>
      <c r="Z482" s="206"/>
      <c r="AA482" s="206"/>
      <c r="AB482" s="206"/>
      <c r="AC482" s="206"/>
      <c r="AD482" s="206"/>
      <c r="AE482" s="206"/>
      <c r="AF482" s="206"/>
      <c r="AG482" s="206" t="s">
        <v>200</v>
      </c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</row>
    <row r="483" spans="1:60" ht="20.399999999999999" outlineLevel="1" x14ac:dyDescent="0.25">
      <c r="A483" s="223"/>
      <c r="B483" s="224"/>
      <c r="C483" s="258" t="s">
        <v>519</v>
      </c>
      <c r="D483" s="230"/>
      <c r="E483" s="231"/>
      <c r="F483" s="225"/>
      <c r="G483" s="225"/>
      <c r="H483" s="225"/>
      <c r="I483" s="225"/>
      <c r="J483" s="225"/>
      <c r="K483" s="225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25"/>
      <c r="Y483" s="206"/>
      <c r="Z483" s="206"/>
      <c r="AA483" s="206"/>
      <c r="AB483" s="206"/>
      <c r="AC483" s="206"/>
      <c r="AD483" s="206"/>
      <c r="AE483" s="206"/>
      <c r="AF483" s="206"/>
      <c r="AG483" s="206" t="s">
        <v>140</v>
      </c>
      <c r="AH483" s="206">
        <v>0</v>
      </c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</row>
    <row r="484" spans="1:60" outlineLevel="1" x14ac:dyDescent="0.25">
      <c r="A484" s="223"/>
      <c r="B484" s="224"/>
      <c r="C484" s="258" t="s">
        <v>520</v>
      </c>
      <c r="D484" s="230"/>
      <c r="E484" s="231"/>
      <c r="F484" s="225"/>
      <c r="G484" s="225"/>
      <c r="H484" s="225"/>
      <c r="I484" s="225"/>
      <c r="J484" s="225"/>
      <c r="K484" s="225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25"/>
      <c r="Y484" s="206"/>
      <c r="Z484" s="206"/>
      <c r="AA484" s="206"/>
      <c r="AB484" s="206"/>
      <c r="AC484" s="206"/>
      <c r="AD484" s="206"/>
      <c r="AE484" s="206"/>
      <c r="AF484" s="206"/>
      <c r="AG484" s="206" t="s">
        <v>140</v>
      </c>
      <c r="AH484" s="206">
        <v>0</v>
      </c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</row>
    <row r="485" spans="1:60" outlineLevel="1" x14ac:dyDescent="0.25">
      <c r="A485" s="223"/>
      <c r="B485" s="224"/>
      <c r="C485" s="258" t="s">
        <v>66</v>
      </c>
      <c r="D485" s="230"/>
      <c r="E485" s="231">
        <v>4</v>
      </c>
      <c r="F485" s="225"/>
      <c r="G485" s="225"/>
      <c r="H485" s="225"/>
      <c r="I485" s="225"/>
      <c r="J485" s="225"/>
      <c r="K485" s="225"/>
      <c r="L485" s="225"/>
      <c r="M485" s="225"/>
      <c r="N485" s="225"/>
      <c r="O485" s="225"/>
      <c r="P485" s="225"/>
      <c r="Q485" s="225"/>
      <c r="R485" s="225"/>
      <c r="S485" s="225"/>
      <c r="T485" s="225"/>
      <c r="U485" s="225"/>
      <c r="V485" s="225"/>
      <c r="W485" s="225"/>
      <c r="X485" s="225"/>
      <c r="Y485" s="206"/>
      <c r="Z485" s="206"/>
      <c r="AA485" s="206"/>
      <c r="AB485" s="206"/>
      <c r="AC485" s="206"/>
      <c r="AD485" s="206"/>
      <c r="AE485" s="206"/>
      <c r="AF485" s="206"/>
      <c r="AG485" s="206" t="s">
        <v>140</v>
      </c>
      <c r="AH485" s="206">
        <v>0</v>
      </c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</row>
    <row r="486" spans="1:60" ht="40.799999999999997" outlineLevel="1" x14ac:dyDescent="0.25">
      <c r="A486" s="239">
        <v>79</v>
      </c>
      <c r="B486" s="240" t="s">
        <v>521</v>
      </c>
      <c r="C486" s="256" t="s">
        <v>522</v>
      </c>
      <c r="D486" s="241" t="s">
        <v>264</v>
      </c>
      <c r="E486" s="242">
        <v>3.9E-2</v>
      </c>
      <c r="F486" s="243"/>
      <c r="G486" s="244">
        <f>ROUND(E486*F486,2)</f>
        <v>0</v>
      </c>
      <c r="H486" s="226">
        <v>0</v>
      </c>
      <c r="I486" s="225">
        <f>ROUND(E486*H486,2)</f>
        <v>0</v>
      </c>
      <c r="J486" s="226">
        <v>1170</v>
      </c>
      <c r="K486" s="225">
        <f>ROUND(E486*J486,2)</f>
        <v>45.63</v>
      </c>
      <c r="L486" s="225">
        <v>21</v>
      </c>
      <c r="M486" s="225">
        <f>G486*(1+L486/100)</f>
        <v>0</v>
      </c>
      <c r="N486" s="225">
        <v>0</v>
      </c>
      <c r="O486" s="225">
        <f>ROUND(E486*N486,2)</f>
        <v>0</v>
      </c>
      <c r="P486" s="225">
        <v>0</v>
      </c>
      <c r="Q486" s="225">
        <f>ROUND(E486*P486,2)</f>
        <v>0</v>
      </c>
      <c r="R486" s="225"/>
      <c r="S486" s="225" t="s">
        <v>133</v>
      </c>
      <c r="T486" s="225" t="s">
        <v>134</v>
      </c>
      <c r="U486" s="225">
        <v>0</v>
      </c>
      <c r="V486" s="225">
        <f>ROUND(E486*U486,2)</f>
        <v>0</v>
      </c>
      <c r="W486" s="225"/>
      <c r="X486" s="225" t="s">
        <v>135</v>
      </c>
      <c r="Y486" s="206"/>
      <c r="Z486" s="206"/>
      <c r="AA486" s="206"/>
      <c r="AB486" s="206"/>
      <c r="AC486" s="206"/>
      <c r="AD486" s="206"/>
      <c r="AE486" s="206"/>
      <c r="AF486" s="206"/>
      <c r="AG486" s="206" t="s">
        <v>499</v>
      </c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</row>
    <row r="487" spans="1:60" outlineLevel="1" x14ac:dyDescent="0.25">
      <c r="A487" s="223"/>
      <c r="B487" s="224"/>
      <c r="C487" s="257" t="s">
        <v>523</v>
      </c>
      <c r="D487" s="245"/>
      <c r="E487" s="245"/>
      <c r="F487" s="245"/>
      <c r="G487" s="245"/>
      <c r="H487" s="225"/>
      <c r="I487" s="225"/>
      <c r="J487" s="225"/>
      <c r="K487" s="225"/>
      <c r="L487" s="225"/>
      <c r="M487" s="225"/>
      <c r="N487" s="225"/>
      <c r="O487" s="225"/>
      <c r="P487" s="225"/>
      <c r="Q487" s="225"/>
      <c r="R487" s="225"/>
      <c r="S487" s="225"/>
      <c r="T487" s="225"/>
      <c r="U487" s="225"/>
      <c r="V487" s="225"/>
      <c r="W487" s="225"/>
      <c r="X487" s="225"/>
      <c r="Y487" s="206"/>
      <c r="Z487" s="206"/>
      <c r="AA487" s="206"/>
      <c r="AB487" s="206"/>
      <c r="AC487" s="206"/>
      <c r="AD487" s="206"/>
      <c r="AE487" s="206"/>
      <c r="AF487" s="206"/>
      <c r="AG487" s="206" t="s">
        <v>138</v>
      </c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</row>
    <row r="488" spans="1:60" x14ac:dyDescent="0.25">
      <c r="A488" s="233" t="s">
        <v>128</v>
      </c>
      <c r="B488" s="234" t="s">
        <v>82</v>
      </c>
      <c r="C488" s="255" t="s">
        <v>83</v>
      </c>
      <c r="D488" s="235"/>
      <c r="E488" s="236"/>
      <c r="F488" s="237"/>
      <c r="G488" s="238">
        <f>SUMIF(AG489:AG497,"&lt;&gt;NOR",G489:G497)</f>
        <v>0</v>
      </c>
      <c r="H488" s="232"/>
      <c r="I488" s="232">
        <f>SUM(I489:I497)</f>
        <v>0</v>
      </c>
      <c r="J488" s="232"/>
      <c r="K488" s="232">
        <f>SUM(K489:K497)</f>
        <v>14177.949999999999</v>
      </c>
      <c r="L488" s="232"/>
      <c r="M488" s="232">
        <f>SUM(M489:M497)</f>
        <v>0</v>
      </c>
      <c r="N488" s="232"/>
      <c r="O488" s="232">
        <f>SUM(O489:O497)</f>
        <v>0.01</v>
      </c>
      <c r="P488" s="232"/>
      <c r="Q488" s="232">
        <f>SUM(Q489:Q497)</f>
        <v>0</v>
      </c>
      <c r="R488" s="232"/>
      <c r="S488" s="232"/>
      <c r="T488" s="232"/>
      <c r="U488" s="232"/>
      <c r="V488" s="232">
        <f>SUM(V489:V497)</f>
        <v>0</v>
      </c>
      <c r="W488" s="232"/>
      <c r="X488" s="232"/>
      <c r="AG488" t="s">
        <v>129</v>
      </c>
    </row>
    <row r="489" spans="1:60" outlineLevel="1" x14ac:dyDescent="0.25">
      <c r="A489" s="239">
        <v>80</v>
      </c>
      <c r="B489" s="240" t="s">
        <v>524</v>
      </c>
      <c r="C489" s="256" t="s">
        <v>525</v>
      </c>
      <c r="D489" s="241" t="s">
        <v>344</v>
      </c>
      <c r="E489" s="242">
        <v>1</v>
      </c>
      <c r="F489" s="243"/>
      <c r="G489" s="244">
        <f>ROUND(E489*F489,2)</f>
        <v>0</v>
      </c>
      <c r="H489" s="226">
        <v>0</v>
      </c>
      <c r="I489" s="225">
        <f>ROUND(E489*H489,2)</f>
        <v>0</v>
      </c>
      <c r="J489" s="226">
        <v>13.4</v>
      </c>
      <c r="K489" s="225">
        <f>ROUND(E489*J489,2)</f>
        <v>13.4</v>
      </c>
      <c r="L489" s="225">
        <v>21</v>
      </c>
      <c r="M489" s="225">
        <f>G489*(1+L489/100)</f>
        <v>0</v>
      </c>
      <c r="N489" s="225">
        <v>0</v>
      </c>
      <c r="O489" s="225">
        <f>ROUND(E489*N489,2)</f>
        <v>0</v>
      </c>
      <c r="P489" s="225">
        <v>0</v>
      </c>
      <c r="Q489" s="225">
        <f>ROUND(E489*P489,2)</f>
        <v>0</v>
      </c>
      <c r="R489" s="225"/>
      <c r="S489" s="225" t="s">
        <v>133</v>
      </c>
      <c r="T489" s="225" t="s">
        <v>134</v>
      </c>
      <c r="U489" s="225">
        <v>0</v>
      </c>
      <c r="V489" s="225">
        <f>ROUND(E489*U489,2)</f>
        <v>0</v>
      </c>
      <c r="W489" s="225"/>
      <c r="X489" s="225" t="s">
        <v>135</v>
      </c>
      <c r="Y489" s="206"/>
      <c r="Z489" s="206"/>
      <c r="AA489" s="206"/>
      <c r="AB489" s="206"/>
      <c r="AC489" s="206"/>
      <c r="AD489" s="206"/>
      <c r="AE489" s="206"/>
      <c r="AF489" s="206"/>
      <c r="AG489" s="206" t="s">
        <v>499</v>
      </c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</row>
    <row r="490" spans="1:60" outlineLevel="1" x14ac:dyDescent="0.25">
      <c r="A490" s="223"/>
      <c r="B490" s="224"/>
      <c r="C490" s="257" t="s">
        <v>526</v>
      </c>
      <c r="D490" s="245"/>
      <c r="E490" s="245"/>
      <c r="F490" s="245"/>
      <c r="G490" s="245"/>
      <c r="H490" s="225"/>
      <c r="I490" s="225"/>
      <c r="J490" s="225"/>
      <c r="K490" s="225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25"/>
      <c r="Y490" s="206"/>
      <c r="Z490" s="206"/>
      <c r="AA490" s="206"/>
      <c r="AB490" s="206"/>
      <c r="AC490" s="206"/>
      <c r="AD490" s="206"/>
      <c r="AE490" s="206"/>
      <c r="AF490" s="206"/>
      <c r="AG490" s="206" t="s">
        <v>138</v>
      </c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</row>
    <row r="491" spans="1:60" outlineLevel="1" x14ac:dyDescent="0.25">
      <c r="A491" s="223"/>
      <c r="B491" s="224"/>
      <c r="C491" s="258" t="s">
        <v>527</v>
      </c>
      <c r="D491" s="230"/>
      <c r="E491" s="231"/>
      <c r="F491" s="225"/>
      <c r="G491" s="225"/>
      <c r="H491" s="225"/>
      <c r="I491" s="225"/>
      <c r="J491" s="225"/>
      <c r="K491" s="225"/>
      <c r="L491" s="225"/>
      <c r="M491" s="225"/>
      <c r="N491" s="225"/>
      <c r="O491" s="225"/>
      <c r="P491" s="225"/>
      <c r="Q491" s="225"/>
      <c r="R491" s="225"/>
      <c r="S491" s="225"/>
      <c r="T491" s="225"/>
      <c r="U491" s="225"/>
      <c r="V491" s="225"/>
      <c r="W491" s="225"/>
      <c r="X491" s="225"/>
      <c r="Y491" s="206"/>
      <c r="Z491" s="206"/>
      <c r="AA491" s="206"/>
      <c r="AB491" s="206"/>
      <c r="AC491" s="206"/>
      <c r="AD491" s="206"/>
      <c r="AE491" s="206"/>
      <c r="AF491" s="206"/>
      <c r="AG491" s="206" t="s">
        <v>140</v>
      </c>
      <c r="AH491" s="206">
        <v>0</v>
      </c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</row>
    <row r="492" spans="1:60" outlineLevel="1" x14ac:dyDescent="0.25">
      <c r="A492" s="223"/>
      <c r="B492" s="224"/>
      <c r="C492" s="258" t="s">
        <v>348</v>
      </c>
      <c r="D492" s="230"/>
      <c r="E492" s="231"/>
      <c r="F492" s="225"/>
      <c r="G492" s="225"/>
      <c r="H492" s="225"/>
      <c r="I492" s="225"/>
      <c r="J492" s="225"/>
      <c r="K492" s="225"/>
      <c r="L492" s="225"/>
      <c r="M492" s="225"/>
      <c r="N492" s="225"/>
      <c r="O492" s="225"/>
      <c r="P492" s="225"/>
      <c r="Q492" s="225"/>
      <c r="R492" s="225"/>
      <c r="S492" s="225"/>
      <c r="T492" s="225"/>
      <c r="U492" s="225"/>
      <c r="V492" s="225"/>
      <c r="W492" s="225"/>
      <c r="X492" s="225"/>
      <c r="Y492" s="206"/>
      <c r="Z492" s="206"/>
      <c r="AA492" s="206"/>
      <c r="AB492" s="206"/>
      <c r="AC492" s="206"/>
      <c r="AD492" s="206"/>
      <c r="AE492" s="206"/>
      <c r="AF492" s="206"/>
      <c r="AG492" s="206" t="s">
        <v>140</v>
      </c>
      <c r="AH492" s="206">
        <v>0</v>
      </c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6"/>
      <c r="BA492" s="206"/>
      <c r="BB492" s="206"/>
      <c r="BC492" s="206"/>
      <c r="BD492" s="206"/>
      <c r="BE492" s="206"/>
      <c r="BF492" s="206"/>
      <c r="BG492" s="206"/>
      <c r="BH492" s="206"/>
    </row>
    <row r="493" spans="1:60" outlineLevel="1" x14ac:dyDescent="0.25">
      <c r="A493" s="223"/>
      <c r="B493" s="224"/>
      <c r="C493" s="258" t="s">
        <v>43</v>
      </c>
      <c r="D493" s="230"/>
      <c r="E493" s="231">
        <v>1</v>
      </c>
      <c r="F493" s="225"/>
      <c r="G493" s="225"/>
      <c r="H493" s="225"/>
      <c r="I493" s="225"/>
      <c r="J493" s="225"/>
      <c r="K493" s="225"/>
      <c r="L493" s="225"/>
      <c r="M493" s="225"/>
      <c r="N493" s="225"/>
      <c r="O493" s="225"/>
      <c r="P493" s="225"/>
      <c r="Q493" s="225"/>
      <c r="R493" s="225"/>
      <c r="S493" s="225"/>
      <c r="T493" s="225"/>
      <c r="U493" s="225"/>
      <c r="V493" s="225"/>
      <c r="W493" s="225"/>
      <c r="X493" s="225"/>
      <c r="Y493" s="206"/>
      <c r="Z493" s="206"/>
      <c r="AA493" s="206"/>
      <c r="AB493" s="206"/>
      <c r="AC493" s="206"/>
      <c r="AD493" s="206"/>
      <c r="AE493" s="206"/>
      <c r="AF493" s="206"/>
      <c r="AG493" s="206" t="s">
        <v>140</v>
      </c>
      <c r="AH493" s="206">
        <v>0</v>
      </c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06"/>
      <c r="AT493" s="206"/>
      <c r="AU493" s="206"/>
      <c r="AV493" s="206"/>
      <c r="AW493" s="206"/>
      <c r="AX493" s="206"/>
      <c r="AY493" s="206"/>
      <c r="AZ493" s="206"/>
      <c r="BA493" s="206"/>
      <c r="BB493" s="206"/>
      <c r="BC493" s="206"/>
      <c r="BD493" s="206"/>
      <c r="BE493" s="206"/>
      <c r="BF493" s="206"/>
      <c r="BG493" s="206"/>
      <c r="BH493" s="206"/>
    </row>
    <row r="494" spans="1:60" ht="20.399999999999999" outlineLevel="1" x14ac:dyDescent="0.25">
      <c r="A494" s="239">
        <v>81</v>
      </c>
      <c r="B494" s="240" t="s">
        <v>528</v>
      </c>
      <c r="C494" s="256" t="s">
        <v>529</v>
      </c>
      <c r="D494" s="241" t="s">
        <v>344</v>
      </c>
      <c r="E494" s="242">
        <v>4</v>
      </c>
      <c r="F494" s="243"/>
      <c r="G494" s="244">
        <f>ROUND(E494*F494,2)</f>
        <v>0</v>
      </c>
      <c r="H494" s="226">
        <v>0</v>
      </c>
      <c r="I494" s="225">
        <f>ROUND(E494*H494,2)</f>
        <v>0</v>
      </c>
      <c r="J494" s="226">
        <v>3540</v>
      </c>
      <c r="K494" s="225">
        <f>ROUND(E494*J494,2)</f>
        <v>14160</v>
      </c>
      <c r="L494" s="225">
        <v>21</v>
      </c>
      <c r="M494" s="225">
        <f>G494*(1+L494/100)</f>
        <v>0</v>
      </c>
      <c r="N494" s="225">
        <v>1.5E-3</v>
      </c>
      <c r="O494" s="225">
        <f>ROUND(E494*N494,2)</f>
        <v>0.01</v>
      </c>
      <c r="P494" s="225">
        <v>0</v>
      </c>
      <c r="Q494" s="225">
        <f>ROUND(E494*P494,2)</f>
        <v>0</v>
      </c>
      <c r="R494" s="225"/>
      <c r="S494" s="225" t="s">
        <v>133</v>
      </c>
      <c r="T494" s="225" t="s">
        <v>134</v>
      </c>
      <c r="U494" s="225">
        <v>0</v>
      </c>
      <c r="V494" s="225">
        <f>ROUND(E494*U494,2)</f>
        <v>0</v>
      </c>
      <c r="W494" s="225"/>
      <c r="X494" s="225" t="s">
        <v>135</v>
      </c>
      <c r="Y494" s="206"/>
      <c r="Z494" s="206"/>
      <c r="AA494" s="206"/>
      <c r="AB494" s="206"/>
      <c r="AC494" s="206"/>
      <c r="AD494" s="206"/>
      <c r="AE494" s="206"/>
      <c r="AF494" s="206"/>
      <c r="AG494" s="206" t="s">
        <v>499</v>
      </c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</row>
    <row r="495" spans="1:60" outlineLevel="1" x14ac:dyDescent="0.25">
      <c r="A495" s="223"/>
      <c r="B495" s="224"/>
      <c r="C495" s="257" t="s">
        <v>530</v>
      </c>
      <c r="D495" s="245"/>
      <c r="E495" s="245"/>
      <c r="F495" s="245"/>
      <c r="G495" s="245"/>
      <c r="H495" s="225"/>
      <c r="I495" s="225"/>
      <c r="J495" s="225"/>
      <c r="K495" s="225"/>
      <c r="L495" s="225"/>
      <c r="M495" s="225"/>
      <c r="N495" s="225"/>
      <c r="O495" s="225"/>
      <c r="P495" s="225"/>
      <c r="Q495" s="225"/>
      <c r="R495" s="225"/>
      <c r="S495" s="225"/>
      <c r="T495" s="225"/>
      <c r="U495" s="225"/>
      <c r="V495" s="225"/>
      <c r="W495" s="225"/>
      <c r="X495" s="225"/>
      <c r="Y495" s="206"/>
      <c r="Z495" s="206"/>
      <c r="AA495" s="206"/>
      <c r="AB495" s="206"/>
      <c r="AC495" s="206"/>
      <c r="AD495" s="206"/>
      <c r="AE495" s="206"/>
      <c r="AF495" s="206"/>
      <c r="AG495" s="206" t="s">
        <v>138</v>
      </c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6"/>
      <c r="AT495" s="206"/>
      <c r="AU495" s="206"/>
      <c r="AV495" s="206"/>
      <c r="AW495" s="206"/>
      <c r="AX495" s="206"/>
      <c r="AY495" s="206"/>
      <c r="AZ495" s="206"/>
      <c r="BA495" s="206"/>
      <c r="BB495" s="206"/>
      <c r="BC495" s="206"/>
      <c r="BD495" s="206"/>
      <c r="BE495" s="206"/>
      <c r="BF495" s="206"/>
      <c r="BG495" s="206"/>
      <c r="BH495" s="206"/>
    </row>
    <row r="496" spans="1:60" ht="30.6" outlineLevel="1" x14ac:dyDescent="0.25">
      <c r="A496" s="239">
        <v>82</v>
      </c>
      <c r="B496" s="240" t="s">
        <v>531</v>
      </c>
      <c r="C496" s="256" t="s">
        <v>532</v>
      </c>
      <c r="D496" s="241" t="s">
        <v>264</v>
      </c>
      <c r="E496" s="242">
        <v>6.0000000000000001E-3</v>
      </c>
      <c r="F496" s="243"/>
      <c r="G496" s="244">
        <f>ROUND(E496*F496,2)</f>
        <v>0</v>
      </c>
      <c r="H496" s="226">
        <v>0</v>
      </c>
      <c r="I496" s="225">
        <f>ROUND(E496*H496,2)</f>
        <v>0</v>
      </c>
      <c r="J496" s="226">
        <v>759</v>
      </c>
      <c r="K496" s="225">
        <f>ROUND(E496*J496,2)</f>
        <v>4.55</v>
      </c>
      <c r="L496" s="225">
        <v>21</v>
      </c>
      <c r="M496" s="225">
        <f>G496*(1+L496/100)</f>
        <v>0</v>
      </c>
      <c r="N496" s="225">
        <v>0</v>
      </c>
      <c r="O496" s="225">
        <f>ROUND(E496*N496,2)</f>
        <v>0</v>
      </c>
      <c r="P496" s="225">
        <v>0</v>
      </c>
      <c r="Q496" s="225">
        <f>ROUND(E496*P496,2)</f>
        <v>0</v>
      </c>
      <c r="R496" s="225"/>
      <c r="S496" s="225" t="s">
        <v>133</v>
      </c>
      <c r="T496" s="225" t="s">
        <v>134</v>
      </c>
      <c r="U496" s="225">
        <v>0</v>
      </c>
      <c r="V496" s="225">
        <f>ROUND(E496*U496,2)</f>
        <v>0</v>
      </c>
      <c r="W496" s="225"/>
      <c r="X496" s="225" t="s">
        <v>135</v>
      </c>
      <c r="Y496" s="206"/>
      <c r="Z496" s="206"/>
      <c r="AA496" s="206"/>
      <c r="AB496" s="206"/>
      <c r="AC496" s="206"/>
      <c r="AD496" s="206"/>
      <c r="AE496" s="206"/>
      <c r="AF496" s="206"/>
      <c r="AG496" s="206" t="s">
        <v>499</v>
      </c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06"/>
      <c r="AT496" s="206"/>
      <c r="AU496" s="206"/>
      <c r="AV496" s="206"/>
      <c r="AW496" s="206"/>
      <c r="AX496" s="206"/>
      <c r="AY496" s="206"/>
      <c r="AZ496" s="206"/>
      <c r="BA496" s="206"/>
      <c r="BB496" s="206"/>
      <c r="BC496" s="206"/>
      <c r="BD496" s="206"/>
      <c r="BE496" s="206"/>
      <c r="BF496" s="206"/>
      <c r="BG496" s="206"/>
      <c r="BH496" s="206"/>
    </row>
    <row r="497" spans="1:60" outlineLevel="1" x14ac:dyDescent="0.25">
      <c r="A497" s="223"/>
      <c r="B497" s="224"/>
      <c r="C497" s="257" t="s">
        <v>533</v>
      </c>
      <c r="D497" s="245"/>
      <c r="E497" s="245"/>
      <c r="F497" s="245"/>
      <c r="G497" s="245"/>
      <c r="H497" s="225"/>
      <c r="I497" s="225"/>
      <c r="J497" s="225"/>
      <c r="K497" s="225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25"/>
      <c r="Y497" s="206"/>
      <c r="Z497" s="206"/>
      <c r="AA497" s="206"/>
      <c r="AB497" s="206"/>
      <c r="AC497" s="206"/>
      <c r="AD497" s="206"/>
      <c r="AE497" s="206"/>
      <c r="AF497" s="206"/>
      <c r="AG497" s="206" t="s">
        <v>138</v>
      </c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06"/>
      <c r="AT497" s="206"/>
      <c r="AU497" s="206"/>
      <c r="AV497" s="206"/>
      <c r="AW497" s="206"/>
      <c r="AX497" s="206"/>
      <c r="AY497" s="206"/>
      <c r="AZ497" s="206"/>
      <c r="BA497" s="206"/>
      <c r="BB497" s="206"/>
      <c r="BC497" s="206"/>
      <c r="BD497" s="206"/>
      <c r="BE497" s="206"/>
      <c r="BF497" s="206"/>
      <c r="BG497" s="206"/>
      <c r="BH497" s="206"/>
    </row>
    <row r="498" spans="1:60" x14ac:dyDescent="0.25">
      <c r="A498" s="233" t="s">
        <v>128</v>
      </c>
      <c r="B498" s="234" t="s">
        <v>84</v>
      </c>
      <c r="C498" s="255" t="s">
        <v>85</v>
      </c>
      <c r="D498" s="235"/>
      <c r="E498" s="236"/>
      <c r="F498" s="237"/>
      <c r="G498" s="238">
        <f>SUMIF(AG499:AG516,"&lt;&gt;NOR",G499:G516)</f>
        <v>0</v>
      </c>
      <c r="H498" s="232"/>
      <c r="I498" s="232">
        <f>SUM(I499:I516)</f>
        <v>0</v>
      </c>
      <c r="J498" s="232"/>
      <c r="K498" s="232">
        <f>SUM(K499:K516)</f>
        <v>21921.8</v>
      </c>
      <c r="L498" s="232"/>
      <c r="M498" s="232">
        <f>SUM(M499:M516)</f>
        <v>0</v>
      </c>
      <c r="N498" s="232"/>
      <c r="O498" s="232">
        <f>SUM(O499:O516)</f>
        <v>0.03</v>
      </c>
      <c r="P498" s="232"/>
      <c r="Q498" s="232">
        <f>SUM(Q499:Q516)</f>
        <v>0</v>
      </c>
      <c r="R498" s="232"/>
      <c r="S498" s="232"/>
      <c r="T498" s="232"/>
      <c r="U498" s="232"/>
      <c r="V498" s="232">
        <f>SUM(V499:V516)</f>
        <v>0</v>
      </c>
      <c r="W498" s="232"/>
      <c r="X498" s="232"/>
      <c r="AG498" t="s">
        <v>129</v>
      </c>
    </row>
    <row r="499" spans="1:60" ht="20.399999999999999" outlineLevel="1" x14ac:dyDescent="0.25">
      <c r="A499" s="239">
        <v>83</v>
      </c>
      <c r="B499" s="240" t="s">
        <v>534</v>
      </c>
      <c r="C499" s="256" t="s">
        <v>535</v>
      </c>
      <c r="D499" s="241" t="s">
        <v>344</v>
      </c>
      <c r="E499" s="242">
        <v>1</v>
      </c>
      <c r="F499" s="243"/>
      <c r="G499" s="244">
        <f>ROUND(E499*F499,2)</f>
        <v>0</v>
      </c>
      <c r="H499" s="226">
        <v>0</v>
      </c>
      <c r="I499" s="225">
        <f>ROUND(E499*H499,2)</f>
        <v>0</v>
      </c>
      <c r="J499" s="226">
        <v>936</v>
      </c>
      <c r="K499" s="225">
        <f>ROUND(E499*J499,2)</f>
        <v>936</v>
      </c>
      <c r="L499" s="225">
        <v>21</v>
      </c>
      <c r="M499" s="225">
        <f>G499*(1+L499/100)</f>
        <v>0</v>
      </c>
      <c r="N499" s="225">
        <v>1.1999999999999999E-3</v>
      </c>
      <c r="O499" s="225">
        <f>ROUND(E499*N499,2)</f>
        <v>0</v>
      </c>
      <c r="P499" s="225">
        <v>0</v>
      </c>
      <c r="Q499" s="225">
        <f>ROUND(E499*P499,2)</f>
        <v>0</v>
      </c>
      <c r="R499" s="225"/>
      <c r="S499" s="225" t="s">
        <v>191</v>
      </c>
      <c r="T499" s="225" t="s">
        <v>192</v>
      </c>
      <c r="U499" s="225">
        <v>0</v>
      </c>
      <c r="V499" s="225">
        <f>ROUND(E499*U499,2)</f>
        <v>0</v>
      </c>
      <c r="W499" s="225"/>
      <c r="X499" s="225" t="s">
        <v>135</v>
      </c>
      <c r="Y499" s="206"/>
      <c r="Z499" s="206"/>
      <c r="AA499" s="206"/>
      <c r="AB499" s="206"/>
      <c r="AC499" s="206"/>
      <c r="AD499" s="206"/>
      <c r="AE499" s="206"/>
      <c r="AF499" s="206"/>
      <c r="AG499" s="206" t="s">
        <v>499</v>
      </c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06"/>
      <c r="AT499" s="206"/>
      <c r="AU499" s="206"/>
      <c r="AV499" s="206"/>
      <c r="AW499" s="206"/>
      <c r="AX499" s="206"/>
      <c r="AY499" s="206"/>
      <c r="AZ499" s="206"/>
      <c r="BA499" s="206"/>
      <c r="BB499" s="206"/>
      <c r="BC499" s="206"/>
      <c r="BD499" s="206"/>
      <c r="BE499" s="206"/>
      <c r="BF499" s="206"/>
      <c r="BG499" s="206"/>
      <c r="BH499" s="206"/>
    </row>
    <row r="500" spans="1:60" ht="30.6" outlineLevel="1" x14ac:dyDescent="0.25">
      <c r="A500" s="223"/>
      <c r="B500" s="224"/>
      <c r="C500" s="258" t="s">
        <v>536</v>
      </c>
      <c r="D500" s="230"/>
      <c r="E500" s="231"/>
      <c r="F500" s="225"/>
      <c r="G500" s="225"/>
      <c r="H500" s="225"/>
      <c r="I500" s="225"/>
      <c r="J500" s="225"/>
      <c r="K500" s="225"/>
      <c r="L500" s="225"/>
      <c r="M500" s="225"/>
      <c r="N500" s="225"/>
      <c r="O500" s="225"/>
      <c r="P500" s="225"/>
      <c r="Q500" s="225"/>
      <c r="R500" s="225"/>
      <c r="S500" s="225"/>
      <c r="T500" s="225"/>
      <c r="U500" s="225"/>
      <c r="V500" s="225"/>
      <c r="W500" s="225"/>
      <c r="X500" s="225"/>
      <c r="Y500" s="206"/>
      <c r="Z500" s="206"/>
      <c r="AA500" s="206"/>
      <c r="AB500" s="206"/>
      <c r="AC500" s="206"/>
      <c r="AD500" s="206"/>
      <c r="AE500" s="206"/>
      <c r="AF500" s="206"/>
      <c r="AG500" s="206" t="s">
        <v>140</v>
      </c>
      <c r="AH500" s="206">
        <v>0</v>
      </c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6"/>
      <c r="AX500" s="206"/>
      <c r="AY500" s="206"/>
      <c r="AZ500" s="206"/>
      <c r="BA500" s="206"/>
      <c r="BB500" s="206"/>
      <c r="BC500" s="206"/>
      <c r="BD500" s="206"/>
      <c r="BE500" s="206"/>
      <c r="BF500" s="206"/>
      <c r="BG500" s="206"/>
      <c r="BH500" s="206"/>
    </row>
    <row r="501" spans="1:60" outlineLevel="1" x14ac:dyDescent="0.25">
      <c r="A501" s="223"/>
      <c r="B501" s="224"/>
      <c r="C501" s="258" t="s">
        <v>348</v>
      </c>
      <c r="D501" s="230"/>
      <c r="E501" s="231"/>
      <c r="F501" s="225"/>
      <c r="G501" s="225"/>
      <c r="H501" s="225"/>
      <c r="I501" s="225"/>
      <c r="J501" s="225"/>
      <c r="K501" s="225"/>
      <c r="L501" s="225"/>
      <c r="M501" s="225"/>
      <c r="N501" s="225"/>
      <c r="O501" s="225"/>
      <c r="P501" s="225"/>
      <c r="Q501" s="225"/>
      <c r="R501" s="225"/>
      <c r="S501" s="225"/>
      <c r="T501" s="225"/>
      <c r="U501" s="225"/>
      <c r="V501" s="225"/>
      <c r="W501" s="225"/>
      <c r="X501" s="225"/>
      <c r="Y501" s="206"/>
      <c r="Z501" s="206"/>
      <c r="AA501" s="206"/>
      <c r="AB501" s="206"/>
      <c r="AC501" s="206"/>
      <c r="AD501" s="206"/>
      <c r="AE501" s="206"/>
      <c r="AF501" s="206"/>
      <c r="AG501" s="206" t="s">
        <v>140</v>
      </c>
      <c r="AH501" s="206">
        <v>0</v>
      </c>
      <c r="AI501" s="206"/>
      <c r="AJ501" s="206"/>
      <c r="AK501" s="206"/>
      <c r="AL501" s="206"/>
      <c r="AM501" s="206"/>
      <c r="AN501" s="206"/>
      <c r="AO501" s="206"/>
      <c r="AP501" s="206"/>
      <c r="AQ501" s="206"/>
      <c r="AR501" s="206"/>
      <c r="AS501" s="206"/>
      <c r="AT501" s="206"/>
      <c r="AU501" s="206"/>
      <c r="AV501" s="206"/>
      <c r="AW501" s="206"/>
      <c r="AX501" s="206"/>
      <c r="AY501" s="206"/>
      <c r="AZ501" s="206"/>
      <c r="BA501" s="206"/>
      <c r="BB501" s="206"/>
      <c r="BC501" s="206"/>
      <c r="BD501" s="206"/>
      <c r="BE501" s="206"/>
      <c r="BF501" s="206"/>
      <c r="BG501" s="206"/>
      <c r="BH501" s="206"/>
    </row>
    <row r="502" spans="1:60" outlineLevel="1" x14ac:dyDescent="0.25">
      <c r="A502" s="223"/>
      <c r="B502" s="224"/>
      <c r="C502" s="258" t="s">
        <v>43</v>
      </c>
      <c r="D502" s="230"/>
      <c r="E502" s="231">
        <v>1</v>
      </c>
      <c r="F502" s="225"/>
      <c r="G502" s="225"/>
      <c r="H502" s="225"/>
      <c r="I502" s="225"/>
      <c r="J502" s="225"/>
      <c r="K502" s="225"/>
      <c r="L502" s="225"/>
      <c r="M502" s="225"/>
      <c r="N502" s="225"/>
      <c r="O502" s="225"/>
      <c r="P502" s="225"/>
      <c r="Q502" s="225"/>
      <c r="R502" s="225"/>
      <c r="S502" s="225"/>
      <c r="T502" s="225"/>
      <c r="U502" s="225"/>
      <c r="V502" s="225"/>
      <c r="W502" s="225"/>
      <c r="X502" s="225"/>
      <c r="Y502" s="206"/>
      <c r="Z502" s="206"/>
      <c r="AA502" s="206"/>
      <c r="AB502" s="206"/>
      <c r="AC502" s="206"/>
      <c r="AD502" s="206"/>
      <c r="AE502" s="206"/>
      <c r="AF502" s="206"/>
      <c r="AG502" s="206" t="s">
        <v>140</v>
      </c>
      <c r="AH502" s="206">
        <v>0</v>
      </c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206"/>
      <c r="AW502" s="206"/>
      <c r="AX502" s="206"/>
      <c r="AY502" s="206"/>
      <c r="AZ502" s="206"/>
      <c r="BA502" s="206"/>
      <c r="BB502" s="206"/>
      <c r="BC502" s="206"/>
      <c r="BD502" s="206"/>
      <c r="BE502" s="206"/>
      <c r="BF502" s="206"/>
      <c r="BG502" s="206"/>
      <c r="BH502" s="206"/>
    </row>
    <row r="503" spans="1:60" ht="20.399999999999999" outlineLevel="1" x14ac:dyDescent="0.25">
      <c r="A503" s="239">
        <v>84</v>
      </c>
      <c r="B503" s="240" t="s">
        <v>537</v>
      </c>
      <c r="C503" s="256" t="s">
        <v>538</v>
      </c>
      <c r="D503" s="241" t="s">
        <v>344</v>
      </c>
      <c r="E503" s="242">
        <v>1</v>
      </c>
      <c r="F503" s="243"/>
      <c r="G503" s="244">
        <f>ROUND(E503*F503,2)</f>
        <v>0</v>
      </c>
      <c r="H503" s="226">
        <v>0</v>
      </c>
      <c r="I503" s="225">
        <f>ROUND(E503*H503,2)</f>
        <v>0</v>
      </c>
      <c r="J503" s="226">
        <v>1460</v>
      </c>
      <c r="K503" s="225">
        <f>ROUND(E503*J503,2)</f>
        <v>1460</v>
      </c>
      <c r="L503" s="225">
        <v>21</v>
      </c>
      <c r="M503" s="225">
        <f>G503*(1+L503/100)</f>
        <v>0</v>
      </c>
      <c r="N503" s="225">
        <v>2.5300000000000001E-3</v>
      </c>
      <c r="O503" s="225">
        <f>ROUND(E503*N503,2)</f>
        <v>0</v>
      </c>
      <c r="P503" s="225">
        <v>0</v>
      </c>
      <c r="Q503" s="225">
        <f>ROUND(E503*P503,2)</f>
        <v>0</v>
      </c>
      <c r="R503" s="225"/>
      <c r="S503" s="225" t="s">
        <v>133</v>
      </c>
      <c r="T503" s="225" t="s">
        <v>134</v>
      </c>
      <c r="U503" s="225">
        <v>0</v>
      </c>
      <c r="V503" s="225">
        <f>ROUND(E503*U503,2)</f>
        <v>0</v>
      </c>
      <c r="W503" s="225"/>
      <c r="X503" s="225" t="s">
        <v>135</v>
      </c>
      <c r="Y503" s="206"/>
      <c r="Z503" s="206"/>
      <c r="AA503" s="206"/>
      <c r="AB503" s="206"/>
      <c r="AC503" s="206"/>
      <c r="AD503" s="206"/>
      <c r="AE503" s="206"/>
      <c r="AF503" s="206"/>
      <c r="AG503" s="206" t="s">
        <v>499</v>
      </c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6"/>
      <c r="AX503" s="206"/>
      <c r="AY503" s="206"/>
      <c r="AZ503" s="206"/>
      <c r="BA503" s="206"/>
      <c r="BB503" s="206"/>
      <c r="BC503" s="206"/>
      <c r="BD503" s="206"/>
      <c r="BE503" s="206"/>
      <c r="BF503" s="206"/>
      <c r="BG503" s="206"/>
      <c r="BH503" s="206"/>
    </row>
    <row r="504" spans="1:60" outlineLevel="1" x14ac:dyDescent="0.25">
      <c r="A504" s="223"/>
      <c r="B504" s="224"/>
      <c r="C504" s="257" t="s">
        <v>539</v>
      </c>
      <c r="D504" s="245"/>
      <c r="E504" s="245"/>
      <c r="F504" s="245"/>
      <c r="G504" s="245"/>
      <c r="H504" s="225"/>
      <c r="I504" s="225"/>
      <c r="J504" s="225"/>
      <c r="K504" s="225"/>
      <c r="L504" s="225"/>
      <c r="M504" s="225"/>
      <c r="N504" s="225"/>
      <c r="O504" s="225"/>
      <c r="P504" s="225"/>
      <c r="Q504" s="225"/>
      <c r="R504" s="225"/>
      <c r="S504" s="225"/>
      <c r="T504" s="225"/>
      <c r="U504" s="225"/>
      <c r="V504" s="225"/>
      <c r="W504" s="225"/>
      <c r="X504" s="225"/>
      <c r="Y504" s="206"/>
      <c r="Z504" s="206"/>
      <c r="AA504" s="206"/>
      <c r="AB504" s="206"/>
      <c r="AC504" s="206"/>
      <c r="AD504" s="206"/>
      <c r="AE504" s="206"/>
      <c r="AF504" s="206"/>
      <c r="AG504" s="206" t="s">
        <v>138</v>
      </c>
      <c r="AH504" s="206"/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6"/>
      <c r="AT504" s="206"/>
      <c r="AU504" s="206"/>
      <c r="AV504" s="206"/>
      <c r="AW504" s="206"/>
      <c r="AX504" s="206"/>
      <c r="AY504" s="206"/>
      <c r="AZ504" s="206"/>
      <c r="BA504" s="206"/>
      <c r="BB504" s="206"/>
      <c r="BC504" s="206"/>
      <c r="BD504" s="206"/>
      <c r="BE504" s="206"/>
      <c r="BF504" s="206"/>
      <c r="BG504" s="206"/>
      <c r="BH504" s="206"/>
    </row>
    <row r="505" spans="1:60" outlineLevel="1" x14ac:dyDescent="0.25">
      <c r="A505" s="223"/>
      <c r="B505" s="224"/>
      <c r="C505" s="258" t="s">
        <v>540</v>
      </c>
      <c r="D505" s="230"/>
      <c r="E505" s="231"/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  <c r="P505" s="225"/>
      <c r="Q505" s="225"/>
      <c r="R505" s="225"/>
      <c r="S505" s="225"/>
      <c r="T505" s="225"/>
      <c r="U505" s="225"/>
      <c r="V505" s="225"/>
      <c r="W505" s="225"/>
      <c r="X505" s="225"/>
      <c r="Y505" s="206"/>
      <c r="Z505" s="206"/>
      <c r="AA505" s="206"/>
      <c r="AB505" s="206"/>
      <c r="AC505" s="206"/>
      <c r="AD505" s="206"/>
      <c r="AE505" s="206"/>
      <c r="AF505" s="206"/>
      <c r="AG505" s="206" t="s">
        <v>140</v>
      </c>
      <c r="AH505" s="206">
        <v>0</v>
      </c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  <c r="AV505" s="206"/>
      <c r="AW505" s="206"/>
      <c r="AX505" s="206"/>
      <c r="AY505" s="206"/>
      <c r="AZ505" s="206"/>
      <c r="BA505" s="206"/>
      <c r="BB505" s="206"/>
      <c r="BC505" s="206"/>
      <c r="BD505" s="206"/>
      <c r="BE505" s="206"/>
      <c r="BF505" s="206"/>
      <c r="BG505" s="206"/>
      <c r="BH505" s="206"/>
    </row>
    <row r="506" spans="1:60" ht="20.399999999999999" outlineLevel="1" x14ac:dyDescent="0.25">
      <c r="A506" s="223"/>
      <c r="B506" s="224"/>
      <c r="C506" s="258" t="s">
        <v>541</v>
      </c>
      <c r="D506" s="230"/>
      <c r="E506" s="231"/>
      <c r="F506" s="225"/>
      <c r="G506" s="225"/>
      <c r="H506" s="225"/>
      <c r="I506" s="225"/>
      <c r="J506" s="225"/>
      <c r="K506" s="225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25"/>
      <c r="Y506" s="206"/>
      <c r="Z506" s="206"/>
      <c r="AA506" s="206"/>
      <c r="AB506" s="206"/>
      <c r="AC506" s="206"/>
      <c r="AD506" s="206"/>
      <c r="AE506" s="206"/>
      <c r="AF506" s="206"/>
      <c r="AG506" s="206" t="s">
        <v>140</v>
      </c>
      <c r="AH506" s="206">
        <v>0</v>
      </c>
      <c r="AI506" s="206"/>
      <c r="AJ506" s="206"/>
      <c r="AK506" s="206"/>
      <c r="AL506" s="206"/>
      <c r="AM506" s="206"/>
      <c r="AN506" s="206"/>
      <c r="AO506" s="206"/>
      <c r="AP506" s="206"/>
      <c r="AQ506" s="206"/>
      <c r="AR506" s="206"/>
      <c r="AS506" s="206"/>
      <c r="AT506" s="206"/>
      <c r="AU506" s="206"/>
      <c r="AV506" s="206"/>
      <c r="AW506" s="206"/>
      <c r="AX506" s="206"/>
      <c r="AY506" s="206"/>
      <c r="AZ506" s="206"/>
      <c r="BA506" s="206"/>
      <c r="BB506" s="206"/>
      <c r="BC506" s="206"/>
      <c r="BD506" s="206"/>
      <c r="BE506" s="206"/>
      <c r="BF506" s="206"/>
      <c r="BG506" s="206"/>
      <c r="BH506" s="206"/>
    </row>
    <row r="507" spans="1:60" outlineLevel="1" x14ac:dyDescent="0.25">
      <c r="A507" s="223"/>
      <c r="B507" s="224"/>
      <c r="C507" s="258" t="s">
        <v>348</v>
      </c>
      <c r="D507" s="230"/>
      <c r="E507" s="231"/>
      <c r="F507" s="225"/>
      <c r="G507" s="225"/>
      <c r="H507" s="225"/>
      <c r="I507" s="225"/>
      <c r="J507" s="225"/>
      <c r="K507" s="225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25"/>
      <c r="Y507" s="206"/>
      <c r="Z507" s="206"/>
      <c r="AA507" s="206"/>
      <c r="AB507" s="206"/>
      <c r="AC507" s="206"/>
      <c r="AD507" s="206"/>
      <c r="AE507" s="206"/>
      <c r="AF507" s="206"/>
      <c r="AG507" s="206" t="s">
        <v>140</v>
      </c>
      <c r="AH507" s="206">
        <v>0</v>
      </c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6"/>
      <c r="AT507" s="206"/>
      <c r="AU507" s="206"/>
      <c r="AV507" s="206"/>
      <c r="AW507" s="206"/>
      <c r="AX507" s="206"/>
      <c r="AY507" s="206"/>
      <c r="AZ507" s="206"/>
      <c r="BA507" s="206"/>
      <c r="BB507" s="206"/>
      <c r="BC507" s="206"/>
      <c r="BD507" s="206"/>
      <c r="BE507" s="206"/>
      <c r="BF507" s="206"/>
      <c r="BG507" s="206"/>
      <c r="BH507" s="206"/>
    </row>
    <row r="508" spans="1:60" outlineLevel="1" x14ac:dyDescent="0.25">
      <c r="A508" s="223"/>
      <c r="B508" s="224"/>
      <c r="C508" s="258" t="s">
        <v>43</v>
      </c>
      <c r="D508" s="230"/>
      <c r="E508" s="231">
        <v>1</v>
      </c>
      <c r="F508" s="225"/>
      <c r="G508" s="225"/>
      <c r="H508" s="225"/>
      <c r="I508" s="225"/>
      <c r="J508" s="225"/>
      <c r="K508" s="225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25"/>
      <c r="Y508" s="206"/>
      <c r="Z508" s="206"/>
      <c r="AA508" s="206"/>
      <c r="AB508" s="206"/>
      <c r="AC508" s="206"/>
      <c r="AD508" s="206"/>
      <c r="AE508" s="206"/>
      <c r="AF508" s="206"/>
      <c r="AG508" s="206" t="s">
        <v>140</v>
      </c>
      <c r="AH508" s="206">
        <v>0</v>
      </c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</row>
    <row r="509" spans="1:60" ht="20.399999999999999" outlineLevel="1" x14ac:dyDescent="0.25">
      <c r="A509" s="239">
        <v>85</v>
      </c>
      <c r="B509" s="240" t="s">
        <v>542</v>
      </c>
      <c r="C509" s="256" t="s">
        <v>543</v>
      </c>
      <c r="D509" s="241" t="s">
        <v>344</v>
      </c>
      <c r="E509" s="242">
        <v>1</v>
      </c>
      <c r="F509" s="243"/>
      <c r="G509" s="244">
        <f>ROUND(E509*F509,2)</f>
        <v>0</v>
      </c>
      <c r="H509" s="226">
        <v>0</v>
      </c>
      <c r="I509" s="225">
        <f>ROUND(E509*H509,2)</f>
        <v>0</v>
      </c>
      <c r="J509" s="226">
        <v>19500</v>
      </c>
      <c r="K509" s="225">
        <f>ROUND(E509*J509,2)</f>
        <v>19500</v>
      </c>
      <c r="L509" s="225">
        <v>21</v>
      </c>
      <c r="M509" s="225">
        <f>G509*(1+L509/100)</f>
        <v>0</v>
      </c>
      <c r="N509" s="225">
        <v>3.4259999999999999E-2</v>
      </c>
      <c r="O509" s="225">
        <f>ROUND(E509*N509,2)</f>
        <v>0.03</v>
      </c>
      <c r="P509" s="225">
        <v>0</v>
      </c>
      <c r="Q509" s="225">
        <f>ROUND(E509*P509,2)</f>
        <v>0</v>
      </c>
      <c r="R509" s="225"/>
      <c r="S509" s="225" t="s">
        <v>133</v>
      </c>
      <c r="T509" s="225" t="s">
        <v>134</v>
      </c>
      <c r="U509" s="225">
        <v>0</v>
      </c>
      <c r="V509" s="225">
        <f>ROUND(E509*U509,2)</f>
        <v>0</v>
      </c>
      <c r="W509" s="225"/>
      <c r="X509" s="225" t="s">
        <v>135</v>
      </c>
      <c r="Y509" s="206"/>
      <c r="Z509" s="206"/>
      <c r="AA509" s="206"/>
      <c r="AB509" s="206"/>
      <c r="AC509" s="206"/>
      <c r="AD509" s="206"/>
      <c r="AE509" s="206"/>
      <c r="AF509" s="206"/>
      <c r="AG509" s="206" t="s">
        <v>499</v>
      </c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</row>
    <row r="510" spans="1:60" outlineLevel="1" x14ac:dyDescent="0.25">
      <c r="A510" s="223"/>
      <c r="B510" s="224"/>
      <c r="C510" s="257" t="s">
        <v>544</v>
      </c>
      <c r="D510" s="245"/>
      <c r="E510" s="245"/>
      <c r="F510" s="245"/>
      <c r="G510" s="245"/>
      <c r="H510" s="225"/>
      <c r="I510" s="225"/>
      <c r="J510" s="225"/>
      <c r="K510" s="225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06"/>
      <c r="Z510" s="206"/>
      <c r="AA510" s="206"/>
      <c r="AB510" s="206"/>
      <c r="AC510" s="206"/>
      <c r="AD510" s="206"/>
      <c r="AE510" s="206"/>
      <c r="AF510" s="206"/>
      <c r="AG510" s="206" t="s">
        <v>138</v>
      </c>
      <c r="AH510" s="206"/>
      <c r="AI510" s="206"/>
      <c r="AJ510" s="206"/>
      <c r="AK510" s="206"/>
      <c r="AL510" s="206"/>
      <c r="AM510" s="206"/>
      <c r="AN510" s="206"/>
      <c r="AO510" s="206"/>
      <c r="AP510" s="206"/>
      <c r="AQ510" s="206"/>
      <c r="AR510" s="206"/>
      <c r="AS510" s="206"/>
      <c r="AT510" s="206"/>
      <c r="AU510" s="206"/>
      <c r="AV510" s="206"/>
      <c r="AW510" s="206"/>
      <c r="AX510" s="206"/>
      <c r="AY510" s="206"/>
      <c r="AZ510" s="206"/>
      <c r="BA510" s="206"/>
      <c r="BB510" s="206"/>
      <c r="BC510" s="206"/>
      <c r="BD510" s="206"/>
      <c r="BE510" s="206"/>
      <c r="BF510" s="206"/>
      <c r="BG510" s="206"/>
      <c r="BH510" s="206"/>
    </row>
    <row r="511" spans="1:60" ht="30.6" outlineLevel="1" x14ac:dyDescent="0.25">
      <c r="A511" s="223"/>
      <c r="B511" s="224"/>
      <c r="C511" s="258" t="s">
        <v>545</v>
      </c>
      <c r="D511" s="230"/>
      <c r="E511" s="231"/>
      <c r="F511" s="225"/>
      <c r="G511" s="225"/>
      <c r="H511" s="225"/>
      <c r="I511" s="225"/>
      <c r="J511" s="225"/>
      <c r="K511" s="225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06"/>
      <c r="Z511" s="206"/>
      <c r="AA511" s="206"/>
      <c r="AB511" s="206"/>
      <c r="AC511" s="206"/>
      <c r="AD511" s="206"/>
      <c r="AE511" s="206"/>
      <c r="AF511" s="206"/>
      <c r="AG511" s="206" t="s">
        <v>140</v>
      </c>
      <c r="AH511" s="206">
        <v>0</v>
      </c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6"/>
      <c r="AT511" s="206"/>
      <c r="AU511" s="206"/>
      <c r="AV511" s="206"/>
      <c r="AW511" s="206"/>
      <c r="AX511" s="206"/>
      <c r="AY511" s="206"/>
      <c r="AZ511" s="206"/>
      <c r="BA511" s="206"/>
      <c r="BB511" s="206"/>
      <c r="BC511" s="206"/>
      <c r="BD511" s="206"/>
      <c r="BE511" s="206"/>
      <c r="BF511" s="206"/>
      <c r="BG511" s="206"/>
      <c r="BH511" s="206"/>
    </row>
    <row r="512" spans="1:60" ht="30.6" outlineLevel="1" x14ac:dyDescent="0.25">
      <c r="A512" s="223"/>
      <c r="B512" s="224"/>
      <c r="C512" s="258" t="s">
        <v>353</v>
      </c>
      <c r="D512" s="230"/>
      <c r="E512" s="231"/>
      <c r="F512" s="225"/>
      <c r="G512" s="225"/>
      <c r="H512" s="225"/>
      <c r="I512" s="225"/>
      <c r="J512" s="225"/>
      <c r="K512" s="225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06"/>
      <c r="Z512" s="206"/>
      <c r="AA512" s="206"/>
      <c r="AB512" s="206"/>
      <c r="AC512" s="206"/>
      <c r="AD512" s="206"/>
      <c r="AE512" s="206"/>
      <c r="AF512" s="206"/>
      <c r="AG512" s="206" t="s">
        <v>140</v>
      </c>
      <c r="AH512" s="206">
        <v>0</v>
      </c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6"/>
      <c r="BH512" s="206"/>
    </row>
    <row r="513" spans="1:60" outlineLevel="1" x14ac:dyDescent="0.25">
      <c r="A513" s="223"/>
      <c r="B513" s="224"/>
      <c r="C513" s="258" t="s">
        <v>348</v>
      </c>
      <c r="D513" s="230"/>
      <c r="E513" s="231"/>
      <c r="F513" s="225"/>
      <c r="G513" s="225"/>
      <c r="H513" s="225"/>
      <c r="I513" s="225"/>
      <c r="J513" s="225"/>
      <c r="K513" s="225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06"/>
      <c r="Z513" s="206"/>
      <c r="AA513" s="206"/>
      <c r="AB513" s="206"/>
      <c r="AC513" s="206"/>
      <c r="AD513" s="206"/>
      <c r="AE513" s="206"/>
      <c r="AF513" s="206"/>
      <c r="AG513" s="206" t="s">
        <v>140</v>
      </c>
      <c r="AH513" s="206">
        <v>0</v>
      </c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6"/>
      <c r="AT513" s="206"/>
      <c r="AU513" s="206"/>
      <c r="AV513" s="206"/>
      <c r="AW513" s="206"/>
      <c r="AX513" s="206"/>
      <c r="AY513" s="206"/>
      <c r="AZ513" s="206"/>
      <c r="BA513" s="206"/>
      <c r="BB513" s="206"/>
      <c r="BC513" s="206"/>
      <c r="BD513" s="206"/>
      <c r="BE513" s="206"/>
      <c r="BF513" s="206"/>
      <c r="BG513" s="206"/>
      <c r="BH513" s="206"/>
    </row>
    <row r="514" spans="1:60" outlineLevel="1" x14ac:dyDescent="0.25">
      <c r="A514" s="223"/>
      <c r="B514" s="224"/>
      <c r="C514" s="258" t="s">
        <v>43</v>
      </c>
      <c r="D514" s="230"/>
      <c r="E514" s="231">
        <v>1</v>
      </c>
      <c r="F514" s="225"/>
      <c r="G514" s="225"/>
      <c r="H514" s="225"/>
      <c r="I514" s="225"/>
      <c r="J514" s="225"/>
      <c r="K514" s="225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06"/>
      <c r="Z514" s="206"/>
      <c r="AA514" s="206"/>
      <c r="AB514" s="206"/>
      <c r="AC514" s="206"/>
      <c r="AD514" s="206"/>
      <c r="AE514" s="206"/>
      <c r="AF514" s="206"/>
      <c r="AG514" s="206" t="s">
        <v>140</v>
      </c>
      <c r="AH514" s="206">
        <v>0</v>
      </c>
      <c r="AI514" s="206"/>
      <c r="AJ514" s="206"/>
      <c r="AK514" s="206"/>
      <c r="AL514" s="206"/>
      <c r="AM514" s="206"/>
      <c r="AN514" s="206"/>
      <c r="AO514" s="206"/>
      <c r="AP514" s="206"/>
      <c r="AQ514" s="206"/>
      <c r="AR514" s="206"/>
      <c r="AS514" s="206"/>
      <c r="AT514" s="206"/>
      <c r="AU514" s="206"/>
      <c r="AV514" s="206"/>
      <c r="AW514" s="206"/>
      <c r="AX514" s="206"/>
      <c r="AY514" s="206"/>
      <c r="AZ514" s="206"/>
      <c r="BA514" s="206"/>
      <c r="BB514" s="206"/>
      <c r="BC514" s="206"/>
      <c r="BD514" s="206"/>
      <c r="BE514" s="206"/>
      <c r="BF514" s="206"/>
      <c r="BG514" s="206"/>
      <c r="BH514" s="206"/>
    </row>
    <row r="515" spans="1:60" ht="30.6" outlineLevel="1" x14ac:dyDescent="0.25">
      <c r="A515" s="239">
        <v>86</v>
      </c>
      <c r="B515" s="240" t="s">
        <v>546</v>
      </c>
      <c r="C515" s="256" t="s">
        <v>547</v>
      </c>
      <c r="D515" s="241" t="s">
        <v>264</v>
      </c>
      <c r="E515" s="242">
        <v>3.7999999999999999E-2</v>
      </c>
      <c r="F515" s="243"/>
      <c r="G515" s="244">
        <f>ROUND(E515*F515,2)</f>
        <v>0</v>
      </c>
      <c r="H515" s="226">
        <v>0</v>
      </c>
      <c r="I515" s="225">
        <f>ROUND(E515*H515,2)</f>
        <v>0</v>
      </c>
      <c r="J515" s="226">
        <v>679</v>
      </c>
      <c r="K515" s="225">
        <f>ROUND(E515*J515,2)</f>
        <v>25.8</v>
      </c>
      <c r="L515" s="225">
        <v>21</v>
      </c>
      <c r="M515" s="225">
        <f>G515*(1+L515/100)</f>
        <v>0</v>
      </c>
      <c r="N515" s="225">
        <v>0</v>
      </c>
      <c r="O515" s="225">
        <f>ROUND(E515*N515,2)</f>
        <v>0</v>
      </c>
      <c r="P515" s="225">
        <v>0</v>
      </c>
      <c r="Q515" s="225">
        <f>ROUND(E515*P515,2)</f>
        <v>0</v>
      </c>
      <c r="R515" s="225"/>
      <c r="S515" s="225" t="s">
        <v>133</v>
      </c>
      <c r="T515" s="225" t="s">
        <v>134</v>
      </c>
      <c r="U515" s="225">
        <v>0</v>
      </c>
      <c r="V515" s="225">
        <f>ROUND(E515*U515,2)</f>
        <v>0</v>
      </c>
      <c r="W515" s="225"/>
      <c r="X515" s="225" t="s">
        <v>135</v>
      </c>
      <c r="Y515" s="206"/>
      <c r="Z515" s="206"/>
      <c r="AA515" s="206"/>
      <c r="AB515" s="206"/>
      <c r="AC515" s="206"/>
      <c r="AD515" s="206"/>
      <c r="AE515" s="206"/>
      <c r="AF515" s="206"/>
      <c r="AG515" s="206" t="s">
        <v>499</v>
      </c>
      <c r="AH515" s="206"/>
      <c r="AI515" s="206"/>
      <c r="AJ515" s="206"/>
      <c r="AK515" s="206"/>
      <c r="AL515" s="206"/>
      <c r="AM515" s="206"/>
      <c r="AN515" s="206"/>
      <c r="AO515" s="206"/>
      <c r="AP515" s="206"/>
      <c r="AQ515" s="206"/>
      <c r="AR515" s="206"/>
      <c r="AS515" s="206"/>
      <c r="AT515" s="206"/>
      <c r="AU515" s="206"/>
      <c r="AV515" s="206"/>
      <c r="AW515" s="206"/>
      <c r="AX515" s="206"/>
      <c r="AY515" s="206"/>
      <c r="AZ515" s="206"/>
      <c r="BA515" s="206"/>
      <c r="BB515" s="206"/>
      <c r="BC515" s="206"/>
      <c r="BD515" s="206"/>
      <c r="BE515" s="206"/>
      <c r="BF515" s="206"/>
      <c r="BG515" s="206"/>
      <c r="BH515" s="206"/>
    </row>
    <row r="516" spans="1:60" outlineLevel="1" x14ac:dyDescent="0.25">
      <c r="A516" s="223"/>
      <c r="B516" s="224"/>
      <c r="C516" s="257" t="s">
        <v>548</v>
      </c>
      <c r="D516" s="245"/>
      <c r="E516" s="245"/>
      <c r="F516" s="245"/>
      <c r="G516" s="24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06"/>
      <c r="Z516" s="206"/>
      <c r="AA516" s="206"/>
      <c r="AB516" s="206"/>
      <c r="AC516" s="206"/>
      <c r="AD516" s="206"/>
      <c r="AE516" s="206"/>
      <c r="AF516" s="206"/>
      <c r="AG516" s="206" t="s">
        <v>138</v>
      </c>
      <c r="AH516" s="206"/>
      <c r="AI516" s="206"/>
      <c r="AJ516" s="206"/>
      <c r="AK516" s="206"/>
      <c r="AL516" s="206"/>
      <c r="AM516" s="206"/>
      <c r="AN516" s="206"/>
      <c r="AO516" s="206"/>
      <c r="AP516" s="206"/>
      <c r="AQ516" s="206"/>
      <c r="AR516" s="206"/>
      <c r="AS516" s="206"/>
      <c r="AT516" s="206"/>
      <c r="AU516" s="206"/>
      <c r="AV516" s="206"/>
      <c r="AW516" s="206"/>
      <c r="AX516" s="206"/>
      <c r="AY516" s="206"/>
      <c r="AZ516" s="206"/>
      <c r="BA516" s="206"/>
      <c r="BB516" s="206"/>
      <c r="BC516" s="206"/>
      <c r="BD516" s="206"/>
      <c r="BE516" s="206"/>
      <c r="BF516" s="206"/>
      <c r="BG516" s="206"/>
      <c r="BH516" s="206"/>
    </row>
    <row r="517" spans="1:60" x14ac:dyDescent="0.25">
      <c r="A517" s="233" t="s">
        <v>128</v>
      </c>
      <c r="B517" s="234" t="s">
        <v>68</v>
      </c>
      <c r="C517" s="255" t="s">
        <v>69</v>
      </c>
      <c r="D517" s="235"/>
      <c r="E517" s="236"/>
      <c r="F517" s="237"/>
      <c r="G517" s="238">
        <f>SUMIF(AG518:AG526,"&lt;&gt;NOR",G518:G526)</f>
        <v>0</v>
      </c>
      <c r="H517" s="232"/>
      <c r="I517" s="232">
        <f>SUM(I518:I526)</f>
        <v>0</v>
      </c>
      <c r="J517" s="232"/>
      <c r="K517" s="232">
        <f>SUM(K518:K526)</f>
        <v>3260</v>
      </c>
      <c r="L517" s="232"/>
      <c r="M517" s="232">
        <f>SUM(M518:M526)</f>
        <v>0</v>
      </c>
      <c r="N517" s="232"/>
      <c r="O517" s="232">
        <f>SUM(O518:O526)</f>
        <v>0.02</v>
      </c>
      <c r="P517" s="232"/>
      <c r="Q517" s="232">
        <f>SUM(Q518:Q526)</f>
        <v>0</v>
      </c>
      <c r="R517" s="232"/>
      <c r="S517" s="232"/>
      <c r="T517" s="232"/>
      <c r="U517" s="232"/>
      <c r="V517" s="232">
        <f>SUM(V518:V526)</f>
        <v>0</v>
      </c>
      <c r="W517" s="232"/>
      <c r="X517" s="232"/>
      <c r="AG517" t="s">
        <v>129</v>
      </c>
    </row>
    <row r="518" spans="1:60" ht="20.399999999999999" outlineLevel="1" x14ac:dyDescent="0.25">
      <c r="A518" s="239">
        <v>87</v>
      </c>
      <c r="B518" s="240" t="s">
        <v>549</v>
      </c>
      <c r="C518" s="256" t="s">
        <v>550</v>
      </c>
      <c r="D518" s="241" t="s">
        <v>551</v>
      </c>
      <c r="E518" s="242">
        <v>1</v>
      </c>
      <c r="F518" s="243"/>
      <c r="G518" s="244">
        <f>ROUND(E518*F518,2)</f>
        <v>0</v>
      </c>
      <c r="H518" s="226">
        <v>0</v>
      </c>
      <c r="I518" s="225">
        <f>ROUND(E518*H518,2)</f>
        <v>0</v>
      </c>
      <c r="J518" s="226">
        <v>1410</v>
      </c>
      <c r="K518" s="225">
        <f>ROUND(E518*J518,2)</f>
        <v>1410</v>
      </c>
      <c r="L518" s="225">
        <v>21</v>
      </c>
      <c r="M518" s="225">
        <f>G518*(1+L518/100)</f>
        <v>0</v>
      </c>
      <c r="N518" s="225">
        <v>8.8000000000000005E-3</v>
      </c>
      <c r="O518" s="225">
        <f>ROUND(E518*N518,2)</f>
        <v>0.01</v>
      </c>
      <c r="P518" s="225">
        <v>0</v>
      </c>
      <c r="Q518" s="225">
        <f>ROUND(E518*P518,2)</f>
        <v>0</v>
      </c>
      <c r="R518" s="225"/>
      <c r="S518" s="225" t="s">
        <v>133</v>
      </c>
      <c r="T518" s="225" t="s">
        <v>134</v>
      </c>
      <c r="U518" s="225">
        <v>0</v>
      </c>
      <c r="V518" s="225">
        <f>ROUND(E518*U518,2)</f>
        <v>0</v>
      </c>
      <c r="W518" s="225"/>
      <c r="X518" s="225" t="s">
        <v>135</v>
      </c>
      <c r="Y518" s="206"/>
      <c r="Z518" s="206"/>
      <c r="AA518" s="206"/>
      <c r="AB518" s="206"/>
      <c r="AC518" s="206"/>
      <c r="AD518" s="206"/>
      <c r="AE518" s="206"/>
      <c r="AF518" s="206"/>
      <c r="AG518" s="206" t="s">
        <v>136</v>
      </c>
      <c r="AH518" s="206"/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</row>
    <row r="519" spans="1:60" outlineLevel="1" x14ac:dyDescent="0.25">
      <c r="A519" s="223"/>
      <c r="B519" s="224"/>
      <c r="C519" s="257" t="s">
        <v>552</v>
      </c>
      <c r="D519" s="245"/>
      <c r="E519" s="245"/>
      <c r="F519" s="245"/>
      <c r="G519" s="245"/>
      <c r="H519" s="225"/>
      <c r="I519" s="225"/>
      <c r="J519" s="225"/>
      <c r="K519" s="225"/>
      <c r="L519" s="225"/>
      <c r="M519" s="225"/>
      <c r="N519" s="225"/>
      <c r="O519" s="225"/>
      <c r="P519" s="225"/>
      <c r="Q519" s="225"/>
      <c r="R519" s="225"/>
      <c r="S519" s="225"/>
      <c r="T519" s="225"/>
      <c r="U519" s="225"/>
      <c r="V519" s="225"/>
      <c r="W519" s="225"/>
      <c r="X519" s="225"/>
      <c r="Y519" s="206"/>
      <c r="Z519" s="206"/>
      <c r="AA519" s="206"/>
      <c r="AB519" s="206"/>
      <c r="AC519" s="206"/>
      <c r="AD519" s="206"/>
      <c r="AE519" s="206"/>
      <c r="AF519" s="206"/>
      <c r="AG519" s="206" t="s">
        <v>138</v>
      </c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</row>
    <row r="520" spans="1:60" ht="20.399999999999999" outlineLevel="1" x14ac:dyDescent="0.25">
      <c r="A520" s="223"/>
      <c r="B520" s="224"/>
      <c r="C520" s="258" t="s">
        <v>553</v>
      </c>
      <c r="D520" s="230"/>
      <c r="E520" s="231"/>
      <c r="F520" s="225"/>
      <c r="G520" s="225"/>
      <c r="H520" s="225"/>
      <c r="I520" s="225"/>
      <c r="J520" s="225"/>
      <c r="K520" s="225"/>
      <c r="L520" s="225"/>
      <c r="M520" s="225"/>
      <c r="N520" s="225"/>
      <c r="O520" s="225"/>
      <c r="P520" s="225"/>
      <c r="Q520" s="225"/>
      <c r="R520" s="225"/>
      <c r="S520" s="225"/>
      <c r="T520" s="225"/>
      <c r="U520" s="225"/>
      <c r="V520" s="225"/>
      <c r="W520" s="225"/>
      <c r="X520" s="225"/>
      <c r="Y520" s="206"/>
      <c r="Z520" s="206"/>
      <c r="AA520" s="206"/>
      <c r="AB520" s="206"/>
      <c r="AC520" s="206"/>
      <c r="AD520" s="206"/>
      <c r="AE520" s="206"/>
      <c r="AF520" s="206"/>
      <c r="AG520" s="206" t="s">
        <v>140</v>
      </c>
      <c r="AH520" s="206">
        <v>0</v>
      </c>
      <c r="AI520" s="206"/>
      <c r="AJ520" s="206"/>
      <c r="AK520" s="206"/>
      <c r="AL520" s="206"/>
      <c r="AM520" s="206"/>
      <c r="AN520" s="206"/>
      <c r="AO520" s="206"/>
      <c r="AP520" s="206"/>
      <c r="AQ520" s="206"/>
      <c r="AR520" s="206"/>
      <c r="AS520" s="206"/>
      <c r="AT520" s="206"/>
      <c r="AU520" s="206"/>
      <c r="AV520" s="206"/>
      <c r="AW520" s="206"/>
      <c r="AX520" s="206"/>
      <c r="AY520" s="206"/>
      <c r="AZ520" s="206"/>
      <c r="BA520" s="206"/>
      <c r="BB520" s="206"/>
      <c r="BC520" s="206"/>
      <c r="BD520" s="206"/>
      <c r="BE520" s="206"/>
      <c r="BF520" s="206"/>
      <c r="BG520" s="206"/>
      <c r="BH520" s="206"/>
    </row>
    <row r="521" spans="1:60" outlineLevel="1" x14ac:dyDescent="0.25">
      <c r="A521" s="223"/>
      <c r="B521" s="224"/>
      <c r="C521" s="258" t="s">
        <v>348</v>
      </c>
      <c r="D521" s="230"/>
      <c r="E521" s="231"/>
      <c r="F521" s="225"/>
      <c r="G521" s="225"/>
      <c r="H521" s="225"/>
      <c r="I521" s="225"/>
      <c r="J521" s="225"/>
      <c r="K521" s="225"/>
      <c r="L521" s="225"/>
      <c r="M521" s="225"/>
      <c r="N521" s="225"/>
      <c r="O521" s="225"/>
      <c r="P521" s="225"/>
      <c r="Q521" s="225"/>
      <c r="R521" s="225"/>
      <c r="S521" s="225"/>
      <c r="T521" s="225"/>
      <c r="U521" s="225"/>
      <c r="V521" s="225"/>
      <c r="W521" s="225"/>
      <c r="X521" s="225"/>
      <c r="Y521" s="206"/>
      <c r="Z521" s="206"/>
      <c r="AA521" s="206"/>
      <c r="AB521" s="206"/>
      <c r="AC521" s="206"/>
      <c r="AD521" s="206"/>
      <c r="AE521" s="206"/>
      <c r="AF521" s="206"/>
      <c r="AG521" s="206" t="s">
        <v>140</v>
      </c>
      <c r="AH521" s="206">
        <v>0</v>
      </c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</row>
    <row r="522" spans="1:60" outlineLevel="1" x14ac:dyDescent="0.25">
      <c r="A522" s="223"/>
      <c r="B522" s="224"/>
      <c r="C522" s="258" t="s">
        <v>43</v>
      </c>
      <c r="D522" s="230"/>
      <c r="E522" s="231">
        <v>1</v>
      </c>
      <c r="F522" s="225"/>
      <c r="G522" s="225"/>
      <c r="H522" s="225"/>
      <c r="I522" s="225"/>
      <c r="J522" s="225"/>
      <c r="K522" s="225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25"/>
      <c r="Y522" s="206"/>
      <c r="Z522" s="206"/>
      <c r="AA522" s="206"/>
      <c r="AB522" s="206"/>
      <c r="AC522" s="206"/>
      <c r="AD522" s="206"/>
      <c r="AE522" s="206"/>
      <c r="AF522" s="206"/>
      <c r="AG522" s="206" t="s">
        <v>140</v>
      </c>
      <c r="AH522" s="206">
        <v>0</v>
      </c>
      <c r="AI522" s="206"/>
      <c r="AJ522" s="206"/>
      <c r="AK522" s="206"/>
      <c r="AL522" s="206"/>
      <c r="AM522" s="206"/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</row>
    <row r="523" spans="1:60" outlineLevel="1" x14ac:dyDescent="0.25">
      <c r="A523" s="239">
        <v>88</v>
      </c>
      <c r="B523" s="240" t="s">
        <v>554</v>
      </c>
      <c r="C523" s="256" t="s">
        <v>555</v>
      </c>
      <c r="D523" s="241" t="s">
        <v>551</v>
      </c>
      <c r="E523" s="242">
        <v>1</v>
      </c>
      <c r="F523" s="243"/>
      <c r="G523" s="244">
        <f>ROUND(E523*F523,2)</f>
        <v>0</v>
      </c>
      <c r="H523" s="226">
        <v>0</v>
      </c>
      <c r="I523" s="225">
        <f>ROUND(E523*H523,2)</f>
        <v>0</v>
      </c>
      <c r="J523" s="226">
        <v>1850</v>
      </c>
      <c r="K523" s="225">
        <f>ROUND(E523*J523,2)</f>
        <v>1850</v>
      </c>
      <c r="L523" s="225">
        <v>21</v>
      </c>
      <c r="M523" s="225">
        <f>G523*(1+L523/100)</f>
        <v>0</v>
      </c>
      <c r="N523" s="225">
        <v>9.9000000000000008E-3</v>
      </c>
      <c r="O523" s="225">
        <f>ROUND(E523*N523,2)</f>
        <v>0.01</v>
      </c>
      <c r="P523" s="225">
        <v>0</v>
      </c>
      <c r="Q523" s="225">
        <f>ROUND(E523*P523,2)</f>
        <v>0</v>
      </c>
      <c r="R523" s="225"/>
      <c r="S523" s="225" t="s">
        <v>191</v>
      </c>
      <c r="T523" s="225" t="s">
        <v>192</v>
      </c>
      <c r="U523" s="225">
        <v>0</v>
      </c>
      <c r="V523" s="225">
        <f>ROUND(E523*U523,2)</f>
        <v>0</v>
      </c>
      <c r="W523" s="225"/>
      <c r="X523" s="225" t="s">
        <v>135</v>
      </c>
      <c r="Y523" s="206"/>
      <c r="Z523" s="206"/>
      <c r="AA523" s="206"/>
      <c r="AB523" s="206"/>
      <c r="AC523" s="206"/>
      <c r="AD523" s="206"/>
      <c r="AE523" s="206"/>
      <c r="AF523" s="206"/>
      <c r="AG523" s="206" t="s">
        <v>136</v>
      </c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</row>
    <row r="524" spans="1:60" ht="20.399999999999999" outlineLevel="1" x14ac:dyDescent="0.25">
      <c r="A524" s="223"/>
      <c r="B524" s="224"/>
      <c r="C524" s="258" t="s">
        <v>556</v>
      </c>
      <c r="D524" s="230"/>
      <c r="E524" s="231"/>
      <c r="F524" s="225"/>
      <c r="G524" s="225"/>
      <c r="H524" s="225"/>
      <c r="I524" s="225"/>
      <c r="J524" s="225"/>
      <c r="K524" s="225"/>
      <c r="L524" s="225"/>
      <c r="M524" s="225"/>
      <c r="N524" s="225"/>
      <c r="O524" s="225"/>
      <c r="P524" s="225"/>
      <c r="Q524" s="225"/>
      <c r="R524" s="225"/>
      <c r="S524" s="225"/>
      <c r="T524" s="225"/>
      <c r="U524" s="225"/>
      <c r="V524" s="225"/>
      <c r="W524" s="225"/>
      <c r="X524" s="225"/>
      <c r="Y524" s="206"/>
      <c r="Z524" s="206"/>
      <c r="AA524" s="206"/>
      <c r="AB524" s="206"/>
      <c r="AC524" s="206"/>
      <c r="AD524" s="206"/>
      <c r="AE524" s="206"/>
      <c r="AF524" s="206"/>
      <c r="AG524" s="206" t="s">
        <v>140</v>
      </c>
      <c r="AH524" s="206">
        <v>0</v>
      </c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</row>
    <row r="525" spans="1:60" outlineLevel="1" x14ac:dyDescent="0.25">
      <c r="A525" s="223"/>
      <c r="B525" s="224"/>
      <c r="C525" s="258" t="s">
        <v>348</v>
      </c>
      <c r="D525" s="230"/>
      <c r="E525" s="231"/>
      <c r="F525" s="225"/>
      <c r="G525" s="225"/>
      <c r="H525" s="225"/>
      <c r="I525" s="225"/>
      <c r="J525" s="225"/>
      <c r="K525" s="225"/>
      <c r="L525" s="225"/>
      <c r="M525" s="225"/>
      <c r="N525" s="225"/>
      <c r="O525" s="225"/>
      <c r="P525" s="225"/>
      <c r="Q525" s="225"/>
      <c r="R525" s="225"/>
      <c r="S525" s="225"/>
      <c r="T525" s="225"/>
      <c r="U525" s="225"/>
      <c r="V525" s="225"/>
      <c r="W525" s="225"/>
      <c r="X525" s="225"/>
      <c r="Y525" s="206"/>
      <c r="Z525" s="206"/>
      <c r="AA525" s="206"/>
      <c r="AB525" s="206"/>
      <c r="AC525" s="206"/>
      <c r="AD525" s="206"/>
      <c r="AE525" s="206"/>
      <c r="AF525" s="206"/>
      <c r="AG525" s="206" t="s">
        <v>140</v>
      </c>
      <c r="AH525" s="206">
        <v>0</v>
      </c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</row>
    <row r="526" spans="1:60" outlineLevel="1" x14ac:dyDescent="0.25">
      <c r="A526" s="223"/>
      <c r="B526" s="224"/>
      <c r="C526" s="258" t="s">
        <v>43</v>
      </c>
      <c r="D526" s="230"/>
      <c r="E526" s="231">
        <v>1</v>
      </c>
      <c r="F526" s="225"/>
      <c r="G526" s="225"/>
      <c r="H526" s="225"/>
      <c r="I526" s="225"/>
      <c r="J526" s="225"/>
      <c r="K526" s="225"/>
      <c r="L526" s="225"/>
      <c r="M526" s="225"/>
      <c r="N526" s="225"/>
      <c r="O526" s="225"/>
      <c r="P526" s="225"/>
      <c r="Q526" s="225"/>
      <c r="R526" s="225"/>
      <c r="S526" s="225"/>
      <c r="T526" s="225"/>
      <c r="U526" s="225"/>
      <c r="V526" s="225"/>
      <c r="W526" s="225"/>
      <c r="X526" s="225"/>
      <c r="Y526" s="206"/>
      <c r="Z526" s="206"/>
      <c r="AA526" s="206"/>
      <c r="AB526" s="206"/>
      <c r="AC526" s="206"/>
      <c r="AD526" s="206"/>
      <c r="AE526" s="206"/>
      <c r="AF526" s="206"/>
      <c r="AG526" s="206" t="s">
        <v>140</v>
      </c>
      <c r="AH526" s="206">
        <v>0</v>
      </c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</row>
    <row r="527" spans="1:60" x14ac:dyDescent="0.25">
      <c r="A527" s="3"/>
      <c r="B527" s="4"/>
      <c r="C527" s="262"/>
      <c r="D527" s="6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AE527">
        <v>15</v>
      </c>
      <c r="AF527">
        <v>21</v>
      </c>
      <c r="AG527" t="s">
        <v>115</v>
      </c>
    </row>
    <row r="528" spans="1:60" x14ac:dyDescent="0.25">
      <c r="A528" s="209"/>
      <c r="B528" s="210" t="s">
        <v>31</v>
      </c>
      <c r="C528" s="263"/>
      <c r="D528" s="211"/>
      <c r="E528" s="212"/>
      <c r="F528" s="212"/>
      <c r="G528" s="254">
        <f>G8+G218+G249+G312+G338+G460+G463+G488+G498+G517</f>
        <v>0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AE528">
        <f>SUMIF(L7:L526,AE527,G7:G526)</f>
        <v>0</v>
      </c>
      <c r="AF528">
        <f>SUMIF(L7:L526,AF527,G7:G526)</f>
        <v>0</v>
      </c>
      <c r="AG528" t="s">
        <v>557</v>
      </c>
    </row>
    <row r="529" spans="1:33" x14ac:dyDescent="0.25">
      <c r="A529" s="3"/>
      <c r="B529" s="4"/>
      <c r="C529" s="262"/>
      <c r="D529" s="6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33" x14ac:dyDescent="0.25">
      <c r="A530" s="3"/>
      <c r="B530" s="4"/>
      <c r="C530" s="262"/>
      <c r="D530" s="6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33" x14ac:dyDescent="0.25">
      <c r="A531" s="213" t="s">
        <v>558</v>
      </c>
      <c r="B531" s="213"/>
      <c r="C531" s="264"/>
      <c r="D531" s="6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33" x14ac:dyDescent="0.25">
      <c r="A532" s="214"/>
      <c r="B532" s="215"/>
      <c r="C532" s="265"/>
      <c r="D532" s="215"/>
      <c r="E532" s="215"/>
      <c r="F532" s="215"/>
      <c r="G532" s="21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AG532" t="s">
        <v>559</v>
      </c>
    </row>
    <row r="533" spans="1:33" x14ac:dyDescent="0.25">
      <c r="A533" s="217"/>
      <c r="B533" s="218"/>
      <c r="C533" s="266"/>
      <c r="D533" s="218"/>
      <c r="E533" s="218"/>
      <c r="F533" s="218"/>
      <c r="G533" s="219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33" x14ac:dyDescent="0.25">
      <c r="A534" s="217"/>
      <c r="B534" s="218"/>
      <c r="C534" s="266"/>
      <c r="D534" s="218"/>
      <c r="E534" s="218"/>
      <c r="F534" s="218"/>
      <c r="G534" s="219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33" x14ac:dyDescent="0.25">
      <c r="A535" s="217"/>
      <c r="B535" s="218"/>
      <c r="C535" s="266"/>
      <c r="D535" s="218"/>
      <c r="E535" s="218"/>
      <c r="F535" s="218"/>
      <c r="G535" s="219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33" x14ac:dyDescent="0.25">
      <c r="A536" s="220"/>
      <c r="B536" s="221"/>
      <c r="C536" s="267"/>
      <c r="D536" s="221"/>
      <c r="E536" s="221"/>
      <c r="F536" s="221"/>
      <c r="G536" s="22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33" x14ac:dyDescent="0.25">
      <c r="A537" s="3"/>
      <c r="B537" s="4"/>
      <c r="C537" s="262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33" x14ac:dyDescent="0.25">
      <c r="C538" s="268"/>
      <c r="D538" s="10"/>
      <c r="AG538" t="s">
        <v>560</v>
      </c>
    </row>
    <row r="539" spans="1:33" x14ac:dyDescent="0.25">
      <c r="D539" s="10"/>
    </row>
    <row r="540" spans="1:33" x14ac:dyDescent="0.25">
      <c r="D540" s="10"/>
    </row>
    <row r="541" spans="1:33" x14ac:dyDescent="0.25">
      <c r="D541" s="10"/>
    </row>
    <row r="542" spans="1:33" x14ac:dyDescent="0.25">
      <c r="D542" s="10"/>
    </row>
    <row r="543" spans="1:33" x14ac:dyDescent="0.25">
      <c r="D543" s="10"/>
    </row>
    <row r="544" spans="1:33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8:Q526" xr:uid="{E90C0DBA-6DFD-40AC-8EA4-8C639F4A93B5}"/>
  <mergeCells count="81">
    <mergeCell ref="C497:G497"/>
    <mergeCell ref="C504:G504"/>
    <mergeCell ref="C510:G510"/>
    <mergeCell ref="C516:G516"/>
    <mergeCell ref="C519:G519"/>
    <mergeCell ref="C462:G462"/>
    <mergeCell ref="C465:G465"/>
    <mergeCell ref="C478:G478"/>
    <mergeCell ref="C487:G487"/>
    <mergeCell ref="C490:G490"/>
    <mergeCell ref="C495:G495"/>
    <mergeCell ref="C397:G397"/>
    <mergeCell ref="C403:G403"/>
    <mergeCell ref="C414:G414"/>
    <mergeCell ref="C425:G425"/>
    <mergeCell ref="C436:G436"/>
    <mergeCell ref="C445:G445"/>
    <mergeCell ref="C354:G354"/>
    <mergeCell ref="C358:G358"/>
    <mergeCell ref="C363:G363"/>
    <mergeCell ref="C368:G368"/>
    <mergeCell ref="C374:G374"/>
    <mergeCell ref="C381:G381"/>
    <mergeCell ref="C326:G326"/>
    <mergeCell ref="C327:G327"/>
    <mergeCell ref="C328:G328"/>
    <mergeCell ref="C330:G330"/>
    <mergeCell ref="C345:G345"/>
    <mergeCell ref="C353:G353"/>
    <mergeCell ref="C305:G305"/>
    <mergeCell ref="C306:G306"/>
    <mergeCell ref="C307:G307"/>
    <mergeCell ref="C314:G314"/>
    <mergeCell ref="C318:G318"/>
    <mergeCell ref="C325:G325"/>
    <mergeCell ref="C274:G274"/>
    <mergeCell ref="C280:G280"/>
    <mergeCell ref="C281:G281"/>
    <mergeCell ref="C282:G282"/>
    <mergeCell ref="C288:G288"/>
    <mergeCell ref="C299:G299"/>
    <mergeCell ref="C245:G245"/>
    <mergeCell ref="C251:G251"/>
    <mergeCell ref="C252:G252"/>
    <mergeCell ref="C261:G261"/>
    <mergeCell ref="C267:G267"/>
    <mergeCell ref="C268:G268"/>
    <mergeCell ref="C204:G204"/>
    <mergeCell ref="C209:G209"/>
    <mergeCell ref="C220:G220"/>
    <mergeCell ref="C227:G227"/>
    <mergeCell ref="C237:G237"/>
    <mergeCell ref="C244:G244"/>
    <mergeCell ref="C141:G141"/>
    <mergeCell ref="C148:G148"/>
    <mergeCell ref="C149:G149"/>
    <mergeCell ref="C162:G162"/>
    <mergeCell ref="C172:G172"/>
    <mergeCell ref="C191:G191"/>
    <mergeCell ref="C83:G83"/>
    <mergeCell ref="C96:G96"/>
    <mergeCell ref="C103:G103"/>
    <mergeCell ref="C107:G107"/>
    <mergeCell ref="C123:G123"/>
    <mergeCell ref="C128:G128"/>
    <mergeCell ref="C37:G37"/>
    <mergeCell ref="C42:G42"/>
    <mergeCell ref="C49:G49"/>
    <mergeCell ref="C54:G54"/>
    <mergeCell ref="C64:G64"/>
    <mergeCell ref="C65:G65"/>
    <mergeCell ref="A1:G1"/>
    <mergeCell ref="C2:G2"/>
    <mergeCell ref="C3:G3"/>
    <mergeCell ref="C4:G4"/>
    <mergeCell ref="A531:C531"/>
    <mergeCell ref="A532:G536"/>
    <mergeCell ref="C10:G10"/>
    <mergeCell ref="C15:G15"/>
    <mergeCell ref="C24:G24"/>
    <mergeCell ref="C29:G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B393-A131-48C9-948B-0984F456A884}">
  <sheetPr>
    <outlinePr summaryBelow="0"/>
  </sheetPr>
  <dimension ref="A1:BH5000"/>
  <sheetViews>
    <sheetView workbookViewId="0">
      <pane ySplit="7" topLeftCell="A44" activePane="bottomLeft" state="frozen"/>
      <selection pane="bottomLeft" activeCell="AA50" sqref="AA50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103</v>
      </c>
    </row>
    <row r="2" spans="1:60" ht="25.05" customHeight="1" x14ac:dyDescent="0.25">
      <c r="A2" s="192" t="s">
        <v>8</v>
      </c>
      <c r="B2" s="49"/>
      <c r="C2" s="195" t="s">
        <v>704</v>
      </c>
      <c r="D2" s="193"/>
      <c r="E2" s="193"/>
      <c r="F2" s="193"/>
      <c r="G2" s="194"/>
      <c r="AG2" t="s">
        <v>104</v>
      </c>
    </row>
    <row r="3" spans="1:60" ht="25.05" customHeight="1" x14ac:dyDescent="0.25">
      <c r="A3" s="192" t="s">
        <v>9</v>
      </c>
      <c r="B3" s="49"/>
      <c r="C3" s="195" t="s">
        <v>46</v>
      </c>
      <c r="D3" s="193"/>
      <c r="E3" s="193"/>
      <c r="F3" s="193"/>
      <c r="G3" s="194"/>
      <c r="AC3" s="171" t="s">
        <v>104</v>
      </c>
      <c r="AG3" t="s">
        <v>105</v>
      </c>
    </row>
    <row r="4" spans="1:60" ht="25.05" customHeight="1" x14ac:dyDescent="0.25">
      <c r="A4" s="196" t="s">
        <v>10</v>
      </c>
      <c r="B4" s="197" t="s">
        <v>48</v>
      </c>
      <c r="C4" s="198" t="s">
        <v>49</v>
      </c>
      <c r="D4" s="199"/>
      <c r="E4" s="199"/>
      <c r="F4" s="199"/>
      <c r="G4" s="200"/>
      <c r="AG4" t="s">
        <v>106</v>
      </c>
    </row>
    <row r="5" spans="1:60" x14ac:dyDescent="0.25">
      <c r="D5" s="10"/>
    </row>
    <row r="6" spans="1:60" ht="39.6" x14ac:dyDescent="0.25">
      <c r="A6" s="202" t="s">
        <v>107</v>
      </c>
      <c r="B6" s="204" t="s">
        <v>108</v>
      </c>
      <c r="C6" s="204" t="s">
        <v>109</v>
      </c>
      <c r="D6" s="203" t="s">
        <v>110</v>
      </c>
      <c r="E6" s="202" t="s">
        <v>111</v>
      </c>
      <c r="F6" s="201" t="s">
        <v>112</v>
      </c>
      <c r="G6" s="202" t="s">
        <v>31</v>
      </c>
      <c r="H6" s="205" t="s">
        <v>32</v>
      </c>
      <c r="I6" s="205" t="s">
        <v>113</v>
      </c>
      <c r="J6" s="205" t="s">
        <v>33</v>
      </c>
      <c r="K6" s="205" t="s">
        <v>114</v>
      </c>
      <c r="L6" s="205" t="s">
        <v>115</v>
      </c>
      <c r="M6" s="205" t="s">
        <v>116</v>
      </c>
      <c r="N6" s="205" t="s">
        <v>117</v>
      </c>
      <c r="O6" s="205" t="s">
        <v>118</v>
      </c>
      <c r="P6" s="205" t="s">
        <v>119</v>
      </c>
      <c r="Q6" s="205" t="s">
        <v>120</v>
      </c>
      <c r="R6" s="205" t="s">
        <v>121</v>
      </c>
      <c r="S6" s="205" t="s">
        <v>122</v>
      </c>
      <c r="T6" s="205" t="s">
        <v>123</v>
      </c>
      <c r="U6" s="205" t="s">
        <v>124</v>
      </c>
      <c r="V6" s="205" t="s">
        <v>125</v>
      </c>
      <c r="W6" s="205" t="s">
        <v>126</v>
      </c>
      <c r="X6" s="205" t="s">
        <v>127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33" t="s">
        <v>128</v>
      </c>
      <c r="B8" s="234" t="s">
        <v>43</v>
      </c>
      <c r="C8" s="255" t="s">
        <v>60</v>
      </c>
      <c r="D8" s="235"/>
      <c r="E8" s="236"/>
      <c r="F8" s="237"/>
      <c r="G8" s="238">
        <f>SUMIF(AG9:AG11,"&lt;&gt;NOR",G9:G11)</f>
        <v>0</v>
      </c>
      <c r="H8" s="232"/>
      <c r="I8" s="232">
        <f>SUM(I9:I11)</f>
        <v>0</v>
      </c>
      <c r="J8" s="232"/>
      <c r="K8" s="232">
        <f>SUM(K9:K11)</f>
        <v>7270</v>
      </c>
      <c r="L8" s="232"/>
      <c r="M8" s="232">
        <f>SUM(M9:M11)</f>
        <v>0</v>
      </c>
      <c r="N8" s="232"/>
      <c r="O8" s="232">
        <f>SUM(O9:O11)</f>
        <v>0</v>
      </c>
      <c r="P8" s="232"/>
      <c r="Q8" s="232">
        <f>SUM(Q9:Q11)</f>
        <v>0</v>
      </c>
      <c r="R8" s="232"/>
      <c r="S8" s="232"/>
      <c r="T8" s="232"/>
      <c r="U8" s="232"/>
      <c r="V8" s="232">
        <f>SUM(V9:V11)</f>
        <v>55.86</v>
      </c>
      <c r="W8" s="232"/>
      <c r="X8" s="232"/>
      <c r="AG8" t="s">
        <v>129</v>
      </c>
    </row>
    <row r="9" spans="1:60" outlineLevel="1" x14ac:dyDescent="0.25">
      <c r="A9" s="239">
        <v>1</v>
      </c>
      <c r="B9" s="240" t="s">
        <v>561</v>
      </c>
      <c r="C9" s="256" t="s">
        <v>562</v>
      </c>
      <c r="D9" s="241" t="s">
        <v>344</v>
      </c>
      <c r="E9" s="242">
        <v>12</v>
      </c>
      <c r="F9" s="243"/>
      <c r="G9" s="244">
        <f>ROUND(E9*F9,2)</f>
        <v>0</v>
      </c>
      <c r="H9" s="226">
        <v>0</v>
      </c>
      <c r="I9" s="225">
        <f>ROUND(E9*H9,2)</f>
        <v>0</v>
      </c>
      <c r="J9" s="226">
        <v>560</v>
      </c>
      <c r="K9" s="225">
        <f>ROUND(E9*J9,2)</f>
        <v>6720</v>
      </c>
      <c r="L9" s="225">
        <v>21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191</v>
      </c>
      <c r="T9" s="225" t="s">
        <v>192</v>
      </c>
      <c r="U9" s="225">
        <v>4.6550000000000002</v>
      </c>
      <c r="V9" s="225">
        <f>ROUND(E9*U9,2)</f>
        <v>55.86</v>
      </c>
      <c r="W9" s="225"/>
      <c r="X9" s="225" t="s">
        <v>135</v>
      </c>
      <c r="Y9" s="206"/>
      <c r="Z9" s="206"/>
      <c r="AA9" s="206"/>
      <c r="AB9" s="206"/>
      <c r="AC9" s="206"/>
      <c r="AD9" s="206"/>
      <c r="AE9" s="206"/>
      <c r="AF9" s="206"/>
      <c r="AG9" s="206" t="s">
        <v>563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8" t="s">
        <v>564</v>
      </c>
      <c r="D10" s="230"/>
      <c r="E10" s="231">
        <v>12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140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8">
        <v>2</v>
      </c>
      <c r="B11" s="249" t="s">
        <v>565</v>
      </c>
      <c r="C11" s="261" t="s">
        <v>566</v>
      </c>
      <c r="D11" s="250" t="s">
        <v>567</v>
      </c>
      <c r="E11" s="251">
        <v>1</v>
      </c>
      <c r="F11" s="252"/>
      <c r="G11" s="253">
        <f>ROUND(E11*F11,2)</f>
        <v>0</v>
      </c>
      <c r="H11" s="226">
        <v>0</v>
      </c>
      <c r="I11" s="225">
        <f>ROUND(E11*H11,2)</f>
        <v>0</v>
      </c>
      <c r="J11" s="226">
        <v>550</v>
      </c>
      <c r="K11" s="225">
        <f>ROUND(E11*J11,2)</f>
        <v>550</v>
      </c>
      <c r="L11" s="225">
        <v>21</v>
      </c>
      <c r="M11" s="225">
        <f>G11*(1+L11/100)</f>
        <v>0</v>
      </c>
      <c r="N11" s="225">
        <v>0</v>
      </c>
      <c r="O11" s="225">
        <f>ROUND(E11*N11,2)</f>
        <v>0</v>
      </c>
      <c r="P11" s="225">
        <v>0</v>
      </c>
      <c r="Q11" s="225">
        <f>ROUND(E11*P11,2)</f>
        <v>0</v>
      </c>
      <c r="R11" s="225"/>
      <c r="S11" s="225" t="s">
        <v>191</v>
      </c>
      <c r="T11" s="225" t="s">
        <v>192</v>
      </c>
      <c r="U11" s="225">
        <v>0</v>
      </c>
      <c r="V11" s="225">
        <f>ROUND(E11*U11,2)</f>
        <v>0</v>
      </c>
      <c r="W11" s="225"/>
      <c r="X11" s="225" t="s">
        <v>568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569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x14ac:dyDescent="0.25">
      <c r="A12" s="233" t="s">
        <v>128</v>
      </c>
      <c r="B12" s="234" t="s">
        <v>64</v>
      </c>
      <c r="C12" s="255" t="s">
        <v>65</v>
      </c>
      <c r="D12" s="235"/>
      <c r="E12" s="236"/>
      <c r="F12" s="237"/>
      <c r="G12" s="238">
        <f>SUMIF(AG13:AG14,"&lt;&gt;NOR",G13:G14)</f>
        <v>0</v>
      </c>
      <c r="H12" s="232"/>
      <c r="I12" s="232">
        <f>SUM(I13:I14)</f>
        <v>2308.64</v>
      </c>
      <c r="J12" s="232"/>
      <c r="K12" s="232">
        <f>SUM(K13:K14)</f>
        <v>3723.36</v>
      </c>
      <c r="L12" s="232"/>
      <c r="M12" s="232">
        <f>SUM(M13:M14)</f>
        <v>0</v>
      </c>
      <c r="N12" s="232"/>
      <c r="O12" s="232">
        <f>SUM(O13:O14)</f>
        <v>2.4900000000000002</v>
      </c>
      <c r="P12" s="232"/>
      <c r="Q12" s="232">
        <f>SUM(Q13:Q14)</f>
        <v>0</v>
      </c>
      <c r="R12" s="232"/>
      <c r="S12" s="232"/>
      <c r="T12" s="232"/>
      <c r="U12" s="232"/>
      <c r="V12" s="232">
        <f>SUM(V13:V14)</f>
        <v>8.56</v>
      </c>
      <c r="W12" s="232"/>
      <c r="X12" s="232"/>
      <c r="AG12" t="s">
        <v>129</v>
      </c>
    </row>
    <row r="13" spans="1:60" ht="20.399999999999999" outlineLevel="1" x14ac:dyDescent="0.25">
      <c r="A13" s="248">
        <v>3</v>
      </c>
      <c r="B13" s="249" t="s">
        <v>570</v>
      </c>
      <c r="C13" s="261" t="s">
        <v>571</v>
      </c>
      <c r="D13" s="250" t="s">
        <v>344</v>
      </c>
      <c r="E13" s="251">
        <v>8</v>
      </c>
      <c r="F13" s="252"/>
      <c r="G13" s="253">
        <f>ROUND(E13*F13,2)</f>
        <v>0</v>
      </c>
      <c r="H13" s="226">
        <v>137.41</v>
      </c>
      <c r="I13" s="225">
        <f>ROUND(E13*H13,2)</f>
        <v>1099.28</v>
      </c>
      <c r="J13" s="226">
        <v>229.09</v>
      </c>
      <c r="K13" s="225">
        <f>ROUND(E13*J13,2)</f>
        <v>1832.72</v>
      </c>
      <c r="L13" s="225">
        <v>21</v>
      </c>
      <c r="M13" s="225">
        <f>G13*(1+L13/100)</f>
        <v>0</v>
      </c>
      <c r="N13" s="225">
        <v>0.125</v>
      </c>
      <c r="O13" s="225">
        <f>ROUND(E13*N13,2)</f>
        <v>1</v>
      </c>
      <c r="P13" s="225">
        <v>0</v>
      </c>
      <c r="Q13" s="225">
        <f>ROUND(E13*P13,2)</f>
        <v>0</v>
      </c>
      <c r="R13" s="225"/>
      <c r="S13" s="225" t="s">
        <v>572</v>
      </c>
      <c r="T13" s="225" t="s">
        <v>572</v>
      </c>
      <c r="U13" s="225">
        <v>0.52</v>
      </c>
      <c r="V13" s="225">
        <f>ROUND(E13*U13,2)</f>
        <v>4.16</v>
      </c>
      <c r="W13" s="225"/>
      <c r="X13" s="225" t="s">
        <v>135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563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20.399999999999999" outlineLevel="1" x14ac:dyDescent="0.25">
      <c r="A14" s="248">
        <v>4</v>
      </c>
      <c r="B14" s="249" t="s">
        <v>573</v>
      </c>
      <c r="C14" s="261" t="s">
        <v>574</v>
      </c>
      <c r="D14" s="250" t="s">
        <v>344</v>
      </c>
      <c r="E14" s="251">
        <v>4</v>
      </c>
      <c r="F14" s="252"/>
      <c r="G14" s="253">
        <f>ROUND(E14*F14,2)</f>
        <v>0</v>
      </c>
      <c r="H14" s="226">
        <v>302.33999999999997</v>
      </c>
      <c r="I14" s="225">
        <f>ROUND(E14*H14,2)</f>
        <v>1209.3599999999999</v>
      </c>
      <c r="J14" s="226">
        <v>472.66</v>
      </c>
      <c r="K14" s="225">
        <f>ROUND(E14*J14,2)</f>
        <v>1890.64</v>
      </c>
      <c r="L14" s="225">
        <v>21</v>
      </c>
      <c r="M14" s="225">
        <f>G14*(1+L14/100)</f>
        <v>0</v>
      </c>
      <c r="N14" s="225">
        <v>0.3725</v>
      </c>
      <c r="O14" s="225">
        <f>ROUND(E14*N14,2)</f>
        <v>1.49</v>
      </c>
      <c r="P14" s="225">
        <v>0</v>
      </c>
      <c r="Q14" s="225">
        <f>ROUND(E14*P14,2)</f>
        <v>0</v>
      </c>
      <c r="R14" s="225"/>
      <c r="S14" s="225" t="s">
        <v>572</v>
      </c>
      <c r="T14" s="225" t="s">
        <v>572</v>
      </c>
      <c r="U14" s="225">
        <v>1.1000000000000001</v>
      </c>
      <c r="V14" s="225">
        <f>ROUND(E14*U14,2)</f>
        <v>4.4000000000000004</v>
      </c>
      <c r="W14" s="225"/>
      <c r="X14" s="225" t="s">
        <v>135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563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x14ac:dyDescent="0.25">
      <c r="A15" s="233" t="s">
        <v>128</v>
      </c>
      <c r="B15" s="234" t="s">
        <v>74</v>
      </c>
      <c r="C15" s="255" t="s">
        <v>75</v>
      </c>
      <c r="D15" s="235"/>
      <c r="E15" s="236"/>
      <c r="F15" s="237"/>
      <c r="G15" s="238">
        <f>SUMIF(AG16:AG17,"&lt;&gt;NOR",G16:G17)</f>
        <v>0</v>
      </c>
      <c r="H15" s="232"/>
      <c r="I15" s="232">
        <f>SUM(I16:I17)</f>
        <v>0</v>
      </c>
      <c r="J15" s="232"/>
      <c r="K15" s="232">
        <f>SUM(K16:K17)</f>
        <v>1726.2</v>
      </c>
      <c r="L15" s="232"/>
      <c r="M15" s="232">
        <f>SUM(M16:M17)</f>
        <v>0</v>
      </c>
      <c r="N15" s="232"/>
      <c r="O15" s="232">
        <f>SUM(O16:O17)</f>
        <v>0</v>
      </c>
      <c r="P15" s="232"/>
      <c r="Q15" s="232">
        <f>SUM(Q16:Q17)</f>
        <v>1.01</v>
      </c>
      <c r="R15" s="232"/>
      <c r="S15" s="232"/>
      <c r="T15" s="232"/>
      <c r="U15" s="232"/>
      <c r="V15" s="232">
        <f>SUM(V16:V17)</f>
        <v>3.24</v>
      </c>
      <c r="W15" s="232"/>
      <c r="X15" s="232"/>
      <c r="AG15" t="s">
        <v>129</v>
      </c>
    </row>
    <row r="16" spans="1:60" outlineLevel="1" x14ac:dyDescent="0.25">
      <c r="A16" s="239">
        <v>5</v>
      </c>
      <c r="B16" s="240" t="s">
        <v>575</v>
      </c>
      <c r="C16" s="256" t="s">
        <v>576</v>
      </c>
      <c r="D16" s="241" t="s">
        <v>132</v>
      </c>
      <c r="E16" s="242">
        <v>0.504</v>
      </c>
      <c r="F16" s="243"/>
      <c r="G16" s="244">
        <f>ROUND(E16*F16,2)</f>
        <v>0</v>
      </c>
      <c r="H16" s="226">
        <v>0</v>
      </c>
      <c r="I16" s="225">
        <f>ROUND(E16*H16,2)</f>
        <v>0</v>
      </c>
      <c r="J16" s="226">
        <v>3425</v>
      </c>
      <c r="K16" s="225">
        <f>ROUND(E16*J16,2)</f>
        <v>1726.2</v>
      </c>
      <c r="L16" s="225">
        <v>21</v>
      </c>
      <c r="M16" s="225">
        <f>G16*(1+L16/100)</f>
        <v>0</v>
      </c>
      <c r="N16" s="225">
        <v>0</v>
      </c>
      <c r="O16" s="225">
        <f>ROUND(E16*N16,2)</f>
        <v>0</v>
      </c>
      <c r="P16" s="225">
        <v>2</v>
      </c>
      <c r="Q16" s="225">
        <f>ROUND(E16*P16,2)</f>
        <v>1.01</v>
      </c>
      <c r="R16" s="225"/>
      <c r="S16" s="225" t="s">
        <v>572</v>
      </c>
      <c r="T16" s="225" t="s">
        <v>572</v>
      </c>
      <c r="U16" s="225">
        <v>6.4359999999999999</v>
      </c>
      <c r="V16" s="225">
        <f>ROUND(E16*U16,2)</f>
        <v>3.24</v>
      </c>
      <c r="W16" s="225"/>
      <c r="X16" s="225" t="s">
        <v>135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563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23"/>
      <c r="B17" s="224"/>
      <c r="C17" s="258" t="s">
        <v>577</v>
      </c>
      <c r="D17" s="230"/>
      <c r="E17" s="231">
        <v>0.504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06"/>
      <c r="Z17" s="206"/>
      <c r="AA17" s="206"/>
      <c r="AB17" s="206"/>
      <c r="AC17" s="206"/>
      <c r="AD17" s="206"/>
      <c r="AE17" s="206"/>
      <c r="AF17" s="206"/>
      <c r="AG17" s="206" t="s">
        <v>140</v>
      </c>
      <c r="AH17" s="206">
        <v>0</v>
      </c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x14ac:dyDescent="0.25">
      <c r="A18" s="233" t="s">
        <v>128</v>
      </c>
      <c r="B18" s="234" t="s">
        <v>76</v>
      </c>
      <c r="C18" s="255" t="s">
        <v>77</v>
      </c>
      <c r="D18" s="235"/>
      <c r="E18" s="236"/>
      <c r="F18" s="237"/>
      <c r="G18" s="238">
        <f>SUMIF(AG19:AG19,"&lt;&gt;NOR",G19:G19)</f>
        <v>0</v>
      </c>
      <c r="H18" s="232"/>
      <c r="I18" s="232">
        <f>SUM(I19:I19)</f>
        <v>0</v>
      </c>
      <c r="J18" s="232"/>
      <c r="K18" s="232">
        <f>SUM(K19:K19)</f>
        <v>1444.2</v>
      </c>
      <c r="L18" s="232"/>
      <c r="M18" s="232">
        <f>SUM(M19:M19)</f>
        <v>0</v>
      </c>
      <c r="N18" s="232"/>
      <c r="O18" s="232">
        <f>SUM(O19:O19)</f>
        <v>0</v>
      </c>
      <c r="P18" s="232"/>
      <c r="Q18" s="232">
        <f>SUM(Q19:Q19)</f>
        <v>0</v>
      </c>
      <c r="R18" s="232"/>
      <c r="S18" s="232"/>
      <c r="T18" s="232"/>
      <c r="U18" s="232"/>
      <c r="V18" s="232">
        <f>SUM(V19:V19)</f>
        <v>2.34</v>
      </c>
      <c r="W18" s="232"/>
      <c r="X18" s="232"/>
      <c r="AG18" t="s">
        <v>129</v>
      </c>
    </row>
    <row r="19" spans="1:60" outlineLevel="1" x14ac:dyDescent="0.25">
      <c r="A19" s="248">
        <v>6</v>
      </c>
      <c r="B19" s="249" t="s">
        <v>578</v>
      </c>
      <c r="C19" s="261" t="s">
        <v>579</v>
      </c>
      <c r="D19" s="250" t="s">
        <v>264</v>
      </c>
      <c r="E19" s="251">
        <v>2.4900000000000002</v>
      </c>
      <c r="F19" s="252"/>
      <c r="G19" s="253">
        <f>ROUND(E19*F19,2)</f>
        <v>0</v>
      </c>
      <c r="H19" s="226">
        <v>0</v>
      </c>
      <c r="I19" s="225">
        <f>ROUND(E19*H19,2)</f>
        <v>0</v>
      </c>
      <c r="J19" s="226">
        <v>580</v>
      </c>
      <c r="K19" s="225">
        <f>ROUND(E19*J19,2)</f>
        <v>1444.2</v>
      </c>
      <c r="L19" s="225">
        <v>21</v>
      </c>
      <c r="M19" s="225">
        <f>G19*(1+L19/100)</f>
        <v>0</v>
      </c>
      <c r="N19" s="225">
        <v>0</v>
      </c>
      <c r="O19" s="225">
        <f>ROUND(E19*N19,2)</f>
        <v>0</v>
      </c>
      <c r="P19" s="225">
        <v>0</v>
      </c>
      <c r="Q19" s="225">
        <f>ROUND(E19*P19,2)</f>
        <v>0</v>
      </c>
      <c r="R19" s="225"/>
      <c r="S19" s="225" t="s">
        <v>572</v>
      </c>
      <c r="T19" s="225" t="s">
        <v>192</v>
      </c>
      <c r="U19" s="225">
        <v>0.9385</v>
      </c>
      <c r="V19" s="225">
        <f>ROUND(E19*U19,2)</f>
        <v>2.34</v>
      </c>
      <c r="W19" s="225"/>
      <c r="X19" s="225" t="s">
        <v>79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580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x14ac:dyDescent="0.25">
      <c r="A20" s="233" t="s">
        <v>128</v>
      </c>
      <c r="B20" s="234" t="s">
        <v>86</v>
      </c>
      <c r="C20" s="255" t="s">
        <v>87</v>
      </c>
      <c r="D20" s="235"/>
      <c r="E20" s="236"/>
      <c r="F20" s="237"/>
      <c r="G20" s="238">
        <f>SUMIF(AG21:AG24,"&lt;&gt;NOR",G21:G24)</f>
        <v>0</v>
      </c>
      <c r="H20" s="232"/>
      <c r="I20" s="232">
        <f>SUM(I21:I24)</f>
        <v>3000.01</v>
      </c>
      <c r="J20" s="232"/>
      <c r="K20" s="232">
        <f>SUM(K21:K24)</f>
        <v>7000.3899999999994</v>
      </c>
      <c r="L20" s="232"/>
      <c r="M20" s="232">
        <f>SUM(M21:M24)</f>
        <v>0</v>
      </c>
      <c r="N20" s="232"/>
      <c r="O20" s="232">
        <f>SUM(O21:O24)</f>
        <v>0.02</v>
      </c>
      <c r="P20" s="232"/>
      <c r="Q20" s="232">
        <f>SUM(Q21:Q24)</f>
        <v>0</v>
      </c>
      <c r="R20" s="232"/>
      <c r="S20" s="232"/>
      <c r="T20" s="232"/>
      <c r="U20" s="232"/>
      <c r="V20" s="232">
        <f>SUM(V21:V24)</f>
        <v>4.97</v>
      </c>
      <c r="W20" s="232"/>
      <c r="X20" s="232"/>
      <c r="AG20" t="s">
        <v>129</v>
      </c>
    </row>
    <row r="21" spans="1:60" ht="20.399999999999999" outlineLevel="1" x14ac:dyDescent="0.25">
      <c r="A21" s="239">
        <v>7</v>
      </c>
      <c r="B21" s="240" t="s">
        <v>581</v>
      </c>
      <c r="C21" s="256" t="s">
        <v>582</v>
      </c>
      <c r="D21" s="241" t="s">
        <v>156</v>
      </c>
      <c r="E21" s="242">
        <v>81.400000000000006</v>
      </c>
      <c r="F21" s="243"/>
      <c r="G21" s="244">
        <f>ROUND(E21*F21,2)</f>
        <v>0</v>
      </c>
      <c r="H21" s="226">
        <v>0</v>
      </c>
      <c r="I21" s="225">
        <f>ROUND(E21*H21,2)</f>
        <v>0</v>
      </c>
      <c r="J21" s="226">
        <v>86</v>
      </c>
      <c r="K21" s="225">
        <f>ROUND(E21*J21,2)</f>
        <v>7000.4</v>
      </c>
      <c r="L21" s="225">
        <v>21</v>
      </c>
      <c r="M21" s="225">
        <f>G21*(1+L21/100)</f>
        <v>0</v>
      </c>
      <c r="N21" s="225">
        <v>0</v>
      </c>
      <c r="O21" s="225">
        <f>ROUND(E21*N21,2)</f>
        <v>0</v>
      </c>
      <c r="P21" s="225">
        <v>0</v>
      </c>
      <c r="Q21" s="225">
        <f>ROUND(E21*P21,2)</f>
        <v>0</v>
      </c>
      <c r="R21" s="225"/>
      <c r="S21" s="225" t="s">
        <v>191</v>
      </c>
      <c r="T21" s="225" t="s">
        <v>192</v>
      </c>
      <c r="U21" s="225">
        <v>6.0999999999999999E-2</v>
      </c>
      <c r="V21" s="225">
        <f>ROUND(E21*U21,2)</f>
        <v>4.97</v>
      </c>
      <c r="W21" s="225"/>
      <c r="X21" s="225" t="s">
        <v>135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563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23"/>
      <c r="B22" s="224"/>
      <c r="C22" s="258" t="s">
        <v>583</v>
      </c>
      <c r="D22" s="230"/>
      <c r="E22" s="231">
        <v>81.400000000000006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06"/>
      <c r="Z22" s="206"/>
      <c r="AA22" s="206"/>
      <c r="AB22" s="206"/>
      <c r="AC22" s="206"/>
      <c r="AD22" s="206"/>
      <c r="AE22" s="206"/>
      <c r="AF22" s="206"/>
      <c r="AG22" s="206" t="s">
        <v>140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30.6" outlineLevel="1" x14ac:dyDescent="0.25">
      <c r="A23" s="248">
        <v>8</v>
      </c>
      <c r="B23" s="249" t="s">
        <v>584</v>
      </c>
      <c r="C23" s="261" t="s">
        <v>585</v>
      </c>
      <c r="D23" s="250" t="s">
        <v>586</v>
      </c>
      <c r="E23" s="251">
        <v>1</v>
      </c>
      <c r="F23" s="252"/>
      <c r="G23" s="253">
        <f>ROUND(E23*F23,2)</f>
        <v>0</v>
      </c>
      <c r="H23" s="226">
        <v>3000.01</v>
      </c>
      <c r="I23" s="225">
        <f>ROUND(E23*H23,2)</f>
        <v>3000.01</v>
      </c>
      <c r="J23" s="226">
        <v>-0.01</v>
      </c>
      <c r="K23" s="225">
        <f>ROUND(E23*J23,2)</f>
        <v>-0.01</v>
      </c>
      <c r="L23" s="225">
        <v>21</v>
      </c>
      <c r="M23" s="225">
        <f>G23*(1+L23/100)</f>
        <v>0</v>
      </c>
      <c r="N23" s="225">
        <v>2.3570000000000001E-2</v>
      </c>
      <c r="O23" s="225">
        <f>ROUND(E23*N23,2)</f>
        <v>0.02</v>
      </c>
      <c r="P23" s="225">
        <v>0</v>
      </c>
      <c r="Q23" s="225">
        <f>ROUND(E23*P23,2)</f>
        <v>0</v>
      </c>
      <c r="R23" s="225"/>
      <c r="S23" s="225" t="s">
        <v>191</v>
      </c>
      <c r="T23" s="225" t="s">
        <v>192</v>
      </c>
      <c r="U23" s="225">
        <v>0</v>
      </c>
      <c r="V23" s="225">
        <f>ROUND(E23*U23,2)</f>
        <v>0</v>
      </c>
      <c r="W23" s="225"/>
      <c r="X23" s="225" t="s">
        <v>135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563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48">
        <v>9</v>
      </c>
      <c r="B24" s="249" t="s">
        <v>587</v>
      </c>
      <c r="C24" s="261" t="s">
        <v>588</v>
      </c>
      <c r="D24" s="250" t="s">
        <v>132</v>
      </c>
      <c r="E24" s="251">
        <v>0</v>
      </c>
      <c r="F24" s="252"/>
      <c r="G24" s="253">
        <f>ROUND(E24*F24,2)</f>
        <v>0</v>
      </c>
      <c r="H24" s="226">
        <v>0</v>
      </c>
      <c r="I24" s="225">
        <f>ROUND(E24*H24,2)</f>
        <v>0</v>
      </c>
      <c r="J24" s="226">
        <v>0</v>
      </c>
      <c r="K24" s="225">
        <f>ROUND(E24*J24,2)</f>
        <v>0</v>
      </c>
      <c r="L24" s="225">
        <v>21</v>
      </c>
      <c r="M24" s="225">
        <f>G24*(1+L24/100)</f>
        <v>0</v>
      </c>
      <c r="N24" s="225">
        <v>0.55000000000000004</v>
      </c>
      <c r="O24" s="225">
        <f>ROUND(E24*N24,2)</f>
        <v>0</v>
      </c>
      <c r="P24" s="225">
        <v>0</v>
      </c>
      <c r="Q24" s="225">
        <f>ROUND(E24*P24,2)</f>
        <v>0</v>
      </c>
      <c r="R24" s="225" t="s">
        <v>589</v>
      </c>
      <c r="S24" s="225" t="s">
        <v>572</v>
      </c>
      <c r="T24" s="225" t="s">
        <v>192</v>
      </c>
      <c r="U24" s="225">
        <v>0</v>
      </c>
      <c r="V24" s="225">
        <f>ROUND(E24*U24,2)</f>
        <v>0</v>
      </c>
      <c r="W24" s="225"/>
      <c r="X24" s="225" t="s">
        <v>199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590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x14ac:dyDescent="0.25">
      <c r="A25" s="233" t="s">
        <v>128</v>
      </c>
      <c r="B25" s="234" t="s">
        <v>92</v>
      </c>
      <c r="C25" s="255" t="s">
        <v>93</v>
      </c>
      <c r="D25" s="235"/>
      <c r="E25" s="236"/>
      <c r="F25" s="237"/>
      <c r="G25" s="238">
        <f>SUMIF(AG26:AG41,"&lt;&gt;NOR",G26:G41)</f>
        <v>0</v>
      </c>
      <c r="H25" s="232"/>
      <c r="I25" s="232">
        <f>SUM(I26:I41)</f>
        <v>54811.839999999997</v>
      </c>
      <c r="J25" s="232"/>
      <c r="K25" s="232">
        <f>SUM(K26:K41)</f>
        <v>21632.43</v>
      </c>
      <c r="L25" s="232"/>
      <c r="M25" s="232">
        <f>SUM(M26:M41)</f>
        <v>0</v>
      </c>
      <c r="N25" s="232"/>
      <c r="O25" s="232">
        <f>SUM(O26:O41)</f>
        <v>94</v>
      </c>
      <c r="P25" s="232"/>
      <c r="Q25" s="232">
        <f>SUM(Q26:Q41)</f>
        <v>0.29000000000000004</v>
      </c>
      <c r="R25" s="232"/>
      <c r="S25" s="232"/>
      <c r="T25" s="232"/>
      <c r="U25" s="232"/>
      <c r="V25" s="232">
        <f>SUM(V26:V41)</f>
        <v>47.61</v>
      </c>
      <c r="W25" s="232"/>
      <c r="X25" s="232"/>
      <c r="AG25" t="s">
        <v>129</v>
      </c>
    </row>
    <row r="26" spans="1:60" outlineLevel="1" x14ac:dyDescent="0.25">
      <c r="A26" s="239">
        <v>10</v>
      </c>
      <c r="B26" s="240" t="s">
        <v>591</v>
      </c>
      <c r="C26" s="256" t="s">
        <v>592</v>
      </c>
      <c r="D26" s="241" t="s">
        <v>190</v>
      </c>
      <c r="E26" s="242">
        <v>25</v>
      </c>
      <c r="F26" s="243"/>
      <c r="G26" s="244">
        <f>ROUND(E26*F26,2)</f>
        <v>0</v>
      </c>
      <c r="H26" s="226">
        <v>0</v>
      </c>
      <c r="I26" s="225">
        <f>ROUND(E26*H26,2)</f>
        <v>0</v>
      </c>
      <c r="J26" s="226">
        <v>85</v>
      </c>
      <c r="K26" s="225">
        <f>ROUND(E26*J26,2)</f>
        <v>2125</v>
      </c>
      <c r="L26" s="225">
        <v>21</v>
      </c>
      <c r="M26" s="225">
        <f>G26*(1+L26/100)</f>
        <v>0</v>
      </c>
      <c r="N26" s="225">
        <v>0</v>
      </c>
      <c r="O26" s="225">
        <f>ROUND(E26*N26,2)</f>
        <v>0</v>
      </c>
      <c r="P26" s="225">
        <v>9.2499999999999995E-3</v>
      </c>
      <c r="Q26" s="225">
        <f>ROUND(E26*P26,2)</f>
        <v>0.23</v>
      </c>
      <c r="R26" s="225"/>
      <c r="S26" s="225" t="s">
        <v>572</v>
      </c>
      <c r="T26" s="225" t="s">
        <v>192</v>
      </c>
      <c r="U26" s="225">
        <v>0.28699999999999998</v>
      </c>
      <c r="V26" s="225">
        <f>ROUND(E26*U26,2)</f>
        <v>7.18</v>
      </c>
      <c r="W26" s="225"/>
      <c r="X26" s="225" t="s">
        <v>135</v>
      </c>
      <c r="Y26" s="206"/>
      <c r="Z26" s="206"/>
      <c r="AA26" s="206"/>
      <c r="AB26" s="206"/>
      <c r="AC26" s="206"/>
      <c r="AD26" s="206"/>
      <c r="AE26" s="206"/>
      <c r="AF26" s="206"/>
      <c r="AG26" s="206" t="s">
        <v>563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 x14ac:dyDescent="0.25">
      <c r="A27" s="223"/>
      <c r="B27" s="224"/>
      <c r="C27" s="258" t="s">
        <v>593</v>
      </c>
      <c r="D27" s="230"/>
      <c r="E27" s="231">
        <v>25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06"/>
      <c r="Z27" s="206"/>
      <c r="AA27" s="206"/>
      <c r="AB27" s="206"/>
      <c r="AC27" s="206"/>
      <c r="AD27" s="206"/>
      <c r="AE27" s="206"/>
      <c r="AF27" s="206"/>
      <c r="AG27" s="206" t="s">
        <v>140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39">
        <v>11</v>
      </c>
      <c r="B28" s="240" t="s">
        <v>594</v>
      </c>
      <c r="C28" s="256" t="s">
        <v>595</v>
      </c>
      <c r="D28" s="241" t="s">
        <v>294</v>
      </c>
      <c r="E28" s="242">
        <v>56</v>
      </c>
      <c r="F28" s="243"/>
      <c r="G28" s="244">
        <f>ROUND(E28*F28,2)</f>
        <v>0</v>
      </c>
      <c r="H28" s="226">
        <v>11.39</v>
      </c>
      <c r="I28" s="225">
        <f>ROUND(E28*H28,2)</f>
        <v>637.84</v>
      </c>
      <c r="J28" s="226">
        <v>49.21</v>
      </c>
      <c r="K28" s="225">
        <f>ROUND(E28*J28,2)</f>
        <v>2755.76</v>
      </c>
      <c r="L28" s="225">
        <v>21</v>
      </c>
      <c r="M28" s="225">
        <f>G28*(1+L28/100)</f>
        <v>0</v>
      </c>
      <c r="N28" s="225">
        <v>6.0000000000000002E-5</v>
      </c>
      <c r="O28" s="225">
        <f>ROUND(E28*N28,2)</f>
        <v>0</v>
      </c>
      <c r="P28" s="225">
        <v>1E-3</v>
      </c>
      <c r="Q28" s="225">
        <f>ROUND(E28*P28,2)</f>
        <v>0.06</v>
      </c>
      <c r="R28" s="225"/>
      <c r="S28" s="225" t="s">
        <v>572</v>
      </c>
      <c r="T28" s="225" t="s">
        <v>572</v>
      </c>
      <c r="U28" s="225">
        <v>9.7000000000000003E-2</v>
      </c>
      <c r="V28" s="225">
        <f>ROUND(E28*U28,2)</f>
        <v>5.43</v>
      </c>
      <c r="W28" s="225"/>
      <c r="X28" s="225" t="s">
        <v>135</v>
      </c>
      <c r="Y28" s="206"/>
      <c r="Z28" s="206"/>
      <c r="AA28" s="206"/>
      <c r="AB28" s="206"/>
      <c r="AC28" s="206"/>
      <c r="AD28" s="206"/>
      <c r="AE28" s="206"/>
      <c r="AF28" s="206"/>
      <c r="AG28" s="206" t="s">
        <v>563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5">
      <c r="A29" s="223"/>
      <c r="B29" s="224"/>
      <c r="C29" s="258" t="s">
        <v>596</v>
      </c>
      <c r="D29" s="230"/>
      <c r="E29" s="231">
        <v>56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140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39">
        <v>12</v>
      </c>
      <c r="B30" s="240" t="s">
        <v>597</v>
      </c>
      <c r="C30" s="256" t="s">
        <v>598</v>
      </c>
      <c r="D30" s="241" t="s">
        <v>599</v>
      </c>
      <c r="E30" s="242">
        <v>35</v>
      </c>
      <c r="F30" s="243"/>
      <c r="G30" s="244">
        <f>ROUND(E30*F30,2)</f>
        <v>0</v>
      </c>
      <c r="H30" s="226">
        <v>0</v>
      </c>
      <c r="I30" s="225">
        <f>ROUND(E30*H30,2)</f>
        <v>0</v>
      </c>
      <c r="J30" s="226">
        <v>440</v>
      </c>
      <c r="K30" s="225">
        <f>ROUND(E30*J30,2)</f>
        <v>15400</v>
      </c>
      <c r="L30" s="225">
        <v>21</v>
      </c>
      <c r="M30" s="225">
        <f>G30*(1+L30/100)</f>
        <v>0</v>
      </c>
      <c r="N30" s="225">
        <v>0</v>
      </c>
      <c r="O30" s="225">
        <f>ROUND(E30*N30,2)</f>
        <v>0</v>
      </c>
      <c r="P30" s="225">
        <v>0</v>
      </c>
      <c r="Q30" s="225">
        <f>ROUND(E30*P30,2)</f>
        <v>0</v>
      </c>
      <c r="R30" s="225"/>
      <c r="S30" s="225" t="s">
        <v>572</v>
      </c>
      <c r="T30" s="225" t="s">
        <v>572</v>
      </c>
      <c r="U30" s="225">
        <v>1</v>
      </c>
      <c r="V30" s="225">
        <f>ROUND(E30*U30,2)</f>
        <v>35</v>
      </c>
      <c r="W30" s="225"/>
      <c r="X30" s="225" t="s">
        <v>135</v>
      </c>
      <c r="Y30" s="206"/>
      <c r="Z30" s="206"/>
      <c r="AA30" s="206"/>
      <c r="AB30" s="206"/>
      <c r="AC30" s="206"/>
      <c r="AD30" s="206"/>
      <c r="AE30" s="206"/>
      <c r="AF30" s="206"/>
      <c r="AG30" s="206" t="s">
        <v>563</v>
      </c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58" t="s">
        <v>600</v>
      </c>
      <c r="D31" s="230"/>
      <c r="E31" s="231">
        <v>20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140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23"/>
      <c r="B32" s="224"/>
      <c r="C32" s="258" t="s">
        <v>601</v>
      </c>
      <c r="D32" s="230"/>
      <c r="E32" s="231">
        <v>15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06"/>
      <c r="Z32" s="206"/>
      <c r="AA32" s="206"/>
      <c r="AB32" s="206"/>
      <c r="AC32" s="206"/>
      <c r="AD32" s="206"/>
      <c r="AE32" s="206"/>
      <c r="AF32" s="206"/>
      <c r="AG32" s="206" t="s">
        <v>140</v>
      </c>
      <c r="AH32" s="206">
        <v>0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58" t="s">
        <v>602</v>
      </c>
      <c r="D33" s="230"/>
      <c r="E33" s="231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140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 x14ac:dyDescent="0.25">
      <c r="A34" s="223"/>
      <c r="B34" s="224"/>
      <c r="C34" s="258" t="s">
        <v>603</v>
      </c>
      <c r="D34" s="230"/>
      <c r="E34" s="231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140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 x14ac:dyDescent="0.25">
      <c r="A35" s="223"/>
      <c r="B35" s="224"/>
      <c r="C35" s="258" t="s">
        <v>604</v>
      </c>
      <c r="D35" s="230"/>
      <c r="E35" s="231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140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39">
        <v>13</v>
      </c>
      <c r="B36" s="240" t="s">
        <v>605</v>
      </c>
      <c r="C36" s="256" t="s">
        <v>606</v>
      </c>
      <c r="D36" s="241" t="s">
        <v>190</v>
      </c>
      <c r="E36" s="242">
        <v>94</v>
      </c>
      <c r="F36" s="243"/>
      <c r="G36" s="244">
        <f>ROUND(E36*F36,2)</f>
        <v>0</v>
      </c>
      <c r="H36" s="226">
        <v>201</v>
      </c>
      <c r="I36" s="225">
        <f>ROUND(E36*H36,2)</f>
        <v>18894</v>
      </c>
      <c r="J36" s="226">
        <v>0</v>
      </c>
      <c r="K36" s="225">
        <f>ROUND(E36*J36,2)</f>
        <v>0</v>
      </c>
      <c r="L36" s="225">
        <v>21</v>
      </c>
      <c r="M36" s="225">
        <f>G36*(1+L36/100)</f>
        <v>0</v>
      </c>
      <c r="N36" s="225">
        <v>1</v>
      </c>
      <c r="O36" s="225">
        <f>ROUND(E36*N36,2)</f>
        <v>94</v>
      </c>
      <c r="P36" s="225">
        <v>0</v>
      </c>
      <c r="Q36" s="225">
        <f>ROUND(E36*P36,2)</f>
        <v>0</v>
      </c>
      <c r="R36" s="225" t="s">
        <v>589</v>
      </c>
      <c r="S36" s="225" t="s">
        <v>572</v>
      </c>
      <c r="T36" s="225" t="s">
        <v>192</v>
      </c>
      <c r="U36" s="225">
        <v>0</v>
      </c>
      <c r="V36" s="225">
        <f>ROUND(E36*U36,2)</f>
        <v>0</v>
      </c>
      <c r="W36" s="225"/>
      <c r="X36" s="225" t="s">
        <v>199</v>
      </c>
      <c r="Y36" s="206"/>
      <c r="Z36" s="206"/>
      <c r="AA36" s="206"/>
      <c r="AB36" s="206"/>
      <c r="AC36" s="206"/>
      <c r="AD36" s="206"/>
      <c r="AE36" s="206"/>
      <c r="AF36" s="206"/>
      <c r="AG36" s="206" t="s">
        <v>590</v>
      </c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 x14ac:dyDescent="0.25">
      <c r="A37" s="223"/>
      <c r="B37" s="224"/>
      <c r="C37" s="258" t="s">
        <v>607</v>
      </c>
      <c r="D37" s="230"/>
      <c r="E37" s="231">
        <v>74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06"/>
      <c r="Z37" s="206"/>
      <c r="AA37" s="206"/>
      <c r="AB37" s="206"/>
      <c r="AC37" s="206"/>
      <c r="AD37" s="206"/>
      <c r="AE37" s="206"/>
      <c r="AF37" s="206"/>
      <c r="AG37" s="206" t="s">
        <v>140</v>
      </c>
      <c r="AH37" s="206">
        <v>0</v>
      </c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5">
      <c r="A38" s="223"/>
      <c r="B38" s="224"/>
      <c r="C38" s="258" t="s">
        <v>608</v>
      </c>
      <c r="D38" s="230"/>
      <c r="E38" s="231">
        <v>20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06"/>
      <c r="Z38" s="206"/>
      <c r="AA38" s="206"/>
      <c r="AB38" s="206"/>
      <c r="AC38" s="206"/>
      <c r="AD38" s="206"/>
      <c r="AE38" s="206"/>
      <c r="AF38" s="206"/>
      <c r="AG38" s="206" t="s">
        <v>140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5">
      <c r="A39" s="239">
        <v>14</v>
      </c>
      <c r="B39" s="240" t="s">
        <v>609</v>
      </c>
      <c r="C39" s="256" t="s">
        <v>610</v>
      </c>
      <c r="D39" s="241" t="s">
        <v>190</v>
      </c>
      <c r="E39" s="242">
        <v>36</v>
      </c>
      <c r="F39" s="243"/>
      <c r="G39" s="244">
        <f>ROUND(E39*F39,2)</f>
        <v>0</v>
      </c>
      <c r="H39" s="226">
        <v>980</v>
      </c>
      <c r="I39" s="225">
        <f>ROUND(E39*H39,2)</f>
        <v>35280</v>
      </c>
      <c r="J39" s="226">
        <v>0</v>
      </c>
      <c r="K39" s="225">
        <f>ROUND(E39*J39,2)</f>
        <v>0</v>
      </c>
      <c r="L39" s="225">
        <v>21</v>
      </c>
      <c r="M39" s="225">
        <f>G39*(1+L39/100)</f>
        <v>0</v>
      </c>
      <c r="N39" s="225">
        <v>0</v>
      </c>
      <c r="O39" s="225">
        <f>ROUND(E39*N39,2)</f>
        <v>0</v>
      </c>
      <c r="P39" s="225">
        <v>0</v>
      </c>
      <c r="Q39" s="225">
        <f>ROUND(E39*P39,2)</f>
        <v>0</v>
      </c>
      <c r="R39" s="225"/>
      <c r="S39" s="225" t="s">
        <v>191</v>
      </c>
      <c r="T39" s="225" t="s">
        <v>192</v>
      </c>
      <c r="U39" s="225">
        <v>0</v>
      </c>
      <c r="V39" s="225">
        <f>ROUND(E39*U39,2)</f>
        <v>0</v>
      </c>
      <c r="W39" s="225"/>
      <c r="X39" s="225" t="s">
        <v>199</v>
      </c>
      <c r="Y39" s="206"/>
      <c r="Z39" s="206"/>
      <c r="AA39" s="206"/>
      <c r="AB39" s="206"/>
      <c r="AC39" s="206"/>
      <c r="AD39" s="206"/>
      <c r="AE39" s="206"/>
      <c r="AF39" s="206"/>
      <c r="AG39" s="206" t="s">
        <v>590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 x14ac:dyDescent="0.25">
      <c r="A40" s="223"/>
      <c r="B40" s="224"/>
      <c r="C40" s="258" t="s">
        <v>611</v>
      </c>
      <c r="D40" s="230"/>
      <c r="E40" s="231">
        <v>36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06"/>
      <c r="Z40" s="206"/>
      <c r="AA40" s="206"/>
      <c r="AB40" s="206"/>
      <c r="AC40" s="206"/>
      <c r="AD40" s="206"/>
      <c r="AE40" s="206"/>
      <c r="AF40" s="206"/>
      <c r="AG40" s="206" t="s">
        <v>140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5">
      <c r="A41" s="248">
        <v>15</v>
      </c>
      <c r="B41" s="249" t="s">
        <v>612</v>
      </c>
      <c r="C41" s="261" t="s">
        <v>613</v>
      </c>
      <c r="D41" s="250" t="s">
        <v>0</v>
      </c>
      <c r="E41" s="251">
        <v>750.92600000000004</v>
      </c>
      <c r="F41" s="252"/>
      <c r="G41" s="253">
        <f>ROUND(E41*F41,2)</f>
        <v>0</v>
      </c>
      <c r="H41" s="226">
        <v>0</v>
      </c>
      <c r="I41" s="225">
        <f>ROUND(E41*H41,2)</f>
        <v>0</v>
      </c>
      <c r="J41" s="226">
        <v>1.8</v>
      </c>
      <c r="K41" s="225">
        <f>ROUND(E41*J41,2)</f>
        <v>1351.67</v>
      </c>
      <c r="L41" s="225">
        <v>21</v>
      </c>
      <c r="M41" s="225">
        <f>G41*(1+L41/100)</f>
        <v>0</v>
      </c>
      <c r="N41" s="225">
        <v>0</v>
      </c>
      <c r="O41" s="225">
        <f>ROUND(E41*N41,2)</f>
        <v>0</v>
      </c>
      <c r="P41" s="225">
        <v>0</v>
      </c>
      <c r="Q41" s="225">
        <f>ROUND(E41*P41,2)</f>
        <v>0</v>
      </c>
      <c r="R41" s="225"/>
      <c r="S41" s="225" t="s">
        <v>572</v>
      </c>
      <c r="T41" s="225" t="s">
        <v>572</v>
      </c>
      <c r="U41" s="225">
        <v>0</v>
      </c>
      <c r="V41" s="225">
        <f>ROUND(E41*U41,2)</f>
        <v>0</v>
      </c>
      <c r="W41" s="225"/>
      <c r="X41" s="225" t="s">
        <v>79</v>
      </c>
      <c r="Y41" s="206"/>
      <c r="Z41" s="206"/>
      <c r="AA41" s="206"/>
      <c r="AB41" s="206"/>
      <c r="AC41" s="206"/>
      <c r="AD41" s="206"/>
      <c r="AE41" s="206"/>
      <c r="AF41" s="206"/>
      <c r="AG41" s="206" t="s">
        <v>580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x14ac:dyDescent="0.25">
      <c r="A42" s="233" t="s">
        <v>128</v>
      </c>
      <c r="B42" s="234" t="s">
        <v>94</v>
      </c>
      <c r="C42" s="255" t="s">
        <v>95</v>
      </c>
      <c r="D42" s="235"/>
      <c r="E42" s="236"/>
      <c r="F42" s="237"/>
      <c r="G42" s="238">
        <f>SUMIF(AG43:AG45,"&lt;&gt;NOR",G43:G45)</f>
        <v>0</v>
      </c>
      <c r="H42" s="232"/>
      <c r="I42" s="232">
        <f>SUM(I43:I45)</f>
        <v>1525.87</v>
      </c>
      <c r="J42" s="232"/>
      <c r="K42" s="232">
        <f>SUM(K43:K45)</f>
        <v>5787.17</v>
      </c>
      <c r="L42" s="232"/>
      <c r="M42" s="232">
        <f>SUM(M43:M45)</f>
        <v>0</v>
      </c>
      <c r="N42" s="232"/>
      <c r="O42" s="232">
        <f>SUM(O43:O45)</f>
        <v>0.01</v>
      </c>
      <c r="P42" s="232"/>
      <c r="Q42" s="232">
        <f>SUM(Q43:Q45)</f>
        <v>0</v>
      </c>
      <c r="R42" s="232"/>
      <c r="S42" s="232"/>
      <c r="T42" s="232"/>
      <c r="U42" s="232"/>
      <c r="V42" s="232">
        <f>SUM(V43:V45)</f>
        <v>11.99</v>
      </c>
      <c r="W42" s="232"/>
      <c r="X42" s="232"/>
      <c r="AG42" t="s">
        <v>129</v>
      </c>
    </row>
    <row r="43" spans="1:60" outlineLevel="1" x14ac:dyDescent="0.25">
      <c r="A43" s="239">
        <v>16</v>
      </c>
      <c r="B43" s="240" t="s">
        <v>614</v>
      </c>
      <c r="C43" s="256" t="s">
        <v>615</v>
      </c>
      <c r="D43" s="241" t="s">
        <v>156</v>
      </c>
      <c r="E43" s="242">
        <v>29.02</v>
      </c>
      <c r="F43" s="243"/>
      <c r="G43" s="244">
        <f>ROUND(E43*F43,2)</f>
        <v>0</v>
      </c>
      <c r="H43" s="226">
        <v>52.58</v>
      </c>
      <c r="I43" s="225">
        <f>ROUND(E43*H43,2)</f>
        <v>1525.87</v>
      </c>
      <c r="J43" s="226">
        <v>199.42</v>
      </c>
      <c r="K43" s="225">
        <f>ROUND(E43*J43,2)</f>
        <v>5787.17</v>
      </c>
      <c r="L43" s="225">
        <v>21</v>
      </c>
      <c r="M43" s="225">
        <f>G43*(1+L43/100)</f>
        <v>0</v>
      </c>
      <c r="N43" s="225">
        <v>3.6000000000000002E-4</v>
      </c>
      <c r="O43" s="225">
        <f>ROUND(E43*N43,2)</f>
        <v>0.01</v>
      </c>
      <c r="P43" s="225">
        <v>0</v>
      </c>
      <c r="Q43" s="225">
        <f>ROUND(E43*P43,2)</f>
        <v>0</v>
      </c>
      <c r="R43" s="225"/>
      <c r="S43" s="225" t="s">
        <v>572</v>
      </c>
      <c r="T43" s="225" t="s">
        <v>572</v>
      </c>
      <c r="U43" s="225">
        <v>0.41299999999999998</v>
      </c>
      <c r="V43" s="225">
        <f>ROUND(E43*U43,2)</f>
        <v>11.99</v>
      </c>
      <c r="W43" s="225"/>
      <c r="X43" s="225" t="s">
        <v>135</v>
      </c>
      <c r="Y43" s="206"/>
      <c r="Z43" s="206"/>
      <c r="AA43" s="206"/>
      <c r="AB43" s="206"/>
      <c r="AC43" s="206"/>
      <c r="AD43" s="206"/>
      <c r="AE43" s="206"/>
      <c r="AF43" s="206"/>
      <c r="AG43" s="206" t="s">
        <v>563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5">
      <c r="A44" s="223"/>
      <c r="B44" s="224"/>
      <c r="C44" s="258" t="s">
        <v>616</v>
      </c>
      <c r="D44" s="230"/>
      <c r="E44" s="231">
        <v>17.86</v>
      </c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06"/>
      <c r="Z44" s="206"/>
      <c r="AA44" s="206"/>
      <c r="AB44" s="206"/>
      <c r="AC44" s="206"/>
      <c r="AD44" s="206"/>
      <c r="AE44" s="206"/>
      <c r="AF44" s="206"/>
      <c r="AG44" s="206" t="s">
        <v>140</v>
      </c>
      <c r="AH44" s="206">
        <v>0</v>
      </c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 x14ac:dyDescent="0.25">
      <c r="A45" s="223"/>
      <c r="B45" s="224"/>
      <c r="C45" s="258" t="s">
        <v>617</v>
      </c>
      <c r="D45" s="230"/>
      <c r="E45" s="231">
        <v>11.16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06"/>
      <c r="Z45" s="206"/>
      <c r="AA45" s="206"/>
      <c r="AB45" s="206"/>
      <c r="AC45" s="206"/>
      <c r="AD45" s="206"/>
      <c r="AE45" s="206"/>
      <c r="AF45" s="206"/>
      <c r="AG45" s="206" t="s">
        <v>140</v>
      </c>
      <c r="AH45" s="206">
        <v>0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x14ac:dyDescent="0.25">
      <c r="A46" s="233" t="s">
        <v>128</v>
      </c>
      <c r="B46" s="234" t="s">
        <v>98</v>
      </c>
      <c r="C46" s="255" t="s">
        <v>99</v>
      </c>
      <c r="D46" s="235"/>
      <c r="E46" s="236"/>
      <c r="F46" s="237"/>
      <c r="G46" s="238">
        <f>SUMIF(AG47:AG52,"&lt;&gt;NOR",G47:G52)</f>
        <v>0</v>
      </c>
      <c r="H46" s="232"/>
      <c r="I46" s="232">
        <f>SUM(I47:I52)</f>
        <v>0</v>
      </c>
      <c r="J46" s="232"/>
      <c r="K46" s="232">
        <f>SUM(K47:K52)</f>
        <v>2911.4700000000003</v>
      </c>
      <c r="L46" s="232"/>
      <c r="M46" s="232">
        <f>SUM(M47:M52)</f>
        <v>0</v>
      </c>
      <c r="N46" s="232"/>
      <c r="O46" s="232">
        <f>SUM(O47:O52)</f>
        <v>0</v>
      </c>
      <c r="P46" s="232"/>
      <c r="Q46" s="232">
        <f>SUM(Q47:Q52)</f>
        <v>0</v>
      </c>
      <c r="R46" s="232"/>
      <c r="S46" s="232"/>
      <c r="T46" s="232"/>
      <c r="U46" s="232"/>
      <c r="V46" s="232">
        <f>SUM(V47:V52)</f>
        <v>2.48</v>
      </c>
      <c r="W46" s="232"/>
      <c r="X46" s="232"/>
      <c r="AG46" t="s">
        <v>129</v>
      </c>
    </row>
    <row r="47" spans="1:60" outlineLevel="1" x14ac:dyDescent="0.25">
      <c r="A47" s="248">
        <v>17</v>
      </c>
      <c r="B47" s="249" t="s">
        <v>618</v>
      </c>
      <c r="C47" s="261" t="s">
        <v>619</v>
      </c>
      <c r="D47" s="250" t="s">
        <v>264</v>
      </c>
      <c r="E47" s="251">
        <v>1.29525</v>
      </c>
      <c r="F47" s="252"/>
      <c r="G47" s="253">
        <f>ROUND(E47*F47,2)</f>
        <v>0</v>
      </c>
      <c r="H47" s="226">
        <v>0</v>
      </c>
      <c r="I47" s="225">
        <f>ROUND(E47*H47,2)</f>
        <v>0</v>
      </c>
      <c r="J47" s="226">
        <v>168.5</v>
      </c>
      <c r="K47" s="225">
        <f>ROUND(E47*J47,2)</f>
        <v>218.25</v>
      </c>
      <c r="L47" s="225">
        <v>21</v>
      </c>
      <c r="M47" s="225">
        <f>G47*(1+L47/100)</f>
        <v>0</v>
      </c>
      <c r="N47" s="225">
        <v>0</v>
      </c>
      <c r="O47" s="225">
        <f>ROUND(E47*N47,2)</f>
        <v>0</v>
      </c>
      <c r="P47" s="225">
        <v>0</v>
      </c>
      <c r="Q47" s="225">
        <f>ROUND(E47*P47,2)</f>
        <v>0</v>
      </c>
      <c r="R47" s="225"/>
      <c r="S47" s="225" t="s">
        <v>572</v>
      </c>
      <c r="T47" s="225" t="s">
        <v>572</v>
      </c>
      <c r="U47" s="225">
        <v>0.27700000000000002</v>
      </c>
      <c r="V47" s="225">
        <f>ROUND(E47*U47,2)</f>
        <v>0.36</v>
      </c>
      <c r="W47" s="225"/>
      <c r="X47" s="225" t="s">
        <v>620</v>
      </c>
      <c r="Y47" s="206"/>
      <c r="Z47" s="206"/>
      <c r="AA47" s="206"/>
      <c r="AB47" s="206"/>
      <c r="AC47" s="206"/>
      <c r="AD47" s="206"/>
      <c r="AE47" s="206"/>
      <c r="AF47" s="206"/>
      <c r="AG47" s="206" t="s">
        <v>621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5">
      <c r="A48" s="248">
        <v>18</v>
      </c>
      <c r="B48" s="249" t="s">
        <v>622</v>
      </c>
      <c r="C48" s="261" t="s">
        <v>623</v>
      </c>
      <c r="D48" s="250" t="s">
        <v>264</v>
      </c>
      <c r="E48" s="251">
        <v>1.29525</v>
      </c>
      <c r="F48" s="252"/>
      <c r="G48" s="253">
        <f>ROUND(E48*F48,2)</f>
        <v>0</v>
      </c>
      <c r="H48" s="226">
        <v>0</v>
      </c>
      <c r="I48" s="225">
        <f>ROUND(E48*H48,2)</f>
        <v>0</v>
      </c>
      <c r="J48" s="226">
        <v>234.5</v>
      </c>
      <c r="K48" s="225">
        <f>ROUND(E48*J48,2)</f>
        <v>303.74</v>
      </c>
      <c r="L48" s="225">
        <v>21</v>
      </c>
      <c r="M48" s="225">
        <f>G48*(1+L48/100)</f>
        <v>0</v>
      </c>
      <c r="N48" s="225">
        <v>0</v>
      </c>
      <c r="O48" s="225">
        <f>ROUND(E48*N48,2)</f>
        <v>0</v>
      </c>
      <c r="P48" s="225">
        <v>0</v>
      </c>
      <c r="Q48" s="225">
        <f>ROUND(E48*P48,2)</f>
        <v>0</v>
      </c>
      <c r="R48" s="225"/>
      <c r="S48" s="225" t="s">
        <v>572</v>
      </c>
      <c r="T48" s="225" t="s">
        <v>572</v>
      </c>
      <c r="U48" s="225">
        <v>0.49</v>
      </c>
      <c r="V48" s="225">
        <f>ROUND(E48*U48,2)</f>
        <v>0.63</v>
      </c>
      <c r="W48" s="225"/>
      <c r="X48" s="225" t="s">
        <v>620</v>
      </c>
      <c r="Y48" s="206"/>
      <c r="Z48" s="206"/>
      <c r="AA48" s="206"/>
      <c r="AB48" s="206"/>
      <c r="AC48" s="206"/>
      <c r="AD48" s="206"/>
      <c r="AE48" s="206"/>
      <c r="AF48" s="206"/>
      <c r="AG48" s="206" t="s">
        <v>621</v>
      </c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5">
      <c r="A49" s="248">
        <v>19</v>
      </c>
      <c r="B49" s="249" t="s">
        <v>624</v>
      </c>
      <c r="C49" s="261" t="s">
        <v>625</v>
      </c>
      <c r="D49" s="250" t="s">
        <v>264</v>
      </c>
      <c r="E49" s="251">
        <v>51.81</v>
      </c>
      <c r="F49" s="252"/>
      <c r="G49" s="253">
        <f>ROUND(E49*F49,2)</f>
        <v>0</v>
      </c>
      <c r="H49" s="226">
        <v>0</v>
      </c>
      <c r="I49" s="225">
        <f>ROUND(E49*H49,2)</f>
        <v>0</v>
      </c>
      <c r="J49" s="226">
        <v>16</v>
      </c>
      <c r="K49" s="225">
        <f>ROUND(E49*J49,2)</f>
        <v>828.96</v>
      </c>
      <c r="L49" s="225">
        <v>21</v>
      </c>
      <c r="M49" s="225">
        <f>G49*(1+L49/100)</f>
        <v>0</v>
      </c>
      <c r="N49" s="225">
        <v>0</v>
      </c>
      <c r="O49" s="225">
        <f>ROUND(E49*N49,2)</f>
        <v>0</v>
      </c>
      <c r="P49" s="225">
        <v>0</v>
      </c>
      <c r="Q49" s="225">
        <f>ROUND(E49*P49,2)</f>
        <v>0</v>
      </c>
      <c r="R49" s="225"/>
      <c r="S49" s="225" t="s">
        <v>572</v>
      </c>
      <c r="T49" s="225" t="s">
        <v>572</v>
      </c>
      <c r="U49" s="225">
        <v>0</v>
      </c>
      <c r="V49" s="225">
        <f>ROUND(E49*U49,2)</f>
        <v>0</v>
      </c>
      <c r="W49" s="225"/>
      <c r="X49" s="225" t="s">
        <v>620</v>
      </c>
      <c r="Y49" s="206"/>
      <c r="Z49" s="206"/>
      <c r="AA49" s="206"/>
      <c r="AB49" s="206"/>
      <c r="AC49" s="206"/>
      <c r="AD49" s="206"/>
      <c r="AE49" s="206"/>
      <c r="AF49" s="206"/>
      <c r="AG49" s="206" t="s">
        <v>621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5">
      <c r="A50" s="248">
        <v>20</v>
      </c>
      <c r="B50" s="249" t="s">
        <v>626</v>
      </c>
      <c r="C50" s="261" t="s">
        <v>627</v>
      </c>
      <c r="D50" s="250" t="s">
        <v>264</v>
      </c>
      <c r="E50" s="251">
        <v>1.29525</v>
      </c>
      <c r="F50" s="252"/>
      <c r="G50" s="253">
        <f>ROUND(E50*F50,2)</f>
        <v>0</v>
      </c>
      <c r="H50" s="226">
        <v>0</v>
      </c>
      <c r="I50" s="225">
        <f>ROUND(E50*H50,2)</f>
        <v>0</v>
      </c>
      <c r="J50" s="226">
        <v>331</v>
      </c>
      <c r="K50" s="225">
        <f>ROUND(E50*J50,2)</f>
        <v>428.73</v>
      </c>
      <c r="L50" s="225">
        <v>21</v>
      </c>
      <c r="M50" s="225">
        <f>G50*(1+L50/100)</f>
        <v>0</v>
      </c>
      <c r="N50" s="225">
        <v>0</v>
      </c>
      <c r="O50" s="225">
        <f>ROUND(E50*N50,2)</f>
        <v>0</v>
      </c>
      <c r="P50" s="225">
        <v>0</v>
      </c>
      <c r="Q50" s="225">
        <f>ROUND(E50*P50,2)</f>
        <v>0</v>
      </c>
      <c r="R50" s="225"/>
      <c r="S50" s="225" t="s">
        <v>572</v>
      </c>
      <c r="T50" s="225" t="s">
        <v>572</v>
      </c>
      <c r="U50" s="225">
        <v>0.94199999999999995</v>
      </c>
      <c r="V50" s="225">
        <f>ROUND(E50*U50,2)</f>
        <v>1.22</v>
      </c>
      <c r="W50" s="225"/>
      <c r="X50" s="225" t="s">
        <v>620</v>
      </c>
      <c r="Y50" s="206"/>
      <c r="Z50" s="206"/>
      <c r="AA50" s="206"/>
      <c r="AB50" s="206"/>
      <c r="AC50" s="206"/>
      <c r="AD50" s="206"/>
      <c r="AE50" s="206"/>
      <c r="AF50" s="206"/>
      <c r="AG50" s="206" t="s">
        <v>621</v>
      </c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 x14ac:dyDescent="0.25">
      <c r="A51" s="248">
        <v>21</v>
      </c>
      <c r="B51" s="249" t="s">
        <v>628</v>
      </c>
      <c r="C51" s="261" t="s">
        <v>629</v>
      </c>
      <c r="D51" s="250" t="s">
        <v>264</v>
      </c>
      <c r="E51" s="251">
        <v>2.5905</v>
      </c>
      <c r="F51" s="252"/>
      <c r="G51" s="253">
        <f>ROUND(E51*F51,2)</f>
        <v>0</v>
      </c>
      <c r="H51" s="226">
        <v>0</v>
      </c>
      <c r="I51" s="225">
        <f>ROUND(E51*H51,2)</f>
        <v>0</v>
      </c>
      <c r="J51" s="226">
        <v>36.9</v>
      </c>
      <c r="K51" s="225">
        <f>ROUND(E51*J51,2)</f>
        <v>95.59</v>
      </c>
      <c r="L51" s="225">
        <v>21</v>
      </c>
      <c r="M51" s="225">
        <f>G51*(1+L51/100)</f>
        <v>0</v>
      </c>
      <c r="N51" s="225">
        <v>0</v>
      </c>
      <c r="O51" s="225">
        <f>ROUND(E51*N51,2)</f>
        <v>0</v>
      </c>
      <c r="P51" s="225">
        <v>0</v>
      </c>
      <c r="Q51" s="225">
        <f>ROUND(E51*P51,2)</f>
        <v>0</v>
      </c>
      <c r="R51" s="225"/>
      <c r="S51" s="225" t="s">
        <v>572</v>
      </c>
      <c r="T51" s="225" t="s">
        <v>572</v>
      </c>
      <c r="U51" s="225">
        <v>0.105</v>
      </c>
      <c r="V51" s="225">
        <f>ROUND(E51*U51,2)</f>
        <v>0.27</v>
      </c>
      <c r="W51" s="225"/>
      <c r="X51" s="225" t="s">
        <v>620</v>
      </c>
      <c r="Y51" s="206"/>
      <c r="Z51" s="206"/>
      <c r="AA51" s="206"/>
      <c r="AB51" s="206"/>
      <c r="AC51" s="206"/>
      <c r="AD51" s="206"/>
      <c r="AE51" s="206"/>
      <c r="AF51" s="206"/>
      <c r="AG51" s="206" t="s">
        <v>621</v>
      </c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 x14ac:dyDescent="0.25">
      <c r="A52" s="248">
        <v>22</v>
      </c>
      <c r="B52" s="249" t="s">
        <v>630</v>
      </c>
      <c r="C52" s="261" t="s">
        <v>631</v>
      </c>
      <c r="D52" s="250" t="s">
        <v>264</v>
      </c>
      <c r="E52" s="251">
        <v>1.29525</v>
      </c>
      <c r="F52" s="252"/>
      <c r="G52" s="253">
        <f>ROUND(E52*F52,2)</f>
        <v>0</v>
      </c>
      <c r="H52" s="226">
        <v>0</v>
      </c>
      <c r="I52" s="225">
        <f>ROUND(E52*H52,2)</f>
        <v>0</v>
      </c>
      <c r="J52" s="226">
        <v>800</v>
      </c>
      <c r="K52" s="225">
        <f>ROUND(E52*J52,2)</f>
        <v>1036.2</v>
      </c>
      <c r="L52" s="225">
        <v>21</v>
      </c>
      <c r="M52" s="225">
        <f>G52*(1+L52/100)</f>
        <v>0</v>
      </c>
      <c r="N52" s="225">
        <v>0</v>
      </c>
      <c r="O52" s="225">
        <f>ROUND(E52*N52,2)</f>
        <v>0</v>
      </c>
      <c r="P52" s="225">
        <v>0</v>
      </c>
      <c r="Q52" s="225">
        <f>ROUND(E52*P52,2)</f>
        <v>0</v>
      </c>
      <c r="R52" s="225"/>
      <c r="S52" s="225" t="s">
        <v>632</v>
      </c>
      <c r="T52" s="225" t="s">
        <v>192</v>
      </c>
      <c r="U52" s="225">
        <v>0</v>
      </c>
      <c r="V52" s="225">
        <f>ROUND(E52*U52,2)</f>
        <v>0</v>
      </c>
      <c r="W52" s="225"/>
      <c r="X52" s="225" t="s">
        <v>620</v>
      </c>
      <c r="Y52" s="206"/>
      <c r="Z52" s="206"/>
      <c r="AA52" s="206"/>
      <c r="AB52" s="206"/>
      <c r="AC52" s="206"/>
      <c r="AD52" s="206"/>
      <c r="AE52" s="206"/>
      <c r="AF52" s="206"/>
      <c r="AG52" s="206" t="s">
        <v>621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x14ac:dyDescent="0.25">
      <c r="A53" s="233" t="s">
        <v>128</v>
      </c>
      <c r="B53" s="234" t="s">
        <v>101</v>
      </c>
      <c r="C53" s="255" t="s">
        <v>29</v>
      </c>
      <c r="D53" s="235"/>
      <c r="E53" s="236"/>
      <c r="F53" s="237"/>
      <c r="G53" s="238">
        <f>SUMIF(AG54:AG54,"&lt;&gt;NOR",G54:G54)</f>
        <v>0</v>
      </c>
      <c r="H53" s="232"/>
      <c r="I53" s="232">
        <f>SUM(I54:I54)</f>
        <v>0</v>
      </c>
      <c r="J53" s="232"/>
      <c r="K53" s="232">
        <f>SUM(K54:K54)</f>
        <v>1000</v>
      </c>
      <c r="L53" s="232"/>
      <c r="M53" s="232">
        <f>SUM(M54:M54)</f>
        <v>0</v>
      </c>
      <c r="N53" s="232"/>
      <c r="O53" s="232">
        <f>SUM(O54:O54)</f>
        <v>0</v>
      </c>
      <c r="P53" s="232"/>
      <c r="Q53" s="232">
        <f>SUM(Q54:Q54)</f>
        <v>0</v>
      </c>
      <c r="R53" s="232"/>
      <c r="S53" s="232"/>
      <c r="T53" s="232"/>
      <c r="U53" s="232"/>
      <c r="V53" s="232">
        <f>SUM(V54:V54)</f>
        <v>0</v>
      </c>
      <c r="W53" s="232"/>
      <c r="X53" s="232"/>
      <c r="AG53" t="s">
        <v>129</v>
      </c>
    </row>
    <row r="54" spans="1:60" outlineLevel="1" x14ac:dyDescent="0.25">
      <c r="A54" s="239">
        <v>23</v>
      </c>
      <c r="B54" s="240" t="s">
        <v>633</v>
      </c>
      <c r="C54" s="256" t="s">
        <v>634</v>
      </c>
      <c r="D54" s="241" t="s">
        <v>635</v>
      </c>
      <c r="E54" s="242">
        <v>1</v>
      </c>
      <c r="F54" s="243"/>
      <c r="G54" s="244">
        <f>ROUND(E54*F54,2)</f>
        <v>0</v>
      </c>
      <c r="H54" s="226">
        <v>0</v>
      </c>
      <c r="I54" s="225">
        <f>ROUND(E54*H54,2)</f>
        <v>0</v>
      </c>
      <c r="J54" s="226">
        <v>1000</v>
      </c>
      <c r="K54" s="225">
        <f>ROUND(E54*J54,2)</f>
        <v>1000</v>
      </c>
      <c r="L54" s="225">
        <v>21</v>
      </c>
      <c r="M54" s="225">
        <f>G54*(1+L54/100)</f>
        <v>0</v>
      </c>
      <c r="N54" s="225">
        <v>0</v>
      </c>
      <c r="O54" s="225">
        <f>ROUND(E54*N54,2)</f>
        <v>0</v>
      </c>
      <c r="P54" s="225">
        <v>0</v>
      </c>
      <c r="Q54" s="225">
        <f>ROUND(E54*P54,2)</f>
        <v>0</v>
      </c>
      <c r="R54" s="225"/>
      <c r="S54" s="225" t="s">
        <v>572</v>
      </c>
      <c r="T54" s="225" t="s">
        <v>192</v>
      </c>
      <c r="U54" s="225">
        <v>0</v>
      </c>
      <c r="V54" s="225">
        <f>ROUND(E54*U54,2)</f>
        <v>0</v>
      </c>
      <c r="W54" s="225"/>
      <c r="X54" s="225" t="s">
        <v>636</v>
      </c>
      <c r="Y54" s="206"/>
      <c r="Z54" s="206"/>
      <c r="AA54" s="206"/>
      <c r="AB54" s="206"/>
      <c r="AC54" s="206"/>
      <c r="AD54" s="206"/>
      <c r="AE54" s="206"/>
      <c r="AF54" s="206"/>
      <c r="AG54" s="206" t="s">
        <v>637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x14ac:dyDescent="0.25">
      <c r="A55" s="3"/>
      <c r="B55" s="4"/>
      <c r="C55" s="262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115</v>
      </c>
    </row>
    <row r="56" spans="1:60" x14ac:dyDescent="0.25">
      <c r="A56" s="209"/>
      <c r="B56" s="210" t="s">
        <v>31</v>
      </c>
      <c r="C56" s="263"/>
      <c r="D56" s="211"/>
      <c r="E56" s="212"/>
      <c r="F56" s="212"/>
      <c r="G56" s="254">
        <f>G8+G12+G15+G18+G20+G25+G42+G46+G53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557</v>
      </c>
    </row>
    <row r="57" spans="1:60" x14ac:dyDescent="0.25">
      <c r="A57" s="3"/>
      <c r="B57" s="4"/>
      <c r="C57" s="262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3"/>
      <c r="B58" s="4"/>
      <c r="C58" s="262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213" t="s">
        <v>558</v>
      </c>
      <c r="B59" s="213"/>
      <c r="C59" s="26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14"/>
      <c r="B60" s="215"/>
      <c r="C60" s="265"/>
      <c r="D60" s="215"/>
      <c r="E60" s="215"/>
      <c r="F60" s="215"/>
      <c r="G60" s="21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G60" t="s">
        <v>559</v>
      </c>
    </row>
    <row r="61" spans="1:60" x14ac:dyDescent="0.25">
      <c r="A61" s="217"/>
      <c r="B61" s="218"/>
      <c r="C61" s="266"/>
      <c r="D61" s="218"/>
      <c r="E61" s="218"/>
      <c r="F61" s="218"/>
      <c r="G61" s="21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17"/>
      <c r="B62" s="218"/>
      <c r="C62" s="266"/>
      <c r="D62" s="218"/>
      <c r="E62" s="218"/>
      <c r="F62" s="218"/>
      <c r="G62" s="21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217"/>
      <c r="B63" s="218"/>
      <c r="C63" s="266"/>
      <c r="D63" s="218"/>
      <c r="E63" s="218"/>
      <c r="F63" s="218"/>
      <c r="G63" s="21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0"/>
      <c r="B64" s="221"/>
      <c r="C64" s="267"/>
      <c r="D64" s="221"/>
      <c r="E64" s="221"/>
      <c r="F64" s="221"/>
      <c r="G64" s="22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3"/>
      <c r="B65" s="4"/>
      <c r="C65" s="262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C66" s="268"/>
      <c r="D66" s="10"/>
      <c r="AG66" t="s">
        <v>560</v>
      </c>
    </row>
    <row r="67" spans="1:33" x14ac:dyDescent="0.25">
      <c r="D67" s="10"/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9:C59"/>
    <mergeCell ref="A60:G6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2212-6432-4F7B-8C9C-CAF308A14210}">
  <sheetPr>
    <outlinePr summaryBelow="0"/>
  </sheetPr>
  <dimension ref="A1:BH5000"/>
  <sheetViews>
    <sheetView workbookViewId="0">
      <pane ySplit="7" topLeftCell="A8" activePane="bottomLeft" state="frozen"/>
      <selection pane="bottomLeft" activeCell="AB19" sqref="AB19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103</v>
      </c>
    </row>
    <row r="2" spans="1:60" ht="25.05" customHeight="1" x14ac:dyDescent="0.25">
      <c r="A2" s="192" t="s">
        <v>8</v>
      </c>
      <c r="B2" s="49"/>
      <c r="C2" s="195" t="s">
        <v>704</v>
      </c>
      <c r="D2" s="193"/>
      <c r="E2" s="193"/>
      <c r="F2" s="193"/>
      <c r="G2" s="194"/>
      <c r="AG2" t="s">
        <v>104</v>
      </c>
    </row>
    <row r="3" spans="1:60" ht="25.05" customHeight="1" x14ac:dyDescent="0.25">
      <c r="A3" s="192" t="s">
        <v>9</v>
      </c>
      <c r="B3" s="49" t="s">
        <v>45</v>
      </c>
      <c r="C3" s="195" t="s">
        <v>46</v>
      </c>
      <c r="D3" s="193"/>
      <c r="E3" s="193"/>
      <c r="F3" s="193"/>
      <c r="G3" s="194"/>
      <c r="AC3" s="171" t="s">
        <v>104</v>
      </c>
      <c r="AG3" t="s">
        <v>105</v>
      </c>
    </row>
    <row r="4" spans="1:60" ht="25.05" customHeight="1" x14ac:dyDescent="0.25">
      <c r="A4" s="196" t="s">
        <v>10</v>
      </c>
      <c r="B4" s="197" t="s">
        <v>50</v>
      </c>
      <c r="C4" s="198" t="s">
        <v>51</v>
      </c>
      <c r="D4" s="199"/>
      <c r="E4" s="199"/>
      <c r="F4" s="199"/>
      <c r="G4" s="200"/>
      <c r="AG4" t="s">
        <v>106</v>
      </c>
    </row>
    <row r="5" spans="1:60" x14ac:dyDescent="0.25">
      <c r="D5" s="10"/>
    </row>
    <row r="6" spans="1:60" ht="39.6" x14ac:dyDescent="0.25">
      <c r="A6" s="202" t="s">
        <v>107</v>
      </c>
      <c r="B6" s="204" t="s">
        <v>108</v>
      </c>
      <c r="C6" s="204" t="s">
        <v>109</v>
      </c>
      <c r="D6" s="203" t="s">
        <v>110</v>
      </c>
      <c r="E6" s="202" t="s">
        <v>111</v>
      </c>
      <c r="F6" s="201" t="s">
        <v>112</v>
      </c>
      <c r="G6" s="202" t="s">
        <v>31</v>
      </c>
      <c r="H6" s="205" t="s">
        <v>32</v>
      </c>
      <c r="I6" s="205" t="s">
        <v>113</v>
      </c>
      <c r="J6" s="205" t="s">
        <v>33</v>
      </c>
      <c r="K6" s="205" t="s">
        <v>114</v>
      </c>
      <c r="L6" s="205" t="s">
        <v>115</v>
      </c>
      <c r="M6" s="205" t="s">
        <v>116</v>
      </c>
      <c r="N6" s="205" t="s">
        <v>117</v>
      </c>
      <c r="O6" s="205" t="s">
        <v>118</v>
      </c>
      <c r="P6" s="205" t="s">
        <v>119</v>
      </c>
      <c r="Q6" s="205" t="s">
        <v>120</v>
      </c>
      <c r="R6" s="205" t="s">
        <v>121</v>
      </c>
      <c r="S6" s="205" t="s">
        <v>122</v>
      </c>
      <c r="T6" s="205" t="s">
        <v>123</v>
      </c>
      <c r="U6" s="205" t="s">
        <v>124</v>
      </c>
      <c r="V6" s="205" t="s">
        <v>125</v>
      </c>
      <c r="W6" s="205" t="s">
        <v>126</v>
      </c>
      <c r="X6" s="205" t="s">
        <v>127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33" t="s">
        <v>128</v>
      </c>
      <c r="B8" s="234" t="s">
        <v>64</v>
      </c>
      <c r="C8" s="255" t="s">
        <v>65</v>
      </c>
      <c r="D8" s="235"/>
      <c r="E8" s="236"/>
      <c r="F8" s="237"/>
      <c r="G8" s="238">
        <f>SUMIF(AG9:AG11,"&lt;&gt;NOR",G9:G11)</f>
        <v>0</v>
      </c>
      <c r="H8" s="232"/>
      <c r="I8" s="232">
        <f>SUM(I9:I11)</f>
        <v>8023.2900000000009</v>
      </c>
      <c r="J8" s="232"/>
      <c r="K8" s="232">
        <f>SUM(K9:K11)</f>
        <v>6407.2099999999991</v>
      </c>
      <c r="L8" s="232"/>
      <c r="M8" s="232">
        <f>SUM(M9:M11)</f>
        <v>0</v>
      </c>
      <c r="N8" s="232"/>
      <c r="O8" s="232">
        <f>SUM(O9:O11)</f>
        <v>0.37</v>
      </c>
      <c r="P8" s="232"/>
      <c r="Q8" s="232">
        <f>SUM(Q9:Q11)</f>
        <v>0</v>
      </c>
      <c r="R8" s="232"/>
      <c r="S8" s="232"/>
      <c r="T8" s="232"/>
      <c r="U8" s="232"/>
      <c r="V8" s="232">
        <f>SUM(V9:V11)</f>
        <v>11.729999999999999</v>
      </c>
      <c r="W8" s="232"/>
      <c r="X8" s="232"/>
      <c r="AG8" t="s">
        <v>129</v>
      </c>
    </row>
    <row r="9" spans="1:60" outlineLevel="1" x14ac:dyDescent="0.25">
      <c r="A9" s="239">
        <v>1</v>
      </c>
      <c r="B9" s="240" t="s">
        <v>638</v>
      </c>
      <c r="C9" s="256" t="s">
        <v>639</v>
      </c>
      <c r="D9" s="241" t="s">
        <v>156</v>
      </c>
      <c r="E9" s="242">
        <v>10.5</v>
      </c>
      <c r="F9" s="243"/>
      <c r="G9" s="244">
        <f>ROUND(E9*F9,2)</f>
        <v>0</v>
      </c>
      <c r="H9" s="226">
        <v>611.22</v>
      </c>
      <c r="I9" s="225">
        <f>ROUND(E9*H9,2)</f>
        <v>6417.81</v>
      </c>
      <c r="J9" s="226">
        <v>573.78</v>
      </c>
      <c r="K9" s="225">
        <f>ROUND(E9*J9,2)</f>
        <v>6024.69</v>
      </c>
      <c r="L9" s="225">
        <v>21</v>
      </c>
      <c r="M9" s="225">
        <f>G9*(1+L9/100)</f>
        <v>0</v>
      </c>
      <c r="N9" s="225">
        <v>3.4680000000000002E-2</v>
      </c>
      <c r="O9" s="225">
        <f>ROUND(E9*N9,2)</f>
        <v>0.36</v>
      </c>
      <c r="P9" s="225">
        <v>0</v>
      </c>
      <c r="Q9" s="225">
        <f>ROUND(E9*P9,2)</f>
        <v>0</v>
      </c>
      <c r="R9" s="225"/>
      <c r="S9" s="225" t="s">
        <v>572</v>
      </c>
      <c r="T9" s="225" t="s">
        <v>572</v>
      </c>
      <c r="U9" s="225">
        <v>1.05</v>
      </c>
      <c r="V9" s="225">
        <f>ROUND(E9*U9,2)</f>
        <v>11.03</v>
      </c>
      <c r="W9" s="225"/>
      <c r="X9" s="225" t="s">
        <v>135</v>
      </c>
      <c r="Y9" s="206"/>
      <c r="Z9" s="206"/>
      <c r="AA9" s="206"/>
      <c r="AB9" s="206"/>
      <c r="AC9" s="206"/>
      <c r="AD9" s="206"/>
      <c r="AE9" s="206"/>
      <c r="AF9" s="206"/>
      <c r="AG9" s="206" t="s">
        <v>563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8" t="s">
        <v>640</v>
      </c>
      <c r="D10" s="230"/>
      <c r="E10" s="231">
        <v>10.5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140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5">
      <c r="A11" s="248">
        <v>2</v>
      </c>
      <c r="B11" s="249" t="s">
        <v>641</v>
      </c>
      <c r="C11" s="261" t="s">
        <v>642</v>
      </c>
      <c r="D11" s="250" t="s">
        <v>344</v>
      </c>
      <c r="E11" s="251">
        <v>1</v>
      </c>
      <c r="F11" s="252"/>
      <c r="G11" s="253">
        <f>ROUND(E11*F11,2)</f>
        <v>0</v>
      </c>
      <c r="H11" s="226">
        <v>1605.48</v>
      </c>
      <c r="I11" s="225">
        <f>ROUND(E11*H11,2)</f>
        <v>1605.48</v>
      </c>
      <c r="J11" s="226">
        <v>382.52</v>
      </c>
      <c r="K11" s="225">
        <f>ROUND(E11*J11,2)</f>
        <v>382.52</v>
      </c>
      <c r="L11" s="225">
        <v>21</v>
      </c>
      <c r="M11" s="225">
        <f>G11*(1+L11/100)</f>
        <v>0</v>
      </c>
      <c r="N11" s="225">
        <v>1.37E-2</v>
      </c>
      <c r="O11" s="225">
        <f>ROUND(E11*N11,2)</f>
        <v>0.01</v>
      </c>
      <c r="P11" s="225">
        <v>0</v>
      </c>
      <c r="Q11" s="225">
        <f>ROUND(E11*P11,2)</f>
        <v>0</v>
      </c>
      <c r="R11" s="225"/>
      <c r="S11" s="225" t="s">
        <v>572</v>
      </c>
      <c r="T11" s="225" t="s">
        <v>572</v>
      </c>
      <c r="U11" s="225">
        <v>0.7</v>
      </c>
      <c r="V11" s="225">
        <f>ROUND(E11*U11,2)</f>
        <v>0.7</v>
      </c>
      <c r="W11" s="225"/>
      <c r="X11" s="225" t="s">
        <v>135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563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x14ac:dyDescent="0.25">
      <c r="A12" s="233" t="s">
        <v>128</v>
      </c>
      <c r="B12" s="234" t="s">
        <v>70</v>
      </c>
      <c r="C12" s="255" t="s">
        <v>71</v>
      </c>
      <c r="D12" s="235"/>
      <c r="E12" s="236"/>
      <c r="F12" s="237"/>
      <c r="G12" s="238">
        <f>SUMIF(AG13:AG14,"&lt;&gt;NOR",G13:G14)</f>
        <v>0</v>
      </c>
      <c r="H12" s="232"/>
      <c r="I12" s="232">
        <f>SUM(I13:I14)</f>
        <v>1271</v>
      </c>
      <c r="J12" s="232"/>
      <c r="K12" s="232">
        <f>SUM(K13:K14)</f>
        <v>464.5</v>
      </c>
      <c r="L12" s="232"/>
      <c r="M12" s="232">
        <f>SUM(M13:M14)</f>
        <v>0</v>
      </c>
      <c r="N12" s="232"/>
      <c r="O12" s="232">
        <f>SUM(O13:O14)</f>
        <v>0.01</v>
      </c>
      <c r="P12" s="232"/>
      <c r="Q12" s="232">
        <f>SUM(Q13:Q14)</f>
        <v>0</v>
      </c>
      <c r="R12" s="232"/>
      <c r="S12" s="232"/>
      <c r="T12" s="232"/>
      <c r="U12" s="232"/>
      <c r="V12" s="232">
        <f>SUM(V13:V14)</f>
        <v>0.85</v>
      </c>
      <c r="W12" s="232"/>
      <c r="X12" s="232"/>
      <c r="AG12" t="s">
        <v>129</v>
      </c>
    </row>
    <row r="13" spans="1:60" outlineLevel="1" x14ac:dyDescent="0.25">
      <c r="A13" s="248">
        <v>3</v>
      </c>
      <c r="B13" s="249" t="s">
        <v>643</v>
      </c>
      <c r="C13" s="261" t="s">
        <v>644</v>
      </c>
      <c r="D13" s="250" t="s">
        <v>344</v>
      </c>
      <c r="E13" s="251">
        <v>1</v>
      </c>
      <c r="F13" s="252"/>
      <c r="G13" s="253">
        <f>ROUND(E13*F13,2)</f>
        <v>0</v>
      </c>
      <c r="H13" s="226">
        <v>0</v>
      </c>
      <c r="I13" s="225">
        <f>ROUND(E13*H13,2)</f>
        <v>0</v>
      </c>
      <c r="J13" s="226">
        <v>464.5</v>
      </c>
      <c r="K13" s="225">
        <f>ROUND(E13*J13,2)</f>
        <v>464.5</v>
      </c>
      <c r="L13" s="225">
        <v>21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/>
      <c r="S13" s="225" t="s">
        <v>572</v>
      </c>
      <c r="T13" s="225" t="s">
        <v>572</v>
      </c>
      <c r="U13" s="225">
        <v>0.85</v>
      </c>
      <c r="V13" s="225">
        <f>ROUND(E13*U13,2)</f>
        <v>0.85</v>
      </c>
      <c r="W13" s="225"/>
      <c r="X13" s="225" t="s">
        <v>135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563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20.399999999999999" outlineLevel="1" x14ac:dyDescent="0.25">
      <c r="A14" s="248">
        <v>4</v>
      </c>
      <c r="B14" s="249" t="s">
        <v>645</v>
      </c>
      <c r="C14" s="261" t="s">
        <v>646</v>
      </c>
      <c r="D14" s="250" t="s">
        <v>344</v>
      </c>
      <c r="E14" s="251">
        <v>1</v>
      </c>
      <c r="F14" s="252"/>
      <c r="G14" s="253">
        <f>ROUND(E14*F14,2)</f>
        <v>0</v>
      </c>
      <c r="H14" s="226">
        <v>1271</v>
      </c>
      <c r="I14" s="225">
        <f>ROUND(E14*H14,2)</f>
        <v>1271</v>
      </c>
      <c r="J14" s="226">
        <v>0</v>
      </c>
      <c r="K14" s="225">
        <f>ROUND(E14*J14,2)</f>
        <v>0</v>
      </c>
      <c r="L14" s="225">
        <v>21</v>
      </c>
      <c r="M14" s="225">
        <f>G14*(1+L14/100)</f>
        <v>0</v>
      </c>
      <c r="N14" s="225">
        <v>1.311E-2</v>
      </c>
      <c r="O14" s="225">
        <f>ROUND(E14*N14,2)</f>
        <v>0.01</v>
      </c>
      <c r="P14" s="225">
        <v>0</v>
      </c>
      <c r="Q14" s="225">
        <f>ROUND(E14*P14,2)</f>
        <v>0</v>
      </c>
      <c r="R14" s="225" t="s">
        <v>589</v>
      </c>
      <c r="S14" s="225" t="s">
        <v>572</v>
      </c>
      <c r="T14" s="225" t="s">
        <v>572</v>
      </c>
      <c r="U14" s="225">
        <v>0</v>
      </c>
      <c r="V14" s="225">
        <f>ROUND(E14*U14,2)</f>
        <v>0</v>
      </c>
      <c r="W14" s="225"/>
      <c r="X14" s="225" t="s">
        <v>199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590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x14ac:dyDescent="0.25">
      <c r="A15" s="233" t="s">
        <v>128</v>
      </c>
      <c r="B15" s="234" t="s">
        <v>76</v>
      </c>
      <c r="C15" s="255" t="s">
        <v>77</v>
      </c>
      <c r="D15" s="235"/>
      <c r="E15" s="236"/>
      <c r="F15" s="237"/>
      <c r="G15" s="238">
        <f>SUMIF(AG16:AG16,"&lt;&gt;NOR",G16:G16)</f>
        <v>0</v>
      </c>
      <c r="H15" s="232"/>
      <c r="I15" s="232">
        <f>SUM(I16:I16)</f>
        <v>0</v>
      </c>
      <c r="J15" s="232"/>
      <c r="K15" s="232">
        <f>SUM(K16:K16)</f>
        <v>152.66999999999999</v>
      </c>
      <c r="L15" s="232"/>
      <c r="M15" s="232">
        <f>SUM(M16:M16)</f>
        <v>0</v>
      </c>
      <c r="N15" s="232"/>
      <c r="O15" s="232">
        <f>SUM(O16:O16)</f>
        <v>0</v>
      </c>
      <c r="P15" s="232"/>
      <c r="Q15" s="232">
        <f>SUM(Q16:Q16)</f>
        <v>0</v>
      </c>
      <c r="R15" s="232"/>
      <c r="S15" s="232"/>
      <c r="T15" s="232"/>
      <c r="U15" s="232"/>
      <c r="V15" s="232">
        <f>SUM(V16:V16)</f>
        <v>0.37</v>
      </c>
      <c r="W15" s="232"/>
      <c r="X15" s="232"/>
      <c r="AG15" t="s">
        <v>129</v>
      </c>
    </row>
    <row r="16" spans="1:60" outlineLevel="1" x14ac:dyDescent="0.25">
      <c r="A16" s="248">
        <v>5</v>
      </c>
      <c r="B16" s="249" t="s">
        <v>578</v>
      </c>
      <c r="C16" s="261" t="s">
        <v>579</v>
      </c>
      <c r="D16" s="250" t="s">
        <v>264</v>
      </c>
      <c r="E16" s="251">
        <v>0.39095000000000002</v>
      </c>
      <c r="F16" s="252"/>
      <c r="G16" s="253">
        <f>ROUND(E16*F16,2)</f>
        <v>0</v>
      </c>
      <c r="H16" s="226">
        <v>0</v>
      </c>
      <c r="I16" s="225">
        <f>ROUND(E16*H16,2)</f>
        <v>0</v>
      </c>
      <c r="J16" s="226">
        <v>390.5</v>
      </c>
      <c r="K16" s="225">
        <f>ROUND(E16*J16,2)</f>
        <v>152.66999999999999</v>
      </c>
      <c r="L16" s="225">
        <v>21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572</v>
      </c>
      <c r="T16" s="225" t="s">
        <v>572</v>
      </c>
      <c r="U16" s="225">
        <v>0.9385</v>
      </c>
      <c r="V16" s="225">
        <f>ROUND(E16*U16,2)</f>
        <v>0.37</v>
      </c>
      <c r="W16" s="225"/>
      <c r="X16" s="225" t="s">
        <v>79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580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x14ac:dyDescent="0.25">
      <c r="A17" s="233" t="s">
        <v>128</v>
      </c>
      <c r="B17" s="234" t="s">
        <v>88</v>
      </c>
      <c r="C17" s="255" t="s">
        <v>89</v>
      </c>
      <c r="D17" s="235"/>
      <c r="E17" s="236"/>
      <c r="F17" s="237"/>
      <c r="G17" s="238">
        <f>SUMIF(AG18:AG19,"&lt;&gt;NOR",G18:G19)</f>
        <v>0</v>
      </c>
      <c r="H17" s="232"/>
      <c r="I17" s="232">
        <f>SUM(I18:I19)</f>
        <v>518.70000000000005</v>
      </c>
      <c r="J17" s="232"/>
      <c r="K17" s="232">
        <f>SUM(K18:K19)</f>
        <v>511.3</v>
      </c>
      <c r="L17" s="232"/>
      <c r="M17" s="232">
        <f>SUM(M18:M19)</f>
        <v>0</v>
      </c>
      <c r="N17" s="232"/>
      <c r="O17" s="232">
        <f>SUM(O18:O19)</f>
        <v>0.01</v>
      </c>
      <c r="P17" s="232"/>
      <c r="Q17" s="232">
        <f>SUM(Q18:Q19)</f>
        <v>0</v>
      </c>
      <c r="R17" s="232"/>
      <c r="S17" s="232"/>
      <c r="T17" s="232"/>
      <c r="U17" s="232"/>
      <c r="V17" s="232">
        <f>SUM(V18:V19)</f>
        <v>0.94</v>
      </c>
      <c r="W17" s="232"/>
      <c r="X17" s="232"/>
      <c r="AG17" t="s">
        <v>129</v>
      </c>
    </row>
    <row r="18" spans="1:60" outlineLevel="1" x14ac:dyDescent="0.25">
      <c r="A18" s="239">
        <v>6</v>
      </c>
      <c r="B18" s="240" t="s">
        <v>647</v>
      </c>
      <c r="C18" s="256" t="s">
        <v>648</v>
      </c>
      <c r="D18" s="241" t="s">
        <v>190</v>
      </c>
      <c r="E18" s="242">
        <v>10</v>
      </c>
      <c r="F18" s="243"/>
      <c r="G18" s="244">
        <f>ROUND(E18*F18,2)</f>
        <v>0</v>
      </c>
      <c r="H18" s="226">
        <v>51.87</v>
      </c>
      <c r="I18" s="225">
        <f>ROUND(E18*H18,2)</f>
        <v>518.70000000000005</v>
      </c>
      <c r="J18" s="226">
        <v>51.13</v>
      </c>
      <c r="K18" s="225">
        <f>ROUND(E18*J18,2)</f>
        <v>511.3</v>
      </c>
      <c r="L18" s="225">
        <v>21</v>
      </c>
      <c r="M18" s="225">
        <f>G18*(1+L18/100)</f>
        <v>0</v>
      </c>
      <c r="N18" s="225">
        <v>7.2000000000000005E-4</v>
      </c>
      <c r="O18" s="225">
        <f>ROUND(E18*N18,2)</f>
        <v>0.01</v>
      </c>
      <c r="P18" s="225">
        <v>0</v>
      </c>
      <c r="Q18" s="225">
        <f>ROUND(E18*P18,2)</f>
        <v>0</v>
      </c>
      <c r="R18" s="225"/>
      <c r="S18" s="225" t="s">
        <v>572</v>
      </c>
      <c r="T18" s="225" t="s">
        <v>572</v>
      </c>
      <c r="U18" s="225">
        <v>9.4299999999999995E-2</v>
      </c>
      <c r="V18" s="225">
        <f>ROUND(E18*U18,2)</f>
        <v>0.94</v>
      </c>
      <c r="W18" s="225"/>
      <c r="X18" s="225" t="s">
        <v>135</v>
      </c>
      <c r="Y18" s="206"/>
      <c r="Z18" s="206"/>
      <c r="AA18" s="206"/>
      <c r="AB18" s="206"/>
      <c r="AC18" s="206"/>
      <c r="AD18" s="206"/>
      <c r="AE18" s="206"/>
      <c r="AF18" s="206"/>
      <c r="AG18" s="206" t="s">
        <v>563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23"/>
      <c r="B19" s="224"/>
      <c r="C19" s="258" t="s">
        <v>649</v>
      </c>
      <c r="D19" s="230"/>
      <c r="E19" s="231">
        <v>10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06"/>
      <c r="Z19" s="206"/>
      <c r="AA19" s="206"/>
      <c r="AB19" s="206"/>
      <c r="AC19" s="206"/>
      <c r="AD19" s="206"/>
      <c r="AE19" s="206"/>
      <c r="AF19" s="206"/>
      <c r="AG19" s="206" t="s">
        <v>140</v>
      </c>
      <c r="AH19" s="206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x14ac:dyDescent="0.25">
      <c r="A20" s="233" t="s">
        <v>128</v>
      </c>
      <c r="B20" s="234" t="s">
        <v>90</v>
      </c>
      <c r="C20" s="255" t="s">
        <v>91</v>
      </c>
      <c r="D20" s="235"/>
      <c r="E20" s="236"/>
      <c r="F20" s="237"/>
      <c r="G20" s="238">
        <f>SUMIF(AG21:AG23,"&lt;&gt;NOR",G21:G23)</f>
        <v>0</v>
      </c>
      <c r="H20" s="232"/>
      <c r="I20" s="232">
        <f>SUM(I21:I23)</f>
        <v>6500</v>
      </c>
      <c r="J20" s="232"/>
      <c r="K20" s="232">
        <f>SUM(K21:K23)</f>
        <v>871.6</v>
      </c>
      <c r="L20" s="232"/>
      <c r="M20" s="232">
        <f>SUM(M21:M23)</f>
        <v>0</v>
      </c>
      <c r="N20" s="232"/>
      <c r="O20" s="232">
        <f>SUM(O21:O23)</f>
        <v>0.03</v>
      </c>
      <c r="P20" s="232"/>
      <c r="Q20" s="232">
        <f>SUM(Q21:Q23)</f>
        <v>0</v>
      </c>
      <c r="R20" s="232"/>
      <c r="S20" s="232"/>
      <c r="T20" s="232"/>
      <c r="U20" s="232"/>
      <c r="V20" s="232">
        <f>SUM(V21:V23)</f>
        <v>1.63</v>
      </c>
      <c r="W20" s="232"/>
      <c r="X20" s="232"/>
      <c r="AG20" t="s">
        <v>129</v>
      </c>
    </row>
    <row r="21" spans="1:60" outlineLevel="1" x14ac:dyDescent="0.25">
      <c r="A21" s="248">
        <v>7</v>
      </c>
      <c r="B21" s="249" t="s">
        <v>650</v>
      </c>
      <c r="C21" s="261" t="s">
        <v>651</v>
      </c>
      <c r="D21" s="250" t="s">
        <v>344</v>
      </c>
      <c r="E21" s="251">
        <v>1</v>
      </c>
      <c r="F21" s="252"/>
      <c r="G21" s="253">
        <f>ROUND(E21*F21,2)</f>
        <v>0</v>
      </c>
      <c r="H21" s="226">
        <v>0</v>
      </c>
      <c r="I21" s="225">
        <f>ROUND(E21*H21,2)</f>
        <v>0</v>
      </c>
      <c r="J21" s="226">
        <v>795</v>
      </c>
      <c r="K21" s="225">
        <f>ROUND(E21*J21,2)</f>
        <v>795</v>
      </c>
      <c r="L21" s="225">
        <v>21</v>
      </c>
      <c r="M21" s="225">
        <f>G21*(1+L21/100)</f>
        <v>0</v>
      </c>
      <c r="N21" s="225">
        <v>0</v>
      </c>
      <c r="O21" s="225">
        <f>ROUND(E21*N21,2)</f>
        <v>0</v>
      </c>
      <c r="P21" s="225">
        <v>0</v>
      </c>
      <c r="Q21" s="225">
        <f>ROUND(E21*P21,2)</f>
        <v>0</v>
      </c>
      <c r="R21" s="225"/>
      <c r="S21" s="225" t="s">
        <v>572</v>
      </c>
      <c r="T21" s="225" t="s">
        <v>572</v>
      </c>
      <c r="U21" s="225">
        <v>1.63</v>
      </c>
      <c r="V21" s="225">
        <f>ROUND(E21*U21,2)</f>
        <v>1.63</v>
      </c>
      <c r="W21" s="225"/>
      <c r="X21" s="225" t="s">
        <v>135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563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ht="20.399999999999999" outlineLevel="1" x14ac:dyDescent="0.25">
      <c r="A22" s="248">
        <v>8</v>
      </c>
      <c r="B22" s="249" t="s">
        <v>652</v>
      </c>
      <c r="C22" s="261" t="s">
        <v>653</v>
      </c>
      <c r="D22" s="250" t="s">
        <v>344</v>
      </c>
      <c r="E22" s="251">
        <v>1</v>
      </c>
      <c r="F22" s="252"/>
      <c r="G22" s="253">
        <f>ROUND(E22*F22,2)</f>
        <v>0</v>
      </c>
      <c r="H22" s="226">
        <v>6500</v>
      </c>
      <c r="I22" s="225">
        <f>ROUND(E22*H22,2)</f>
        <v>6500</v>
      </c>
      <c r="J22" s="226">
        <v>0</v>
      </c>
      <c r="K22" s="225">
        <f>ROUND(E22*J22,2)</f>
        <v>0</v>
      </c>
      <c r="L22" s="225">
        <v>21</v>
      </c>
      <c r="M22" s="225">
        <f>G22*(1+L22/100)</f>
        <v>0</v>
      </c>
      <c r="N22" s="225">
        <v>2.7E-2</v>
      </c>
      <c r="O22" s="225">
        <f>ROUND(E22*N22,2)</f>
        <v>0.03</v>
      </c>
      <c r="P22" s="225">
        <v>0</v>
      </c>
      <c r="Q22" s="225">
        <f>ROUND(E22*P22,2)</f>
        <v>0</v>
      </c>
      <c r="R22" s="225" t="s">
        <v>589</v>
      </c>
      <c r="S22" s="225" t="s">
        <v>572</v>
      </c>
      <c r="T22" s="225" t="s">
        <v>192</v>
      </c>
      <c r="U22" s="225">
        <v>0</v>
      </c>
      <c r="V22" s="225">
        <f>ROUND(E22*U22,2)</f>
        <v>0</v>
      </c>
      <c r="W22" s="225"/>
      <c r="X22" s="225" t="s">
        <v>199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590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5">
      <c r="A23" s="248">
        <v>9</v>
      </c>
      <c r="B23" s="249" t="s">
        <v>654</v>
      </c>
      <c r="C23" s="261" t="s">
        <v>655</v>
      </c>
      <c r="D23" s="250" t="s">
        <v>0</v>
      </c>
      <c r="E23" s="251">
        <v>72.95</v>
      </c>
      <c r="F23" s="252"/>
      <c r="G23" s="253">
        <f>ROUND(E23*F23,2)</f>
        <v>0</v>
      </c>
      <c r="H23" s="226">
        <v>0</v>
      </c>
      <c r="I23" s="225">
        <f>ROUND(E23*H23,2)</f>
        <v>0</v>
      </c>
      <c r="J23" s="226">
        <v>1.05</v>
      </c>
      <c r="K23" s="225">
        <f>ROUND(E23*J23,2)</f>
        <v>76.599999999999994</v>
      </c>
      <c r="L23" s="225">
        <v>21</v>
      </c>
      <c r="M23" s="225">
        <f>G23*(1+L23/100)</f>
        <v>0</v>
      </c>
      <c r="N23" s="225">
        <v>0</v>
      </c>
      <c r="O23" s="225">
        <f>ROUND(E23*N23,2)</f>
        <v>0</v>
      </c>
      <c r="P23" s="225">
        <v>0</v>
      </c>
      <c r="Q23" s="225">
        <f>ROUND(E23*P23,2)</f>
        <v>0</v>
      </c>
      <c r="R23" s="225"/>
      <c r="S23" s="225" t="s">
        <v>572</v>
      </c>
      <c r="T23" s="225" t="s">
        <v>572</v>
      </c>
      <c r="U23" s="225">
        <v>0</v>
      </c>
      <c r="V23" s="225">
        <f>ROUND(E23*U23,2)</f>
        <v>0</v>
      </c>
      <c r="W23" s="225"/>
      <c r="X23" s="225" t="s">
        <v>79</v>
      </c>
      <c r="Y23" s="206"/>
      <c r="Z23" s="206"/>
      <c r="AA23" s="206"/>
      <c r="AB23" s="206"/>
      <c r="AC23" s="206"/>
      <c r="AD23" s="206"/>
      <c r="AE23" s="206"/>
      <c r="AF23" s="206"/>
      <c r="AG23" s="206" t="s">
        <v>580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x14ac:dyDescent="0.25">
      <c r="A24" s="233" t="s">
        <v>128</v>
      </c>
      <c r="B24" s="234" t="s">
        <v>96</v>
      </c>
      <c r="C24" s="255" t="s">
        <v>97</v>
      </c>
      <c r="D24" s="235"/>
      <c r="E24" s="236"/>
      <c r="F24" s="237"/>
      <c r="G24" s="238">
        <f>SUMIF(AG25:AG26,"&lt;&gt;NOR",G25:G26)</f>
        <v>0</v>
      </c>
      <c r="H24" s="232"/>
      <c r="I24" s="232">
        <f>SUM(I25:I26)</f>
        <v>88.41</v>
      </c>
      <c r="J24" s="232"/>
      <c r="K24" s="232">
        <f>SUM(K25:K26)</f>
        <v>1079.19</v>
      </c>
      <c r="L24" s="232"/>
      <c r="M24" s="232">
        <f>SUM(M25:M26)</f>
        <v>0</v>
      </c>
      <c r="N24" s="232"/>
      <c r="O24" s="232">
        <f>SUM(O25:O26)</f>
        <v>0</v>
      </c>
      <c r="P24" s="232"/>
      <c r="Q24" s="232">
        <f>SUM(Q25:Q26)</f>
        <v>0</v>
      </c>
      <c r="R24" s="232"/>
      <c r="S24" s="232"/>
      <c r="T24" s="232"/>
      <c r="U24" s="232"/>
      <c r="V24" s="232">
        <f>SUM(V25:V26)</f>
        <v>2.14</v>
      </c>
      <c r="W24" s="232"/>
      <c r="X24" s="232"/>
      <c r="AG24" t="s">
        <v>129</v>
      </c>
    </row>
    <row r="25" spans="1:60" outlineLevel="1" x14ac:dyDescent="0.25">
      <c r="A25" s="239">
        <v>10</v>
      </c>
      <c r="B25" s="240" t="s">
        <v>656</v>
      </c>
      <c r="C25" s="256" t="s">
        <v>657</v>
      </c>
      <c r="D25" s="241" t="s">
        <v>156</v>
      </c>
      <c r="E25" s="242">
        <v>21</v>
      </c>
      <c r="F25" s="243"/>
      <c r="G25" s="244">
        <f>ROUND(E25*F25,2)</f>
        <v>0</v>
      </c>
      <c r="H25" s="226">
        <v>4.21</v>
      </c>
      <c r="I25" s="225">
        <f>ROUND(E25*H25,2)</f>
        <v>88.41</v>
      </c>
      <c r="J25" s="226">
        <v>51.39</v>
      </c>
      <c r="K25" s="225">
        <f>ROUND(E25*J25,2)</f>
        <v>1079.19</v>
      </c>
      <c r="L25" s="225">
        <v>21</v>
      </c>
      <c r="M25" s="225">
        <f>G25*(1+L25/100)</f>
        <v>0</v>
      </c>
      <c r="N25" s="225">
        <v>1.3999999999999999E-4</v>
      </c>
      <c r="O25" s="225">
        <f>ROUND(E25*N25,2)</f>
        <v>0</v>
      </c>
      <c r="P25" s="225">
        <v>0</v>
      </c>
      <c r="Q25" s="225">
        <f>ROUND(E25*P25,2)</f>
        <v>0</v>
      </c>
      <c r="R25" s="225"/>
      <c r="S25" s="225" t="s">
        <v>572</v>
      </c>
      <c r="T25" s="225" t="s">
        <v>572</v>
      </c>
      <c r="U25" s="225">
        <v>0.10191</v>
      </c>
      <c r="V25" s="225">
        <f>ROUND(E25*U25,2)</f>
        <v>2.14</v>
      </c>
      <c r="W25" s="225"/>
      <c r="X25" s="225" t="s">
        <v>135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563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 x14ac:dyDescent="0.25">
      <c r="A26" s="223"/>
      <c r="B26" s="224"/>
      <c r="C26" s="258" t="s">
        <v>658</v>
      </c>
      <c r="D26" s="230"/>
      <c r="E26" s="231">
        <v>21</v>
      </c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06"/>
      <c r="Z26" s="206"/>
      <c r="AA26" s="206"/>
      <c r="AB26" s="206"/>
      <c r="AC26" s="206"/>
      <c r="AD26" s="206"/>
      <c r="AE26" s="206"/>
      <c r="AF26" s="206"/>
      <c r="AG26" s="206" t="s">
        <v>140</v>
      </c>
      <c r="AH26" s="206">
        <v>0</v>
      </c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x14ac:dyDescent="0.25">
      <c r="A27" s="3"/>
      <c r="B27" s="4"/>
      <c r="C27" s="26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115</v>
      </c>
    </row>
    <row r="28" spans="1:60" x14ac:dyDescent="0.25">
      <c r="A28" s="209"/>
      <c r="B28" s="210" t="s">
        <v>31</v>
      </c>
      <c r="C28" s="263"/>
      <c r="D28" s="211"/>
      <c r="E28" s="212"/>
      <c r="F28" s="212"/>
      <c r="G28" s="254">
        <f>G8+G12+G15+G17+G20+G24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557</v>
      </c>
    </row>
    <row r="29" spans="1:60" x14ac:dyDescent="0.25">
      <c r="A29" s="3"/>
      <c r="B29" s="4"/>
      <c r="C29" s="26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3"/>
      <c r="B30" s="4"/>
      <c r="C30" s="262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13" t="s">
        <v>558</v>
      </c>
      <c r="B31" s="213"/>
      <c r="C31" s="26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14"/>
      <c r="B32" s="215"/>
      <c r="C32" s="265"/>
      <c r="D32" s="215"/>
      <c r="E32" s="215"/>
      <c r="F32" s="215"/>
      <c r="G32" s="21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559</v>
      </c>
    </row>
    <row r="33" spans="1:33" x14ac:dyDescent="0.25">
      <c r="A33" s="217"/>
      <c r="B33" s="218"/>
      <c r="C33" s="266"/>
      <c r="D33" s="218"/>
      <c r="E33" s="218"/>
      <c r="F33" s="218"/>
      <c r="G33" s="21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17"/>
      <c r="B34" s="218"/>
      <c r="C34" s="266"/>
      <c r="D34" s="218"/>
      <c r="E34" s="218"/>
      <c r="F34" s="218"/>
      <c r="G34" s="21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17"/>
      <c r="B35" s="218"/>
      <c r="C35" s="266"/>
      <c r="D35" s="218"/>
      <c r="E35" s="218"/>
      <c r="F35" s="218"/>
      <c r="G35" s="21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220"/>
      <c r="B36" s="221"/>
      <c r="C36" s="267"/>
      <c r="D36" s="221"/>
      <c r="E36" s="221"/>
      <c r="F36" s="221"/>
      <c r="G36" s="22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3"/>
      <c r="B37" s="4"/>
      <c r="C37" s="26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C38" s="268"/>
      <c r="D38" s="10"/>
      <c r="AG38" t="s">
        <v>560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31:C31"/>
    <mergeCell ref="A32:G3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FC9F-7CB8-4484-B0B8-ECBCC0189855}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103</v>
      </c>
    </row>
    <row r="2" spans="1:60" ht="25.05" customHeight="1" x14ac:dyDescent="0.25">
      <c r="A2" s="192" t="s">
        <v>8</v>
      </c>
      <c r="B2" s="49"/>
      <c r="C2" s="195" t="s">
        <v>704</v>
      </c>
      <c r="D2" s="193"/>
      <c r="E2" s="193"/>
      <c r="F2" s="193"/>
      <c r="G2" s="194"/>
      <c r="AG2" t="s">
        <v>104</v>
      </c>
    </row>
    <row r="3" spans="1:60" ht="25.05" customHeight="1" x14ac:dyDescent="0.25">
      <c r="A3" s="192" t="s">
        <v>9</v>
      </c>
      <c r="B3" s="49"/>
      <c r="C3" s="195" t="s">
        <v>46</v>
      </c>
      <c r="D3" s="193"/>
      <c r="E3" s="193"/>
      <c r="F3" s="193"/>
      <c r="G3" s="194"/>
      <c r="AC3" s="171" t="s">
        <v>104</v>
      </c>
      <c r="AG3" t="s">
        <v>105</v>
      </c>
    </row>
    <row r="4" spans="1:60" ht="25.05" customHeight="1" x14ac:dyDescent="0.25">
      <c r="A4" s="196" t="s">
        <v>10</v>
      </c>
      <c r="B4" s="197" t="s">
        <v>52</v>
      </c>
      <c r="C4" s="198" t="s">
        <v>53</v>
      </c>
      <c r="D4" s="199"/>
      <c r="E4" s="199"/>
      <c r="F4" s="199"/>
      <c r="G4" s="200"/>
      <c r="AG4" t="s">
        <v>106</v>
      </c>
    </row>
    <row r="5" spans="1:60" x14ac:dyDescent="0.25">
      <c r="D5" s="10"/>
    </row>
    <row r="6" spans="1:60" ht="39.6" x14ac:dyDescent="0.25">
      <c r="A6" s="202" t="s">
        <v>107</v>
      </c>
      <c r="B6" s="204" t="s">
        <v>108</v>
      </c>
      <c r="C6" s="204" t="s">
        <v>109</v>
      </c>
      <c r="D6" s="203" t="s">
        <v>110</v>
      </c>
      <c r="E6" s="202" t="s">
        <v>111</v>
      </c>
      <c r="F6" s="201" t="s">
        <v>112</v>
      </c>
      <c r="G6" s="202" t="s">
        <v>31</v>
      </c>
      <c r="H6" s="205" t="s">
        <v>32</v>
      </c>
      <c r="I6" s="205" t="s">
        <v>113</v>
      </c>
      <c r="J6" s="205" t="s">
        <v>33</v>
      </c>
      <c r="K6" s="205" t="s">
        <v>114</v>
      </c>
      <c r="L6" s="205" t="s">
        <v>115</v>
      </c>
      <c r="M6" s="205" t="s">
        <v>116</v>
      </c>
      <c r="N6" s="205" t="s">
        <v>117</v>
      </c>
      <c r="O6" s="205" t="s">
        <v>118</v>
      </c>
      <c r="P6" s="205" t="s">
        <v>119</v>
      </c>
      <c r="Q6" s="205" t="s">
        <v>120</v>
      </c>
      <c r="R6" s="205" t="s">
        <v>121</v>
      </c>
      <c r="S6" s="205" t="s">
        <v>122</v>
      </c>
      <c r="T6" s="205" t="s">
        <v>123</v>
      </c>
      <c r="U6" s="205" t="s">
        <v>124</v>
      </c>
      <c r="V6" s="205" t="s">
        <v>125</v>
      </c>
      <c r="W6" s="205" t="s">
        <v>126</v>
      </c>
      <c r="X6" s="205" t="s">
        <v>127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33" t="s">
        <v>128</v>
      </c>
      <c r="B8" s="234" t="s">
        <v>61</v>
      </c>
      <c r="C8" s="255" t="s">
        <v>63</v>
      </c>
      <c r="D8" s="235"/>
      <c r="E8" s="236"/>
      <c r="F8" s="237"/>
      <c r="G8" s="238">
        <f>SUMIF(AG9:AG13,"&lt;&gt;NOR",G9:G13)</f>
        <v>0</v>
      </c>
      <c r="H8" s="232"/>
      <c r="I8" s="232">
        <f>SUM(I9:I13)</f>
        <v>49709.97</v>
      </c>
      <c r="J8" s="232"/>
      <c r="K8" s="232">
        <f>SUM(K9:K13)</f>
        <v>37534.03</v>
      </c>
      <c r="L8" s="232"/>
      <c r="M8" s="232">
        <f>SUM(M9:M13)</f>
        <v>0</v>
      </c>
      <c r="N8" s="232"/>
      <c r="O8" s="232">
        <f>SUM(O9:O13)</f>
        <v>120.69</v>
      </c>
      <c r="P8" s="232"/>
      <c r="Q8" s="232">
        <f>SUM(Q9:Q13)</f>
        <v>0</v>
      </c>
      <c r="R8" s="232"/>
      <c r="S8" s="232"/>
      <c r="T8" s="232"/>
      <c r="U8" s="232"/>
      <c r="V8" s="232">
        <f>SUM(V9:V13)</f>
        <v>68.36</v>
      </c>
      <c r="W8" s="232"/>
      <c r="X8" s="232"/>
      <c r="AG8" t="s">
        <v>129</v>
      </c>
    </row>
    <row r="9" spans="1:60" ht="20.399999999999999" outlineLevel="1" x14ac:dyDescent="0.25">
      <c r="A9" s="239">
        <v>1</v>
      </c>
      <c r="B9" s="240" t="s">
        <v>659</v>
      </c>
      <c r="C9" s="256" t="s">
        <v>660</v>
      </c>
      <c r="D9" s="241" t="s">
        <v>132</v>
      </c>
      <c r="E9" s="242">
        <v>45</v>
      </c>
      <c r="F9" s="243"/>
      <c r="G9" s="244">
        <f>ROUND(E9*F9,2)</f>
        <v>0</v>
      </c>
      <c r="H9" s="226">
        <v>720.19</v>
      </c>
      <c r="I9" s="225">
        <f>ROUND(E9*H9,2)</f>
        <v>32408.55</v>
      </c>
      <c r="J9" s="226">
        <v>541.80999999999995</v>
      </c>
      <c r="K9" s="225">
        <f>ROUND(E9*J9,2)</f>
        <v>24381.45</v>
      </c>
      <c r="L9" s="225">
        <v>21</v>
      </c>
      <c r="M9" s="225">
        <f>G9*(1+L9/100)</f>
        <v>0</v>
      </c>
      <c r="N9" s="225">
        <v>1.8180000000000001</v>
      </c>
      <c r="O9" s="225">
        <f>ROUND(E9*N9,2)</f>
        <v>81.81</v>
      </c>
      <c r="P9" s="225">
        <v>0</v>
      </c>
      <c r="Q9" s="225">
        <f>ROUND(E9*P9,2)</f>
        <v>0</v>
      </c>
      <c r="R9" s="225"/>
      <c r="S9" s="225" t="s">
        <v>572</v>
      </c>
      <c r="T9" s="225" t="s">
        <v>572</v>
      </c>
      <c r="U9" s="225">
        <v>1.085</v>
      </c>
      <c r="V9" s="225">
        <f>ROUND(E9*U9,2)</f>
        <v>48.83</v>
      </c>
      <c r="W9" s="225"/>
      <c r="X9" s="225" t="s">
        <v>135</v>
      </c>
      <c r="Y9" s="206"/>
      <c r="Z9" s="206"/>
      <c r="AA9" s="206"/>
      <c r="AB9" s="206"/>
      <c r="AC9" s="206"/>
      <c r="AD9" s="206"/>
      <c r="AE9" s="206"/>
      <c r="AF9" s="206"/>
      <c r="AG9" s="206" t="s">
        <v>563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8" t="s">
        <v>661</v>
      </c>
      <c r="D10" s="230"/>
      <c r="E10" s="231">
        <v>45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140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ht="20.399999999999999" outlineLevel="1" x14ac:dyDescent="0.25">
      <c r="A11" s="239">
        <v>2</v>
      </c>
      <c r="B11" s="240" t="s">
        <v>662</v>
      </c>
      <c r="C11" s="256" t="s">
        <v>663</v>
      </c>
      <c r="D11" s="241" t="s">
        <v>132</v>
      </c>
      <c r="E11" s="242">
        <v>18</v>
      </c>
      <c r="F11" s="243"/>
      <c r="G11" s="244">
        <f>ROUND(E11*F11,2)</f>
        <v>0</v>
      </c>
      <c r="H11" s="226">
        <v>961.19</v>
      </c>
      <c r="I11" s="225">
        <f>ROUND(E11*H11,2)</f>
        <v>17301.419999999998</v>
      </c>
      <c r="J11" s="226">
        <v>541.80999999999995</v>
      </c>
      <c r="K11" s="225">
        <f>ROUND(E11*J11,2)</f>
        <v>9752.58</v>
      </c>
      <c r="L11" s="225">
        <v>21</v>
      </c>
      <c r="M11" s="225">
        <f>G11*(1+L11/100)</f>
        <v>0</v>
      </c>
      <c r="N11" s="225">
        <v>2.16</v>
      </c>
      <c r="O11" s="225">
        <f>ROUND(E11*N11,2)</f>
        <v>38.880000000000003</v>
      </c>
      <c r="P11" s="225">
        <v>0</v>
      </c>
      <c r="Q11" s="225">
        <f>ROUND(E11*P11,2)</f>
        <v>0</v>
      </c>
      <c r="R11" s="225"/>
      <c r="S11" s="225" t="s">
        <v>572</v>
      </c>
      <c r="T11" s="225" t="s">
        <v>572</v>
      </c>
      <c r="U11" s="225">
        <v>1.085</v>
      </c>
      <c r="V11" s="225">
        <f>ROUND(E11*U11,2)</f>
        <v>19.53</v>
      </c>
      <c r="W11" s="225"/>
      <c r="X11" s="225" t="s">
        <v>135</v>
      </c>
      <c r="Y11" s="206"/>
      <c r="Z11" s="206"/>
      <c r="AA11" s="206"/>
      <c r="AB11" s="206"/>
      <c r="AC11" s="206"/>
      <c r="AD11" s="206"/>
      <c r="AE11" s="206"/>
      <c r="AF11" s="206"/>
      <c r="AG11" s="206" t="s">
        <v>563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23"/>
      <c r="B12" s="224"/>
      <c r="C12" s="258" t="s">
        <v>664</v>
      </c>
      <c r="D12" s="230"/>
      <c r="E12" s="231">
        <v>18</v>
      </c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06"/>
      <c r="Z12" s="206"/>
      <c r="AA12" s="206"/>
      <c r="AB12" s="206"/>
      <c r="AC12" s="206"/>
      <c r="AD12" s="206"/>
      <c r="AE12" s="206"/>
      <c r="AF12" s="206"/>
      <c r="AG12" s="206" t="s">
        <v>140</v>
      </c>
      <c r="AH12" s="206">
        <v>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48">
        <v>3</v>
      </c>
      <c r="B13" s="249" t="s">
        <v>665</v>
      </c>
      <c r="C13" s="261" t="s">
        <v>666</v>
      </c>
      <c r="D13" s="250" t="s">
        <v>567</v>
      </c>
      <c r="E13" s="251">
        <v>2</v>
      </c>
      <c r="F13" s="252"/>
      <c r="G13" s="253">
        <f>ROUND(E13*F13,2)</f>
        <v>0</v>
      </c>
      <c r="H13" s="226">
        <v>0</v>
      </c>
      <c r="I13" s="225">
        <f>ROUND(E13*H13,2)</f>
        <v>0</v>
      </c>
      <c r="J13" s="226">
        <v>1700</v>
      </c>
      <c r="K13" s="225">
        <f>ROUND(E13*J13,2)</f>
        <v>3400</v>
      </c>
      <c r="L13" s="225">
        <v>21</v>
      </c>
      <c r="M13" s="225">
        <f>G13*(1+L13/100)</f>
        <v>0</v>
      </c>
      <c r="N13" s="225">
        <v>0</v>
      </c>
      <c r="O13" s="225">
        <f>ROUND(E13*N13,2)</f>
        <v>0</v>
      </c>
      <c r="P13" s="225">
        <v>0</v>
      </c>
      <c r="Q13" s="225">
        <f>ROUND(E13*P13,2)</f>
        <v>0</v>
      </c>
      <c r="R13" s="225" t="s">
        <v>667</v>
      </c>
      <c r="S13" s="225" t="s">
        <v>572</v>
      </c>
      <c r="T13" s="225" t="s">
        <v>192</v>
      </c>
      <c r="U13" s="225">
        <v>0</v>
      </c>
      <c r="V13" s="225">
        <f>ROUND(E13*U13,2)</f>
        <v>0</v>
      </c>
      <c r="W13" s="225"/>
      <c r="X13" s="225" t="s">
        <v>568</v>
      </c>
      <c r="Y13" s="206"/>
      <c r="Z13" s="206"/>
      <c r="AA13" s="206"/>
      <c r="AB13" s="206"/>
      <c r="AC13" s="206"/>
      <c r="AD13" s="206"/>
      <c r="AE13" s="206"/>
      <c r="AF13" s="206"/>
      <c r="AG13" s="206" t="s">
        <v>569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x14ac:dyDescent="0.25">
      <c r="A14" s="233" t="s">
        <v>128</v>
      </c>
      <c r="B14" s="234" t="s">
        <v>76</v>
      </c>
      <c r="C14" s="255" t="s">
        <v>77</v>
      </c>
      <c r="D14" s="235"/>
      <c r="E14" s="236"/>
      <c r="F14" s="237"/>
      <c r="G14" s="238">
        <f>SUMIF(AG15:AG15,"&lt;&gt;NOR",G15:G15)</f>
        <v>0</v>
      </c>
      <c r="H14" s="232"/>
      <c r="I14" s="232">
        <f>SUM(I15:I15)</f>
        <v>0</v>
      </c>
      <c r="J14" s="232"/>
      <c r="K14" s="232">
        <f>SUM(K15:K15)</f>
        <v>8496.58</v>
      </c>
      <c r="L14" s="232"/>
      <c r="M14" s="232">
        <f>SUM(M15:M15)</f>
        <v>0</v>
      </c>
      <c r="N14" s="232"/>
      <c r="O14" s="232">
        <f>SUM(O15:O15)</f>
        <v>0</v>
      </c>
      <c r="P14" s="232"/>
      <c r="Q14" s="232">
        <f>SUM(Q15:Q15)</f>
        <v>0</v>
      </c>
      <c r="R14" s="232"/>
      <c r="S14" s="232"/>
      <c r="T14" s="232"/>
      <c r="U14" s="232"/>
      <c r="V14" s="232">
        <f>SUM(V15:V15)</f>
        <v>2.41</v>
      </c>
      <c r="W14" s="232"/>
      <c r="X14" s="232"/>
      <c r="AG14" t="s">
        <v>129</v>
      </c>
    </row>
    <row r="15" spans="1:60" outlineLevel="1" x14ac:dyDescent="0.25">
      <c r="A15" s="239">
        <v>4</v>
      </c>
      <c r="B15" s="240" t="s">
        <v>668</v>
      </c>
      <c r="C15" s="256" t="s">
        <v>669</v>
      </c>
      <c r="D15" s="241" t="s">
        <v>264</v>
      </c>
      <c r="E15" s="242">
        <v>120.69</v>
      </c>
      <c r="F15" s="243"/>
      <c r="G15" s="244">
        <f>ROUND(E15*F15,2)</f>
        <v>0</v>
      </c>
      <c r="H15" s="226">
        <v>0</v>
      </c>
      <c r="I15" s="225">
        <f>ROUND(E15*H15,2)</f>
        <v>0</v>
      </c>
      <c r="J15" s="226">
        <v>70.400000000000006</v>
      </c>
      <c r="K15" s="225">
        <f>ROUND(E15*J15,2)</f>
        <v>8496.58</v>
      </c>
      <c r="L15" s="225">
        <v>21</v>
      </c>
      <c r="M15" s="225">
        <f>G15*(1+L15/100)</f>
        <v>0</v>
      </c>
      <c r="N15" s="225">
        <v>0</v>
      </c>
      <c r="O15" s="225">
        <f>ROUND(E15*N15,2)</f>
        <v>0</v>
      </c>
      <c r="P15" s="225">
        <v>0</v>
      </c>
      <c r="Q15" s="225">
        <f>ROUND(E15*P15,2)</f>
        <v>0</v>
      </c>
      <c r="R15" s="225"/>
      <c r="S15" s="225" t="s">
        <v>572</v>
      </c>
      <c r="T15" s="225" t="s">
        <v>572</v>
      </c>
      <c r="U15" s="225">
        <v>0.02</v>
      </c>
      <c r="V15" s="225">
        <f>ROUND(E15*U15,2)</f>
        <v>2.41</v>
      </c>
      <c r="W15" s="225"/>
      <c r="X15" s="225" t="s">
        <v>79</v>
      </c>
      <c r="Y15" s="206"/>
      <c r="Z15" s="206"/>
      <c r="AA15" s="206"/>
      <c r="AB15" s="206"/>
      <c r="AC15" s="206"/>
      <c r="AD15" s="206"/>
      <c r="AE15" s="206"/>
      <c r="AF15" s="206"/>
      <c r="AG15" s="206" t="s">
        <v>580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x14ac:dyDescent="0.25">
      <c r="A16" s="3"/>
      <c r="B16" s="4"/>
      <c r="C16" s="262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115</v>
      </c>
    </row>
    <row r="17" spans="1:33" x14ac:dyDescent="0.25">
      <c r="A17" s="209"/>
      <c r="B17" s="210" t="s">
        <v>31</v>
      </c>
      <c r="C17" s="263"/>
      <c r="D17" s="211"/>
      <c r="E17" s="212"/>
      <c r="F17" s="212"/>
      <c r="G17" s="254">
        <f>G8+G14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557</v>
      </c>
    </row>
    <row r="18" spans="1:33" x14ac:dyDescent="0.25">
      <c r="A18" s="3"/>
      <c r="B18" s="4"/>
      <c r="C18" s="262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3"/>
      <c r="B19" s="4"/>
      <c r="C19" s="262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213" t="s">
        <v>558</v>
      </c>
      <c r="B20" s="213"/>
      <c r="C20" s="26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4"/>
      <c r="B21" s="215"/>
      <c r="C21" s="265"/>
      <c r="D21" s="215"/>
      <c r="E21" s="215"/>
      <c r="F21" s="215"/>
      <c r="G21" s="2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559</v>
      </c>
    </row>
    <row r="22" spans="1:33" x14ac:dyDescent="0.25">
      <c r="A22" s="217"/>
      <c r="B22" s="218"/>
      <c r="C22" s="266"/>
      <c r="D22" s="218"/>
      <c r="E22" s="218"/>
      <c r="F22" s="218"/>
      <c r="G22" s="2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217"/>
      <c r="B23" s="218"/>
      <c r="C23" s="266"/>
      <c r="D23" s="218"/>
      <c r="E23" s="218"/>
      <c r="F23" s="218"/>
      <c r="G23" s="21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17"/>
      <c r="B24" s="218"/>
      <c r="C24" s="266"/>
      <c r="D24" s="218"/>
      <c r="E24" s="218"/>
      <c r="F24" s="218"/>
      <c r="G24" s="2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20"/>
      <c r="B25" s="221"/>
      <c r="C25" s="267"/>
      <c r="D25" s="221"/>
      <c r="E25" s="221"/>
      <c r="F25" s="221"/>
      <c r="G25" s="22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3"/>
      <c r="B26" s="4"/>
      <c r="C26" s="26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C27" s="268"/>
      <c r="D27" s="10"/>
      <c r="AG27" t="s">
        <v>560</v>
      </c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0:C20"/>
    <mergeCell ref="A21:G2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37679-D2A6-4CE1-B45C-FA57ACDC6403}">
  <sheetPr>
    <outlinePr summaryBelow="0"/>
  </sheetPr>
  <dimension ref="A1:BH5000"/>
  <sheetViews>
    <sheetView workbookViewId="0">
      <pane ySplit="7" topLeftCell="A35" activePane="bottomLeft" state="frozen"/>
      <selection pane="bottomLeft" activeCell="AD31" sqref="AD31"/>
    </sheetView>
  </sheetViews>
  <sheetFormatPr defaultRowHeight="13.2" outlineLevelRow="1" x14ac:dyDescent="0.25"/>
  <cols>
    <col min="1" max="1" width="3.44140625" customWidth="1"/>
    <col min="2" max="2" width="12.6640625" style="171" customWidth="1"/>
    <col min="3" max="3" width="38.33203125" style="17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1" t="s">
        <v>7</v>
      </c>
      <c r="B1" s="191"/>
      <c r="C1" s="191"/>
      <c r="D1" s="191"/>
      <c r="E1" s="191"/>
      <c r="F1" s="191"/>
      <c r="G1" s="191"/>
      <c r="AG1" t="s">
        <v>103</v>
      </c>
    </row>
    <row r="2" spans="1:60" ht="25.05" customHeight="1" x14ac:dyDescent="0.25">
      <c r="A2" s="192" t="s">
        <v>8</v>
      </c>
      <c r="B2" s="49"/>
      <c r="C2" s="195" t="s">
        <v>704</v>
      </c>
      <c r="D2" s="193"/>
      <c r="E2" s="193"/>
      <c r="F2" s="193"/>
      <c r="G2" s="194"/>
      <c r="AG2" t="s">
        <v>104</v>
      </c>
    </row>
    <row r="3" spans="1:60" ht="25.05" customHeight="1" x14ac:dyDescent="0.25">
      <c r="A3" s="192" t="s">
        <v>9</v>
      </c>
      <c r="B3" s="49"/>
      <c r="C3" s="195" t="s">
        <v>46</v>
      </c>
      <c r="D3" s="193"/>
      <c r="E3" s="193"/>
      <c r="F3" s="193"/>
      <c r="G3" s="194"/>
      <c r="AC3" s="171" t="s">
        <v>104</v>
      </c>
      <c r="AG3" t="s">
        <v>105</v>
      </c>
    </row>
    <row r="4" spans="1:60" ht="25.05" customHeight="1" x14ac:dyDescent="0.25">
      <c r="A4" s="196" t="s">
        <v>10</v>
      </c>
      <c r="B4" s="197" t="s">
        <v>54</v>
      </c>
      <c r="C4" s="198" t="s">
        <v>55</v>
      </c>
      <c r="D4" s="199"/>
      <c r="E4" s="199"/>
      <c r="F4" s="199"/>
      <c r="G4" s="200"/>
      <c r="AG4" t="s">
        <v>106</v>
      </c>
    </row>
    <row r="5" spans="1:60" x14ac:dyDescent="0.25">
      <c r="D5" s="10"/>
    </row>
    <row r="6" spans="1:60" ht="39.6" x14ac:dyDescent="0.25">
      <c r="A6" s="202" t="s">
        <v>107</v>
      </c>
      <c r="B6" s="204" t="s">
        <v>108</v>
      </c>
      <c r="C6" s="204" t="s">
        <v>109</v>
      </c>
      <c r="D6" s="203" t="s">
        <v>110</v>
      </c>
      <c r="E6" s="202" t="s">
        <v>111</v>
      </c>
      <c r="F6" s="201" t="s">
        <v>112</v>
      </c>
      <c r="G6" s="202" t="s">
        <v>31</v>
      </c>
      <c r="H6" s="205" t="s">
        <v>32</v>
      </c>
      <c r="I6" s="205" t="s">
        <v>113</v>
      </c>
      <c r="J6" s="205" t="s">
        <v>33</v>
      </c>
      <c r="K6" s="205" t="s">
        <v>114</v>
      </c>
      <c r="L6" s="205" t="s">
        <v>115</v>
      </c>
      <c r="M6" s="205" t="s">
        <v>116</v>
      </c>
      <c r="N6" s="205" t="s">
        <v>117</v>
      </c>
      <c r="O6" s="205" t="s">
        <v>118</v>
      </c>
      <c r="P6" s="205" t="s">
        <v>119</v>
      </c>
      <c r="Q6" s="205" t="s">
        <v>120</v>
      </c>
      <c r="R6" s="205" t="s">
        <v>121</v>
      </c>
      <c r="S6" s="205" t="s">
        <v>122</v>
      </c>
      <c r="T6" s="205" t="s">
        <v>123</v>
      </c>
      <c r="U6" s="205" t="s">
        <v>124</v>
      </c>
      <c r="V6" s="205" t="s">
        <v>125</v>
      </c>
      <c r="W6" s="205" t="s">
        <v>126</v>
      </c>
      <c r="X6" s="205" t="s">
        <v>127</v>
      </c>
    </row>
    <row r="7" spans="1:60" hidden="1" x14ac:dyDescent="0.25">
      <c r="A7" s="3"/>
      <c r="B7" s="4"/>
      <c r="C7" s="4"/>
      <c r="D7" s="6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</row>
    <row r="8" spans="1:60" x14ac:dyDescent="0.25">
      <c r="A8" s="233" t="s">
        <v>128</v>
      </c>
      <c r="B8" s="234" t="s">
        <v>101</v>
      </c>
      <c r="C8" s="255" t="s">
        <v>29</v>
      </c>
      <c r="D8" s="235"/>
      <c r="E8" s="236"/>
      <c r="F8" s="237"/>
      <c r="G8" s="238">
        <f>SUMIF(AG9:AG19,"&lt;&gt;NOR",G9:G19)</f>
        <v>0</v>
      </c>
      <c r="H8" s="232"/>
      <c r="I8" s="232">
        <f>SUM(I9:I19)</f>
        <v>0</v>
      </c>
      <c r="J8" s="232"/>
      <c r="K8" s="232">
        <f>SUM(K9:K19)</f>
        <v>35000</v>
      </c>
      <c r="L8" s="232"/>
      <c r="M8" s="232">
        <f>SUM(M9:M19)</f>
        <v>0</v>
      </c>
      <c r="N8" s="232"/>
      <c r="O8" s="232">
        <f>SUM(O9:O19)</f>
        <v>0</v>
      </c>
      <c r="P8" s="232"/>
      <c r="Q8" s="232">
        <f>SUM(Q9:Q19)</f>
        <v>0</v>
      </c>
      <c r="R8" s="232"/>
      <c r="S8" s="232"/>
      <c r="T8" s="232"/>
      <c r="U8" s="232"/>
      <c r="V8" s="232">
        <f>SUM(V9:V19)</f>
        <v>0</v>
      </c>
      <c r="W8" s="232"/>
      <c r="X8" s="232"/>
      <c r="AG8" t="s">
        <v>129</v>
      </c>
    </row>
    <row r="9" spans="1:60" outlineLevel="1" x14ac:dyDescent="0.25">
      <c r="A9" s="239">
        <v>1</v>
      </c>
      <c r="B9" s="240" t="s">
        <v>633</v>
      </c>
      <c r="C9" s="256" t="s">
        <v>634</v>
      </c>
      <c r="D9" s="241" t="s">
        <v>635</v>
      </c>
      <c r="E9" s="242">
        <v>1</v>
      </c>
      <c r="F9" s="243"/>
      <c r="G9" s="244">
        <f>ROUND(E9*F9,2)</f>
        <v>0</v>
      </c>
      <c r="H9" s="226">
        <v>0</v>
      </c>
      <c r="I9" s="225">
        <f>ROUND(E9*H9,2)</f>
        <v>0</v>
      </c>
      <c r="J9" s="226">
        <v>4000</v>
      </c>
      <c r="K9" s="225">
        <f>ROUND(E9*J9,2)</f>
        <v>4000</v>
      </c>
      <c r="L9" s="225">
        <v>21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572</v>
      </c>
      <c r="T9" s="225" t="s">
        <v>192</v>
      </c>
      <c r="U9" s="225">
        <v>0</v>
      </c>
      <c r="V9" s="225">
        <f>ROUND(E9*U9,2)</f>
        <v>0</v>
      </c>
      <c r="W9" s="225"/>
      <c r="X9" s="225" t="s">
        <v>636</v>
      </c>
      <c r="Y9" s="206"/>
      <c r="Z9" s="206"/>
      <c r="AA9" s="206"/>
      <c r="AB9" s="206"/>
      <c r="AC9" s="206"/>
      <c r="AD9" s="206"/>
      <c r="AE9" s="206"/>
      <c r="AF9" s="206"/>
      <c r="AG9" s="206" t="s">
        <v>637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 x14ac:dyDescent="0.25">
      <c r="A10" s="223"/>
      <c r="B10" s="224"/>
      <c r="C10" s="257" t="s">
        <v>670</v>
      </c>
      <c r="D10" s="245"/>
      <c r="E10" s="245"/>
      <c r="F10" s="245"/>
      <c r="G10" s="24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06"/>
      <c r="Z10" s="206"/>
      <c r="AA10" s="206"/>
      <c r="AB10" s="206"/>
      <c r="AC10" s="206"/>
      <c r="AD10" s="206"/>
      <c r="AE10" s="206"/>
      <c r="AF10" s="206"/>
      <c r="AG10" s="206" t="s">
        <v>138</v>
      </c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ht="21" outlineLevel="1" x14ac:dyDescent="0.25">
      <c r="A11" s="223"/>
      <c r="B11" s="224"/>
      <c r="C11" s="259" t="s">
        <v>671</v>
      </c>
      <c r="D11" s="246"/>
      <c r="E11" s="246"/>
      <c r="F11" s="246"/>
      <c r="G11" s="246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06"/>
      <c r="Z11" s="206"/>
      <c r="AA11" s="206"/>
      <c r="AB11" s="206"/>
      <c r="AC11" s="206"/>
      <c r="AD11" s="206"/>
      <c r="AE11" s="206"/>
      <c r="AF11" s="206"/>
      <c r="AG11" s="206" t="s">
        <v>138</v>
      </c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47" t="str">
        <f>C11</f>
        <v>Vyhotovení protokolu o vytyčení stavby se seznamem souřadnic vytyčených bodů a jejich polohopisnými (S-JTSK) a výškopisnými (Bpv) hodnotami.</v>
      </c>
      <c r="BB11" s="206"/>
      <c r="BC11" s="206"/>
      <c r="BD11" s="206"/>
      <c r="BE11" s="206"/>
      <c r="BF11" s="206"/>
      <c r="BG11" s="206"/>
      <c r="BH11" s="206"/>
    </row>
    <row r="12" spans="1:60" outlineLevel="1" x14ac:dyDescent="0.25">
      <c r="A12" s="239">
        <v>2</v>
      </c>
      <c r="B12" s="240" t="s">
        <v>672</v>
      </c>
      <c r="C12" s="256" t="s">
        <v>673</v>
      </c>
      <c r="D12" s="241" t="s">
        <v>635</v>
      </c>
      <c r="E12" s="242">
        <v>1</v>
      </c>
      <c r="F12" s="243"/>
      <c r="G12" s="244">
        <f>ROUND(E12*F12,2)</f>
        <v>0</v>
      </c>
      <c r="H12" s="226">
        <v>0</v>
      </c>
      <c r="I12" s="225">
        <f>ROUND(E12*H12,2)</f>
        <v>0</v>
      </c>
      <c r="J12" s="226">
        <v>3000</v>
      </c>
      <c r="K12" s="225">
        <f>ROUND(E12*J12,2)</f>
        <v>3000</v>
      </c>
      <c r="L12" s="225">
        <v>21</v>
      </c>
      <c r="M12" s="225">
        <f>G12*(1+L12/100)</f>
        <v>0</v>
      </c>
      <c r="N12" s="225">
        <v>0</v>
      </c>
      <c r="O12" s="225">
        <f>ROUND(E12*N12,2)</f>
        <v>0</v>
      </c>
      <c r="P12" s="225">
        <v>0</v>
      </c>
      <c r="Q12" s="225">
        <f>ROUND(E12*P12,2)</f>
        <v>0</v>
      </c>
      <c r="R12" s="225"/>
      <c r="S12" s="225" t="s">
        <v>572</v>
      </c>
      <c r="T12" s="225" t="s">
        <v>192</v>
      </c>
      <c r="U12" s="225">
        <v>0</v>
      </c>
      <c r="V12" s="225">
        <f>ROUND(E12*U12,2)</f>
        <v>0</v>
      </c>
      <c r="W12" s="225"/>
      <c r="X12" s="225" t="s">
        <v>636</v>
      </c>
      <c r="Y12" s="206"/>
      <c r="Z12" s="206"/>
      <c r="AA12" s="206"/>
      <c r="AB12" s="206"/>
      <c r="AC12" s="206"/>
      <c r="AD12" s="206"/>
      <c r="AE12" s="206"/>
      <c r="AF12" s="206"/>
      <c r="AG12" s="206" t="s">
        <v>637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 x14ac:dyDescent="0.25">
      <c r="A13" s="223"/>
      <c r="B13" s="224"/>
      <c r="C13" s="257" t="s">
        <v>674</v>
      </c>
      <c r="D13" s="245"/>
      <c r="E13" s="245"/>
      <c r="F13" s="245"/>
      <c r="G13" s="24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06"/>
      <c r="Z13" s="206"/>
      <c r="AA13" s="206"/>
      <c r="AB13" s="206"/>
      <c r="AC13" s="206"/>
      <c r="AD13" s="206"/>
      <c r="AE13" s="206"/>
      <c r="AF13" s="206"/>
      <c r="AG13" s="206" t="s">
        <v>138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47" t="str">
        <f>C13</f>
        <v>Zaměření a vytýčení stávajících inženýrských sítí v místě stavby z hlediska jejich ochrany při provádění stavby.</v>
      </c>
      <c r="BB13" s="206"/>
      <c r="BC13" s="206"/>
      <c r="BD13" s="206"/>
      <c r="BE13" s="206"/>
      <c r="BF13" s="206"/>
      <c r="BG13" s="206"/>
      <c r="BH13" s="206"/>
    </row>
    <row r="14" spans="1:60" outlineLevel="1" x14ac:dyDescent="0.25">
      <c r="A14" s="239">
        <v>3</v>
      </c>
      <c r="B14" s="240" t="s">
        <v>675</v>
      </c>
      <c r="C14" s="256" t="s">
        <v>676</v>
      </c>
      <c r="D14" s="241" t="s">
        <v>635</v>
      </c>
      <c r="E14" s="242">
        <v>1</v>
      </c>
      <c r="F14" s="243"/>
      <c r="G14" s="244">
        <f>ROUND(E14*F14,2)</f>
        <v>0</v>
      </c>
      <c r="H14" s="226">
        <v>0</v>
      </c>
      <c r="I14" s="225">
        <f>ROUND(E14*H14,2)</f>
        <v>0</v>
      </c>
      <c r="J14" s="226">
        <v>10000</v>
      </c>
      <c r="K14" s="225">
        <f>ROUND(E14*J14,2)</f>
        <v>10000</v>
      </c>
      <c r="L14" s="225">
        <v>21</v>
      </c>
      <c r="M14" s="225">
        <f>G14*(1+L14/100)</f>
        <v>0</v>
      </c>
      <c r="N14" s="225">
        <v>0</v>
      </c>
      <c r="O14" s="225">
        <f>ROUND(E14*N14,2)</f>
        <v>0</v>
      </c>
      <c r="P14" s="225">
        <v>0</v>
      </c>
      <c r="Q14" s="225">
        <f>ROUND(E14*P14,2)</f>
        <v>0</v>
      </c>
      <c r="R14" s="225"/>
      <c r="S14" s="225" t="s">
        <v>572</v>
      </c>
      <c r="T14" s="225" t="s">
        <v>192</v>
      </c>
      <c r="U14" s="225">
        <v>0</v>
      </c>
      <c r="V14" s="225">
        <f>ROUND(E14*U14,2)</f>
        <v>0</v>
      </c>
      <c r="W14" s="225"/>
      <c r="X14" s="225" t="s">
        <v>636</v>
      </c>
      <c r="Y14" s="206"/>
      <c r="Z14" s="206"/>
      <c r="AA14" s="206"/>
      <c r="AB14" s="206"/>
      <c r="AC14" s="206"/>
      <c r="AD14" s="206"/>
      <c r="AE14" s="206"/>
      <c r="AF14" s="206"/>
      <c r="AG14" s="206" t="s">
        <v>637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t="31.2" outlineLevel="1" x14ac:dyDescent="0.25">
      <c r="A15" s="223"/>
      <c r="B15" s="224"/>
      <c r="C15" s="257" t="s">
        <v>677</v>
      </c>
      <c r="D15" s="245"/>
      <c r="E15" s="245"/>
      <c r="F15" s="245"/>
      <c r="G15" s="24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06"/>
      <c r="Z15" s="206"/>
      <c r="AA15" s="206"/>
      <c r="AB15" s="206"/>
      <c r="AC15" s="206"/>
      <c r="AD15" s="206"/>
      <c r="AE15" s="206"/>
      <c r="AF15" s="206"/>
      <c r="AG15" s="206" t="s">
        <v>138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47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206"/>
      <c r="BC15" s="206"/>
      <c r="BD15" s="206"/>
      <c r="BE15" s="206"/>
      <c r="BF15" s="206"/>
      <c r="BG15" s="206"/>
      <c r="BH15" s="206"/>
    </row>
    <row r="16" spans="1:60" outlineLevel="1" x14ac:dyDescent="0.25">
      <c r="A16" s="248">
        <v>4</v>
      </c>
      <c r="B16" s="249" t="s">
        <v>678</v>
      </c>
      <c r="C16" s="261" t="s">
        <v>679</v>
      </c>
      <c r="D16" s="250" t="s">
        <v>635</v>
      </c>
      <c r="E16" s="251">
        <v>1</v>
      </c>
      <c r="F16" s="252"/>
      <c r="G16" s="253">
        <f>ROUND(E16*F16,2)</f>
        <v>0</v>
      </c>
      <c r="H16" s="226">
        <v>0</v>
      </c>
      <c r="I16" s="225">
        <f>ROUND(E16*H16,2)</f>
        <v>0</v>
      </c>
      <c r="J16" s="226">
        <v>8000</v>
      </c>
      <c r="K16" s="225">
        <f>ROUND(E16*J16,2)</f>
        <v>8000</v>
      </c>
      <c r="L16" s="225">
        <v>21</v>
      </c>
      <c r="M16" s="225">
        <f>G16*(1+L16/100)</f>
        <v>0</v>
      </c>
      <c r="N16" s="225">
        <v>0</v>
      </c>
      <c r="O16" s="225">
        <f>ROUND(E16*N16,2)</f>
        <v>0</v>
      </c>
      <c r="P16" s="225">
        <v>0</v>
      </c>
      <c r="Q16" s="225">
        <f>ROUND(E16*P16,2)</f>
        <v>0</v>
      </c>
      <c r="R16" s="225"/>
      <c r="S16" s="225" t="s">
        <v>572</v>
      </c>
      <c r="T16" s="225" t="s">
        <v>192</v>
      </c>
      <c r="U16" s="225">
        <v>0</v>
      </c>
      <c r="V16" s="225">
        <f>ROUND(E16*U16,2)</f>
        <v>0</v>
      </c>
      <c r="W16" s="225"/>
      <c r="X16" s="225" t="s">
        <v>636</v>
      </c>
      <c r="Y16" s="206"/>
      <c r="Z16" s="206"/>
      <c r="AA16" s="206"/>
      <c r="AB16" s="206"/>
      <c r="AC16" s="206"/>
      <c r="AD16" s="206"/>
      <c r="AE16" s="206"/>
      <c r="AF16" s="206"/>
      <c r="AG16" s="206" t="s">
        <v>637</v>
      </c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5">
      <c r="A17" s="239">
        <v>5</v>
      </c>
      <c r="B17" s="240" t="s">
        <v>680</v>
      </c>
      <c r="C17" s="256" t="s">
        <v>681</v>
      </c>
      <c r="D17" s="241" t="s">
        <v>635</v>
      </c>
      <c r="E17" s="242">
        <v>1</v>
      </c>
      <c r="F17" s="243"/>
      <c r="G17" s="244">
        <f>ROUND(E17*F17,2)</f>
        <v>0</v>
      </c>
      <c r="H17" s="226">
        <v>0</v>
      </c>
      <c r="I17" s="225">
        <f>ROUND(E17*H17,2)</f>
        <v>0</v>
      </c>
      <c r="J17" s="226">
        <v>4000</v>
      </c>
      <c r="K17" s="225">
        <f>ROUND(E17*J17,2)</f>
        <v>4000</v>
      </c>
      <c r="L17" s="225">
        <v>21</v>
      </c>
      <c r="M17" s="225">
        <f>G17*(1+L17/100)</f>
        <v>0</v>
      </c>
      <c r="N17" s="225">
        <v>0</v>
      </c>
      <c r="O17" s="225">
        <f>ROUND(E17*N17,2)</f>
        <v>0</v>
      </c>
      <c r="P17" s="225">
        <v>0</v>
      </c>
      <c r="Q17" s="225">
        <f>ROUND(E17*P17,2)</f>
        <v>0</v>
      </c>
      <c r="R17" s="225"/>
      <c r="S17" s="225" t="s">
        <v>572</v>
      </c>
      <c r="T17" s="225" t="s">
        <v>192</v>
      </c>
      <c r="U17" s="225">
        <v>0</v>
      </c>
      <c r="V17" s="225">
        <f>ROUND(E17*U17,2)</f>
        <v>0</v>
      </c>
      <c r="W17" s="225"/>
      <c r="X17" s="225" t="s">
        <v>636</v>
      </c>
      <c r="Y17" s="206"/>
      <c r="Z17" s="206"/>
      <c r="AA17" s="206"/>
      <c r="AB17" s="206"/>
      <c r="AC17" s="206"/>
      <c r="AD17" s="206"/>
      <c r="AE17" s="206"/>
      <c r="AF17" s="206"/>
      <c r="AG17" s="206" t="s">
        <v>637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ht="21" outlineLevel="1" x14ac:dyDescent="0.25">
      <c r="A18" s="223"/>
      <c r="B18" s="224"/>
      <c r="C18" s="257" t="s">
        <v>682</v>
      </c>
      <c r="D18" s="245"/>
      <c r="E18" s="245"/>
      <c r="F18" s="245"/>
      <c r="G18" s="24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06"/>
      <c r="Z18" s="206"/>
      <c r="AA18" s="206"/>
      <c r="AB18" s="206"/>
      <c r="AC18" s="206"/>
      <c r="AD18" s="206"/>
      <c r="AE18" s="206"/>
      <c r="AF18" s="206"/>
      <c r="AG18" s="206" t="s">
        <v>138</v>
      </c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47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206"/>
      <c r="BC18" s="206"/>
      <c r="BD18" s="206"/>
      <c r="BE18" s="206"/>
      <c r="BF18" s="206"/>
      <c r="BG18" s="206"/>
      <c r="BH18" s="206"/>
    </row>
    <row r="19" spans="1:60" outlineLevel="1" x14ac:dyDescent="0.25">
      <c r="A19" s="248">
        <v>6</v>
      </c>
      <c r="B19" s="249" t="s">
        <v>683</v>
      </c>
      <c r="C19" s="261" t="s">
        <v>684</v>
      </c>
      <c r="D19" s="250" t="s">
        <v>635</v>
      </c>
      <c r="E19" s="251">
        <v>1</v>
      </c>
      <c r="F19" s="252"/>
      <c r="G19" s="253">
        <f>ROUND(E19*F19,2)</f>
        <v>0</v>
      </c>
      <c r="H19" s="226">
        <v>0</v>
      </c>
      <c r="I19" s="225">
        <f>ROUND(E19*H19,2)</f>
        <v>0</v>
      </c>
      <c r="J19" s="226">
        <v>6000</v>
      </c>
      <c r="K19" s="225">
        <f>ROUND(E19*J19,2)</f>
        <v>6000</v>
      </c>
      <c r="L19" s="225">
        <v>21</v>
      </c>
      <c r="M19" s="225">
        <f>G19*(1+L19/100)</f>
        <v>0</v>
      </c>
      <c r="N19" s="225">
        <v>0</v>
      </c>
      <c r="O19" s="225">
        <f>ROUND(E19*N19,2)</f>
        <v>0</v>
      </c>
      <c r="P19" s="225">
        <v>0</v>
      </c>
      <c r="Q19" s="225">
        <f>ROUND(E19*P19,2)</f>
        <v>0</v>
      </c>
      <c r="R19" s="225"/>
      <c r="S19" s="225" t="s">
        <v>572</v>
      </c>
      <c r="T19" s="225" t="s">
        <v>192</v>
      </c>
      <c r="U19" s="225">
        <v>0</v>
      </c>
      <c r="V19" s="225">
        <f>ROUND(E19*U19,2)</f>
        <v>0</v>
      </c>
      <c r="W19" s="225"/>
      <c r="X19" s="225" t="s">
        <v>636</v>
      </c>
      <c r="Y19" s="206"/>
      <c r="Z19" s="206"/>
      <c r="AA19" s="206"/>
      <c r="AB19" s="206"/>
      <c r="AC19" s="206"/>
      <c r="AD19" s="206"/>
      <c r="AE19" s="206"/>
      <c r="AF19" s="206"/>
      <c r="AG19" s="206" t="s">
        <v>637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x14ac:dyDescent="0.25">
      <c r="A20" s="233" t="s">
        <v>128</v>
      </c>
      <c r="B20" s="234" t="s">
        <v>102</v>
      </c>
      <c r="C20" s="255" t="s">
        <v>30</v>
      </c>
      <c r="D20" s="235"/>
      <c r="E20" s="236"/>
      <c r="F20" s="237"/>
      <c r="G20" s="238">
        <f>SUMIF(AG21:AG25,"&lt;&gt;NOR",G21:G25)</f>
        <v>0</v>
      </c>
      <c r="H20" s="232"/>
      <c r="I20" s="232">
        <f>SUM(I21:I25)</f>
        <v>0</v>
      </c>
      <c r="J20" s="232"/>
      <c r="K20" s="232">
        <f>SUM(K21:K25)</f>
        <v>16000</v>
      </c>
      <c r="L20" s="232"/>
      <c r="M20" s="232">
        <f>SUM(M21:M25)</f>
        <v>0</v>
      </c>
      <c r="N20" s="232"/>
      <c r="O20" s="232">
        <f>SUM(O21:O25)</f>
        <v>0</v>
      </c>
      <c r="P20" s="232"/>
      <c r="Q20" s="232">
        <f>SUM(Q21:Q25)</f>
        <v>0</v>
      </c>
      <c r="R20" s="232"/>
      <c r="S20" s="232"/>
      <c r="T20" s="232"/>
      <c r="U20" s="232"/>
      <c r="V20" s="232">
        <f>SUM(V21:V25)</f>
        <v>0</v>
      </c>
      <c r="W20" s="232"/>
      <c r="X20" s="232"/>
      <c r="AG20" t="s">
        <v>129</v>
      </c>
    </row>
    <row r="21" spans="1:60" outlineLevel="1" x14ac:dyDescent="0.25">
      <c r="A21" s="248">
        <v>7</v>
      </c>
      <c r="B21" s="249" t="s">
        <v>685</v>
      </c>
      <c r="C21" s="261" t="s">
        <v>686</v>
      </c>
      <c r="D21" s="250" t="s">
        <v>635</v>
      </c>
      <c r="E21" s="251">
        <v>1</v>
      </c>
      <c r="F21" s="252"/>
      <c r="G21" s="253">
        <f>ROUND(E21*F21,2)</f>
        <v>0</v>
      </c>
      <c r="H21" s="226">
        <v>0</v>
      </c>
      <c r="I21" s="225">
        <f>ROUND(E21*H21,2)</f>
        <v>0</v>
      </c>
      <c r="J21" s="226">
        <v>3000</v>
      </c>
      <c r="K21" s="225">
        <f>ROUND(E21*J21,2)</f>
        <v>3000</v>
      </c>
      <c r="L21" s="225">
        <v>21</v>
      </c>
      <c r="M21" s="225">
        <f>G21*(1+L21/100)</f>
        <v>0</v>
      </c>
      <c r="N21" s="225">
        <v>0</v>
      </c>
      <c r="O21" s="225">
        <f>ROUND(E21*N21,2)</f>
        <v>0</v>
      </c>
      <c r="P21" s="225">
        <v>0</v>
      </c>
      <c r="Q21" s="225">
        <f>ROUND(E21*P21,2)</f>
        <v>0</v>
      </c>
      <c r="R21" s="225"/>
      <c r="S21" s="225" t="s">
        <v>572</v>
      </c>
      <c r="T21" s="225" t="s">
        <v>192</v>
      </c>
      <c r="U21" s="225">
        <v>0</v>
      </c>
      <c r="V21" s="225">
        <f>ROUND(E21*U21,2)</f>
        <v>0</v>
      </c>
      <c r="W21" s="225"/>
      <c r="X21" s="225" t="s">
        <v>636</v>
      </c>
      <c r="Y21" s="206"/>
      <c r="Z21" s="206"/>
      <c r="AA21" s="206"/>
      <c r="AB21" s="206"/>
      <c r="AC21" s="206"/>
      <c r="AD21" s="206"/>
      <c r="AE21" s="206"/>
      <c r="AF21" s="206"/>
      <c r="AG21" s="206" t="s">
        <v>637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 x14ac:dyDescent="0.25">
      <c r="A22" s="239">
        <v>8</v>
      </c>
      <c r="B22" s="240" t="s">
        <v>687</v>
      </c>
      <c r="C22" s="256" t="s">
        <v>688</v>
      </c>
      <c r="D22" s="241" t="s">
        <v>635</v>
      </c>
      <c r="E22" s="242">
        <v>1</v>
      </c>
      <c r="F22" s="243"/>
      <c r="G22" s="244">
        <f>ROUND(E22*F22,2)</f>
        <v>0</v>
      </c>
      <c r="H22" s="226">
        <v>0</v>
      </c>
      <c r="I22" s="225">
        <f>ROUND(E22*H22,2)</f>
        <v>0</v>
      </c>
      <c r="J22" s="226">
        <v>5000</v>
      </c>
      <c r="K22" s="225">
        <f>ROUND(E22*J22,2)</f>
        <v>5000</v>
      </c>
      <c r="L22" s="225">
        <v>21</v>
      </c>
      <c r="M22" s="225">
        <f>G22*(1+L22/100)</f>
        <v>0</v>
      </c>
      <c r="N22" s="225">
        <v>0</v>
      </c>
      <c r="O22" s="225">
        <f>ROUND(E22*N22,2)</f>
        <v>0</v>
      </c>
      <c r="P22" s="225">
        <v>0</v>
      </c>
      <c r="Q22" s="225">
        <f>ROUND(E22*P22,2)</f>
        <v>0</v>
      </c>
      <c r="R22" s="225"/>
      <c r="S22" s="225" t="s">
        <v>572</v>
      </c>
      <c r="T22" s="225" t="s">
        <v>192</v>
      </c>
      <c r="U22" s="225">
        <v>0</v>
      </c>
      <c r="V22" s="225">
        <f>ROUND(E22*U22,2)</f>
        <v>0</v>
      </c>
      <c r="W22" s="225"/>
      <c r="X22" s="225" t="s">
        <v>636</v>
      </c>
      <c r="Y22" s="206"/>
      <c r="Z22" s="206"/>
      <c r="AA22" s="206"/>
      <c r="AB22" s="206"/>
      <c r="AC22" s="206"/>
      <c r="AD22" s="206"/>
      <c r="AE22" s="206"/>
      <c r="AF22" s="206"/>
      <c r="AG22" s="206" t="s">
        <v>637</v>
      </c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ht="21" outlineLevel="1" x14ac:dyDescent="0.25">
      <c r="A23" s="223"/>
      <c r="B23" s="224"/>
      <c r="C23" s="257" t="s">
        <v>689</v>
      </c>
      <c r="D23" s="245"/>
      <c r="E23" s="245"/>
      <c r="F23" s="245"/>
      <c r="G23" s="24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06"/>
      <c r="Z23" s="206"/>
      <c r="AA23" s="206"/>
      <c r="AB23" s="206"/>
      <c r="AC23" s="206"/>
      <c r="AD23" s="206"/>
      <c r="AE23" s="206"/>
      <c r="AF23" s="206"/>
      <c r="AG23" s="206" t="s">
        <v>138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47" t="str">
        <f>C23</f>
        <v>Náklady na provedení skutečného zaměření stavby v rozsahu nezbytném pro zápis změny do katastru nemovitostí.</v>
      </c>
      <c r="BB23" s="206"/>
      <c r="BC23" s="206"/>
      <c r="BD23" s="206"/>
      <c r="BE23" s="206"/>
      <c r="BF23" s="206"/>
      <c r="BG23" s="206"/>
      <c r="BH23" s="206"/>
    </row>
    <row r="24" spans="1:60" outlineLevel="1" x14ac:dyDescent="0.25">
      <c r="A24" s="248">
        <v>9</v>
      </c>
      <c r="B24" s="249" t="s">
        <v>690</v>
      </c>
      <c r="C24" s="261" t="s">
        <v>691</v>
      </c>
      <c r="D24" s="250" t="s">
        <v>635</v>
      </c>
      <c r="E24" s="251">
        <v>1</v>
      </c>
      <c r="F24" s="252"/>
      <c r="G24" s="253">
        <f>ROUND(E24*F24,2)</f>
        <v>0</v>
      </c>
      <c r="H24" s="226">
        <v>0</v>
      </c>
      <c r="I24" s="225">
        <f>ROUND(E24*H24,2)</f>
        <v>0</v>
      </c>
      <c r="J24" s="226">
        <v>4000</v>
      </c>
      <c r="K24" s="225">
        <f>ROUND(E24*J24,2)</f>
        <v>4000</v>
      </c>
      <c r="L24" s="225">
        <v>21</v>
      </c>
      <c r="M24" s="225">
        <f>G24*(1+L24/100)</f>
        <v>0</v>
      </c>
      <c r="N24" s="225">
        <v>0</v>
      </c>
      <c r="O24" s="225">
        <f>ROUND(E24*N24,2)</f>
        <v>0</v>
      </c>
      <c r="P24" s="225">
        <v>0</v>
      </c>
      <c r="Q24" s="225">
        <f>ROUND(E24*P24,2)</f>
        <v>0</v>
      </c>
      <c r="R24" s="225"/>
      <c r="S24" s="225" t="s">
        <v>191</v>
      </c>
      <c r="T24" s="225" t="s">
        <v>192</v>
      </c>
      <c r="U24" s="225">
        <v>0</v>
      </c>
      <c r="V24" s="225">
        <f>ROUND(E24*U24,2)</f>
        <v>0</v>
      </c>
      <c r="W24" s="225"/>
      <c r="X24" s="225" t="s">
        <v>636</v>
      </c>
      <c r="Y24" s="206"/>
      <c r="Z24" s="206"/>
      <c r="AA24" s="206"/>
      <c r="AB24" s="206"/>
      <c r="AC24" s="206"/>
      <c r="AD24" s="206"/>
      <c r="AE24" s="206"/>
      <c r="AF24" s="206"/>
      <c r="AG24" s="206" t="s">
        <v>637</v>
      </c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 x14ac:dyDescent="0.25">
      <c r="A25" s="248">
        <v>10</v>
      </c>
      <c r="B25" s="249" t="s">
        <v>692</v>
      </c>
      <c r="C25" s="261" t="s">
        <v>693</v>
      </c>
      <c r="D25" s="250" t="s">
        <v>694</v>
      </c>
      <c r="E25" s="251">
        <v>1</v>
      </c>
      <c r="F25" s="252"/>
      <c r="G25" s="253">
        <f>ROUND(E25*F25,2)</f>
        <v>0</v>
      </c>
      <c r="H25" s="226">
        <v>0</v>
      </c>
      <c r="I25" s="225">
        <f>ROUND(E25*H25,2)</f>
        <v>0</v>
      </c>
      <c r="J25" s="226">
        <v>4000</v>
      </c>
      <c r="K25" s="225">
        <f>ROUND(E25*J25,2)</f>
        <v>4000</v>
      </c>
      <c r="L25" s="225">
        <v>21</v>
      </c>
      <c r="M25" s="225">
        <f>G25*(1+L25/100)</f>
        <v>0</v>
      </c>
      <c r="N25" s="225">
        <v>0</v>
      </c>
      <c r="O25" s="225">
        <f>ROUND(E25*N25,2)</f>
        <v>0</v>
      </c>
      <c r="P25" s="225">
        <v>0</v>
      </c>
      <c r="Q25" s="225">
        <f>ROUND(E25*P25,2)</f>
        <v>0</v>
      </c>
      <c r="R25" s="225"/>
      <c r="S25" s="225" t="s">
        <v>191</v>
      </c>
      <c r="T25" s="225" t="s">
        <v>192</v>
      </c>
      <c r="U25" s="225">
        <v>0</v>
      </c>
      <c r="V25" s="225">
        <f>ROUND(E25*U25,2)</f>
        <v>0</v>
      </c>
      <c r="W25" s="225"/>
      <c r="X25" s="225" t="s">
        <v>636</v>
      </c>
      <c r="Y25" s="206"/>
      <c r="Z25" s="206"/>
      <c r="AA25" s="206"/>
      <c r="AB25" s="206"/>
      <c r="AC25" s="206"/>
      <c r="AD25" s="206"/>
      <c r="AE25" s="206"/>
      <c r="AF25" s="206"/>
      <c r="AG25" s="206" t="s">
        <v>637</v>
      </c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x14ac:dyDescent="0.25">
      <c r="A26" s="233" t="s">
        <v>128</v>
      </c>
      <c r="B26" s="234" t="s">
        <v>101</v>
      </c>
      <c r="C26" s="255" t="s">
        <v>29</v>
      </c>
      <c r="D26" s="235"/>
      <c r="E26" s="236"/>
      <c r="F26" s="237"/>
      <c r="G26" s="238">
        <f>SUMIF(AG27:AG36,"&lt;&gt;NOR",G27:G36)</f>
        <v>0</v>
      </c>
      <c r="H26" s="232"/>
      <c r="I26" s="232">
        <f>SUM(I27:I36)</f>
        <v>0</v>
      </c>
      <c r="J26" s="232"/>
      <c r="K26" s="232">
        <f>SUM(K27:K36)</f>
        <v>55000</v>
      </c>
      <c r="L26" s="232"/>
      <c r="M26" s="232">
        <f>SUM(M27:M36)</f>
        <v>0</v>
      </c>
      <c r="N26" s="232"/>
      <c r="O26" s="232">
        <f>SUM(O27:O36)</f>
        <v>0</v>
      </c>
      <c r="P26" s="232"/>
      <c r="Q26" s="232">
        <f>SUM(Q27:Q36)</f>
        <v>0</v>
      </c>
      <c r="R26" s="232"/>
      <c r="S26" s="232"/>
      <c r="T26" s="232"/>
      <c r="U26" s="232"/>
      <c r="V26" s="232">
        <f>SUM(V27:V36)</f>
        <v>0</v>
      </c>
      <c r="W26" s="232"/>
      <c r="X26" s="232"/>
      <c r="AG26" t="s">
        <v>129</v>
      </c>
    </row>
    <row r="27" spans="1:60" outlineLevel="1" x14ac:dyDescent="0.25">
      <c r="A27" s="239">
        <v>11</v>
      </c>
      <c r="B27" s="240" t="s">
        <v>695</v>
      </c>
      <c r="C27" s="256" t="s">
        <v>696</v>
      </c>
      <c r="D27" s="241" t="s">
        <v>694</v>
      </c>
      <c r="E27" s="242">
        <v>1</v>
      </c>
      <c r="F27" s="243"/>
      <c r="G27" s="244">
        <f>ROUND(E27*F27,2)</f>
        <v>0</v>
      </c>
      <c r="H27" s="226">
        <v>0</v>
      </c>
      <c r="I27" s="225">
        <f>ROUND(E27*H27,2)</f>
        <v>0</v>
      </c>
      <c r="J27" s="226">
        <v>25000</v>
      </c>
      <c r="K27" s="225">
        <f>ROUND(E27*J27,2)</f>
        <v>25000</v>
      </c>
      <c r="L27" s="225">
        <v>21</v>
      </c>
      <c r="M27" s="225">
        <f>G27*(1+L27/100)</f>
        <v>0</v>
      </c>
      <c r="N27" s="225">
        <v>0</v>
      </c>
      <c r="O27" s="225">
        <f>ROUND(E27*N27,2)</f>
        <v>0</v>
      </c>
      <c r="P27" s="225">
        <v>0</v>
      </c>
      <c r="Q27" s="225">
        <f>ROUND(E27*P27,2)</f>
        <v>0</v>
      </c>
      <c r="R27" s="225"/>
      <c r="S27" s="225" t="s">
        <v>133</v>
      </c>
      <c r="T27" s="225" t="s">
        <v>134</v>
      </c>
      <c r="U27" s="225">
        <v>0</v>
      </c>
      <c r="V27" s="225">
        <f>ROUND(E27*U27,2)</f>
        <v>0</v>
      </c>
      <c r="W27" s="225"/>
      <c r="X27" s="225" t="s">
        <v>135</v>
      </c>
      <c r="Y27" s="206"/>
      <c r="Z27" s="206"/>
      <c r="AA27" s="206"/>
      <c r="AB27" s="206"/>
      <c r="AC27" s="206"/>
      <c r="AD27" s="206"/>
      <c r="AE27" s="206"/>
      <c r="AF27" s="206"/>
      <c r="AG27" s="206" t="s">
        <v>136</v>
      </c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5">
      <c r="A28" s="223"/>
      <c r="B28" s="224"/>
      <c r="C28" s="257" t="s">
        <v>697</v>
      </c>
      <c r="D28" s="245"/>
      <c r="E28" s="245"/>
      <c r="F28" s="245"/>
      <c r="G28" s="24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06"/>
      <c r="Z28" s="206"/>
      <c r="AA28" s="206"/>
      <c r="AB28" s="206"/>
      <c r="AC28" s="206"/>
      <c r="AD28" s="206"/>
      <c r="AE28" s="206"/>
      <c r="AF28" s="206"/>
      <c r="AG28" s="206" t="s">
        <v>138</v>
      </c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ht="20.399999999999999" outlineLevel="1" x14ac:dyDescent="0.25">
      <c r="A29" s="223"/>
      <c r="B29" s="224"/>
      <c r="C29" s="258" t="s">
        <v>698</v>
      </c>
      <c r="D29" s="230"/>
      <c r="E29" s="231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06"/>
      <c r="Z29" s="206"/>
      <c r="AA29" s="206"/>
      <c r="AB29" s="206"/>
      <c r="AC29" s="206"/>
      <c r="AD29" s="206"/>
      <c r="AE29" s="206"/>
      <c r="AF29" s="206"/>
      <c r="AG29" s="206" t="s">
        <v>140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 x14ac:dyDescent="0.25">
      <c r="A30" s="223"/>
      <c r="B30" s="224"/>
      <c r="C30" s="258" t="s">
        <v>348</v>
      </c>
      <c r="D30" s="230"/>
      <c r="E30" s="231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06"/>
      <c r="Z30" s="206"/>
      <c r="AA30" s="206"/>
      <c r="AB30" s="206"/>
      <c r="AC30" s="206"/>
      <c r="AD30" s="206"/>
      <c r="AE30" s="206"/>
      <c r="AF30" s="206"/>
      <c r="AG30" s="206" t="s">
        <v>140</v>
      </c>
      <c r="AH30" s="206">
        <v>0</v>
      </c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 x14ac:dyDescent="0.25">
      <c r="A31" s="223"/>
      <c r="B31" s="224"/>
      <c r="C31" s="258" t="s">
        <v>43</v>
      </c>
      <c r="D31" s="230"/>
      <c r="E31" s="231">
        <v>1</v>
      </c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06"/>
      <c r="Z31" s="206"/>
      <c r="AA31" s="206"/>
      <c r="AB31" s="206"/>
      <c r="AC31" s="206"/>
      <c r="AD31" s="206"/>
      <c r="AE31" s="206"/>
      <c r="AF31" s="206"/>
      <c r="AG31" s="206" t="s">
        <v>140</v>
      </c>
      <c r="AH31" s="206">
        <v>0</v>
      </c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 x14ac:dyDescent="0.25">
      <c r="A32" s="239">
        <v>12</v>
      </c>
      <c r="B32" s="240" t="s">
        <v>699</v>
      </c>
      <c r="C32" s="256" t="s">
        <v>700</v>
      </c>
      <c r="D32" s="241" t="s">
        <v>694</v>
      </c>
      <c r="E32" s="242">
        <v>1</v>
      </c>
      <c r="F32" s="243"/>
      <c r="G32" s="244">
        <f>ROUND(E32*F32,2)</f>
        <v>0</v>
      </c>
      <c r="H32" s="226">
        <v>0</v>
      </c>
      <c r="I32" s="225">
        <f>ROUND(E32*H32,2)</f>
        <v>0</v>
      </c>
      <c r="J32" s="226">
        <v>30000</v>
      </c>
      <c r="K32" s="225">
        <f>ROUND(E32*J32,2)</f>
        <v>30000</v>
      </c>
      <c r="L32" s="225">
        <v>21</v>
      </c>
      <c r="M32" s="225">
        <f>G32*(1+L32/100)</f>
        <v>0</v>
      </c>
      <c r="N32" s="225">
        <v>0</v>
      </c>
      <c r="O32" s="225">
        <f>ROUND(E32*N32,2)</f>
        <v>0</v>
      </c>
      <c r="P32" s="225">
        <v>0</v>
      </c>
      <c r="Q32" s="225">
        <f>ROUND(E32*P32,2)</f>
        <v>0</v>
      </c>
      <c r="R32" s="225"/>
      <c r="S32" s="225" t="s">
        <v>133</v>
      </c>
      <c r="T32" s="225" t="s">
        <v>192</v>
      </c>
      <c r="U32" s="225">
        <v>0</v>
      </c>
      <c r="V32" s="225">
        <f>ROUND(E32*U32,2)</f>
        <v>0</v>
      </c>
      <c r="W32" s="225"/>
      <c r="X32" s="225" t="s">
        <v>135</v>
      </c>
      <c r="Y32" s="206"/>
      <c r="Z32" s="206"/>
      <c r="AA32" s="206"/>
      <c r="AB32" s="206"/>
      <c r="AC32" s="206"/>
      <c r="AD32" s="206"/>
      <c r="AE32" s="206"/>
      <c r="AF32" s="206"/>
      <c r="AG32" s="206" t="s">
        <v>136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 x14ac:dyDescent="0.25">
      <c r="A33" s="223"/>
      <c r="B33" s="224"/>
      <c r="C33" s="257" t="s">
        <v>701</v>
      </c>
      <c r="D33" s="245"/>
      <c r="E33" s="245"/>
      <c r="F33" s="245"/>
      <c r="G33" s="24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06"/>
      <c r="Z33" s="206"/>
      <c r="AA33" s="206"/>
      <c r="AB33" s="206"/>
      <c r="AC33" s="206"/>
      <c r="AD33" s="206"/>
      <c r="AE33" s="206"/>
      <c r="AF33" s="206"/>
      <c r="AG33" s="206" t="s">
        <v>138</v>
      </c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ht="30.6" outlineLevel="1" x14ac:dyDescent="0.25">
      <c r="A34" s="223"/>
      <c r="B34" s="224"/>
      <c r="C34" s="258" t="s">
        <v>702</v>
      </c>
      <c r="D34" s="230"/>
      <c r="E34" s="231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06"/>
      <c r="Z34" s="206"/>
      <c r="AA34" s="206"/>
      <c r="AB34" s="206"/>
      <c r="AC34" s="206"/>
      <c r="AD34" s="206"/>
      <c r="AE34" s="206"/>
      <c r="AF34" s="206"/>
      <c r="AG34" s="206" t="s">
        <v>140</v>
      </c>
      <c r="AH34" s="206">
        <v>0</v>
      </c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ht="20.399999999999999" outlineLevel="1" x14ac:dyDescent="0.25">
      <c r="A35" s="223"/>
      <c r="B35" s="224"/>
      <c r="C35" s="258" t="s">
        <v>703</v>
      </c>
      <c r="D35" s="230"/>
      <c r="E35" s="231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06"/>
      <c r="Z35" s="206"/>
      <c r="AA35" s="206"/>
      <c r="AB35" s="206"/>
      <c r="AC35" s="206"/>
      <c r="AD35" s="206"/>
      <c r="AE35" s="206"/>
      <c r="AF35" s="206"/>
      <c r="AG35" s="206" t="s">
        <v>140</v>
      </c>
      <c r="AH35" s="206">
        <v>0</v>
      </c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 x14ac:dyDescent="0.25">
      <c r="A36" s="223"/>
      <c r="B36" s="224"/>
      <c r="C36" s="258" t="s">
        <v>43</v>
      </c>
      <c r="D36" s="230"/>
      <c r="E36" s="231">
        <v>1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06"/>
      <c r="Z36" s="206"/>
      <c r="AA36" s="206"/>
      <c r="AB36" s="206"/>
      <c r="AC36" s="206"/>
      <c r="AD36" s="206"/>
      <c r="AE36" s="206"/>
      <c r="AF36" s="206"/>
      <c r="AG36" s="206" t="s">
        <v>140</v>
      </c>
      <c r="AH36" s="206">
        <v>0</v>
      </c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x14ac:dyDescent="0.25">
      <c r="A37" s="3"/>
      <c r="B37" s="4"/>
      <c r="C37" s="26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115</v>
      </c>
    </row>
    <row r="38" spans="1:60" x14ac:dyDescent="0.25">
      <c r="A38" s="209"/>
      <c r="B38" s="210" t="s">
        <v>31</v>
      </c>
      <c r="C38" s="263"/>
      <c r="D38" s="211"/>
      <c r="E38" s="212"/>
      <c r="F38" s="212"/>
      <c r="G38" s="254">
        <f>G8+G20+G26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557</v>
      </c>
    </row>
    <row r="39" spans="1:60" x14ac:dyDescent="0.25">
      <c r="A39" s="3"/>
      <c r="B39" s="4"/>
      <c r="C39" s="26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 x14ac:dyDescent="0.25">
      <c r="A40" s="3"/>
      <c r="B40" s="4"/>
      <c r="C40" s="262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5">
      <c r="A41" s="213" t="s">
        <v>558</v>
      </c>
      <c r="B41" s="213"/>
      <c r="C41" s="26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5">
      <c r="A42" s="214"/>
      <c r="B42" s="215"/>
      <c r="C42" s="265"/>
      <c r="D42" s="215"/>
      <c r="E42" s="215"/>
      <c r="F42" s="215"/>
      <c r="G42" s="21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G42" t="s">
        <v>559</v>
      </c>
    </row>
    <row r="43" spans="1:60" x14ac:dyDescent="0.25">
      <c r="A43" s="217"/>
      <c r="B43" s="218"/>
      <c r="C43" s="266"/>
      <c r="D43" s="218"/>
      <c r="E43" s="218"/>
      <c r="F43" s="218"/>
      <c r="G43" s="21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5">
      <c r="A44" s="217"/>
      <c r="B44" s="218"/>
      <c r="C44" s="266"/>
      <c r="D44" s="218"/>
      <c r="E44" s="218"/>
      <c r="F44" s="218"/>
      <c r="G44" s="21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A45" s="217"/>
      <c r="B45" s="218"/>
      <c r="C45" s="266"/>
      <c r="D45" s="218"/>
      <c r="E45" s="218"/>
      <c r="F45" s="218"/>
      <c r="G45" s="21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220"/>
      <c r="B46" s="221"/>
      <c r="C46" s="267"/>
      <c r="D46" s="221"/>
      <c r="E46" s="221"/>
      <c r="F46" s="221"/>
      <c r="G46" s="22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3"/>
      <c r="B47" s="4"/>
      <c r="C47" s="26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5">
      <c r="C48" s="268"/>
      <c r="D48" s="10"/>
      <c r="AG48" t="s">
        <v>560</v>
      </c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C18:G18"/>
    <mergeCell ref="C23:G23"/>
    <mergeCell ref="C28:G28"/>
    <mergeCell ref="C33:G33"/>
    <mergeCell ref="A1:G1"/>
    <mergeCell ref="C2:G2"/>
    <mergeCell ref="C3:G3"/>
    <mergeCell ref="C4:G4"/>
    <mergeCell ref="A41:C41"/>
    <mergeCell ref="A42:G46"/>
    <mergeCell ref="C10:G10"/>
    <mergeCell ref="C11:G11"/>
    <mergeCell ref="C13:G13"/>
    <mergeCell ref="C15:G1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2023-07-26T15:18:27Z</dcterms:modified>
</cp:coreProperties>
</file>