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3\Šrubař\Oprava bytů Moravská 2 - byt č. 3, 24, 26, 27 na EZAK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5" r:id="rId6"/>
    <sheet name="SO 01 P3" sheetId="17" r:id="rId7"/>
    <sheet name="SO 01 P4" sheetId="14" r:id="rId8"/>
    <sheet name="SO 01 P5" sheetId="16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8">'SO 01 P5'!$1:$7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P1'!$A$1:$X$474</definedName>
    <definedName name="_xlnm.Print_Area" localSheetId="5">'SO 01 P2'!$A$1:$X$344</definedName>
    <definedName name="_xlnm.Print_Area" localSheetId="6">'SO 01 P3'!$A$1:$X$388</definedName>
    <definedName name="_xlnm.Print_Area" localSheetId="7">'SO 01 P4'!$A$1:$X$52</definedName>
    <definedName name="_xlnm.Print_Area" localSheetId="8">'SO 01 P5'!$A$1:$X$28</definedName>
    <definedName name="_xlnm.Print_Area" localSheetId="3">'SO 01 Pol'!$A$1:$X$275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5" i="1" l="1"/>
  <c r="Q8" i="17"/>
  <c r="G9" i="17"/>
  <c r="G8" i="17" s="1"/>
  <c r="I9" i="17"/>
  <c r="I8" i="17" s="1"/>
  <c r="K9" i="17"/>
  <c r="K8" i="17" s="1"/>
  <c r="O9" i="17"/>
  <c r="O8" i="17" s="1"/>
  <c r="Q9" i="17"/>
  <c r="V9" i="17"/>
  <c r="V8" i="17" s="1"/>
  <c r="G10" i="17"/>
  <c r="M10" i="17" s="1"/>
  <c r="I10" i="17"/>
  <c r="K10" i="17"/>
  <c r="O10" i="17"/>
  <c r="Q10" i="17"/>
  <c r="V10" i="17"/>
  <c r="G12" i="17"/>
  <c r="K12" i="17"/>
  <c r="G13" i="17"/>
  <c r="M13" i="17" s="1"/>
  <c r="M12" i="17" s="1"/>
  <c r="I13" i="17"/>
  <c r="I12" i="17" s="1"/>
  <c r="K13" i="17"/>
  <c r="O13" i="17"/>
  <c r="O12" i="17" s="1"/>
  <c r="Q13" i="17"/>
  <c r="Q12" i="17" s="1"/>
  <c r="V13" i="17"/>
  <c r="V12" i="17" s="1"/>
  <c r="G16" i="17"/>
  <c r="I16" i="17"/>
  <c r="I15" i="17" s="1"/>
  <c r="K16" i="17"/>
  <c r="M16" i="17"/>
  <c r="O16" i="17"/>
  <c r="Q16" i="17"/>
  <c r="Q15" i="17" s="1"/>
  <c r="V16" i="17"/>
  <c r="V15" i="17" s="1"/>
  <c r="G18" i="17"/>
  <c r="M18" i="17" s="1"/>
  <c r="I18" i="17"/>
  <c r="K18" i="17"/>
  <c r="O18" i="17"/>
  <c r="Q18" i="17"/>
  <c r="V18" i="17"/>
  <c r="G24" i="17"/>
  <c r="I24" i="17"/>
  <c r="K24" i="17"/>
  <c r="O24" i="17"/>
  <c r="Q24" i="17"/>
  <c r="V24" i="17"/>
  <c r="G27" i="17"/>
  <c r="M27" i="17" s="1"/>
  <c r="I27" i="17"/>
  <c r="K27" i="17"/>
  <c r="O27" i="17"/>
  <c r="Q27" i="17"/>
  <c r="V27" i="17"/>
  <c r="G31" i="17"/>
  <c r="M31" i="17" s="1"/>
  <c r="I31" i="17"/>
  <c r="K31" i="17"/>
  <c r="O31" i="17"/>
  <c r="Q31" i="17"/>
  <c r="V31" i="17"/>
  <c r="G46" i="17"/>
  <c r="M46" i="17" s="1"/>
  <c r="I46" i="17"/>
  <c r="K46" i="17"/>
  <c r="K15" i="17" s="1"/>
  <c r="O46" i="17"/>
  <c r="Q46" i="17"/>
  <c r="V46" i="17"/>
  <c r="G50" i="17"/>
  <c r="M50" i="17" s="1"/>
  <c r="I50" i="17"/>
  <c r="K50" i="17"/>
  <c r="O50" i="17"/>
  <c r="Q50" i="17"/>
  <c r="V50" i="17"/>
  <c r="G54" i="17"/>
  <c r="M54" i="17" s="1"/>
  <c r="I54" i="17"/>
  <c r="K54" i="17"/>
  <c r="O54" i="17"/>
  <c r="O15" i="17" s="1"/>
  <c r="Q54" i="17"/>
  <c r="V54" i="17"/>
  <c r="G59" i="17"/>
  <c r="I59" i="17"/>
  <c r="K59" i="17"/>
  <c r="M59" i="17"/>
  <c r="O59" i="17"/>
  <c r="Q59" i="17"/>
  <c r="V59" i="17"/>
  <c r="K63" i="17"/>
  <c r="O63" i="17"/>
  <c r="V63" i="17"/>
  <c r="G64" i="17"/>
  <c r="G63" i="17" s="1"/>
  <c r="I64" i="17"/>
  <c r="I63" i="17" s="1"/>
  <c r="K64" i="17"/>
  <c r="O64" i="17"/>
  <c r="Q64" i="17"/>
  <c r="Q63" i="17" s="1"/>
  <c r="V64" i="17"/>
  <c r="G72" i="17"/>
  <c r="M72" i="17" s="1"/>
  <c r="I72" i="17"/>
  <c r="I71" i="17" s="1"/>
  <c r="K72" i="17"/>
  <c r="K71" i="17" s="1"/>
  <c r="O72" i="17"/>
  <c r="Q72" i="17"/>
  <c r="Q71" i="17" s="1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O71" i="17" s="1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82" i="17"/>
  <c r="M82" i="17" s="1"/>
  <c r="I82" i="17"/>
  <c r="K82" i="17"/>
  <c r="O82" i="17"/>
  <c r="Q82" i="17"/>
  <c r="V82" i="17"/>
  <c r="V71" i="17" s="1"/>
  <c r="G97" i="17"/>
  <c r="I97" i="17"/>
  <c r="K97" i="17"/>
  <c r="M97" i="17"/>
  <c r="O97" i="17"/>
  <c r="Q97" i="17"/>
  <c r="V97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K105" i="17"/>
  <c r="V105" i="17"/>
  <c r="G106" i="17"/>
  <c r="G105" i="17" s="1"/>
  <c r="I106" i="17"/>
  <c r="I105" i="17" s="1"/>
  <c r="K106" i="17"/>
  <c r="M106" i="17"/>
  <c r="M105" i="17" s="1"/>
  <c r="O106" i="17"/>
  <c r="O105" i="17" s="1"/>
  <c r="Q106" i="17"/>
  <c r="Q105" i="17" s="1"/>
  <c r="V106" i="17"/>
  <c r="K107" i="17"/>
  <c r="O107" i="17"/>
  <c r="G108" i="17"/>
  <c r="M108" i="17" s="1"/>
  <c r="M107" i="17" s="1"/>
  <c r="I108" i="17"/>
  <c r="I107" i="17" s="1"/>
  <c r="K108" i="17"/>
  <c r="O108" i="17"/>
  <c r="Q108" i="17"/>
  <c r="Q107" i="17" s="1"/>
  <c r="V108" i="17"/>
  <c r="V107" i="17" s="1"/>
  <c r="O109" i="17"/>
  <c r="V109" i="17"/>
  <c r="G110" i="17"/>
  <c r="G109" i="17" s="1"/>
  <c r="I110" i="17"/>
  <c r="I109" i="17" s="1"/>
  <c r="K110" i="17"/>
  <c r="O110" i="17"/>
  <c r="Q110" i="17"/>
  <c r="Q109" i="17" s="1"/>
  <c r="V110" i="17"/>
  <c r="G112" i="17"/>
  <c r="M112" i="17" s="1"/>
  <c r="I112" i="17"/>
  <c r="K112" i="17"/>
  <c r="O112" i="17"/>
  <c r="Q112" i="17"/>
  <c r="V112" i="17"/>
  <c r="G113" i="17"/>
  <c r="I113" i="17"/>
  <c r="K113" i="17"/>
  <c r="M113" i="17"/>
  <c r="O113" i="17"/>
  <c r="Q113" i="17"/>
  <c r="V113" i="17"/>
  <c r="G114" i="17"/>
  <c r="M114" i="17" s="1"/>
  <c r="I114" i="17"/>
  <c r="K114" i="17"/>
  <c r="K109" i="17" s="1"/>
  <c r="O114" i="17"/>
  <c r="Q114" i="17"/>
  <c r="V114" i="17"/>
  <c r="G115" i="17"/>
  <c r="I115" i="17"/>
  <c r="K115" i="17"/>
  <c r="M115" i="17"/>
  <c r="O115" i="17"/>
  <c r="Q115" i="17"/>
  <c r="V115" i="17"/>
  <c r="O116" i="17"/>
  <c r="G117" i="17"/>
  <c r="I117" i="17"/>
  <c r="I116" i="17" s="1"/>
  <c r="K117" i="17"/>
  <c r="M117" i="17"/>
  <c r="O117" i="17"/>
  <c r="Q117" i="17"/>
  <c r="Q116" i="17" s="1"/>
  <c r="V117" i="17"/>
  <c r="V116" i="17" s="1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K116" i="17" s="1"/>
  <c r="O124" i="17"/>
  <c r="Q124" i="17"/>
  <c r="V124" i="17"/>
  <c r="G126" i="17"/>
  <c r="G125" i="17" s="1"/>
  <c r="I126" i="17"/>
  <c r="K126" i="17"/>
  <c r="K125" i="17" s="1"/>
  <c r="O126" i="17"/>
  <c r="O125" i="17" s="1"/>
  <c r="Q126" i="17"/>
  <c r="Q125" i="17" s="1"/>
  <c r="V126" i="17"/>
  <c r="V125" i="17" s="1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I129" i="17"/>
  <c r="K129" i="17"/>
  <c r="M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I125" i="17" s="1"/>
  <c r="K131" i="17"/>
  <c r="O131" i="17"/>
  <c r="Q131" i="17"/>
  <c r="V131" i="17"/>
  <c r="G132" i="17"/>
  <c r="M132" i="17" s="1"/>
  <c r="I132" i="17"/>
  <c r="K132" i="17"/>
  <c r="O132" i="17"/>
  <c r="Q132" i="17"/>
  <c r="V132" i="17"/>
  <c r="G134" i="17"/>
  <c r="I134" i="17"/>
  <c r="K134" i="17"/>
  <c r="K133" i="17" s="1"/>
  <c r="O134" i="17"/>
  <c r="O133" i="17" s="1"/>
  <c r="Q134" i="17"/>
  <c r="Q133" i="17" s="1"/>
  <c r="V134" i="17"/>
  <c r="V133" i="17" s="1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7" i="17"/>
  <c r="I137" i="17"/>
  <c r="K137" i="17"/>
  <c r="M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I133" i="17" s="1"/>
  <c r="K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I141" i="17"/>
  <c r="K141" i="17"/>
  <c r="M141" i="17"/>
  <c r="O141" i="17"/>
  <c r="Q141" i="17"/>
  <c r="V141" i="17"/>
  <c r="G143" i="17"/>
  <c r="M143" i="17" s="1"/>
  <c r="I143" i="17"/>
  <c r="K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7" i="17"/>
  <c r="M147" i="17" s="1"/>
  <c r="I147" i="17"/>
  <c r="K147" i="17"/>
  <c r="O147" i="17"/>
  <c r="Q147" i="17"/>
  <c r="V147" i="17"/>
  <c r="G149" i="17"/>
  <c r="M149" i="17" s="1"/>
  <c r="I149" i="17"/>
  <c r="K149" i="17"/>
  <c r="K148" i="17" s="1"/>
  <c r="O149" i="17"/>
  <c r="O148" i="17" s="1"/>
  <c r="Q149" i="17"/>
  <c r="V149" i="17"/>
  <c r="V148" i="17" s="1"/>
  <c r="G150" i="17"/>
  <c r="I150" i="17"/>
  <c r="K150" i="17"/>
  <c r="M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Q148" i="17" s="1"/>
  <c r="V152" i="17"/>
  <c r="G153" i="17"/>
  <c r="I153" i="17"/>
  <c r="K153" i="17"/>
  <c r="M153" i="17"/>
  <c r="O153" i="17"/>
  <c r="Q153" i="17"/>
  <c r="V153" i="17"/>
  <c r="G154" i="17"/>
  <c r="I154" i="17"/>
  <c r="K154" i="17"/>
  <c r="M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I148" i="17" s="1"/>
  <c r="K156" i="17"/>
  <c r="O156" i="17"/>
  <c r="Q156" i="17"/>
  <c r="V156" i="17"/>
  <c r="G157" i="17"/>
  <c r="M157" i="17" s="1"/>
  <c r="I157" i="17"/>
  <c r="K157" i="17"/>
  <c r="O157" i="17"/>
  <c r="Q157" i="17"/>
  <c r="V157" i="17"/>
  <c r="I158" i="17"/>
  <c r="G159" i="17"/>
  <c r="G158" i="17" s="1"/>
  <c r="I159" i="17"/>
  <c r="K159" i="17"/>
  <c r="K158" i="17" s="1"/>
  <c r="O159" i="17"/>
  <c r="O158" i="17" s="1"/>
  <c r="Q159" i="17"/>
  <c r="Q158" i="17" s="1"/>
  <c r="V159" i="17"/>
  <c r="V158" i="17" s="1"/>
  <c r="G160" i="17"/>
  <c r="I160" i="17"/>
  <c r="K160" i="17"/>
  <c r="M160" i="17"/>
  <c r="O160" i="17"/>
  <c r="Q160" i="17"/>
  <c r="V160" i="17"/>
  <c r="K161" i="17"/>
  <c r="O161" i="17"/>
  <c r="V161" i="17"/>
  <c r="G162" i="17"/>
  <c r="G161" i="17" s="1"/>
  <c r="I162" i="17"/>
  <c r="I161" i="17" s="1"/>
  <c r="K162" i="17"/>
  <c r="O162" i="17"/>
  <c r="Q162" i="17"/>
  <c r="Q161" i="17" s="1"/>
  <c r="V162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K165" i="17"/>
  <c r="G166" i="17"/>
  <c r="I166" i="17"/>
  <c r="I165" i="17" s="1"/>
  <c r="K166" i="17"/>
  <c r="M166" i="17"/>
  <c r="O166" i="17"/>
  <c r="O165" i="17" s="1"/>
  <c r="Q166" i="17"/>
  <c r="Q165" i="17" s="1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V165" i="17" s="1"/>
  <c r="G170" i="17"/>
  <c r="I170" i="17"/>
  <c r="K170" i="17"/>
  <c r="M170" i="17"/>
  <c r="O170" i="17"/>
  <c r="Q170" i="17"/>
  <c r="V170" i="17"/>
  <c r="G171" i="17"/>
  <c r="M171" i="17" s="1"/>
  <c r="I171" i="17"/>
  <c r="K171" i="17"/>
  <c r="O171" i="17"/>
  <c r="Q171" i="17"/>
  <c r="V171" i="17"/>
  <c r="G173" i="17"/>
  <c r="M173" i="17" s="1"/>
  <c r="I173" i="17"/>
  <c r="K173" i="17"/>
  <c r="K172" i="17" s="1"/>
  <c r="O173" i="17"/>
  <c r="O172" i="17" s="1"/>
  <c r="Q173" i="17"/>
  <c r="V173" i="17"/>
  <c r="V172" i="17" s="1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Q172" i="17" s="1"/>
  <c r="V176" i="17"/>
  <c r="G177" i="17"/>
  <c r="I177" i="17"/>
  <c r="K177" i="17"/>
  <c r="M177" i="17"/>
  <c r="O177" i="17"/>
  <c r="Q177" i="17"/>
  <c r="V177" i="17"/>
  <c r="G178" i="17"/>
  <c r="I178" i="17"/>
  <c r="K178" i="17"/>
  <c r="M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I172" i="17" s="1"/>
  <c r="K180" i="17"/>
  <c r="O180" i="17"/>
  <c r="Q180" i="17"/>
  <c r="V180" i="17"/>
  <c r="G181" i="17"/>
  <c r="M181" i="17" s="1"/>
  <c r="I181" i="17"/>
  <c r="K181" i="17"/>
  <c r="O181" i="17"/>
  <c r="Q181" i="17"/>
  <c r="V181" i="17"/>
  <c r="G195" i="17"/>
  <c r="I195" i="17"/>
  <c r="K195" i="17"/>
  <c r="M195" i="17"/>
  <c r="O195" i="17"/>
  <c r="Q195" i="17"/>
  <c r="V195" i="17"/>
  <c r="K196" i="17"/>
  <c r="O196" i="17"/>
  <c r="G197" i="17"/>
  <c r="M197" i="17" s="1"/>
  <c r="M196" i="17" s="1"/>
  <c r="I197" i="17"/>
  <c r="I196" i="17" s="1"/>
  <c r="K197" i="17"/>
  <c r="O197" i="17"/>
  <c r="Q197" i="17"/>
  <c r="Q196" i="17" s="1"/>
  <c r="V197" i="17"/>
  <c r="V196" i="17" s="1"/>
  <c r="G199" i="17"/>
  <c r="I199" i="17"/>
  <c r="K199" i="17"/>
  <c r="M199" i="17"/>
  <c r="O199" i="17"/>
  <c r="Q199" i="17"/>
  <c r="V199" i="17"/>
  <c r="G201" i="17"/>
  <c r="I201" i="17"/>
  <c r="K201" i="17"/>
  <c r="M201" i="17"/>
  <c r="O201" i="17"/>
  <c r="Q201" i="17"/>
  <c r="V201" i="17"/>
  <c r="G203" i="17"/>
  <c r="M203" i="17" s="1"/>
  <c r="I203" i="17"/>
  <c r="I202" i="17" s="1"/>
  <c r="K203" i="17"/>
  <c r="K202" i="17" s="1"/>
  <c r="O203" i="17"/>
  <c r="Q203" i="17"/>
  <c r="Q202" i="17" s="1"/>
  <c r="V203" i="17"/>
  <c r="G209" i="17"/>
  <c r="M209" i="17" s="1"/>
  <c r="I209" i="17"/>
  <c r="K209" i="17"/>
  <c r="O209" i="17"/>
  <c r="Q209" i="17"/>
  <c r="V209" i="17"/>
  <c r="G220" i="17"/>
  <c r="G202" i="17" s="1"/>
  <c r="I220" i="17"/>
  <c r="K220" i="17"/>
  <c r="O220" i="17"/>
  <c r="Q220" i="17"/>
  <c r="V220" i="17"/>
  <c r="G231" i="17"/>
  <c r="M231" i="17" s="1"/>
  <c r="I231" i="17"/>
  <c r="K231" i="17"/>
  <c r="O231" i="17"/>
  <c r="O202" i="17" s="1"/>
  <c r="Q231" i="17"/>
  <c r="V231" i="17"/>
  <c r="G237" i="17"/>
  <c r="I237" i="17"/>
  <c r="K237" i="17"/>
  <c r="M237" i="17"/>
  <c r="O237" i="17"/>
  <c r="Q237" i="17"/>
  <c r="V237" i="17"/>
  <c r="G239" i="17"/>
  <c r="I239" i="17"/>
  <c r="K239" i="17"/>
  <c r="M239" i="17"/>
  <c r="O239" i="17"/>
  <c r="Q239" i="17"/>
  <c r="V239" i="17"/>
  <c r="V202" i="17" s="1"/>
  <c r="G248" i="17"/>
  <c r="M248" i="17" s="1"/>
  <c r="I248" i="17"/>
  <c r="K248" i="17"/>
  <c r="O248" i="17"/>
  <c r="Q248" i="17"/>
  <c r="V248" i="17"/>
  <c r="G249" i="17"/>
  <c r="M249" i="17" s="1"/>
  <c r="I249" i="17"/>
  <c r="K249" i="17"/>
  <c r="O249" i="17"/>
  <c r="Q249" i="17"/>
  <c r="V249" i="17"/>
  <c r="G251" i="17"/>
  <c r="M251" i="17" s="1"/>
  <c r="I251" i="17"/>
  <c r="K251" i="17"/>
  <c r="K250" i="17" s="1"/>
  <c r="O251" i="17"/>
  <c r="O250" i="17" s="1"/>
  <c r="Q251" i="17"/>
  <c r="V251" i="17"/>
  <c r="V250" i="17" s="1"/>
  <c r="G253" i="17"/>
  <c r="M253" i="17" s="1"/>
  <c r="I253" i="17"/>
  <c r="K253" i="17"/>
  <c r="O253" i="17"/>
  <c r="Q253" i="17"/>
  <c r="V253" i="17"/>
  <c r="G255" i="17"/>
  <c r="M255" i="17" s="1"/>
  <c r="I255" i="17"/>
  <c r="K255" i="17"/>
  <c r="O255" i="17"/>
  <c r="Q255" i="17"/>
  <c r="V255" i="17"/>
  <c r="G256" i="17"/>
  <c r="M256" i="17" s="1"/>
  <c r="I256" i="17"/>
  <c r="K256" i="17"/>
  <c r="O256" i="17"/>
  <c r="Q256" i="17"/>
  <c r="Q250" i="17" s="1"/>
  <c r="V256" i="17"/>
  <c r="G258" i="17"/>
  <c r="I258" i="17"/>
  <c r="K258" i="17"/>
  <c r="M258" i="17"/>
  <c r="O258" i="17"/>
  <c r="Q258" i="17"/>
  <c r="V258" i="17"/>
  <c r="G260" i="17"/>
  <c r="I260" i="17"/>
  <c r="K260" i="17"/>
  <c r="M260" i="17"/>
  <c r="O260" i="17"/>
  <c r="Q260" i="17"/>
  <c r="V260" i="17"/>
  <c r="G262" i="17"/>
  <c r="M262" i="17" s="1"/>
  <c r="I262" i="17"/>
  <c r="K262" i="17"/>
  <c r="O262" i="17"/>
  <c r="Q262" i="17"/>
  <c r="V262" i="17"/>
  <c r="G264" i="17"/>
  <c r="M264" i="17" s="1"/>
  <c r="I264" i="17"/>
  <c r="I250" i="17" s="1"/>
  <c r="K264" i="17"/>
  <c r="O264" i="17"/>
  <c r="Q264" i="17"/>
  <c r="V264" i="17"/>
  <c r="G269" i="17"/>
  <c r="M269" i="17" s="1"/>
  <c r="I269" i="17"/>
  <c r="K269" i="17"/>
  <c r="O269" i="17"/>
  <c r="Q269" i="17"/>
  <c r="V269" i="17"/>
  <c r="G270" i="17"/>
  <c r="I270" i="17"/>
  <c r="K270" i="17"/>
  <c r="M270" i="17"/>
  <c r="O270" i="17"/>
  <c r="Q270" i="17"/>
  <c r="V270" i="17"/>
  <c r="K271" i="17"/>
  <c r="O271" i="17"/>
  <c r="G272" i="17"/>
  <c r="M272" i="17" s="1"/>
  <c r="M271" i="17" s="1"/>
  <c r="I272" i="17"/>
  <c r="I271" i="17" s="1"/>
  <c r="K272" i="17"/>
  <c r="O272" i="17"/>
  <c r="Q272" i="17"/>
  <c r="Q271" i="17" s="1"/>
  <c r="V272" i="17"/>
  <c r="V271" i="17" s="1"/>
  <c r="G274" i="17"/>
  <c r="I274" i="17"/>
  <c r="K274" i="17"/>
  <c r="M274" i="17"/>
  <c r="O274" i="17"/>
  <c r="Q274" i="17"/>
  <c r="V274" i="17"/>
  <c r="G276" i="17"/>
  <c r="I276" i="17"/>
  <c r="K276" i="17"/>
  <c r="M276" i="17"/>
  <c r="O276" i="17"/>
  <c r="Q276" i="17"/>
  <c r="V276" i="17"/>
  <c r="G282" i="17"/>
  <c r="M282" i="17" s="1"/>
  <c r="I282" i="17"/>
  <c r="K282" i="17"/>
  <c r="O282" i="17"/>
  <c r="Q282" i="17"/>
  <c r="V282" i="17"/>
  <c r="I284" i="17"/>
  <c r="G285" i="17"/>
  <c r="M285" i="17" s="1"/>
  <c r="I285" i="17"/>
  <c r="K285" i="17"/>
  <c r="K284" i="17" s="1"/>
  <c r="O285" i="17"/>
  <c r="O284" i="17" s="1"/>
  <c r="Q285" i="17"/>
  <c r="V285" i="17"/>
  <c r="V284" i="17" s="1"/>
  <c r="G299" i="17"/>
  <c r="I299" i="17"/>
  <c r="K299" i="17"/>
  <c r="M299" i="17"/>
  <c r="O299" i="17"/>
  <c r="Q299" i="17"/>
  <c r="V299" i="17"/>
  <c r="G304" i="17"/>
  <c r="M304" i="17" s="1"/>
  <c r="I304" i="17"/>
  <c r="K304" i="17"/>
  <c r="O304" i="17"/>
  <c r="Q304" i="17"/>
  <c r="V304" i="17"/>
  <c r="G319" i="17"/>
  <c r="I319" i="17"/>
  <c r="K319" i="17"/>
  <c r="M319" i="17"/>
  <c r="O319" i="17"/>
  <c r="Q319" i="17"/>
  <c r="Q284" i="17" s="1"/>
  <c r="V319" i="17"/>
  <c r="G327" i="17"/>
  <c r="I327" i="17"/>
  <c r="I326" i="17" s="1"/>
  <c r="K327" i="17"/>
  <c r="M327" i="17"/>
  <c r="O327" i="17"/>
  <c r="Q327" i="17"/>
  <c r="Q326" i="17" s="1"/>
  <c r="V327" i="17"/>
  <c r="G328" i="17"/>
  <c r="M328" i="17" s="1"/>
  <c r="I328" i="17"/>
  <c r="K328" i="17"/>
  <c r="O328" i="17"/>
  <c r="O326" i="17" s="1"/>
  <c r="Q328" i="17"/>
  <c r="V328" i="17"/>
  <c r="G329" i="17"/>
  <c r="M329" i="17" s="1"/>
  <c r="I329" i="17"/>
  <c r="K329" i="17"/>
  <c r="O329" i="17"/>
  <c r="Q329" i="17"/>
  <c r="V329" i="17"/>
  <c r="G330" i="17"/>
  <c r="M330" i="17" s="1"/>
  <c r="I330" i="17"/>
  <c r="K330" i="17"/>
  <c r="K326" i="17" s="1"/>
  <c r="O330" i="17"/>
  <c r="Q330" i="17"/>
  <c r="V330" i="17"/>
  <c r="G331" i="17"/>
  <c r="I331" i="17"/>
  <c r="K331" i="17"/>
  <c r="M331" i="17"/>
  <c r="O331" i="17"/>
  <c r="Q331" i="17"/>
  <c r="V331" i="17"/>
  <c r="G332" i="17"/>
  <c r="M332" i="17" s="1"/>
  <c r="I332" i="17"/>
  <c r="K332" i="17"/>
  <c r="O332" i="17"/>
  <c r="Q332" i="17"/>
  <c r="V332" i="17"/>
  <c r="G333" i="17"/>
  <c r="M333" i="17" s="1"/>
  <c r="I333" i="17"/>
  <c r="K333" i="17"/>
  <c r="O333" i="17"/>
  <c r="Q333" i="17"/>
  <c r="V333" i="17"/>
  <c r="G334" i="17"/>
  <c r="M334" i="17" s="1"/>
  <c r="I334" i="17"/>
  <c r="K334" i="17"/>
  <c r="O334" i="17"/>
  <c r="Q334" i="17"/>
  <c r="V334" i="17"/>
  <c r="V326" i="17" s="1"/>
  <c r="G335" i="17"/>
  <c r="I335" i="17"/>
  <c r="K335" i="17"/>
  <c r="M335" i="17"/>
  <c r="O335" i="17"/>
  <c r="Q335" i="17"/>
  <c r="V335" i="17"/>
  <c r="G336" i="17"/>
  <c r="M336" i="17" s="1"/>
  <c r="I336" i="17"/>
  <c r="K336" i="17"/>
  <c r="O336" i="17"/>
  <c r="Q336" i="17"/>
  <c r="V336" i="17"/>
  <c r="G337" i="17"/>
  <c r="M337" i="17" s="1"/>
  <c r="I337" i="17"/>
  <c r="K337" i="17"/>
  <c r="O337" i="17"/>
  <c r="Q337" i="17"/>
  <c r="V337" i="17"/>
  <c r="G338" i="17"/>
  <c r="M338" i="17" s="1"/>
  <c r="I338" i="17"/>
  <c r="K338" i="17"/>
  <c r="O338" i="17"/>
  <c r="Q338" i="17"/>
  <c r="V338" i="17"/>
  <c r="G339" i="17"/>
  <c r="I339" i="17"/>
  <c r="K339" i="17"/>
  <c r="M339" i="17"/>
  <c r="O339" i="17"/>
  <c r="Q339" i="17"/>
  <c r="V339" i="17"/>
  <c r="G340" i="17"/>
  <c r="M340" i="17" s="1"/>
  <c r="I340" i="17"/>
  <c r="K340" i="17"/>
  <c r="O340" i="17"/>
  <c r="Q340" i="17"/>
  <c r="V340" i="17"/>
  <c r="G341" i="17"/>
  <c r="I341" i="17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M343" i="17" s="1"/>
  <c r="I343" i="17"/>
  <c r="K343" i="17"/>
  <c r="O343" i="17"/>
  <c r="Q343" i="17"/>
  <c r="V343" i="17"/>
  <c r="G344" i="17"/>
  <c r="M344" i="17" s="1"/>
  <c r="I344" i="17"/>
  <c r="K344" i="17"/>
  <c r="O344" i="17"/>
  <c r="Q344" i="17"/>
  <c r="V344" i="17"/>
  <c r="G345" i="17"/>
  <c r="M345" i="17" s="1"/>
  <c r="I345" i="17"/>
  <c r="K345" i="17"/>
  <c r="O345" i="17"/>
  <c r="Q345" i="17"/>
  <c r="V345" i="17"/>
  <c r="G346" i="17"/>
  <c r="M346" i="17" s="1"/>
  <c r="I346" i="17"/>
  <c r="K346" i="17"/>
  <c r="O346" i="17"/>
  <c r="Q346" i="17"/>
  <c r="V346" i="17"/>
  <c r="G347" i="17"/>
  <c r="M347" i="17" s="1"/>
  <c r="I347" i="17"/>
  <c r="K347" i="17"/>
  <c r="O347" i="17"/>
  <c r="Q347" i="17"/>
  <c r="V347" i="17"/>
  <c r="G348" i="17"/>
  <c r="M348" i="17" s="1"/>
  <c r="I348" i="17"/>
  <c r="K348" i="17"/>
  <c r="O348" i="17"/>
  <c r="Q348" i="17"/>
  <c r="V348" i="17"/>
  <c r="G349" i="17"/>
  <c r="I349" i="17"/>
  <c r="K349" i="17"/>
  <c r="M349" i="17"/>
  <c r="O349" i="17"/>
  <c r="Q349" i="17"/>
  <c r="V349" i="17"/>
  <c r="G350" i="17"/>
  <c r="M350" i="17" s="1"/>
  <c r="I350" i="17"/>
  <c r="K350" i="17"/>
  <c r="O350" i="17"/>
  <c r="Q350" i="17"/>
  <c r="V350" i="17"/>
  <c r="G351" i="17"/>
  <c r="I351" i="17"/>
  <c r="K351" i="17"/>
  <c r="M351" i="17"/>
  <c r="O351" i="17"/>
  <c r="Q351" i="17"/>
  <c r="V351" i="17"/>
  <c r="G352" i="17"/>
  <c r="M352" i="17" s="1"/>
  <c r="I352" i="17"/>
  <c r="K352" i="17"/>
  <c r="O352" i="17"/>
  <c r="Q352" i="17"/>
  <c r="V352" i="17"/>
  <c r="G353" i="17"/>
  <c r="M353" i="17" s="1"/>
  <c r="I353" i="17"/>
  <c r="K353" i="17"/>
  <c r="O353" i="17"/>
  <c r="Q353" i="17"/>
  <c r="V353" i="17"/>
  <c r="G354" i="17"/>
  <c r="M354" i="17" s="1"/>
  <c r="I354" i="17"/>
  <c r="K354" i="17"/>
  <c r="O354" i="17"/>
  <c r="Q354" i="17"/>
  <c r="V354" i="17"/>
  <c r="G355" i="17"/>
  <c r="I355" i="17"/>
  <c r="K355" i="17"/>
  <c r="M355" i="17"/>
  <c r="O355" i="17"/>
  <c r="Q355" i="17"/>
  <c r="V355" i="17"/>
  <c r="G356" i="17"/>
  <c r="M356" i="17" s="1"/>
  <c r="I356" i="17"/>
  <c r="K356" i="17"/>
  <c r="O356" i="17"/>
  <c r="Q356" i="17"/>
  <c r="V356" i="17"/>
  <c r="G357" i="17"/>
  <c r="I357" i="17"/>
  <c r="K357" i="17"/>
  <c r="M357" i="17"/>
  <c r="O357" i="17"/>
  <c r="Q357" i="17"/>
  <c r="V357" i="17"/>
  <c r="G358" i="17"/>
  <c r="M358" i="17" s="1"/>
  <c r="I358" i="17"/>
  <c r="K358" i="17"/>
  <c r="O358" i="17"/>
  <c r="Q358" i="17"/>
  <c r="V358" i="17"/>
  <c r="G359" i="17"/>
  <c r="M359" i="17" s="1"/>
  <c r="I359" i="17"/>
  <c r="K359" i="17"/>
  <c r="O359" i="17"/>
  <c r="Q359" i="17"/>
  <c r="V359" i="17"/>
  <c r="G360" i="17"/>
  <c r="M360" i="17" s="1"/>
  <c r="I360" i="17"/>
  <c r="K360" i="17"/>
  <c r="O360" i="17"/>
  <c r="Q360" i="17"/>
  <c r="V360" i="17"/>
  <c r="G361" i="17"/>
  <c r="M361" i="17" s="1"/>
  <c r="I361" i="17"/>
  <c r="K361" i="17"/>
  <c r="O361" i="17"/>
  <c r="Q361" i="17"/>
  <c r="V361" i="17"/>
  <c r="G362" i="17"/>
  <c r="M362" i="17" s="1"/>
  <c r="I362" i="17"/>
  <c r="K362" i="17"/>
  <c r="O362" i="17"/>
  <c r="Q362" i="17"/>
  <c r="V362" i="17"/>
  <c r="G363" i="17"/>
  <c r="M363" i="17" s="1"/>
  <c r="I363" i="17"/>
  <c r="K363" i="17"/>
  <c r="O363" i="17"/>
  <c r="Q363" i="17"/>
  <c r="V363" i="17"/>
  <c r="O364" i="17"/>
  <c r="G365" i="17"/>
  <c r="M365" i="17" s="1"/>
  <c r="I365" i="17"/>
  <c r="I364" i="17" s="1"/>
  <c r="K365" i="17"/>
  <c r="O365" i="17"/>
  <c r="Q365" i="17"/>
  <c r="Q364" i="17" s="1"/>
  <c r="V365" i="17"/>
  <c r="G366" i="17"/>
  <c r="M366" i="17" s="1"/>
  <c r="I366" i="17"/>
  <c r="K366" i="17"/>
  <c r="K364" i="17" s="1"/>
  <c r="O366" i="17"/>
  <c r="Q366" i="17"/>
  <c r="V366" i="17"/>
  <c r="V364" i="17" s="1"/>
  <c r="G367" i="17"/>
  <c r="I367" i="17"/>
  <c r="K367" i="17"/>
  <c r="M367" i="17"/>
  <c r="O367" i="17"/>
  <c r="Q367" i="17"/>
  <c r="V367" i="17"/>
  <c r="G368" i="17"/>
  <c r="M368" i="17" s="1"/>
  <c r="I368" i="17"/>
  <c r="K368" i="17"/>
  <c r="O368" i="17"/>
  <c r="Q368" i="17"/>
  <c r="V368" i="17"/>
  <c r="I369" i="17"/>
  <c r="G370" i="17"/>
  <c r="M370" i="17" s="1"/>
  <c r="I370" i="17"/>
  <c r="K370" i="17"/>
  <c r="K369" i="17" s="1"/>
  <c r="O370" i="17"/>
  <c r="O369" i="17" s="1"/>
  <c r="Q370" i="17"/>
  <c r="V370" i="17"/>
  <c r="V369" i="17" s="1"/>
  <c r="G371" i="17"/>
  <c r="I371" i="17"/>
  <c r="K371" i="17"/>
  <c r="M371" i="17"/>
  <c r="O371" i="17"/>
  <c r="Q371" i="17"/>
  <c r="V371" i="17"/>
  <c r="G372" i="17"/>
  <c r="M372" i="17" s="1"/>
  <c r="I372" i="17"/>
  <c r="K372" i="17"/>
  <c r="O372" i="17"/>
  <c r="Q372" i="17"/>
  <c r="V372" i="17"/>
  <c r="G373" i="17"/>
  <c r="M373" i="17" s="1"/>
  <c r="I373" i="17"/>
  <c r="K373" i="17"/>
  <c r="O373" i="17"/>
  <c r="Q373" i="17"/>
  <c r="Q369" i="17" s="1"/>
  <c r="V373" i="17"/>
  <c r="G374" i="17"/>
  <c r="M374" i="17" s="1"/>
  <c r="I374" i="17"/>
  <c r="K374" i="17"/>
  <c r="O374" i="17"/>
  <c r="Q374" i="17"/>
  <c r="V374" i="17"/>
  <c r="G375" i="17"/>
  <c r="M375" i="17" s="1"/>
  <c r="I375" i="17"/>
  <c r="K375" i="17"/>
  <c r="O375" i="17"/>
  <c r="Q375" i="17"/>
  <c r="V375" i="17"/>
  <c r="G376" i="17"/>
  <c r="M376" i="17" s="1"/>
  <c r="I376" i="17"/>
  <c r="K376" i="17"/>
  <c r="O376" i="17"/>
  <c r="Q376" i="17"/>
  <c r="V376" i="17"/>
  <c r="AF378" i="17"/>
  <c r="G43" i="1" s="1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V8" i="16" s="1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83" i="1" s="1"/>
  <c r="I20" i="1" s="1"/>
  <c r="I16" i="16"/>
  <c r="K16" i="16"/>
  <c r="O16" i="16"/>
  <c r="Q16" i="16"/>
  <c r="V16" i="16"/>
  <c r="AF18" i="16"/>
  <c r="G46" i="1" s="1"/>
  <c r="G9" i="15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2" i="15"/>
  <c r="G13" i="15"/>
  <c r="M13" i="15" s="1"/>
  <c r="M12" i="15" s="1"/>
  <c r="I13" i="15"/>
  <c r="I12" i="15" s="1"/>
  <c r="K13" i="15"/>
  <c r="K12" i="15" s="1"/>
  <c r="O13" i="15"/>
  <c r="O12" i="15" s="1"/>
  <c r="Q13" i="15"/>
  <c r="Q12" i="15" s="1"/>
  <c r="V13" i="15"/>
  <c r="V12" i="15" s="1"/>
  <c r="G16" i="15"/>
  <c r="M16" i="15" s="1"/>
  <c r="I16" i="15"/>
  <c r="I15" i="15" s="1"/>
  <c r="K16" i="15"/>
  <c r="O16" i="15"/>
  <c r="O15" i="15" s="1"/>
  <c r="Q16" i="15"/>
  <c r="V16" i="15"/>
  <c r="V15" i="15" s="1"/>
  <c r="G18" i="15"/>
  <c r="AE334" i="15" s="1"/>
  <c r="F44" i="1" s="1"/>
  <c r="H44" i="1" s="1"/>
  <c r="I44" i="1" s="1"/>
  <c r="I18" i="15"/>
  <c r="K18" i="15"/>
  <c r="K15" i="15" s="1"/>
  <c r="O18" i="15"/>
  <c r="Q18" i="15"/>
  <c r="V18" i="15"/>
  <c r="G24" i="15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G41" i="15"/>
  <c r="M41" i="15" s="1"/>
  <c r="I41" i="15"/>
  <c r="K41" i="15"/>
  <c r="O41" i="15"/>
  <c r="Q41" i="15"/>
  <c r="Q15" i="15" s="1"/>
  <c r="V41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K51" i="15"/>
  <c r="Q51" i="15"/>
  <c r="G52" i="15"/>
  <c r="G51" i="15" s="1"/>
  <c r="I52" i="15"/>
  <c r="I51" i="15" s="1"/>
  <c r="K52" i="15"/>
  <c r="M52" i="15"/>
  <c r="M51" i="15" s="1"/>
  <c r="O52" i="15"/>
  <c r="O51" i="15" s="1"/>
  <c r="Q52" i="15"/>
  <c r="V52" i="15"/>
  <c r="V51" i="15" s="1"/>
  <c r="G60" i="15"/>
  <c r="M60" i="15" s="1"/>
  <c r="I60" i="15"/>
  <c r="I59" i="15" s="1"/>
  <c r="K60" i="15"/>
  <c r="O60" i="15"/>
  <c r="Q60" i="15"/>
  <c r="Q59" i="15" s="1"/>
  <c r="V60" i="15"/>
  <c r="V59" i="15" s="1"/>
  <c r="G61" i="15"/>
  <c r="M61" i="15" s="1"/>
  <c r="I61" i="15"/>
  <c r="K61" i="15"/>
  <c r="O61" i="15"/>
  <c r="O59" i="15" s="1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70" i="15"/>
  <c r="M70" i="15" s="1"/>
  <c r="I70" i="15"/>
  <c r="K70" i="15"/>
  <c r="O70" i="15"/>
  <c r="Q70" i="15"/>
  <c r="V70" i="15"/>
  <c r="G84" i="15"/>
  <c r="M84" i="15" s="1"/>
  <c r="I84" i="15"/>
  <c r="K84" i="15"/>
  <c r="O84" i="15"/>
  <c r="Q84" i="15"/>
  <c r="V84" i="15"/>
  <c r="G85" i="15"/>
  <c r="M85" i="15" s="1"/>
  <c r="I85" i="15"/>
  <c r="K85" i="15"/>
  <c r="K59" i="15" s="1"/>
  <c r="O85" i="15"/>
  <c r="Q85" i="15"/>
  <c r="V85" i="15"/>
  <c r="G86" i="15"/>
  <c r="I86" i="15"/>
  <c r="K86" i="15"/>
  <c r="M86" i="15"/>
  <c r="O86" i="15"/>
  <c r="Q86" i="15"/>
  <c r="V86" i="15"/>
  <c r="I89" i="15"/>
  <c r="O89" i="15"/>
  <c r="V89" i="15"/>
  <c r="G90" i="15"/>
  <c r="M90" i="15" s="1"/>
  <c r="M89" i="15" s="1"/>
  <c r="I90" i="15"/>
  <c r="K90" i="15"/>
  <c r="K89" i="15" s="1"/>
  <c r="O90" i="15"/>
  <c r="Q90" i="15"/>
  <c r="Q89" i="15" s="1"/>
  <c r="V90" i="15"/>
  <c r="G91" i="15"/>
  <c r="K91" i="15"/>
  <c r="M91" i="15"/>
  <c r="V91" i="15"/>
  <c r="G92" i="15"/>
  <c r="I92" i="15"/>
  <c r="I91" i="15" s="1"/>
  <c r="K92" i="15"/>
  <c r="M92" i="15"/>
  <c r="O92" i="15"/>
  <c r="O91" i="15" s="1"/>
  <c r="Q92" i="15"/>
  <c r="Q91" i="15" s="1"/>
  <c r="V92" i="15"/>
  <c r="G93" i="15"/>
  <c r="Q93" i="15"/>
  <c r="G94" i="15"/>
  <c r="I94" i="15"/>
  <c r="I93" i="15" s="1"/>
  <c r="K94" i="15"/>
  <c r="M94" i="15"/>
  <c r="O94" i="15"/>
  <c r="Q94" i="15"/>
  <c r="V94" i="15"/>
  <c r="V93" i="15" s="1"/>
  <c r="G95" i="15"/>
  <c r="M95" i="15" s="1"/>
  <c r="I95" i="15"/>
  <c r="K95" i="15"/>
  <c r="K93" i="15" s="1"/>
  <c r="O95" i="15"/>
  <c r="O93" i="15" s="1"/>
  <c r="Q95" i="15"/>
  <c r="V95" i="15"/>
  <c r="G97" i="15"/>
  <c r="M97" i="15" s="1"/>
  <c r="I97" i="15"/>
  <c r="I96" i="15" s="1"/>
  <c r="K97" i="15"/>
  <c r="K96" i="15" s="1"/>
  <c r="O97" i="15"/>
  <c r="O96" i="15" s="1"/>
  <c r="Q97" i="15"/>
  <c r="V97" i="15"/>
  <c r="V96" i="15" s="1"/>
  <c r="G98" i="15"/>
  <c r="M98" i="15" s="1"/>
  <c r="I98" i="15"/>
  <c r="K98" i="15"/>
  <c r="O98" i="15"/>
  <c r="Q98" i="15"/>
  <c r="Q96" i="15" s="1"/>
  <c r="V98" i="15"/>
  <c r="G99" i="15"/>
  <c r="I99" i="15"/>
  <c r="K99" i="15"/>
  <c r="M99" i="15"/>
  <c r="O99" i="15"/>
  <c r="Q99" i="15"/>
  <c r="V99" i="15"/>
  <c r="G100" i="15"/>
  <c r="I100" i="15"/>
  <c r="K100" i="15"/>
  <c r="M100" i="15"/>
  <c r="O100" i="15"/>
  <c r="Q100" i="15"/>
  <c r="V100" i="15"/>
  <c r="G101" i="15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M106" i="15" s="1"/>
  <c r="I106" i="15"/>
  <c r="K106" i="15"/>
  <c r="O106" i="15"/>
  <c r="Q106" i="15"/>
  <c r="V106" i="15"/>
  <c r="G108" i="15"/>
  <c r="M108" i="15" s="1"/>
  <c r="I108" i="15"/>
  <c r="I107" i="15" s="1"/>
  <c r="K108" i="15"/>
  <c r="O108" i="15"/>
  <c r="O107" i="15" s="1"/>
  <c r="Q108" i="15"/>
  <c r="V108" i="15"/>
  <c r="V107" i="15" s="1"/>
  <c r="G109" i="15"/>
  <c r="M109" i="15" s="1"/>
  <c r="I109" i="15"/>
  <c r="K109" i="15"/>
  <c r="O109" i="15"/>
  <c r="Q109" i="15"/>
  <c r="V109" i="15"/>
  <c r="G110" i="15"/>
  <c r="I110" i="15"/>
  <c r="K110" i="15"/>
  <c r="O110" i="15"/>
  <c r="Q110" i="15"/>
  <c r="Q107" i="15" s="1"/>
  <c r="V110" i="15"/>
  <c r="G111" i="15"/>
  <c r="I111" i="15"/>
  <c r="K111" i="15"/>
  <c r="M111" i="15"/>
  <c r="O111" i="15"/>
  <c r="Q111" i="15"/>
  <c r="V111" i="15"/>
  <c r="G112" i="15"/>
  <c r="M112" i="15" s="1"/>
  <c r="I112" i="15"/>
  <c r="K112" i="15"/>
  <c r="K107" i="15" s="1"/>
  <c r="O112" i="15"/>
  <c r="Q112" i="15"/>
  <c r="V112" i="15"/>
  <c r="G113" i="15"/>
  <c r="I113" i="15"/>
  <c r="K113" i="15"/>
  <c r="M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K117" i="15"/>
  <c r="O117" i="15"/>
  <c r="G118" i="15"/>
  <c r="I118" i="15"/>
  <c r="K118" i="15"/>
  <c r="O118" i="15"/>
  <c r="Q118" i="15"/>
  <c r="Q117" i="15" s="1"/>
  <c r="V118" i="15"/>
  <c r="V117" i="15" s="1"/>
  <c r="G119" i="15"/>
  <c r="I119" i="15"/>
  <c r="I117" i="15" s="1"/>
  <c r="K119" i="15"/>
  <c r="M119" i="15"/>
  <c r="O119" i="15"/>
  <c r="Q119" i="15"/>
  <c r="V119" i="15"/>
  <c r="G121" i="15"/>
  <c r="I121" i="15"/>
  <c r="I120" i="15" s="1"/>
  <c r="K121" i="15"/>
  <c r="M121" i="15"/>
  <c r="O121" i="15"/>
  <c r="Q121" i="15"/>
  <c r="V121" i="15"/>
  <c r="V120" i="15" s="1"/>
  <c r="G122" i="15"/>
  <c r="M122" i="15" s="1"/>
  <c r="I122" i="15"/>
  <c r="K122" i="15"/>
  <c r="O122" i="15"/>
  <c r="O120" i="15" s="1"/>
  <c r="Q122" i="15"/>
  <c r="V122" i="15"/>
  <c r="G123" i="15"/>
  <c r="M123" i="15" s="1"/>
  <c r="I123" i="15"/>
  <c r="K123" i="15"/>
  <c r="K120" i="15" s="1"/>
  <c r="O123" i="15"/>
  <c r="Q123" i="15"/>
  <c r="Q120" i="15" s="1"/>
  <c r="V123" i="15"/>
  <c r="G125" i="15"/>
  <c r="I125" i="15"/>
  <c r="K125" i="15"/>
  <c r="K124" i="15" s="1"/>
  <c r="M125" i="15"/>
  <c r="O125" i="15"/>
  <c r="O124" i="15" s="1"/>
  <c r="Q125" i="15"/>
  <c r="Q124" i="15" s="1"/>
  <c r="V125" i="15"/>
  <c r="G126" i="15"/>
  <c r="I126" i="15"/>
  <c r="K126" i="15"/>
  <c r="O126" i="15"/>
  <c r="Q126" i="15"/>
  <c r="V126" i="15"/>
  <c r="G127" i="15"/>
  <c r="I127" i="15"/>
  <c r="I124" i="15" s="1"/>
  <c r="K127" i="15"/>
  <c r="M127" i="15"/>
  <c r="O127" i="15"/>
  <c r="Q127" i="15"/>
  <c r="V127" i="15"/>
  <c r="V124" i="15" s="1"/>
  <c r="G128" i="15"/>
  <c r="I128" i="15"/>
  <c r="K128" i="15"/>
  <c r="M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2" i="15"/>
  <c r="I132" i="15"/>
  <c r="I131" i="15" s="1"/>
  <c r="K132" i="15"/>
  <c r="M132" i="15"/>
  <c r="O132" i="15"/>
  <c r="O131" i="15" s="1"/>
  <c r="Q132" i="15"/>
  <c r="V132" i="15"/>
  <c r="V131" i="15" s="1"/>
  <c r="G133" i="15"/>
  <c r="M133" i="15" s="1"/>
  <c r="I133" i="15"/>
  <c r="K133" i="15"/>
  <c r="O133" i="15"/>
  <c r="Q133" i="15"/>
  <c r="V133" i="15"/>
  <c r="G134" i="15"/>
  <c r="I134" i="15"/>
  <c r="K134" i="15"/>
  <c r="O134" i="15"/>
  <c r="Q134" i="15"/>
  <c r="Q131" i="15" s="1"/>
  <c r="V134" i="15"/>
  <c r="G135" i="15"/>
  <c r="I135" i="15"/>
  <c r="K135" i="15"/>
  <c r="M135" i="15"/>
  <c r="O135" i="15"/>
  <c r="Q135" i="15"/>
  <c r="V135" i="15"/>
  <c r="G136" i="15"/>
  <c r="I136" i="15"/>
  <c r="K136" i="15"/>
  <c r="K131" i="15" s="1"/>
  <c r="M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G141" i="15"/>
  <c r="I141" i="15"/>
  <c r="K141" i="15"/>
  <c r="M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57" i="15"/>
  <c r="I157" i="15"/>
  <c r="K157" i="15"/>
  <c r="M157" i="15"/>
  <c r="O157" i="15"/>
  <c r="Q157" i="15"/>
  <c r="V157" i="15"/>
  <c r="G158" i="15"/>
  <c r="G159" i="15"/>
  <c r="M159" i="15" s="1"/>
  <c r="I159" i="15"/>
  <c r="I158" i="15" s="1"/>
  <c r="K159" i="15"/>
  <c r="K158" i="15" s="1"/>
  <c r="O159" i="15"/>
  <c r="O158" i="15" s="1"/>
  <c r="Q159" i="15"/>
  <c r="V159" i="15"/>
  <c r="G161" i="15"/>
  <c r="M161" i="15" s="1"/>
  <c r="I161" i="15"/>
  <c r="K161" i="15"/>
  <c r="O161" i="15"/>
  <c r="Q161" i="15"/>
  <c r="Q158" i="15" s="1"/>
  <c r="V161" i="15"/>
  <c r="G163" i="15"/>
  <c r="I163" i="15"/>
  <c r="K163" i="15"/>
  <c r="M163" i="15"/>
  <c r="O163" i="15"/>
  <c r="Q163" i="15"/>
  <c r="V163" i="15"/>
  <c r="V158" i="15" s="1"/>
  <c r="G165" i="15"/>
  <c r="I165" i="15"/>
  <c r="K165" i="15"/>
  <c r="O165" i="15"/>
  <c r="Q165" i="15"/>
  <c r="Q164" i="15" s="1"/>
  <c r="V165" i="15"/>
  <c r="V164" i="15" s="1"/>
  <c r="G171" i="15"/>
  <c r="M171" i="15" s="1"/>
  <c r="I171" i="15"/>
  <c r="I164" i="15" s="1"/>
  <c r="K171" i="15"/>
  <c r="O171" i="15"/>
  <c r="Q171" i="15"/>
  <c r="V171" i="15"/>
  <c r="G182" i="15"/>
  <c r="I182" i="15"/>
  <c r="K182" i="15"/>
  <c r="K164" i="15" s="1"/>
  <c r="M182" i="15"/>
  <c r="O182" i="15"/>
  <c r="Q182" i="15"/>
  <c r="V182" i="15"/>
  <c r="G193" i="15"/>
  <c r="M193" i="15" s="1"/>
  <c r="I193" i="15"/>
  <c r="K193" i="15"/>
  <c r="O193" i="15"/>
  <c r="Q193" i="15"/>
  <c r="V193" i="15"/>
  <c r="G199" i="15"/>
  <c r="M199" i="15" s="1"/>
  <c r="I199" i="15"/>
  <c r="K199" i="15"/>
  <c r="O199" i="15"/>
  <c r="O164" i="15" s="1"/>
  <c r="Q199" i="15"/>
  <c r="V199" i="15"/>
  <c r="G201" i="15"/>
  <c r="M201" i="15" s="1"/>
  <c r="I201" i="15"/>
  <c r="K201" i="15"/>
  <c r="O201" i="15"/>
  <c r="Q201" i="15"/>
  <c r="V201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3" i="15"/>
  <c r="I213" i="15"/>
  <c r="I212" i="15" s="1"/>
  <c r="K213" i="15"/>
  <c r="K212" i="15" s="1"/>
  <c r="M213" i="15"/>
  <c r="O213" i="15"/>
  <c r="O212" i="15" s="1"/>
  <c r="Q213" i="15"/>
  <c r="V213" i="15"/>
  <c r="V212" i="15" s="1"/>
  <c r="G215" i="15"/>
  <c r="M215" i="15" s="1"/>
  <c r="I215" i="15"/>
  <c r="K215" i="15"/>
  <c r="O215" i="15"/>
  <c r="Q215" i="15"/>
  <c r="V215" i="15"/>
  <c r="G217" i="15"/>
  <c r="I217" i="15"/>
  <c r="K217" i="15"/>
  <c r="M217" i="15"/>
  <c r="O217" i="15"/>
  <c r="Q217" i="15"/>
  <c r="V217" i="15"/>
  <c r="G219" i="15"/>
  <c r="M219" i="15" s="1"/>
  <c r="I219" i="15"/>
  <c r="K219" i="15"/>
  <c r="O219" i="15"/>
  <c r="Q219" i="15"/>
  <c r="V219" i="15"/>
  <c r="G221" i="15"/>
  <c r="M221" i="15" s="1"/>
  <c r="I221" i="15"/>
  <c r="K221" i="15"/>
  <c r="O221" i="15"/>
  <c r="Q221" i="15"/>
  <c r="Q212" i="15" s="1"/>
  <c r="V221" i="15"/>
  <c r="G223" i="15"/>
  <c r="M223" i="15" s="1"/>
  <c r="I223" i="15"/>
  <c r="K223" i="15"/>
  <c r="O223" i="15"/>
  <c r="Q223" i="15"/>
  <c r="V223" i="15"/>
  <c r="G228" i="15"/>
  <c r="I228" i="15"/>
  <c r="K228" i="15"/>
  <c r="M228" i="15"/>
  <c r="O228" i="15"/>
  <c r="Q228" i="15"/>
  <c r="V228" i="15"/>
  <c r="G229" i="15"/>
  <c r="I229" i="15"/>
  <c r="K229" i="15"/>
  <c r="O229" i="15"/>
  <c r="Q229" i="15"/>
  <c r="V229" i="15"/>
  <c r="I230" i="15"/>
  <c r="V230" i="15"/>
  <c r="G231" i="15"/>
  <c r="M231" i="15" s="1"/>
  <c r="M230" i="15" s="1"/>
  <c r="I231" i="15"/>
  <c r="K231" i="15"/>
  <c r="K230" i="15" s="1"/>
  <c r="O231" i="15"/>
  <c r="Q231" i="15"/>
  <c r="Q230" i="15" s="1"/>
  <c r="V231" i="15"/>
  <c r="G233" i="15"/>
  <c r="I233" i="15"/>
  <c r="K233" i="15"/>
  <c r="M233" i="15"/>
  <c r="O233" i="15"/>
  <c r="Q233" i="15"/>
  <c r="V233" i="15"/>
  <c r="G235" i="15"/>
  <c r="I235" i="15"/>
  <c r="K235" i="15"/>
  <c r="M235" i="15"/>
  <c r="O235" i="15"/>
  <c r="O230" i="15" s="1"/>
  <c r="Q235" i="15"/>
  <c r="V235" i="15"/>
  <c r="G241" i="15"/>
  <c r="M241" i="15" s="1"/>
  <c r="I241" i="15"/>
  <c r="K241" i="15"/>
  <c r="O241" i="15"/>
  <c r="Q241" i="15"/>
  <c r="V241" i="15"/>
  <c r="V243" i="15"/>
  <c r="G244" i="15"/>
  <c r="M244" i="15" s="1"/>
  <c r="I244" i="15"/>
  <c r="I243" i="15" s="1"/>
  <c r="K244" i="15"/>
  <c r="K243" i="15" s="1"/>
  <c r="O244" i="15"/>
  <c r="O243" i="15" s="1"/>
  <c r="Q244" i="15"/>
  <c r="V244" i="15"/>
  <c r="G258" i="15"/>
  <c r="G243" i="15" s="1"/>
  <c r="I258" i="15"/>
  <c r="K258" i="15"/>
  <c r="O258" i="15"/>
  <c r="Q258" i="15"/>
  <c r="Q243" i="15" s="1"/>
  <c r="V258" i="15"/>
  <c r="G260" i="15"/>
  <c r="M260" i="15" s="1"/>
  <c r="I260" i="15"/>
  <c r="K260" i="15"/>
  <c r="O260" i="15"/>
  <c r="Q260" i="15"/>
  <c r="V260" i="15"/>
  <c r="G275" i="15"/>
  <c r="I275" i="15"/>
  <c r="K275" i="15"/>
  <c r="M275" i="15"/>
  <c r="O275" i="15"/>
  <c r="Q275" i="15"/>
  <c r="V275" i="15"/>
  <c r="G283" i="15"/>
  <c r="I283" i="15"/>
  <c r="I282" i="15" s="1"/>
  <c r="K283" i="15"/>
  <c r="M283" i="15"/>
  <c r="O283" i="15"/>
  <c r="O282" i="15" s="1"/>
  <c r="Q283" i="15"/>
  <c r="V283" i="15"/>
  <c r="V282" i="15" s="1"/>
  <c r="G284" i="15"/>
  <c r="M284" i="15" s="1"/>
  <c r="I284" i="15"/>
  <c r="K284" i="15"/>
  <c r="K282" i="15" s="1"/>
  <c r="O284" i="15"/>
  <c r="Q284" i="15"/>
  <c r="Q282" i="15" s="1"/>
  <c r="V284" i="15"/>
  <c r="G285" i="15"/>
  <c r="I285" i="15"/>
  <c r="K285" i="15"/>
  <c r="O285" i="15"/>
  <c r="Q285" i="15"/>
  <c r="V285" i="15"/>
  <c r="G286" i="15"/>
  <c r="I286" i="15"/>
  <c r="K286" i="15"/>
  <c r="M286" i="15"/>
  <c r="O286" i="15"/>
  <c r="Q286" i="15"/>
  <c r="V286" i="15"/>
  <c r="G287" i="15"/>
  <c r="M287" i="15" s="1"/>
  <c r="I287" i="15"/>
  <c r="K287" i="15"/>
  <c r="O287" i="15"/>
  <c r="Q287" i="15"/>
  <c r="V287" i="15"/>
  <c r="G288" i="15"/>
  <c r="I288" i="15"/>
  <c r="K288" i="15"/>
  <c r="M288" i="15"/>
  <c r="O288" i="15"/>
  <c r="Q288" i="15"/>
  <c r="V288" i="15"/>
  <c r="G289" i="15"/>
  <c r="I289" i="15"/>
  <c r="K289" i="15"/>
  <c r="M289" i="15"/>
  <c r="O289" i="15"/>
  <c r="Q289" i="15"/>
  <c r="V289" i="15"/>
  <c r="G290" i="15"/>
  <c r="M290" i="15" s="1"/>
  <c r="I290" i="15"/>
  <c r="K290" i="15"/>
  <c r="O290" i="15"/>
  <c r="Q290" i="15"/>
  <c r="V290" i="15"/>
  <c r="G291" i="15"/>
  <c r="M291" i="15" s="1"/>
  <c r="I291" i="15"/>
  <c r="K291" i="15"/>
  <c r="O291" i="15"/>
  <c r="Q291" i="15"/>
  <c r="V291" i="15"/>
  <c r="G292" i="15"/>
  <c r="M292" i="15" s="1"/>
  <c r="I292" i="15"/>
  <c r="K292" i="15"/>
  <c r="O292" i="15"/>
  <c r="Q292" i="15"/>
  <c r="V292" i="15"/>
  <c r="G293" i="15"/>
  <c r="M293" i="15" s="1"/>
  <c r="I293" i="15"/>
  <c r="K293" i="15"/>
  <c r="O293" i="15"/>
  <c r="Q293" i="15"/>
  <c r="V293" i="15"/>
  <c r="G294" i="15"/>
  <c r="M294" i="15" s="1"/>
  <c r="I294" i="15"/>
  <c r="K294" i="15"/>
  <c r="O294" i="15"/>
  <c r="Q294" i="15"/>
  <c r="V294" i="15"/>
  <c r="G295" i="15"/>
  <c r="M295" i="15" s="1"/>
  <c r="I295" i="15"/>
  <c r="K295" i="15"/>
  <c r="O295" i="15"/>
  <c r="Q295" i="15"/>
  <c r="V295" i="15"/>
  <c r="G296" i="15"/>
  <c r="M296" i="15" s="1"/>
  <c r="I296" i="15"/>
  <c r="K296" i="15"/>
  <c r="O296" i="15"/>
  <c r="Q296" i="15"/>
  <c r="V296" i="15"/>
  <c r="G297" i="15"/>
  <c r="I297" i="15"/>
  <c r="K297" i="15"/>
  <c r="M297" i="15"/>
  <c r="O297" i="15"/>
  <c r="Q297" i="15"/>
  <c r="V297" i="15"/>
  <c r="G298" i="15"/>
  <c r="M298" i="15" s="1"/>
  <c r="I298" i="15"/>
  <c r="K298" i="15"/>
  <c r="O298" i="15"/>
  <c r="Q298" i="15"/>
  <c r="V298" i="15"/>
  <c r="G299" i="15"/>
  <c r="I299" i="15"/>
  <c r="K299" i="15"/>
  <c r="M299" i="15"/>
  <c r="O299" i="15"/>
  <c r="Q299" i="15"/>
  <c r="V299" i="15"/>
  <c r="G300" i="15"/>
  <c r="I300" i="15"/>
  <c r="K300" i="15"/>
  <c r="M300" i="15"/>
  <c r="O300" i="15"/>
  <c r="Q300" i="15"/>
  <c r="V300" i="15"/>
  <c r="G301" i="15"/>
  <c r="M301" i="15" s="1"/>
  <c r="I301" i="15"/>
  <c r="K301" i="15"/>
  <c r="O301" i="15"/>
  <c r="Q301" i="15"/>
  <c r="V301" i="15"/>
  <c r="G302" i="15"/>
  <c r="M302" i="15" s="1"/>
  <c r="I302" i="15"/>
  <c r="K302" i="15"/>
  <c r="O302" i="15"/>
  <c r="Q302" i="15"/>
  <c r="V302" i="15"/>
  <c r="G303" i="15"/>
  <c r="M303" i="15" s="1"/>
  <c r="I303" i="15"/>
  <c r="K303" i="15"/>
  <c r="O303" i="15"/>
  <c r="Q303" i="15"/>
  <c r="V303" i="15"/>
  <c r="G304" i="15"/>
  <c r="I304" i="15"/>
  <c r="K304" i="15"/>
  <c r="M304" i="15"/>
  <c r="O304" i="15"/>
  <c r="Q304" i="15"/>
  <c r="V304" i="15"/>
  <c r="G305" i="15"/>
  <c r="I305" i="15"/>
  <c r="K305" i="15"/>
  <c r="M305" i="15"/>
  <c r="O305" i="15"/>
  <c r="Q305" i="15"/>
  <c r="V305" i="15"/>
  <c r="G306" i="15"/>
  <c r="I306" i="15"/>
  <c r="K306" i="15"/>
  <c r="M306" i="15"/>
  <c r="O306" i="15"/>
  <c r="Q306" i="15"/>
  <c r="V306" i="15"/>
  <c r="G307" i="15"/>
  <c r="M307" i="15" s="1"/>
  <c r="I307" i="15"/>
  <c r="K307" i="15"/>
  <c r="O307" i="15"/>
  <c r="Q307" i="15"/>
  <c r="V307" i="15"/>
  <c r="G308" i="15"/>
  <c r="M308" i="15" s="1"/>
  <c r="I308" i="15"/>
  <c r="K308" i="15"/>
  <c r="O308" i="15"/>
  <c r="Q308" i="15"/>
  <c r="V308" i="15"/>
  <c r="G309" i="15"/>
  <c r="M309" i="15" s="1"/>
  <c r="I309" i="15"/>
  <c r="K309" i="15"/>
  <c r="O309" i="15"/>
  <c r="Q309" i="15"/>
  <c r="V309" i="15"/>
  <c r="G310" i="15"/>
  <c r="M310" i="15" s="1"/>
  <c r="I310" i="15"/>
  <c r="K310" i="15"/>
  <c r="O310" i="15"/>
  <c r="Q310" i="15"/>
  <c r="V310" i="15"/>
  <c r="G311" i="15"/>
  <c r="M311" i="15" s="1"/>
  <c r="I311" i="15"/>
  <c r="K311" i="15"/>
  <c r="O311" i="15"/>
  <c r="Q311" i="15"/>
  <c r="V311" i="15"/>
  <c r="G312" i="15"/>
  <c r="M312" i="15" s="1"/>
  <c r="I312" i="15"/>
  <c r="K312" i="15"/>
  <c r="O312" i="15"/>
  <c r="Q312" i="15"/>
  <c r="V312" i="15"/>
  <c r="G313" i="15"/>
  <c r="M313" i="15" s="1"/>
  <c r="I313" i="15"/>
  <c r="K313" i="15"/>
  <c r="O313" i="15"/>
  <c r="Q313" i="15"/>
  <c r="V313" i="15"/>
  <c r="G314" i="15"/>
  <c r="I314" i="15"/>
  <c r="K314" i="15"/>
  <c r="M314" i="15"/>
  <c r="O314" i="15"/>
  <c r="Q314" i="15"/>
  <c r="V314" i="15"/>
  <c r="G315" i="15"/>
  <c r="M315" i="15" s="1"/>
  <c r="I315" i="15"/>
  <c r="K315" i="15"/>
  <c r="O315" i="15"/>
  <c r="Q315" i="15"/>
  <c r="V315" i="15"/>
  <c r="G316" i="15"/>
  <c r="I316" i="15"/>
  <c r="K316" i="15"/>
  <c r="M316" i="15"/>
  <c r="O316" i="15"/>
  <c r="Q316" i="15"/>
  <c r="V316" i="15"/>
  <c r="G317" i="15"/>
  <c r="M317" i="15" s="1"/>
  <c r="I317" i="15"/>
  <c r="K317" i="15"/>
  <c r="O317" i="15"/>
  <c r="Q317" i="15"/>
  <c r="V317" i="15"/>
  <c r="G318" i="15"/>
  <c r="M318" i="15" s="1"/>
  <c r="I318" i="15"/>
  <c r="K318" i="15"/>
  <c r="O318" i="15"/>
  <c r="Q318" i="15"/>
  <c r="V318" i="15"/>
  <c r="G319" i="15"/>
  <c r="M319" i="15" s="1"/>
  <c r="I319" i="15"/>
  <c r="K319" i="15"/>
  <c r="O319" i="15"/>
  <c r="Q319" i="15"/>
  <c r="V319" i="15"/>
  <c r="I320" i="15"/>
  <c r="G321" i="15"/>
  <c r="M321" i="15" s="1"/>
  <c r="I321" i="15"/>
  <c r="K321" i="15"/>
  <c r="K320" i="15" s="1"/>
  <c r="O321" i="15"/>
  <c r="O320" i="15" s="1"/>
  <c r="Q321" i="15"/>
  <c r="Q320" i="15" s="1"/>
  <c r="V321" i="15"/>
  <c r="G322" i="15"/>
  <c r="G320" i="15" s="1"/>
  <c r="I322" i="15"/>
  <c r="K322" i="15"/>
  <c r="M322" i="15"/>
  <c r="O322" i="15"/>
  <c r="Q322" i="15"/>
  <c r="V322" i="15"/>
  <c r="G323" i="15"/>
  <c r="I323" i="15"/>
  <c r="K323" i="15"/>
  <c r="M323" i="15"/>
  <c r="O323" i="15"/>
  <c r="Q323" i="15"/>
  <c r="V323" i="15"/>
  <c r="V320" i="15" s="1"/>
  <c r="G324" i="15"/>
  <c r="I324" i="15"/>
  <c r="K324" i="15"/>
  <c r="M324" i="15"/>
  <c r="O324" i="15"/>
  <c r="Q324" i="15"/>
  <c r="V324" i="15"/>
  <c r="V325" i="15"/>
  <c r="G326" i="15"/>
  <c r="M326" i="15" s="1"/>
  <c r="I326" i="15"/>
  <c r="I325" i="15" s="1"/>
  <c r="K326" i="15"/>
  <c r="K325" i="15" s="1"/>
  <c r="O326" i="15"/>
  <c r="O325" i="15" s="1"/>
  <c r="Q326" i="15"/>
  <c r="V326" i="15"/>
  <c r="G327" i="15"/>
  <c r="I327" i="15"/>
  <c r="K327" i="15"/>
  <c r="O327" i="15"/>
  <c r="Q327" i="15"/>
  <c r="Q325" i="15" s="1"/>
  <c r="V327" i="15"/>
  <c r="G328" i="15"/>
  <c r="I328" i="15"/>
  <c r="K328" i="15"/>
  <c r="M328" i="15"/>
  <c r="O328" i="15"/>
  <c r="Q328" i="15"/>
  <c r="V328" i="15"/>
  <c r="G329" i="15"/>
  <c r="M329" i="15" s="1"/>
  <c r="I329" i="15"/>
  <c r="K329" i="15"/>
  <c r="O329" i="15"/>
  <c r="Q329" i="15"/>
  <c r="V329" i="15"/>
  <c r="G330" i="15"/>
  <c r="I330" i="15"/>
  <c r="K330" i="15"/>
  <c r="M330" i="15"/>
  <c r="O330" i="15"/>
  <c r="Q330" i="15"/>
  <c r="V330" i="15"/>
  <c r="G331" i="15"/>
  <c r="I331" i="15"/>
  <c r="K331" i="15"/>
  <c r="M331" i="15"/>
  <c r="O331" i="15"/>
  <c r="Q331" i="15"/>
  <c r="V331" i="15"/>
  <c r="G332" i="15"/>
  <c r="M332" i="15" s="1"/>
  <c r="I332" i="15"/>
  <c r="K332" i="15"/>
  <c r="O332" i="15"/>
  <c r="Q332" i="15"/>
  <c r="V332" i="15"/>
  <c r="AF334" i="15"/>
  <c r="G44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59" i="1" s="1"/>
  <c r="K10" i="14"/>
  <c r="Q10" i="14"/>
  <c r="G11" i="14"/>
  <c r="M11" i="14" s="1"/>
  <c r="M10" i="14" s="1"/>
  <c r="I11" i="14"/>
  <c r="I10" i="14" s="1"/>
  <c r="K11" i="14"/>
  <c r="O11" i="14"/>
  <c r="O10" i="14" s="1"/>
  <c r="Q11" i="14"/>
  <c r="V11" i="14"/>
  <c r="V10" i="14" s="1"/>
  <c r="G13" i="14"/>
  <c r="K13" i="14"/>
  <c r="O13" i="14"/>
  <c r="G14" i="14"/>
  <c r="I14" i="14"/>
  <c r="I13" i="14" s="1"/>
  <c r="K14" i="14"/>
  <c r="M14" i="14"/>
  <c r="M13" i="14" s="1"/>
  <c r="O14" i="14"/>
  <c r="Q14" i="14"/>
  <c r="Q13" i="14" s="1"/>
  <c r="V14" i="14"/>
  <c r="V13" i="14" s="1"/>
  <c r="K16" i="14"/>
  <c r="O16" i="14"/>
  <c r="V16" i="14"/>
  <c r="G17" i="14"/>
  <c r="M17" i="14" s="1"/>
  <c r="M16" i="14" s="1"/>
  <c r="I17" i="14"/>
  <c r="I16" i="14" s="1"/>
  <c r="K17" i="14"/>
  <c r="O17" i="14"/>
  <c r="Q17" i="14"/>
  <c r="Q16" i="14" s="1"/>
  <c r="V17" i="14"/>
  <c r="K18" i="14"/>
  <c r="O18" i="14"/>
  <c r="V18" i="14"/>
  <c r="G19" i="14"/>
  <c r="M19" i="14" s="1"/>
  <c r="M18" i="14" s="1"/>
  <c r="I19" i="14"/>
  <c r="I18" i="14" s="1"/>
  <c r="K19" i="14"/>
  <c r="O19" i="14"/>
  <c r="Q19" i="14"/>
  <c r="Q18" i="14" s="1"/>
  <c r="V19" i="14"/>
  <c r="G20" i="14"/>
  <c r="V20" i="14"/>
  <c r="G21" i="14"/>
  <c r="M21" i="14" s="1"/>
  <c r="M20" i="14" s="1"/>
  <c r="I21" i="14"/>
  <c r="I20" i="14" s="1"/>
  <c r="K21" i="14"/>
  <c r="O21" i="14"/>
  <c r="Q21" i="14"/>
  <c r="Q20" i="14" s="1"/>
  <c r="V21" i="14"/>
  <c r="G23" i="14"/>
  <c r="M23" i="14" s="1"/>
  <c r="I23" i="14"/>
  <c r="K23" i="14"/>
  <c r="K20" i="14" s="1"/>
  <c r="O23" i="14"/>
  <c r="O20" i="14" s="1"/>
  <c r="Q23" i="14"/>
  <c r="V23" i="14"/>
  <c r="Q25" i="14"/>
  <c r="G26" i="14"/>
  <c r="I26" i="14"/>
  <c r="K26" i="14"/>
  <c r="K25" i="14" s="1"/>
  <c r="O26" i="14"/>
  <c r="O25" i="14" s="1"/>
  <c r="Q26" i="14"/>
  <c r="V26" i="14"/>
  <c r="V25" i="14" s="1"/>
  <c r="G28" i="14"/>
  <c r="M28" i="14" s="1"/>
  <c r="I28" i="14"/>
  <c r="I25" i="14" s="1"/>
  <c r="K28" i="14"/>
  <c r="O28" i="14"/>
  <c r="Q28" i="14"/>
  <c r="V28" i="14"/>
  <c r="G29" i="14"/>
  <c r="M29" i="14" s="1"/>
  <c r="I29" i="14"/>
  <c r="K29" i="14"/>
  <c r="O29" i="14"/>
  <c r="Q29" i="14"/>
  <c r="V29" i="14"/>
  <c r="G34" i="14"/>
  <c r="I34" i="14"/>
  <c r="K34" i="14"/>
  <c r="M34" i="14"/>
  <c r="O34" i="14"/>
  <c r="Q34" i="14"/>
  <c r="V34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AF42" i="14"/>
  <c r="G41" i="1" s="1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Q8" i="13" s="1"/>
  <c r="V15" i="13"/>
  <c r="G17" i="13"/>
  <c r="AE464" i="13" s="1"/>
  <c r="F42" i="1" s="1"/>
  <c r="H42" i="1" s="1"/>
  <c r="I42" i="1" s="1"/>
  <c r="I17" i="13"/>
  <c r="K17" i="13"/>
  <c r="O17" i="13"/>
  <c r="Q17" i="13"/>
  <c r="V17" i="13"/>
  <c r="O19" i="13"/>
  <c r="G20" i="13"/>
  <c r="G19" i="13" s="1"/>
  <c r="I20" i="13"/>
  <c r="I19" i="13" s="1"/>
  <c r="K20" i="13"/>
  <c r="K19" i="13" s="1"/>
  <c r="O20" i="13"/>
  <c r="Q20" i="13"/>
  <c r="Q19" i="13" s="1"/>
  <c r="V20" i="13"/>
  <c r="V19" i="13" s="1"/>
  <c r="G23" i="13"/>
  <c r="M23" i="13" s="1"/>
  <c r="I23" i="13"/>
  <c r="K23" i="13"/>
  <c r="K22" i="13" s="1"/>
  <c r="O23" i="13"/>
  <c r="O22" i="13" s="1"/>
  <c r="Q23" i="13"/>
  <c r="V23" i="13"/>
  <c r="G25" i="13"/>
  <c r="I25" i="13"/>
  <c r="K25" i="13"/>
  <c r="M25" i="13"/>
  <c r="O25" i="13"/>
  <c r="Q25" i="13"/>
  <c r="V25" i="13"/>
  <c r="G31" i="13"/>
  <c r="M31" i="13" s="1"/>
  <c r="I31" i="13"/>
  <c r="K31" i="13"/>
  <c r="O31" i="13"/>
  <c r="Q31" i="13"/>
  <c r="Q22" i="13" s="1"/>
  <c r="V31" i="13"/>
  <c r="G37" i="13"/>
  <c r="I37" i="13"/>
  <c r="K37" i="13"/>
  <c r="M37" i="13"/>
  <c r="O37" i="13"/>
  <c r="Q37" i="13"/>
  <c r="V37" i="13"/>
  <c r="G40" i="13"/>
  <c r="M40" i="13" s="1"/>
  <c r="I40" i="13"/>
  <c r="K40" i="13"/>
  <c r="O40" i="13"/>
  <c r="Q40" i="13"/>
  <c r="V40" i="13"/>
  <c r="V22" i="13" s="1"/>
  <c r="G53" i="13"/>
  <c r="M53" i="13" s="1"/>
  <c r="I53" i="13"/>
  <c r="K53" i="13"/>
  <c r="O53" i="13"/>
  <c r="Q53" i="13"/>
  <c r="V53" i="13"/>
  <c r="G58" i="13"/>
  <c r="M58" i="13" s="1"/>
  <c r="I58" i="13"/>
  <c r="K58" i="13"/>
  <c r="O58" i="13"/>
  <c r="Q58" i="13"/>
  <c r="V58" i="13"/>
  <c r="G60" i="13"/>
  <c r="M60" i="13" s="1"/>
  <c r="I60" i="13"/>
  <c r="I22" i="13" s="1"/>
  <c r="K60" i="13"/>
  <c r="O60" i="13"/>
  <c r="Q60" i="13"/>
  <c r="V60" i="13"/>
  <c r="G64" i="13"/>
  <c r="M64" i="13" s="1"/>
  <c r="I64" i="13"/>
  <c r="K64" i="13"/>
  <c r="O64" i="13"/>
  <c r="Q64" i="13"/>
  <c r="V64" i="13"/>
  <c r="G67" i="13"/>
  <c r="I57" i="1" s="1"/>
  <c r="G68" i="13"/>
  <c r="I68" i="13"/>
  <c r="I67" i="13" s="1"/>
  <c r="K68" i="13"/>
  <c r="K67" i="13" s="1"/>
  <c r="M68" i="13"/>
  <c r="O68" i="13"/>
  <c r="O67" i="13" s="1"/>
  <c r="Q68" i="13"/>
  <c r="Q67" i="13" s="1"/>
  <c r="V68" i="13"/>
  <c r="V67" i="13" s="1"/>
  <c r="G70" i="13"/>
  <c r="M70" i="13" s="1"/>
  <c r="I70" i="13"/>
  <c r="K70" i="13"/>
  <c r="O70" i="13"/>
  <c r="Q70" i="13"/>
  <c r="V70" i="13"/>
  <c r="G72" i="13"/>
  <c r="I72" i="13"/>
  <c r="K72" i="13"/>
  <c r="M72" i="13"/>
  <c r="O72" i="13"/>
  <c r="Q72" i="13"/>
  <c r="V72" i="13"/>
  <c r="O74" i="13"/>
  <c r="G75" i="13"/>
  <c r="I75" i="13"/>
  <c r="I74" i="13" s="1"/>
  <c r="K75" i="13"/>
  <c r="K74" i="13" s="1"/>
  <c r="O75" i="13"/>
  <c r="Q75" i="13"/>
  <c r="Q74" i="13" s="1"/>
  <c r="V75" i="13"/>
  <c r="V74" i="13" s="1"/>
  <c r="G76" i="13"/>
  <c r="M76" i="13" s="1"/>
  <c r="I76" i="13"/>
  <c r="K76" i="13"/>
  <c r="O76" i="13"/>
  <c r="Q76" i="13"/>
  <c r="V76" i="13"/>
  <c r="K77" i="13"/>
  <c r="G78" i="13"/>
  <c r="M78" i="13" s="1"/>
  <c r="M77" i="13" s="1"/>
  <c r="I78" i="13"/>
  <c r="I77" i="13" s="1"/>
  <c r="K78" i="13"/>
  <c r="O78" i="13"/>
  <c r="O77" i="13" s="1"/>
  <c r="Q78" i="13"/>
  <c r="Q77" i="13" s="1"/>
  <c r="V78" i="13"/>
  <c r="V77" i="13" s="1"/>
  <c r="G86" i="13"/>
  <c r="I86" i="13"/>
  <c r="K86" i="13"/>
  <c r="K85" i="13" s="1"/>
  <c r="M86" i="13"/>
  <c r="O86" i="13"/>
  <c r="Q86" i="13"/>
  <c r="Q85" i="13" s="1"/>
  <c r="V86" i="13"/>
  <c r="V85" i="13" s="1"/>
  <c r="G88" i="13"/>
  <c r="I88" i="13"/>
  <c r="K88" i="13"/>
  <c r="M88" i="13"/>
  <c r="O88" i="13"/>
  <c r="Q88" i="13"/>
  <c r="V88" i="13"/>
  <c r="G90" i="13"/>
  <c r="G85" i="13" s="1"/>
  <c r="I90" i="13"/>
  <c r="K90" i="13"/>
  <c r="O90" i="13"/>
  <c r="O85" i="13" s="1"/>
  <c r="Q90" i="13"/>
  <c r="V90" i="13"/>
  <c r="G92" i="13"/>
  <c r="M92" i="13" s="1"/>
  <c r="I92" i="13"/>
  <c r="K92" i="13"/>
  <c r="O92" i="13"/>
  <c r="Q92" i="13"/>
  <c r="V92" i="13"/>
  <c r="G94" i="13"/>
  <c r="M94" i="13" s="1"/>
  <c r="I94" i="13"/>
  <c r="I85" i="13" s="1"/>
  <c r="K94" i="13"/>
  <c r="O94" i="13"/>
  <c r="Q94" i="13"/>
  <c r="V94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I101" i="13"/>
  <c r="K101" i="13"/>
  <c r="M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11" i="13"/>
  <c r="M111" i="13" s="1"/>
  <c r="I111" i="13"/>
  <c r="K111" i="13"/>
  <c r="O111" i="13"/>
  <c r="Q111" i="13"/>
  <c r="V111" i="13"/>
  <c r="G124" i="13"/>
  <c r="M124" i="13" s="1"/>
  <c r="I124" i="13"/>
  <c r="K124" i="13"/>
  <c r="O124" i="13"/>
  <c r="Q124" i="13"/>
  <c r="V124" i="13"/>
  <c r="G127" i="13"/>
  <c r="M127" i="13" s="1"/>
  <c r="I127" i="13"/>
  <c r="K127" i="13"/>
  <c r="O127" i="13"/>
  <c r="Q127" i="13"/>
  <c r="V127" i="13"/>
  <c r="G128" i="13"/>
  <c r="M128" i="13" s="1"/>
  <c r="I128" i="13"/>
  <c r="K128" i="13"/>
  <c r="O128" i="13"/>
  <c r="Q128" i="13"/>
  <c r="V128" i="13"/>
  <c r="K133" i="13"/>
  <c r="V133" i="13"/>
  <c r="G134" i="13"/>
  <c r="G133" i="13" s="1"/>
  <c r="I134" i="13"/>
  <c r="I133" i="13" s="1"/>
  <c r="K134" i="13"/>
  <c r="O134" i="13"/>
  <c r="O133" i="13" s="1"/>
  <c r="Q134" i="13"/>
  <c r="Q133" i="13" s="1"/>
  <c r="V134" i="13"/>
  <c r="Q135" i="13"/>
  <c r="G136" i="13"/>
  <c r="M136" i="13" s="1"/>
  <c r="I136" i="13"/>
  <c r="I135" i="13" s="1"/>
  <c r="K136" i="13"/>
  <c r="K135" i="13" s="1"/>
  <c r="O136" i="13"/>
  <c r="Q136" i="13"/>
  <c r="V136" i="13"/>
  <c r="V135" i="13" s="1"/>
  <c r="G140" i="13"/>
  <c r="M140" i="13" s="1"/>
  <c r="I140" i="13"/>
  <c r="K140" i="13"/>
  <c r="O140" i="13"/>
  <c r="O135" i="13" s="1"/>
  <c r="Q140" i="13"/>
  <c r="V140" i="13"/>
  <c r="G143" i="13"/>
  <c r="M143" i="13" s="1"/>
  <c r="I143" i="13"/>
  <c r="K143" i="13"/>
  <c r="O143" i="13"/>
  <c r="Q143" i="13"/>
  <c r="V143" i="13"/>
  <c r="I144" i="13"/>
  <c r="O144" i="13"/>
  <c r="G145" i="13"/>
  <c r="G144" i="13" s="1"/>
  <c r="I145" i="13"/>
  <c r="K145" i="13"/>
  <c r="K144" i="13" s="1"/>
  <c r="M145" i="13"/>
  <c r="M144" i="13" s="1"/>
  <c r="O145" i="13"/>
  <c r="Q145" i="13"/>
  <c r="Q144" i="13" s="1"/>
  <c r="V145" i="13"/>
  <c r="V144" i="13" s="1"/>
  <c r="G147" i="13"/>
  <c r="I147" i="13"/>
  <c r="I146" i="13" s="1"/>
  <c r="K147" i="13"/>
  <c r="M147" i="13"/>
  <c r="O147" i="13"/>
  <c r="O146" i="13" s="1"/>
  <c r="Q147" i="13"/>
  <c r="Q146" i="13" s="1"/>
  <c r="V147" i="13"/>
  <c r="G148" i="13"/>
  <c r="M148" i="13" s="1"/>
  <c r="I148" i="13"/>
  <c r="K148" i="13"/>
  <c r="K146" i="13" s="1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V146" i="13" s="1"/>
  <c r="G156" i="13"/>
  <c r="I156" i="13"/>
  <c r="I155" i="13" s="1"/>
  <c r="K156" i="13"/>
  <c r="K155" i="13" s="1"/>
  <c r="O156" i="13"/>
  <c r="Q156" i="13"/>
  <c r="Q155" i="13" s="1"/>
  <c r="V156" i="13"/>
  <c r="V155" i="13" s="1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I159" i="13"/>
  <c r="K159" i="13"/>
  <c r="M159" i="13"/>
  <c r="O159" i="13"/>
  <c r="Q159" i="13"/>
  <c r="V159" i="13"/>
  <c r="G160" i="13"/>
  <c r="M160" i="13" s="1"/>
  <c r="I160" i="13"/>
  <c r="K160" i="13"/>
  <c r="O160" i="13"/>
  <c r="O155" i="13" s="1"/>
  <c r="Q160" i="13"/>
  <c r="V160" i="13"/>
  <c r="G161" i="13"/>
  <c r="I161" i="13"/>
  <c r="K161" i="13"/>
  <c r="M161" i="13"/>
  <c r="O161" i="13"/>
  <c r="Q161" i="13"/>
  <c r="V161" i="13"/>
  <c r="G163" i="13"/>
  <c r="M163" i="13" s="1"/>
  <c r="I163" i="13"/>
  <c r="I162" i="13" s="1"/>
  <c r="K163" i="13"/>
  <c r="O163" i="13"/>
  <c r="O162" i="13" s="1"/>
  <c r="Q163" i="13"/>
  <c r="Q162" i="13" s="1"/>
  <c r="V163" i="13"/>
  <c r="G164" i="13"/>
  <c r="I164" i="13"/>
  <c r="K164" i="13"/>
  <c r="K162" i="13" s="1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I169" i="13"/>
  <c r="K169" i="13"/>
  <c r="M169" i="13"/>
  <c r="O169" i="13"/>
  <c r="Q169" i="13"/>
  <c r="V169" i="13"/>
  <c r="G170" i="13"/>
  <c r="I170" i="13"/>
  <c r="K170" i="13"/>
  <c r="M170" i="13"/>
  <c r="O170" i="13"/>
  <c r="Q170" i="13"/>
  <c r="V170" i="13"/>
  <c r="V162" i="13" s="1"/>
  <c r="G172" i="13"/>
  <c r="I172" i="13"/>
  <c r="I171" i="13" s="1"/>
  <c r="K172" i="13"/>
  <c r="K171" i="13" s="1"/>
  <c r="O172" i="13"/>
  <c r="Q172" i="13"/>
  <c r="Q171" i="13" s="1"/>
  <c r="V172" i="13"/>
  <c r="V171" i="13" s="1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O171" i="13" s="1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I189" i="13"/>
  <c r="K189" i="13"/>
  <c r="M189" i="13"/>
  <c r="O189" i="13"/>
  <c r="Q189" i="13"/>
  <c r="V189" i="13"/>
  <c r="G191" i="13"/>
  <c r="M191" i="13" s="1"/>
  <c r="I191" i="13"/>
  <c r="K191" i="13"/>
  <c r="O191" i="13"/>
  <c r="Q191" i="13"/>
  <c r="V191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I194" i="13"/>
  <c r="K194" i="13"/>
  <c r="M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I202" i="13"/>
  <c r="K202" i="13"/>
  <c r="M202" i="13"/>
  <c r="O202" i="13"/>
  <c r="Q202" i="13"/>
  <c r="V202" i="13"/>
  <c r="G204" i="13"/>
  <c r="M204" i="13" s="1"/>
  <c r="I204" i="13"/>
  <c r="I203" i="13" s="1"/>
  <c r="K204" i="13"/>
  <c r="K203" i="13" s="1"/>
  <c r="O204" i="13"/>
  <c r="O203" i="13" s="1"/>
  <c r="Q204" i="13"/>
  <c r="Q203" i="13" s="1"/>
  <c r="V204" i="13"/>
  <c r="G205" i="13"/>
  <c r="I205" i="13"/>
  <c r="K205" i="13"/>
  <c r="O205" i="13"/>
  <c r="Q205" i="13"/>
  <c r="V205" i="13"/>
  <c r="G206" i="13"/>
  <c r="I206" i="13"/>
  <c r="K206" i="13"/>
  <c r="M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I208" i="13"/>
  <c r="K208" i="13"/>
  <c r="M208" i="13"/>
  <c r="O208" i="13"/>
  <c r="Q208" i="13"/>
  <c r="V208" i="13"/>
  <c r="G209" i="13"/>
  <c r="I209" i="13"/>
  <c r="K209" i="13"/>
  <c r="M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I211" i="13"/>
  <c r="K211" i="13"/>
  <c r="M211" i="13"/>
  <c r="O211" i="13"/>
  <c r="Q211" i="13"/>
  <c r="V211" i="13"/>
  <c r="V203" i="13" s="1"/>
  <c r="G212" i="13"/>
  <c r="M212" i="13" s="1"/>
  <c r="I212" i="13"/>
  <c r="K212" i="13"/>
  <c r="O212" i="13"/>
  <c r="Q212" i="13"/>
  <c r="V212" i="13"/>
  <c r="Q213" i="13"/>
  <c r="G214" i="13"/>
  <c r="M214" i="13" s="1"/>
  <c r="M213" i="13" s="1"/>
  <c r="I214" i="13"/>
  <c r="I213" i="13" s="1"/>
  <c r="K214" i="13"/>
  <c r="O214" i="13"/>
  <c r="O213" i="13" s="1"/>
  <c r="Q214" i="13"/>
  <c r="V214" i="13"/>
  <c r="V213" i="13" s="1"/>
  <c r="G215" i="13"/>
  <c r="M215" i="13" s="1"/>
  <c r="I215" i="13"/>
  <c r="K215" i="13"/>
  <c r="K213" i="13" s="1"/>
  <c r="O215" i="13"/>
  <c r="Q215" i="13"/>
  <c r="V215" i="13"/>
  <c r="G217" i="13"/>
  <c r="I217" i="13"/>
  <c r="I216" i="13" s="1"/>
  <c r="K217" i="13"/>
  <c r="K216" i="13" s="1"/>
  <c r="M217" i="13"/>
  <c r="O217" i="13"/>
  <c r="O216" i="13" s="1"/>
  <c r="Q217" i="13"/>
  <c r="V217" i="13"/>
  <c r="V216" i="13" s="1"/>
  <c r="G218" i="13"/>
  <c r="G216" i="13" s="1"/>
  <c r="I218" i="13"/>
  <c r="K218" i="13"/>
  <c r="O218" i="13"/>
  <c r="Q218" i="13"/>
  <c r="Q216" i="13" s="1"/>
  <c r="V218" i="13"/>
  <c r="G219" i="13"/>
  <c r="I219" i="13"/>
  <c r="K219" i="13"/>
  <c r="M219" i="13"/>
  <c r="O219" i="13"/>
  <c r="Q219" i="13"/>
  <c r="V219" i="13"/>
  <c r="G221" i="13"/>
  <c r="I221" i="13"/>
  <c r="I220" i="13" s="1"/>
  <c r="K221" i="13"/>
  <c r="K220" i="13" s="1"/>
  <c r="O221" i="13"/>
  <c r="Q221" i="13"/>
  <c r="Q220" i="13" s="1"/>
  <c r="V221" i="13"/>
  <c r="V220" i="13" s="1"/>
  <c r="G222" i="13"/>
  <c r="I222" i="13"/>
  <c r="K222" i="13"/>
  <c r="M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O220" i="13" s="1"/>
  <c r="Q225" i="13"/>
  <c r="V225" i="13"/>
  <c r="G226" i="13"/>
  <c r="I226" i="13"/>
  <c r="K226" i="13"/>
  <c r="M226" i="13"/>
  <c r="O226" i="13"/>
  <c r="Q226" i="13"/>
  <c r="V226" i="13"/>
  <c r="G228" i="13"/>
  <c r="M228" i="13" s="1"/>
  <c r="I228" i="13"/>
  <c r="I227" i="13" s="1"/>
  <c r="K228" i="13"/>
  <c r="K227" i="13" s="1"/>
  <c r="O228" i="13"/>
  <c r="O227" i="13" s="1"/>
  <c r="Q228" i="13"/>
  <c r="Q227" i="13" s="1"/>
  <c r="V228" i="13"/>
  <c r="G229" i="13"/>
  <c r="I229" i="13"/>
  <c r="K229" i="13"/>
  <c r="O229" i="13"/>
  <c r="Q229" i="13"/>
  <c r="V229" i="13"/>
  <c r="G230" i="13"/>
  <c r="I230" i="13"/>
  <c r="K230" i="13"/>
  <c r="M230" i="13"/>
  <c r="O230" i="13"/>
  <c r="Q230" i="13"/>
  <c r="V230" i="13"/>
  <c r="V227" i="13" s="1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I234" i="13"/>
  <c r="K234" i="13"/>
  <c r="M234" i="13"/>
  <c r="O234" i="13"/>
  <c r="Q234" i="13"/>
  <c r="V234" i="13"/>
  <c r="G235" i="13"/>
  <c r="I235" i="13"/>
  <c r="K235" i="13"/>
  <c r="M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53" i="13"/>
  <c r="M253" i="13" s="1"/>
  <c r="I253" i="13"/>
  <c r="K253" i="13"/>
  <c r="O253" i="13"/>
  <c r="Q253" i="13"/>
  <c r="V253" i="13"/>
  <c r="G255" i="13"/>
  <c r="I255" i="13"/>
  <c r="K255" i="13"/>
  <c r="K254" i="13" s="1"/>
  <c r="M255" i="13"/>
  <c r="O255" i="13"/>
  <c r="Q255" i="13"/>
  <c r="Q254" i="13" s="1"/>
  <c r="V255" i="13"/>
  <c r="V254" i="13" s="1"/>
  <c r="G257" i="13"/>
  <c r="I257" i="13"/>
  <c r="K257" i="13"/>
  <c r="M257" i="13"/>
  <c r="O257" i="13"/>
  <c r="Q257" i="13"/>
  <c r="V257" i="13"/>
  <c r="G259" i="13"/>
  <c r="M259" i="13" s="1"/>
  <c r="I259" i="13"/>
  <c r="K259" i="13"/>
  <c r="O259" i="13"/>
  <c r="O254" i="13" s="1"/>
  <c r="Q259" i="13"/>
  <c r="V259" i="13"/>
  <c r="G261" i="13"/>
  <c r="M261" i="13" s="1"/>
  <c r="I261" i="13"/>
  <c r="K261" i="13"/>
  <c r="O261" i="13"/>
  <c r="Q261" i="13"/>
  <c r="V261" i="13"/>
  <c r="G263" i="13"/>
  <c r="I263" i="13"/>
  <c r="I254" i="13" s="1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7" i="13"/>
  <c r="M267" i="13" s="1"/>
  <c r="I267" i="13"/>
  <c r="K267" i="13"/>
  <c r="O267" i="13"/>
  <c r="Q267" i="13"/>
  <c r="V267" i="13"/>
  <c r="G272" i="13"/>
  <c r="M272" i="13" s="1"/>
  <c r="I272" i="13"/>
  <c r="K272" i="13"/>
  <c r="O272" i="13"/>
  <c r="Q272" i="13"/>
  <c r="V272" i="13"/>
  <c r="G274" i="13"/>
  <c r="I274" i="13"/>
  <c r="I273" i="13" s="1"/>
  <c r="K274" i="13"/>
  <c r="M274" i="13"/>
  <c r="O274" i="13"/>
  <c r="O273" i="13" s="1"/>
  <c r="Q274" i="13"/>
  <c r="V274" i="13"/>
  <c r="V273" i="13" s="1"/>
  <c r="G280" i="13"/>
  <c r="M280" i="13" s="1"/>
  <c r="I280" i="13"/>
  <c r="K280" i="13"/>
  <c r="O280" i="13"/>
  <c r="Q280" i="13"/>
  <c r="V280" i="13"/>
  <c r="G291" i="13"/>
  <c r="M291" i="13" s="1"/>
  <c r="I291" i="13"/>
  <c r="K291" i="13"/>
  <c r="O291" i="13"/>
  <c r="Q291" i="13"/>
  <c r="Q273" i="13" s="1"/>
  <c r="V291" i="13"/>
  <c r="G302" i="13"/>
  <c r="I302" i="13"/>
  <c r="K302" i="13"/>
  <c r="M302" i="13"/>
  <c r="O302" i="13"/>
  <c r="Q302" i="13"/>
  <c r="V302" i="13"/>
  <c r="G308" i="13"/>
  <c r="M308" i="13" s="1"/>
  <c r="I308" i="13"/>
  <c r="K308" i="13"/>
  <c r="K273" i="13" s="1"/>
  <c r="O308" i="13"/>
  <c r="Q308" i="13"/>
  <c r="V308" i="13"/>
  <c r="G310" i="13"/>
  <c r="M310" i="13" s="1"/>
  <c r="I310" i="13"/>
  <c r="K310" i="13"/>
  <c r="O310" i="13"/>
  <c r="Q310" i="13"/>
  <c r="V310" i="13"/>
  <c r="G319" i="13"/>
  <c r="M319" i="13" s="1"/>
  <c r="I319" i="13"/>
  <c r="K319" i="13"/>
  <c r="O319" i="13"/>
  <c r="Q319" i="13"/>
  <c r="V319" i="13"/>
  <c r="G320" i="13"/>
  <c r="M320" i="13" s="1"/>
  <c r="I320" i="13"/>
  <c r="K320" i="13"/>
  <c r="O320" i="13"/>
  <c r="Q320" i="13"/>
  <c r="V320" i="13"/>
  <c r="G322" i="13"/>
  <c r="I322" i="13"/>
  <c r="I321" i="13" s="1"/>
  <c r="K322" i="13"/>
  <c r="K321" i="13" s="1"/>
  <c r="O322" i="13"/>
  <c r="O321" i="13" s="1"/>
  <c r="Q322" i="13"/>
  <c r="Q321" i="13" s="1"/>
  <c r="V322" i="13"/>
  <c r="G327" i="13"/>
  <c r="M327" i="13" s="1"/>
  <c r="I327" i="13"/>
  <c r="K327" i="13"/>
  <c r="O327" i="13"/>
  <c r="Q327" i="13"/>
  <c r="V327" i="13"/>
  <c r="G332" i="13"/>
  <c r="M332" i="13" s="1"/>
  <c r="I332" i="13"/>
  <c r="K332" i="13"/>
  <c r="O332" i="13"/>
  <c r="Q332" i="13"/>
  <c r="V332" i="13"/>
  <c r="V321" i="13" s="1"/>
  <c r="G337" i="13"/>
  <c r="I337" i="13"/>
  <c r="K337" i="13"/>
  <c r="M337" i="13"/>
  <c r="O337" i="13"/>
  <c r="Q337" i="13"/>
  <c r="V337" i="13"/>
  <c r="G342" i="13"/>
  <c r="M342" i="13" s="1"/>
  <c r="I342" i="13"/>
  <c r="K342" i="13"/>
  <c r="O342" i="13"/>
  <c r="Q342" i="13"/>
  <c r="V342" i="13"/>
  <c r="G345" i="13"/>
  <c r="M345" i="13" s="1"/>
  <c r="I345" i="13"/>
  <c r="K345" i="13"/>
  <c r="O345" i="13"/>
  <c r="Q345" i="13"/>
  <c r="V345" i="13"/>
  <c r="G353" i="13"/>
  <c r="M353" i="13" s="1"/>
  <c r="I353" i="13"/>
  <c r="K353" i="13"/>
  <c r="O353" i="13"/>
  <c r="Q353" i="13"/>
  <c r="V353" i="13"/>
  <c r="G354" i="13"/>
  <c r="I354" i="13"/>
  <c r="K354" i="13"/>
  <c r="M354" i="13"/>
  <c r="O354" i="13"/>
  <c r="Q354" i="13"/>
  <c r="V354" i="13"/>
  <c r="O355" i="13"/>
  <c r="G356" i="13"/>
  <c r="I356" i="13"/>
  <c r="I355" i="13" s="1"/>
  <c r="K356" i="13"/>
  <c r="K355" i="13" s="1"/>
  <c r="O356" i="13"/>
  <c r="Q356" i="13"/>
  <c r="Q355" i="13" s="1"/>
  <c r="V356" i="13"/>
  <c r="V355" i="13" s="1"/>
  <c r="G358" i="13"/>
  <c r="I358" i="13"/>
  <c r="K358" i="13"/>
  <c r="M358" i="13"/>
  <c r="O358" i="13"/>
  <c r="Q358" i="13"/>
  <c r="V358" i="13"/>
  <c r="G361" i="13"/>
  <c r="I361" i="13"/>
  <c r="K361" i="13"/>
  <c r="M361" i="13"/>
  <c r="O361" i="13"/>
  <c r="Q361" i="13"/>
  <c r="V361" i="13"/>
  <c r="G367" i="13"/>
  <c r="M367" i="13" s="1"/>
  <c r="I367" i="13"/>
  <c r="K367" i="13"/>
  <c r="O367" i="13"/>
  <c r="Q367" i="13"/>
  <c r="V367" i="13"/>
  <c r="G370" i="13"/>
  <c r="M370" i="13" s="1"/>
  <c r="I370" i="13"/>
  <c r="I369" i="13" s="1"/>
  <c r="K370" i="13"/>
  <c r="K369" i="13" s="1"/>
  <c r="O370" i="13"/>
  <c r="Q370" i="13"/>
  <c r="Q369" i="13" s="1"/>
  <c r="V370" i="13"/>
  <c r="V369" i="13" s="1"/>
  <c r="G384" i="13"/>
  <c r="I384" i="13"/>
  <c r="K384" i="13"/>
  <c r="M384" i="13"/>
  <c r="O384" i="13"/>
  <c r="Q384" i="13"/>
  <c r="V384" i="13"/>
  <c r="G388" i="13"/>
  <c r="G369" i="13" s="1"/>
  <c r="I388" i="13"/>
  <c r="K388" i="13"/>
  <c r="O388" i="13"/>
  <c r="O369" i="13" s="1"/>
  <c r="Q388" i="13"/>
  <c r="V388" i="13"/>
  <c r="G403" i="13"/>
  <c r="M403" i="13" s="1"/>
  <c r="I403" i="13"/>
  <c r="K403" i="13"/>
  <c r="O403" i="13"/>
  <c r="Q403" i="13"/>
  <c r="V403" i="13"/>
  <c r="I410" i="13"/>
  <c r="Q410" i="13"/>
  <c r="G411" i="13"/>
  <c r="M411" i="13" s="1"/>
  <c r="M410" i="13" s="1"/>
  <c r="I411" i="13"/>
  <c r="K411" i="13"/>
  <c r="K410" i="13" s="1"/>
  <c r="O411" i="13"/>
  <c r="O410" i="13" s="1"/>
  <c r="Q411" i="13"/>
  <c r="V411" i="13"/>
  <c r="V410" i="13" s="1"/>
  <c r="G413" i="13"/>
  <c r="G412" i="13" s="1"/>
  <c r="I413" i="13"/>
  <c r="I412" i="13" s="1"/>
  <c r="K413" i="13"/>
  <c r="O413" i="13"/>
  <c r="O412" i="13" s="1"/>
  <c r="Q413" i="13"/>
  <c r="Q412" i="13" s="1"/>
  <c r="V413" i="13"/>
  <c r="V412" i="13" s="1"/>
  <c r="G414" i="13"/>
  <c r="I414" i="13"/>
  <c r="K414" i="13"/>
  <c r="K412" i="13" s="1"/>
  <c r="M414" i="13"/>
  <c r="O414" i="13"/>
  <c r="Q414" i="13"/>
  <c r="V414" i="13"/>
  <c r="G415" i="13"/>
  <c r="I415" i="13"/>
  <c r="K415" i="13"/>
  <c r="M415" i="13"/>
  <c r="O415" i="13"/>
  <c r="Q415" i="13"/>
  <c r="V415" i="13"/>
  <c r="G416" i="13"/>
  <c r="M416" i="13" s="1"/>
  <c r="I416" i="13"/>
  <c r="K416" i="13"/>
  <c r="O416" i="13"/>
  <c r="Q416" i="13"/>
  <c r="V416" i="13"/>
  <c r="G417" i="13"/>
  <c r="M417" i="13" s="1"/>
  <c r="I417" i="13"/>
  <c r="K417" i="13"/>
  <c r="O417" i="13"/>
  <c r="Q417" i="13"/>
  <c r="V417" i="13"/>
  <c r="G418" i="13"/>
  <c r="M418" i="13" s="1"/>
  <c r="I418" i="13"/>
  <c r="K418" i="13"/>
  <c r="O418" i="13"/>
  <c r="Q418" i="13"/>
  <c r="V418" i="13"/>
  <c r="G419" i="13"/>
  <c r="I419" i="13"/>
  <c r="K419" i="13"/>
  <c r="M419" i="13"/>
  <c r="O419" i="13"/>
  <c r="Q419" i="13"/>
  <c r="V419" i="13"/>
  <c r="G420" i="13"/>
  <c r="M420" i="13" s="1"/>
  <c r="I420" i="13"/>
  <c r="K420" i="13"/>
  <c r="O420" i="13"/>
  <c r="Q420" i="13"/>
  <c r="V420" i="13"/>
  <c r="G421" i="13"/>
  <c r="M421" i="13" s="1"/>
  <c r="I421" i="13"/>
  <c r="K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G427" i="13"/>
  <c r="I427" i="13"/>
  <c r="K427" i="13"/>
  <c r="M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I430" i="13"/>
  <c r="K430" i="13"/>
  <c r="M430" i="13"/>
  <c r="O430" i="13"/>
  <c r="Q430" i="13"/>
  <c r="V430" i="13"/>
  <c r="G431" i="13"/>
  <c r="M431" i="13" s="1"/>
  <c r="I431" i="13"/>
  <c r="K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M434" i="13" s="1"/>
  <c r="I434" i="13"/>
  <c r="K434" i="13"/>
  <c r="O434" i="13"/>
  <c r="Q434" i="13"/>
  <c r="V434" i="13"/>
  <c r="G435" i="13"/>
  <c r="I435" i="13"/>
  <c r="K435" i="13"/>
  <c r="M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M437" i="13" s="1"/>
  <c r="I437" i="13"/>
  <c r="K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I440" i="13"/>
  <c r="K440" i="13"/>
  <c r="M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I443" i="13"/>
  <c r="K443" i="13"/>
  <c r="M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I446" i="13"/>
  <c r="K446" i="13"/>
  <c r="M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G449" i="13"/>
  <c r="M449" i="13" s="1"/>
  <c r="I449" i="13"/>
  <c r="K449" i="13"/>
  <c r="O449" i="13"/>
  <c r="Q449" i="13"/>
  <c r="V449" i="13"/>
  <c r="Q450" i="13"/>
  <c r="G451" i="13"/>
  <c r="M451" i="13" s="1"/>
  <c r="I451" i="13"/>
  <c r="I450" i="13" s="1"/>
  <c r="K451" i="13"/>
  <c r="K450" i="13" s="1"/>
  <c r="O451" i="13"/>
  <c r="O450" i="13" s="1"/>
  <c r="Q451" i="13"/>
  <c r="V451" i="13"/>
  <c r="V450" i="13" s="1"/>
  <c r="G452" i="13"/>
  <c r="M452" i="13" s="1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M454" i="13" s="1"/>
  <c r="I454" i="13"/>
  <c r="K454" i="13"/>
  <c r="O454" i="13"/>
  <c r="Q454" i="13"/>
  <c r="V454" i="13"/>
  <c r="K455" i="13"/>
  <c r="G456" i="13"/>
  <c r="M456" i="13" s="1"/>
  <c r="I456" i="13"/>
  <c r="I455" i="13" s="1"/>
  <c r="K456" i="13"/>
  <c r="O456" i="13"/>
  <c r="O455" i="13" s="1"/>
  <c r="Q456" i="13"/>
  <c r="V456" i="13"/>
  <c r="V455" i="13" s="1"/>
  <c r="G457" i="13"/>
  <c r="I457" i="13"/>
  <c r="K457" i="13"/>
  <c r="O457" i="13"/>
  <c r="Q457" i="13"/>
  <c r="Q455" i="13" s="1"/>
  <c r="V457" i="13"/>
  <c r="G458" i="13"/>
  <c r="M458" i="13" s="1"/>
  <c r="I458" i="13"/>
  <c r="K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I462" i="13"/>
  <c r="K462" i="13"/>
  <c r="M462" i="13"/>
  <c r="O462" i="13"/>
  <c r="Q462" i="13"/>
  <c r="V462" i="13"/>
  <c r="AF464" i="13"/>
  <c r="G42" i="1" s="1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I10" i="12" s="1"/>
  <c r="K11" i="12"/>
  <c r="O11" i="12"/>
  <c r="O10" i="12" s="1"/>
  <c r="Q11" i="12"/>
  <c r="V11" i="12"/>
  <c r="V10" i="12" s="1"/>
  <c r="G13" i="12"/>
  <c r="G10" i="12" s="1"/>
  <c r="I13" i="12"/>
  <c r="K13" i="12"/>
  <c r="K10" i="12" s="1"/>
  <c r="M13" i="12"/>
  <c r="O13" i="12"/>
  <c r="Q13" i="12"/>
  <c r="Q10" i="12" s="1"/>
  <c r="V13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1" i="12"/>
  <c r="K41" i="12"/>
  <c r="G42" i="12"/>
  <c r="M42" i="12" s="1"/>
  <c r="M41" i="12" s="1"/>
  <c r="I42" i="12"/>
  <c r="I41" i="12" s="1"/>
  <c r="K42" i="12"/>
  <c r="O42" i="12"/>
  <c r="O41" i="12" s="1"/>
  <c r="Q42" i="12"/>
  <c r="Q41" i="12" s="1"/>
  <c r="V42" i="12"/>
  <c r="V41" i="12" s="1"/>
  <c r="K48" i="12"/>
  <c r="G49" i="12"/>
  <c r="M49" i="12" s="1"/>
  <c r="I49" i="12"/>
  <c r="I48" i="12" s="1"/>
  <c r="K49" i="12"/>
  <c r="O49" i="12"/>
  <c r="Q49" i="12"/>
  <c r="Q48" i="12" s="1"/>
  <c r="V49" i="12"/>
  <c r="V48" i="12" s="1"/>
  <c r="G50" i="12"/>
  <c r="M50" i="12" s="1"/>
  <c r="I50" i="12"/>
  <c r="K50" i="12"/>
  <c r="O50" i="12"/>
  <c r="O48" i="12" s="1"/>
  <c r="Q50" i="12"/>
  <c r="V50" i="12"/>
  <c r="G51" i="12"/>
  <c r="I51" i="12"/>
  <c r="K51" i="12"/>
  <c r="M51" i="12"/>
  <c r="O51" i="12"/>
  <c r="Q51" i="12"/>
  <c r="V51" i="12"/>
  <c r="G57" i="12"/>
  <c r="M57" i="12" s="1"/>
  <c r="I57" i="12"/>
  <c r="K57" i="12"/>
  <c r="O57" i="12"/>
  <c r="Q57" i="12"/>
  <c r="V57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I73" i="12"/>
  <c r="G74" i="12"/>
  <c r="G73" i="12" s="1"/>
  <c r="I74" i="12"/>
  <c r="K74" i="12"/>
  <c r="K73" i="12" s="1"/>
  <c r="O74" i="12"/>
  <c r="O73" i="12" s="1"/>
  <c r="Q74" i="12"/>
  <c r="Q73" i="12" s="1"/>
  <c r="V74" i="12"/>
  <c r="V73" i="12" s="1"/>
  <c r="G75" i="12"/>
  <c r="I75" i="12"/>
  <c r="M75" i="12"/>
  <c r="Q75" i="12"/>
  <c r="G76" i="12"/>
  <c r="I76" i="12"/>
  <c r="K76" i="12"/>
  <c r="K75" i="12" s="1"/>
  <c r="M76" i="12"/>
  <c r="O76" i="12"/>
  <c r="O75" i="12" s="1"/>
  <c r="Q76" i="12"/>
  <c r="V76" i="12"/>
  <c r="V75" i="12" s="1"/>
  <c r="G78" i="12"/>
  <c r="G77" i="12" s="1"/>
  <c r="I78" i="12"/>
  <c r="I77" i="12" s="1"/>
  <c r="K78" i="12"/>
  <c r="O78" i="12"/>
  <c r="O77" i="12" s="1"/>
  <c r="Q78" i="12"/>
  <c r="V78" i="12"/>
  <c r="V77" i="12" s="1"/>
  <c r="G79" i="12"/>
  <c r="M79" i="12" s="1"/>
  <c r="I79" i="12"/>
  <c r="K79" i="12"/>
  <c r="K77" i="12" s="1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Q77" i="12" s="1"/>
  <c r="V85" i="12"/>
  <c r="G87" i="12"/>
  <c r="I87" i="12"/>
  <c r="I86" i="12" s="1"/>
  <c r="K87" i="12"/>
  <c r="K86" i="12" s="1"/>
  <c r="M87" i="12"/>
  <c r="O87" i="12"/>
  <c r="Q87" i="12"/>
  <c r="Q86" i="12" s="1"/>
  <c r="V87" i="12"/>
  <c r="G88" i="12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O86" i="12" s="1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V86" i="12" s="1"/>
  <c r="G97" i="12"/>
  <c r="M97" i="12" s="1"/>
  <c r="I97" i="12"/>
  <c r="K97" i="12"/>
  <c r="K96" i="12" s="1"/>
  <c r="O97" i="12"/>
  <c r="Q97" i="12"/>
  <c r="V97" i="12"/>
  <c r="V96" i="12" s="1"/>
  <c r="G98" i="12"/>
  <c r="M98" i="12" s="1"/>
  <c r="I98" i="12"/>
  <c r="I96" i="12" s="1"/>
  <c r="K98" i="12"/>
  <c r="O98" i="12"/>
  <c r="O96" i="12" s="1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Q96" i="12" s="1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I106" i="12"/>
  <c r="G107" i="12"/>
  <c r="G106" i="12" s="1"/>
  <c r="I107" i="12"/>
  <c r="K107" i="12"/>
  <c r="K106" i="12" s="1"/>
  <c r="O107" i="12"/>
  <c r="O106" i="12" s="1"/>
  <c r="Q107" i="12"/>
  <c r="V107" i="12"/>
  <c r="V106" i="12" s="1"/>
  <c r="G108" i="12"/>
  <c r="I108" i="12"/>
  <c r="K108" i="12"/>
  <c r="M108" i="12"/>
  <c r="O108" i="12"/>
  <c r="Q108" i="12"/>
  <c r="Q106" i="12" s="1"/>
  <c r="V108" i="12"/>
  <c r="K109" i="12"/>
  <c r="O109" i="12"/>
  <c r="G110" i="12"/>
  <c r="I110" i="12"/>
  <c r="I109" i="12" s="1"/>
  <c r="K110" i="12"/>
  <c r="M110" i="12"/>
  <c r="O110" i="12"/>
  <c r="Q110" i="12"/>
  <c r="Q109" i="12" s="1"/>
  <c r="V110" i="12"/>
  <c r="G111" i="12"/>
  <c r="I111" i="12"/>
  <c r="K111" i="12"/>
  <c r="O111" i="12"/>
  <c r="Q111" i="12"/>
  <c r="V111" i="12"/>
  <c r="V109" i="12" s="1"/>
  <c r="G112" i="12"/>
  <c r="M112" i="12" s="1"/>
  <c r="I112" i="12"/>
  <c r="K112" i="12"/>
  <c r="O112" i="12"/>
  <c r="Q112" i="12"/>
  <c r="V112" i="12"/>
  <c r="G114" i="12"/>
  <c r="M114" i="12" s="1"/>
  <c r="M113" i="12" s="1"/>
  <c r="I114" i="12"/>
  <c r="I113" i="12" s="1"/>
  <c r="K114" i="12"/>
  <c r="O114" i="12"/>
  <c r="Q114" i="12"/>
  <c r="Q113" i="12" s="1"/>
  <c r="V114" i="12"/>
  <c r="G115" i="12"/>
  <c r="M115" i="12" s="1"/>
  <c r="I115" i="12"/>
  <c r="K115" i="12"/>
  <c r="K113" i="12" s="1"/>
  <c r="O115" i="12"/>
  <c r="O113" i="12" s="1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V113" i="12" s="1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I120" i="12" s="1"/>
  <c r="K121" i="12"/>
  <c r="K120" i="12" s="1"/>
  <c r="O121" i="12"/>
  <c r="O120" i="12" s="1"/>
  <c r="Q121" i="12"/>
  <c r="V121" i="12"/>
  <c r="V120" i="12" s="1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Q120" i="12" s="1"/>
  <c r="V124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44" i="12"/>
  <c r="I144" i="12"/>
  <c r="K144" i="12"/>
  <c r="M144" i="12"/>
  <c r="O144" i="12"/>
  <c r="Q144" i="12"/>
  <c r="V144" i="12"/>
  <c r="I145" i="12"/>
  <c r="G146" i="12"/>
  <c r="I146" i="12"/>
  <c r="K146" i="12"/>
  <c r="K145" i="12" s="1"/>
  <c r="M146" i="12"/>
  <c r="O146" i="12"/>
  <c r="O145" i="12" s="1"/>
  <c r="Q146" i="12"/>
  <c r="Q145" i="12" s="1"/>
  <c r="V146" i="12"/>
  <c r="V145" i="12" s="1"/>
  <c r="G148" i="12"/>
  <c r="I148" i="12"/>
  <c r="K148" i="12"/>
  <c r="M148" i="12"/>
  <c r="O148" i="12"/>
  <c r="Q148" i="12"/>
  <c r="V148" i="12"/>
  <c r="G150" i="12"/>
  <c r="M150" i="12" s="1"/>
  <c r="M145" i="12" s="1"/>
  <c r="I150" i="12"/>
  <c r="K150" i="12"/>
  <c r="O150" i="12"/>
  <c r="Q150" i="12"/>
  <c r="V150" i="12"/>
  <c r="O151" i="12"/>
  <c r="Q151" i="12"/>
  <c r="G152" i="12"/>
  <c r="M152" i="12" s="1"/>
  <c r="I152" i="12"/>
  <c r="I151" i="12" s="1"/>
  <c r="K152" i="12"/>
  <c r="K151" i="12" s="1"/>
  <c r="O152" i="12"/>
  <c r="Q152" i="12"/>
  <c r="V152" i="12"/>
  <c r="V151" i="12" s="1"/>
  <c r="G157" i="12"/>
  <c r="M157" i="12" s="1"/>
  <c r="I157" i="12"/>
  <c r="K157" i="12"/>
  <c r="O157" i="12"/>
  <c r="Q157" i="12"/>
  <c r="V157" i="12"/>
  <c r="K158" i="12"/>
  <c r="G159" i="12"/>
  <c r="M159" i="12" s="1"/>
  <c r="I159" i="12"/>
  <c r="I158" i="12" s="1"/>
  <c r="K159" i="12"/>
  <c r="O159" i="12"/>
  <c r="O158" i="12" s="1"/>
  <c r="Q159" i="12"/>
  <c r="Q158" i="12" s="1"/>
  <c r="V159" i="12"/>
  <c r="G161" i="12"/>
  <c r="I161" i="12"/>
  <c r="K161" i="12"/>
  <c r="M161" i="12"/>
  <c r="O161" i="12"/>
  <c r="Q161" i="12"/>
  <c r="V161" i="12"/>
  <c r="V158" i="12" s="1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K174" i="12"/>
  <c r="G175" i="12"/>
  <c r="I175" i="12"/>
  <c r="I174" i="12" s="1"/>
  <c r="K175" i="12"/>
  <c r="M175" i="12"/>
  <c r="O175" i="12"/>
  <c r="O174" i="12" s="1"/>
  <c r="Q175" i="12"/>
  <c r="Q174" i="12" s="1"/>
  <c r="V175" i="12"/>
  <c r="G178" i="12"/>
  <c r="G174" i="12" s="1"/>
  <c r="I178" i="12"/>
  <c r="K178" i="12"/>
  <c r="M178" i="12"/>
  <c r="O178" i="12"/>
  <c r="Q178" i="12"/>
  <c r="V178" i="12"/>
  <c r="V174" i="12" s="1"/>
  <c r="G181" i="12"/>
  <c r="I181" i="12"/>
  <c r="K181" i="12"/>
  <c r="M181" i="12"/>
  <c r="O181" i="12"/>
  <c r="Q181" i="12"/>
  <c r="V181" i="12"/>
  <c r="G186" i="12"/>
  <c r="M186" i="12" s="1"/>
  <c r="I186" i="12"/>
  <c r="K186" i="12"/>
  <c r="O186" i="12"/>
  <c r="Q186" i="12"/>
  <c r="V186" i="12"/>
  <c r="Q188" i="12"/>
  <c r="G189" i="12"/>
  <c r="M189" i="12" s="1"/>
  <c r="I189" i="12"/>
  <c r="I188" i="12" s="1"/>
  <c r="K189" i="12"/>
  <c r="K188" i="12" s="1"/>
  <c r="O189" i="12"/>
  <c r="O188" i="12" s="1"/>
  <c r="Q189" i="12"/>
  <c r="V189" i="12"/>
  <c r="V188" i="12" s="1"/>
  <c r="G202" i="12"/>
  <c r="M202" i="12" s="1"/>
  <c r="I202" i="12"/>
  <c r="K202" i="12"/>
  <c r="O202" i="12"/>
  <c r="Q202" i="12"/>
  <c r="V202" i="12"/>
  <c r="G215" i="12"/>
  <c r="M215" i="12" s="1"/>
  <c r="I215" i="12"/>
  <c r="K215" i="12"/>
  <c r="O215" i="12"/>
  <c r="Q215" i="12"/>
  <c r="V215" i="12"/>
  <c r="G222" i="12"/>
  <c r="I222" i="12"/>
  <c r="K222" i="12"/>
  <c r="K221" i="12" s="1"/>
  <c r="M222" i="12"/>
  <c r="O222" i="12"/>
  <c r="O221" i="12" s="1"/>
  <c r="Q222" i="12"/>
  <c r="Q221" i="12" s="1"/>
  <c r="V222" i="12"/>
  <c r="V221" i="12" s="1"/>
  <c r="G223" i="12"/>
  <c r="I223" i="12"/>
  <c r="K223" i="12"/>
  <c r="M223" i="12"/>
  <c r="O223" i="12"/>
  <c r="Q223" i="12"/>
  <c r="V223" i="12"/>
  <c r="G224" i="12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I227" i="12"/>
  <c r="I221" i="12" s="1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I229" i="12"/>
  <c r="K229" i="12"/>
  <c r="M229" i="12"/>
  <c r="O229" i="12"/>
  <c r="Q229" i="12"/>
  <c r="V229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I237" i="12"/>
  <c r="K237" i="12"/>
  <c r="M237" i="12"/>
  <c r="O237" i="12"/>
  <c r="Q237" i="12"/>
  <c r="V237" i="12"/>
  <c r="G238" i="12"/>
  <c r="I238" i="12"/>
  <c r="K238" i="12"/>
  <c r="M238" i="12"/>
  <c r="O238" i="12"/>
  <c r="Q238" i="12"/>
  <c r="V238" i="12"/>
  <c r="G239" i="12"/>
  <c r="I239" i="12"/>
  <c r="K239" i="12"/>
  <c r="M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I245" i="12"/>
  <c r="K245" i="12"/>
  <c r="M245" i="12"/>
  <c r="O245" i="12"/>
  <c r="Q245" i="12"/>
  <c r="V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K252" i="12"/>
  <c r="G253" i="12"/>
  <c r="I253" i="12"/>
  <c r="I252" i="12" s="1"/>
  <c r="K253" i="12"/>
  <c r="M253" i="12"/>
  <c r="O253" i="12"/>
  <c r="O252" i="12" s="1"/>
  <c r="Q253" i="12"/>
  <c r="Q252" i="12" s="1"/>
  <c r="V253" i="12"/>
  <c r="V252" i="12" s="1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V256" i="12"/>
  <c r="G257" i="12"/>
  <c r="I257" i="12"/>
  <c r="I256" i="12" s="1"/>
  <c r="K257" i="12"/>
  <c r="K256" i="12" s="1"/>
  <c r="O257" i="12"/>
  <c r="Q257" i="12"/>
  <c r="Q256" i="12" s="1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O256" i="12" s="1"/>
  <c r="Q262" i="12"/>
  <c r="V262" i="12"/>
  <c r="G263" i="12"/>
  <c r="I263" i="12"/>
  <c r="K263" i="12"/>
  <c r="M263" i="12"/>
  <c r="O263" i="12"/>
  <c r="Q263" i="12"/>
  <c r="V263" i="12"/>
  <c r="AF265" i="12"/>
  <c r="I19" i="1"/>
  <c r="J28" i="1"/>
  <c r="J26" i="1"/>
  <c r="G38" i="1"/>
  <c r="F38" i="1"/>
  <c r="J23" i="1"/>
  <c r="J24" i="1"/>
  <c r="J25" i="1"/>
  <c r="J27" i="1"/>
  <c r="E24" i="1"/>
  <c r="E26" i="1"/>
  <c r="G18" i="16" l="1"/>
  <c r="G18" i="14"/>
  <c r="G16" i="14"/>
  <c r="G25" i="14"/>
  <c r="G8" i="14"/>
  <c r="G15" i="17"/>
  <c r="M165" i="17"/>
  <c r="G133" i="17"/>
  <c r="G71" i="17"/>
  <c r="G378" i="17" s="1"/>
  <c r="M284" i="17"/>
  <c r="M220" i="17"/>
  <c r="M202" i="17" s="1"/>
  <c r="G196" i="17"/>
  <c r="G107" i="17"/>
  <c r="I64" i="1" s="1"/>
  <c r="M110" i="17"/>
  <c r="G326" i="17"/>
  <c r="M162" i="17"/>
  <c r="M161" i="17" s="1"/>
  <c r="M64" i="17"/>
  <c r="M63" i="17" s="1"/>
  <c r="G107" i="15"/>
  <c r="M320" i="15"/>
  <c r="M158" i="15"/>
  <c r="M120" i="15"/>
  <c r="G117" i="15"/>
  <c r="I70" i="1" s="1"/>
  <c r="G15" i="15"/>
  <c r="G212" i="15"/>
  <c r="G124" i="15"/>
  <c r="G230" i="15"/>
  <c r="G131" i="15"/>
  <c r="G120" i="15"/>
  <c r="G89" i="15"/>
  <c r="I55" i="1"/>
  <c r="M18" i="15"/>
  <c r="G8" i="15"/>
  <c r="G164" i="15"/>
  <c r="G96" i="15"/>
  <c r="G325" i="15"/>
  <c r="G282" i="15"/>
  <c r="G59" i="15"/>
  <c r="G227" i="13"/>
  <c r="G203" i="13"/>
  <c r="G74" i="13"/>
  <c r="I58" i="1" s="1"/>
  <c r="G410" i="13"/>
  <c r="I79" i="1" s="1"/>
  <c r="M218" i="13"/>
  <c r="G162" i="13"/>
  <c r="I67" i="1" s="1"/>
  <c r="G40" i="1"/>
  <c r="M216" i="13"/>
  <c r="G135" i="13"/>
  <c r="I63" i="1" s="1"/>
  <c r="G8" i="13"/>
  <c r="M388" i="13"/>
  <c r="M369" i="13"/>
  <c r="G321" i="13"/>
  <c r="M273" i="13"/>
  <c r="G254" i="13"/>
  <c r="G213" i="13"/>
  <c r="G171" i="13"/>
  <c r="G146" i="13"/>
  <c r="I65" i="1" s="1"/>
  <c r="G455" i="13"/>
  <c r="M17" i="13"/>
  <c r="M67" i="13"/>
  <c r="G355" i="13"/>
  <c r="G273" i="13"/>
  <c r="G220" i="13"/>
  <c r="G155" i="13"/>
  <c r="G256" i="12"/>
  <c r="G252" i="12"/>
  <c r="G113" i="12"/>
  <c r="M151" i="12"/>
  <c r="G86" i="12"/>
  <c r="G39" i="1"/>
  <c r="G47" i="1" s="1"/>
  <c r="G25" i="1" s="1"/>
  <c r="A25" i="1" s="1"/>
  <c r="G26" i="1" s="1"/>
  <c r="M252" i="12"/>
  <c r="G221" i="12"/>
  <c r="I80" i="1" s="1"/>
  <c r="G109" i="12"/>
  <c r="I71" i="1" s="1"/>
  <c r="M188" i="12"/>
  <c r="G145" i="12"/>
  <c r="AE265" i="12"/>
  <c r="M172" i="17"/>
  <c r="M109" i="17"/>
  <c r="M71" i="17"/>
  <c r="M250" i="17"/>
  <c r="M326" i="17"/>
  <c r="M116" i="17"/>
  <c r="M369" i="17"/>
  <c r="M364" i="17"/>
  <c r="M148" i="17"/>
  <c r="AE378" i="17"/>
  <c r="F43" i="1" s="1"/>
  <c r="H43" i="1" s="1"/>
  <c r="I43" i="1" s="1"/>
  <c r="G369" i="17"/>
  <c r="G284" i="17"/>
  <c r="G250" i="17"/>
  <c r="G172" i="17"/>
  <c r="M159" i="17"/>
  <c r="M158" i="17" s="1"/>
  <c r="G148" i="17"/>
  <c r="M134" i="17"/>
  <c r="M133" i="17" s="1"/>
  <c r="M126" i="17"/>
  <c r="M125" i="17" s="1"/>
  <c r="G165" i="17"/>
  <c r="G364" i="17"/>
  <c r="G271" i="17"/>
  <c r="G116" i="17"/>
  <c r="M24" i="17"/>
  <c r="M15" i="17" s="1"/>
  <c r="M9" i="17"/>
  <c r="M8" i="17" s="1"/>
  <c r="AE18" i="16"/>
  <c r="F46" i="1" s="1"/>
  <c r="H46" i="1" s="1"/>
  <c r="I46" i="1" s="1"/>
  <c r="M16" i="16"/>
  <c r="M8" i="16" s="1"/>
  <c r="M93" i="15"/>
  <c r="M107" i="15"/>
  <c r="M59" i="15"/>
  <c r="M15" i="15"/>
  <c r="M8" i="15"/>
  <c r="M327" i="15"/>
  <c r="M325" i="15" s="1"/>
  <c r="M258" i="15"/>
  <c r="M243" i="15" s="1"/>
  <c r="M229" i="15"/>
  <c r="M212" i="15" s="1"/>
  <c r="M165" i="15"/>
  <c r="M164" i="15" s="1"/>
  <c r="M134" i="15"/>
  <c r="M131" i="15" s="1"/>
  <c r="M126" i="15"/>
  <c r="M124" i="15" s="1"/>
  <c r="M118" i="15"/>
  <c r="M117" i="15" s="1"/>
  <c r="M110" i="15"/>
  <c r="M101" i="15"/>
  <c r="M96" i="15" s="1"/>
  <c r="M24" i="15"/>
  <c r="M285" i="15"/>
  <c r="M282" i="15" s="1"/>
  <c r="M26" i="14"/>
  <c r="M25" i="14" s="1"/>
  <c r="AE42" i="14"/>
  <c r="F41" i="1" s="1"/>
  <c r="H41" i="1" s="1"/>
  <c r="I41" i="1" s="1"/>
  <c r="M22" i="13"/>
  <c r="M450" i="13"/>
  <c r="M146" i="13"/>
  <c r="M254" i="13"/>
  <c r="M162" i="13"/>
  <c r="M135" i="13"/>
  <c r="G450" i="13"/>
  <c r="M413" i="13"/>
  <c r="M412" i="13" s="1"/>
  <c r="G22" i="13"/>
  <c r="I56" i="1" s="1"/>
  <c r="G77" i="13"/>
  <c r="I60" i="1" s="1"/>
  <c r="M322" i="13"/>
  <c r="M321" i="13" s="1"/>
  <c r="M134" i="13"/>
  <c r="M133" i="13" s="1"/>
  <c r="M90" i="13"/>
  <c r="M85" i="13" s="1"/>
  <c r="M457" i="13"/>
  <c r="M455" i="13" s="1"/>
  <c r="M356" i="13"/>
  <c r="M355" i="13" s="1"/>
  <c r="M229" i="13"/>
  <c r="M227" i="13" s="1"/>
  <c r="M221" i="13"/>
  <c r="M220" i="13" s="1"/>
  <c r="M205" i="13"/>
  <c r="M203" i="13" s="1"/>
  <c r="M172" i="13"/>
  <c r="M171" i="13" s="1"/>
  <c r="M164" i="13"/>
  <c r="M156" i="13"/>
  <c r="M155" i="13" s="1"/>
  <c r="M75" i="13"/>
  <c r="M74" i="13" s="1"/>
  <c r="M20" i="13"/>
  <c r="M19" i="13" s="1"/>
  <c r="M11" i="13"/>
  <c r="M96" i="12"/>
  <c r="M48" i="12"/>
  <c r="M174" i="12"/>
  <c r="M158" i="12"/>
  <c r="M10" i="12"/>
  <c r="M120" i="12"/>
  <c r="G188" i="12"/>
  <c r="I78" i="1" s="1"/>
  <c r="G151" i="12"/>
  <c r="G120" i="12"/>
  <c r="M107" i="12"/>
  <c r="M106" i="12" s="1"/>
  <c r="G96" i="12"/>
  <c r="M74" i="12"/>
  <c r="M73" i="12" s="1"/>
  <c r="G158" i="12"/>
  <c r="I76" i="1" s="1"/>
  <c r="G48" i="12"/>
  <c r="M224" i="12"/>
  <c r="M221" i="12" s="1"/>
  <c r="M111" i="12"/>
  <c r="M109" i="12" s="1"/>
  <c r="M78" i="12"/>
  <c r="M77" i="12" s="1"/>
  <c r="M257" i="12"/>
  <c r="M256" i="12" s="1"/>
  <c r="M88" i="12"/>
  <c r="M86" i="12" s="1"/>
  <c r="I62" i="1" l="1"/>
  <c r="G42" i="14"/>
  <c r="I74" i="1"/>
  <c r="I77" i="1"/>
  <c r="I66" i="1"/>
  <c r="I82" i="1"/>
  <c r="I61" i="1"/>
  <c r="G334" i="15"/>
  <c r="I69" i="1"/>
  <c r="I68" i="1"/>
  <c r="I73" i="1"/>
  <c r="I72" i="1"/>
  <c r="I17" i="1"/>
  <c r="I81" i="1"/>
  <c r="I18" i="1"/>
  <c r="G464" i="13"/>
  <c r="I54" i="1"/>
  <c r="I75" i="1"/>
  <c r="M8" i="13"/>
  <c r="F45" i="1"/>
  <c r="H45" i="1" s="1"/>
  <c r="I45" i="1" s="1"/>
  <c r="F40" i="1"/>
  <c r="H40" i="1" s="1"/>
  <c r="I40" i="1" s="1"/>
  <c r="F39" i="1"/>
  <c r="I16" i="1"/>
  <c r="I21" i="1" s="1"/>
  <c r="A26" i="1"/>
  <c r="G265" i="12"/>
  <c r="I84" i="1" l="1"/>
  <c r="J65" i="1" s="1"/>
  <c r="F47" i="1"/>
  <c r="H39" i="1"/>
  <c r="J83" i="1" l="1"/>
  <c r="J55" i="1"/>
  <c r="J77" i="1"/>
  <c r="J67" i="1"/>
  <c r="J62" i="1"/>
  <c r="J60" i="1"/>
  <c r="J81" i="1"/>
  <c r="J82" i="1"/>
  <c r="J61" i="1"/>
  <c r="J63" i="1"/>
  <c r="J75" i="1"/>
  <c r="J72" i="1"/>
  <c r="J70" i="1"/>
  <c r="J57" i="1"/>
  <c r="J56" i="1"/>
  <c r="J54" i="1"/>
  <c r="J71" i="1"/>
  <c r="J68" i="1"/>
  <c r="J78" i="1"/>
  <c r="J58" i="1"/>
  <c r="J69" i="1"/>
  <c r="J74" i="1"/>
  <c r="J79" i="1"/>
  <c r="J64" i="1"/>
  <c r="J76" i="1"/>
  <c r="J73" i="1"/>
  <c r="J80" i="1"/>
  <c r="J59" i="1"/>
  <c r="J66" i="1"/>
  <c r="I39" i="1"/>
  <c r="I47" i="1" s="1"/>
  <c r="H47" i="1"/>
  <c r="G23" i="1"/>
  <c r="A23" i="1" s="1"/>
  <c r="G28" i="1"/>
  <c r="J84" i="1" l="1"/>
  <c r="J43" i="1"/>
  <c r="J42" i="1"/>
  <c r="J44" i="1"/>
  <c r="J40" i="1"/>
  <c r="J39" i="1"/>
  <c r="J47" i="1" s="1"/>
  <c r="J41" i="1"/>
  <c r="J46" i="1"/>
  <c r="J45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<sst xmlns="http://schemas.openxmlformats.org/spreadsheetml/2006/main" count="6899" uniqueCount="826">
  <si>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</si>
  <si>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</si>
  <si>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</si>
  <si>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</si>
  <si>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</si>
  <si>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</si>
  <si>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</si>
  <si>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</si>
  <si>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</si>
  <si>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</si>
  <si>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</si>
  <si>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</si>
  <si>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</si>
  <si>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</si>
  <si>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</si>
  <si>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</si>
  <si>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</si>
  <si>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</si>
  <si>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</si>
  <si>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</si>
  <si>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</si>
  <si>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</si>
  <si>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</si>
  <si>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</si>
  <si>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</si>
  <si>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</si>
  <si>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</si>
  <si>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</si>
  <si>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</si>
  <si>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</si>
  <si>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</si>
  <si>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</si>
  <si>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</si>
  <si>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</si>
  <si>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</si>
  <si>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</si>
  <si>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</si>
  <si>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</si>
  <si>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</si>
  <si>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</si>
  <si>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</si>
  <si>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</si>
  <si>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</si>
  <si>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</si>
  <si>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</si>
  <si>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</si>
  <si>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</si>
  <si>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Přívody elektro do 4 bytů</t>
  </si>
  <si>
    <t>Rekonstrukce bytu - Moravská 2 byt č.24</t>
  </si>
  <si>
    <t>Rekonstrukce bytu - Moravská 2 byt č.26</t>
  </si>
  <si>
    <t>Rekonstrukce bytu - Moravská 2 byt č.27</t>
  </si>
  <si>
    <t>Rekonstrukce bytu - Moravská 2 byt č.3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</si>
  <si>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</si>
  <si>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</si>
  <si>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</si>
  <si>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</si>
  <si>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</si>
  <si>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</si>
  <si>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</si>
  <si>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</si>
  <si>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</si>
  <si>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</si>
  <si>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</si>
  <si>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</si>
  <si>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</si>
  <si>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</si>
  <si>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</si>
  <si>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</si>
  <si>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</si>
  <si>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</si>
  <si>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</si>
  <si>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</si>
  <si>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</si>
  <si>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</si>
  <si>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</si>
  <si>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</si>
  <si>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</si>
  <si>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</si>
  <si>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</si>
  <si>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</si>
  <si>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</si>
  <si>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</si>
  <si>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</si>
  <si>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</si>
  <si>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</si>
  <si>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</si>
  <si>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</si>
  <si>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</si>
  <si>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</si>
  <si>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</si>
  <si>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</si>
  <si>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</si>
  <si>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</si>
  <si>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</si>
  <si>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</si>
  <si>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</si>
  <si>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</si>
  <si>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</si>
  <si>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</si>
  <si>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</si>
  <si>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</si>
  <si>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</si>
  <si>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</si>
  <si>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</si>
  <si>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</si>
  <si>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</si>
  <si>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</si>
  <si>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</si>
  <si>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</si>
  <si>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</si>
  <si>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</si>
  <si>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</si>
  <si>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</si>
  <si>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</si>
  <si>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</si>
  <si>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</si>
  <si>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</si>
  <si>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</si>
  <si>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</si>
  <si>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</si>
  <si>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</si>
  <si>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</si>
  <si>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</si>
  <si>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</si>
  <si>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</si>
  <si>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</si>
  <si>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</si>
  <si>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</si>
  <si>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</si>
  <si>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</si>
  <si>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</si>
  <si>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</si>
  <si>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</si>
  <si>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</si>
  <si>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</si>
  <si>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</si>
  <si>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</si>
  <si>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</si>
  <si>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</si>
  <si>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</si>
  <si>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</si>
  <si>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</si>
  <si>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</si>
  <si>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</si>
  <si>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</si>
  <si>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347013111</t>
  </si>
  <si>
    <t>Oprava předstěny - jádro - demontáž + opětovná montáž</t>
  </si>
  <si>
    <t>hod</t>
  </si>
  <si>
    <t>RTS 21/ II</t>
  </si>
  <si>
    <t>Indiv</t>
  </si>
  <si>
    <t>Práce</t>
  </si>
  <si>
    <t>POL1_</t>
  </si>
  <si>
    <t>602011141</t>
  </si>
  <si>
    <t>Štuk na stěnách vnitřní, ručně tloušťka vrstvy 4 mm</t>
  </si>
  <si>
    <t>m2</t>
  </si>
  <si>
    <t>Kuchyň : 1,8*0,6</t>
  </si>
  <si>
    <t>VV</t>
  </si>
  <si>
    <t>611421231</t>
  </si>
  <si>
    <t>Oprava váp.omítek stropů do 5% plochy - štukových</t>
  </si>
  <si>
    <t>Předsíň : 1,6*1,4</t>
  </si>
  <si>
    <t>Chodba : 1,8*2,9</t>
  </si>
  <si>
    <t>Kuchyň : 2,4*2,8</t>
  </si>
  <si>
    <t>Koupelna : 1,8*2,3</t>
  </si>
  <si>
    <t>Pokoj : 4,0*4,1</t>
  </si>
  <si>
    <t>612421626</t>
  </si>
  <si>
    <t>Omítka vnitřní zdiva, MVC, hladká</t>
  </si>
  <si>
    <t>(1,0+0,6)*1,75</t>
  </si>
  <si>
    <t>612421131</t>
  </si>
  <si>
    <t>Oprava vápen.omítek stěn do 5 % pl. - štukových</t>
  </si>
  <si>
    <t>Předsíň : (1,3*2+1,5*2)*2,7</t>
  </si>
  <si>
    <t>-0,8*1,97*2</t>
  </si>
  <si>
    <t>Chodba : (1,8*2+2,8*2)*2,7</t>
  </si>
  <si>
    <t>-0,8*1,97*4</t>
  </si>
  <si>
    <t>Kuchyň : (2,4*2+2,8*2)*2,7</t>
  </si>
  <si>
    <t>-0,8*1,97</t>
  </si>
  <si>
    <t>-1,5*1,5</t>
  </si>
  <si>
    <t>Koupelna : (2,3*2+1,8*2-1,0)*(2,7-2,0)</t>
  </si>
  <si>
    <t>Pokoj : (4,0*2+4,1*2)*2,7</t>
  </si>
  <si>
    <t>612423531</t>
  </si>
  <si>
    <t>Omítka rýh stěn vápenná šířky do 15 cm, štuková</t>
  </si>
  <si>
    <t>12,0*0,07</t>
  </si>
  <si>
    <t>632411904</t>
  </si>
  <si>
    <t>Penetrace savých podkladů 0,25 l/m2</t>
  </si>
  <si>
    <t>610991111R00</t>
  </si>
  <si>
    <t>Zakrývání výplní vnitřních otvorů</t>
  </si>
  <si>
    <t>R-položka</t>
  </si>
  <si>
    <t>POL12_1</t>
  </si>
  <si>
    <t>1,2*1,5</t>
  </si>
  <si>
    <t>1,5*1,5</t>
  </si>
  <si>
    <t>952901111</t>
  </si>
  <si>
    <t>Vyčištění budov o výšce podlaží do 4 m</t>
  </si>
  <si>
    <t>Předsíň : 1,4*1,6</t>
  </si>
  <si>
    <t>Chodba : 2,8*1,8</t>
  </si>
  <si>
    <t>968061125</t>
  </si>
  <si>
    <t>Vyvěšení dřevěných dveřních křídel pl. do 2 m2</t>
  </si>
  <si>
    <t>kus</t>
  </si>
  <si>
    <t>974051513</t>
  </si>
  <si>
    <t>Frézování drážky do 30x30 mm, zdivo, beton</t>
  </si>
  <si>
    <t>m</t>
  </si>
  <si>
    <t>978011121</t>
  </si>
  <si>
    <t>Otlučení omítek vnitřních vápenných stropů do 5 %</t>
  </si>
  <si>
    <t>978013121</t>
  </si>
  <si>
    <t>Otlučení omítek vnitřních stěn v rozsahu do 5 %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</si>
  <si>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</si>
  <si>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</si>
  <si>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</si>
  <si>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</si>
  <si>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999281105</t>
  </si>
  <si>
    <t>Přesun hmot pro opravy a údržbu do výšky 6 m</t>
  </si>
  <si>
    <t>t</t>
  </si>
  <si>
    <t>Přesun hmot</t>
  </si>
  <si>
    <t>POL7_</t>
  </si>
  <si>
    <t>7201947774</t>
  </si>
  <si>
    <t>Podružný materiál pro ZTI (vyústění, přechodky, hadice)</t>
  </si>
  <si>
    <t>kpl</t>
  </si>
  <si>
    <t>Vlastní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</si>
  <si>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</si>
  <si>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</si>
  <si>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</si>
  <si>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</si>
  <si>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</si>
  <si>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</si>
  <si>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</si>
  <si>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</si>
  <si>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</si>
  <si>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</si>
  <si>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</si>
  <si>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</si>
  <si>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</si>
  <si>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723548777</t>
  </si>
  <si>
    <t>Revize PLYNU</t>
  </si>
  <si>
    <t>998723201</t>
  </si>
  <si>
    <t>Přesun hmot pro vnitřní plynovod, výšky do 6 m</t>
  </si>
  <si>
    <t>725619101</t>
  </si>
  <si>
    <t xml:space="preserve">Montáž plynových sporáků </t>
  </si>
  <si>
    <t>725810402</t>
  </si>
  <si>
    <t>Ventil rohový kulový s filtrem 1/2" x 3/8"</t>
  </si>
  <si>
    <t>725814122</t>
  </si>
  <si>
    <t>Ventil pračkový kulový se zpětnou klapkou a filtrem 3/4"</t>
  </si>
  <si>
    <t>725820801</t>
  </si>
  <si>
    <t>Demontáž baterie nástěnné do G 3/4</t>
  </si>
  <si>
    <t>725860201</t>
  </si>
  <si>
    <t>Sifon dřezový HL100, 6/4 ", přípoj myčka, pračka</t>
  </si>
  <si>
    <t>787911111</t>
  </si>
  <si>
    <t>Montáž zrcadla na stěnu, na lepidlo, pl. do 2 m2</t>
  </si>
  <si>
    <t>0,4*0,6</t>
  </si>
  <si>
    <t>63465124</t>
  </si>
  <si>
    <t>Zrcadlo nemontované čiré tl. 4 mm 40x60cm</t>
  </si>
  <si>
    <t>ks</t>
  </si>
  <si>
    <t>SPCM</t>
  </si>
  <si>
    <t>Specifikace</t>
  </si>
  <si>
    <t>POL3_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</si>
  <si>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</si>
  <si>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</si>
  <si>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</si>
  <si>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</si>
  <si>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</si>
  <si>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</si>
  <si>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</si>
  <si>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</si>
  <si>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</si>
  <si>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</si>
  <si>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</si>
  <si>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</si>
  <si>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</si>
  <si>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</si>
  <si>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</si>
  <si>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</si>
  <si>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429724811R</t>
  </si>
  <si>
    <t>Větrací mřížka 60x400mm dveřní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</si>
  <si>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</si>
  <si>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</si>
  <si>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</si>
  <si>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</si>
  <si>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</si>
  <si>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</si>
  <si>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h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</si>
  <si>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</si>
  <si>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</si>
  <si>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</si>
  <si>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</si>
  <si>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</si>
  <si>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</si>
  <si>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</si>
  <si>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</si>
  <si>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</si>
  <si>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</si>
  <si>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</si>
  <si>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</t>
  </si>
  <si>
    <t>4845172381</t>
  </si>
  <si>
    <t>Radiátor koup. Grenada Radius v.935, dl.450, š.58</t>
  </si>
  <si>
    <t>735179110R00</t>
  </si>
  <si>
    <t>Montáž otopných těles koupelnových (žebříků) včetně nových konzol</t>
  </si>
  <si>
    <t>998735201</t>
  </si>
  <si>
    <t>Přesun hmot pro otopná tělesa, výšky do 6 m</t>
  </si>
  <si>
    <t>766661112</t>
  </si>
  <si>
    <t>Montáž dveří do zárubně,otevíravých 1kř.do 0,8 m včetně odmaštění a umytí saponáty</t>
  </si>
  <si>
    <t>766812840</t>
  </si>
  <si>
    <t>Demontáž kuchyňských linek do 2,1 m včetně špíze</t>
  </si>
  <si>
    <t>766825821</t>
  </si>
  <si>
    <t xml:space="preserve">Demontáž vestavěných skříní </t>
  </si>
  <si>
    <t>04</t>
  </si>
  <si>
    <t>D+M kombi sporák, Počet hořáků 4,senzory StopGas,integrovaným zapalováním a  klasickou elektrickou troubu s dvojicí topných těles a horkovzdušným ventilátorem.</t>
  </si>
  <si>
    <t>766772840R00</t>
  </si>
  <si>
    <t>D+M šatní skříně - dělená - DTD TL. 18mm,ABS HRANA. BARVA DEKOR DŘEVO - sonoma šatní tyč kovová včetně madel, rozměr 600x1200mm v.2,7m 4dveřová, uchytky nerez, 5x vnitřní police 600x1200mm</t>
  </si>
  <si>
    <t>766872840R00</t>
  </si>
  <si>
    <t>D+M kuchyň. špíze - laminát včetně madla barva dle kuchyň. linky (sonoma) nerez úchytky  včetně dvířek a polic dle stávající skříně 600x600x2700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</si>
  <si>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</si>
  <si>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</si>
  <si>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</si>
  <si>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>D+M Odsavač par bílý 630W rekuperační</t>
  </si>
  <si>
    <t>7665488</t>
  </si>
  <si>
    <t>Vystěhování bytu - kuchyň. linka, skříň špajz včetně odvozu a poplatku za skládku</t>
  </si>
  <si>
    <t>766877115R00</t>
  </si>
  <si>
    <t>D+M Kuchyňské linky atyp DL=1200mm + 600mm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</si>
  <si>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</si>
  <si>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</si>
  <si>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</si>
  <si>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</si>
  <si>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</si>
  <si>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</si>
  <si>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</si>
  <si>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</si>
  <si>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</si>
  <si>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</si>
  <si>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</si>
  <si>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</si>
  <si>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</si>
  <si>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</si>
  <si>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</si>
  <si>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771578011</t>
  </si>
  <si>
    <t>Spára podlaha - stěna, silikonem</t>
  </si>
  <si>
    <t>Sprchový kout : 0,9*3+2,0*2</t>
  </si>
  <si>
    <t>771574491R00</t>
  </si>
  <si>
    <t>Příplatek za přetmelení spár keramických dlažeb</t>
  </si>
  <si>
    <t>Sprchový kout : 0,9*0,9</t>
  </si>
  <si>
    <t>998771202</t>
  </si>
  <si>
    <t>Přesun hmot pro podlahy z dlaždic, výšky do 12 m</t>
  </si>
  <si>
    <t>776101101</t>
  </si>
  <si>
    <t>Vysávání podlah prům.vysavačem pod povlak.podlahy</t>
  </si>
  <si>
    <t>Předsíň : 1,3*1,5</t>
  </si>
  <si>
    <t>998776201</t>
  </si>
  <si>
    <t>Přesun hmot pro podlahy povlakové, výšky do 6 m</t>
  </si>
  <si>
    <t>781419711</t>
  </si>
  <si>
    <t>Příplatek k obkladu stěn za plochu do 10 m2 jedntl</t>
  </si>
  <si>
    <t>Kuchyň : (1,0+0,6)*1,75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</si>
  <si>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</si>
  <si>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</si>
  <si>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</si>
  <si>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</si>
  <si>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</si>
  <si>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</si>
  <si>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Kuchyň : 1,75</t>
  </si>
  <si>
    <t>03</t>
  </si>
  <si>
    <t>Keramický obklad 20x40 - předpoklad ceny 350Kč/m2</t>
  </si>
  <si>
    <t>POL12_0</t>
  </si>
  <si>
    <t>Začátek provozního součtu</t>
  </si>
  <si>
    <t xml:space="preserve">  Kuchyň : (1,0+0,6)*1,75</t>
  </si>
  <si>
    <t>Konec provozního součtu</t>
  </si>
  <si>
    <t>2,8*1,05</t>
  </si>
  <si>
    <t>59760720.AR</t>
  </si>
  <si>
    <t>Lišta obkl/dlažba plast v barvě obkladu</t>
  </si>
  <si>
    <t>998781202</t>
  </si>
  <si>
    <t>Přesun hmot pro obklady keramické, výšky do 12 m</t>
  </si>
  <si>
    <t>783112510</t>
  </si>
  <si>
    <t>Nátěr olejový OK "A" 2x + 1x email</t>
  </si>
  <si>
    <t>0,16*0,6*2*(7+8)</t>
  </si>
  <si>
    <t>1,0*1,0</t>
  </si>
  <si>
    <t>783424340</t>
  </si>
  <si>
    <t>Nátěr syntet. potrubí do DN 50 mm  Z+2x +1x email</t>
  </si>
  <si>
    <t>2,7*4</t>
  </si>
  <si>
    <t>15,0</t>
  </si>
  <si>
    <t>783903811</t>
  </si>
  <si>
    <t>Odmaštění chemickými rozpouštědly</t>
  </si>
  <si>
    <t>783225400</t>
  </si>
  <si>
    <t>Nátěr syntetický kov. konstr. 2x + 1x email + tmel</t>
  </si>
  <si>
    <t>(0,8+2*2,1)*(0,15+0,05*2)*5</t>
  </si>
  <si>
    <t>784402801</t>
  </si>
  <si>
    <t>Odstranění malby oškrábáním v místnosti H do 3,8 m</t>
  </si>
  <si>
    <t xml:space="preserve">Stropy : </t>
  </si>
  <si>
    <t xml:space="preserve">Stěny : </t>
  </si>
  <si>
    <t>Předsíň : (1,4*2+1,6*2)*2,7</t>
  </si>
  <si>
    <t>Koupelna : (2,3*2+1,8*2)*(2,7-2,0)</t>
  </si>
  <si>
    <t>Pokoj : (4,0*2+4,1)*2,7</t>
  </si>
  <si>
    <t>784195112</t>
  </si>
  <si>
    <t>Malba Primalex Standard, bílá, bez penetrace, 2x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</si>
  <si>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</si>
  <si>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</si>
  <si>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</si>
  <si>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</si>
  <si>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</si>
  <si>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</si>
  <si>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</si>
  <si>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</si>
  <si>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</si>
  <si>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</si>
  <si>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</si>
  <si>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</si>
  <si>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</si>
  <si>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</si>
  <si>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</si>
  <si>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</si>
  <si>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</si>
  <si>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</si>
  <si>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210800666</t>
  </si>
  <si>
    <t>Vodič H07V-K (CYA)  6 mm2 uložený v rozvaděčích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</si>
  <si>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</si>
  <si>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</si>
  <si>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</si>
  <si>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</si>
  <si>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</si>
  <si>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</si>
  <si>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</si>
  <si>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</si>
  <si>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</si>
  <si>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</si>
  <si>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</si>
  <si>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</si>
  <si>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</si>
  <si>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</si>
  <si>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</si>
  <si>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</si>
  <si>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</si>
  <si>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</si>
  <si>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</si>
  <si>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</si>
  <si>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</si>
  <si>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</si>
  <si>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</si>
  <si>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</si>
  <si>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</si>
  <si>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</si>
  <si>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</si>
  <si>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</si>
  <si>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</si>
  <si>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</si>
  <si>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</si>
  <si>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</si>
  <si>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</si>
  <si>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</si>
  <si>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</si>
  <si>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</si>
  <si>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</si>
  <si>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</si>
  <si>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</si>
  <si>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</si>
  <si>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</si>
  <si>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</si>
  <si>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celého bytu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</si>
  <si>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</si>
  <si>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</si>
  <si>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</si>
  <si>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</si>
  <si>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</si>
  <si>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</si>
  <si>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</si>
  <si>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</si>
  <si>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</si>
  <si>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</si>
  <si>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</si>
  <si>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</si>
  <si>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</si>
  <si>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</si>
  <si>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</si>
  <si>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</si>
  <si>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</si>
  <si>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</si>
  <si>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</si>
  <si>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</si>
  <si>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</si>
  <si>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</si>
  <si>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</si>
  <si>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</si>
  <si>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</si>
  <si>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</si>
  <si>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</si>
  <si>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</si>
  <si>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</si>
  <si>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</si>
  <si>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1,1*3,06*2/1000</t>
  </si>
  <si>
    <t>342255024</t>
  </si>
  <si>
    <t>Příčky z desek Ytong tl. 10 cm desky P 2 - 500, 599 x 249 x 100 mm</t>
  </si>
  <si>
    <t>RTS 20/ II</t>
  </si>
  <si>
    <t>(0,55*2,0)+(0,85*0,2)</t>
  </si>
  <si>
    <t>342948111</t>
  </si>
  <si>
    <t>Ukotvení příček k cihel.konstr. kotvami na hmožd.</t>
  </si>
  <si>
    <t>342264098</t>
  </si>
  <si>
    <t>Příplatek k podhledu sádrokart. za plochu do 10 m2 pro plochy 5 - 10 m2</t>
  </si>
  <si>
    <t>15411740</t>
  </si>
  <si>
    <t>Profil L rovnoramenný S235  50x50x4 mm</t>
  </si>
  <si>
    <t>416021121</t>
  </si>
  <si>
    <t>Podhledy SDK, kovová.kce CD. 1x deska RB 12,5 mm</t>
  </si>
  <si>
    <t>Oprava váp.omítek stropů do 10% plochy - štukových po provedení rozvodů elektro</t>
  </si>
  <si>
    <t>Chodba : 2,9*1,8</t>
  </si>
  <si>
    <t>Kuchyň : 2,4*2,6</t>
  </si>
  <si>
    <t>Pokoj : 3,9*4,2</t>
  </si>
  <si>
    <t>Šatna : 1,2*4,3*0,5</t>
  </si>
  <si>
    <t>Koupelna : (2,3*2+1,8*2)*2,0</t>
  </si>
  <si>
    <t>-0,8*2,0</t>
  </si>
  <si>
    <t>-1,0*2,0</t>
  </si>
  <si>
    <t>612421637</t>
  </si>
  <si>
    <t>Omítka vnitřní zdiva, MVC, štuková</t>
  </si>
  <si>
    <t>Pokoj : (3,9*2+4,2)*2,7</t>
  </si>
  <si>
    <t>612421231</t>
  </si>
  <si>
    <t>Oprava vápen.omítek stěn do 10 % pl. - štukových po provedení rozvodů elektro</t>
  </si>
  <si>
    <t>-0,8*1,97*3</t>
  </si>
  <si>
    <t>Chodba : (1,8*2+2,9*2)*2,7</t>
  </si>
  <si>
    <t>Kuchyň : (2,4*2+2,6*2)*2,7</t>
  </si>
  <si>
    <t>-1,2*1,5</t>
  </si>
  <si>
    <t>Pokoj : (4,2)*2,7</t>
  </si>
  <si>
    <t>Šatna : (4,3*2+1,2+0,3)*2,7</t>
  </si>
  <si>
    <t>6,0*0,07</t>
  </si>
  <si>
    <t>5,0*0,15</t>
  </si>
  <si>
    <t>40,0*0,03</t>
  </si>
  <si>
    <t>10,0*0,03</t>
  </si>
  <si>
    <t>612481211</t>
  </si>
  <si>
    <t>Montáž výztužné sítě(perlinky)do stěrky-vnit.stěny včetně výztužné sítě a stěrkového tmelu</t>
  </si>
  <si>
    <t>Koupelna : (0,55*2,0+0,1)*2,0</t>
  </si>
  <si>
    <t>631311121</t>
  </si>
  <si>
    <t>Doplnění mazanin betonem do 1 m2, do tl. 8 cm</t>
  </si>
  <si>
    <t>m3</t>
  </si>
  <si>
    <t>Vyspádování sprch. koutu : 1,0*0,85*0,08</t>
  </si>
  <si>
    <t>Koupelna : (2,3*1,8)-(0,45*0,9)</t>
  </si>
  <si>
    <t>632421120</t>
  </si>
  <si>
    <t>Potěr samonivelační ,ručně zpracovaný,tl. do 10 mm</t>
  </si>
  <si>
    <t>642942111</t>
  </si>
  <si>
    <t>Osazení zárubní dveřních ocelových, pl. do 2,5 m2</t>
  </si>
  <si>
    <t>55330383</t>
  </si>
  <si>
    <t>Zárubeň ocelová YH100   800x1970x100 P ZAKO pro přesné zdění, bez drážky, pevně přivařené závěsy</t>
  </si>
  <si>
    <t>Šatna : 4,3*1,2*0,5</t>
  </si>
  <si>
    <t>962031143</t>
  </si>
  <si>
    <t>Bourání příček z tvárnic pórobetonových tl. 100 mm</t>
  </si>
  <si>
    <t>(1,7+0,7)*2*0,5</t>
  </si>
  <si>
    <t>965048150</t>
  </si>
  <si>
    <t>Dočištění povrchu po vybourání dlažeb, tmel do 50%</t>
  </si>
  <si>
    <t>(2,3*1,8)-(0,45*0,9)</t>
  </si>
  <si>
    <t>965081713</t>
  </si>
  <si>
    <t>Bourání dlažeb keramických tl.10 mm, nad 1 m2</t>
  </si>
  <si>
    <t>967031132</t>
  </si>
  <si>
    <t>Přisekání rovných ostění cihelných na MVC</t>
  </si>
  <si>
    <t>0,1*1,97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</si>
  <si>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</si>
  <si>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</si>
  <si>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</si>
  <si>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</si>
  <si>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</si>
  <si>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1,97+0,25</t>
  </si>
  <si>
    <t>971033621</t>
  </si>
  <si>
    <t>Vybourání otv. zeď cihel. pl.4 m2, tl.10 cm, MVC</t>
  </si>
  <si>
    <t>0,25*1,97</t>
  </si>
  <si>
    <t>974031132</t>
  </si>
  <si>
    <t>Vysekání rýh ve zdi cihelné 5 x 7 cm</t>
  </si>
  <si>
    <t>974031154</t>
  </si>
  <si>
    <t>Vysekání rýh ve zdi cihelné 10 x 15 cm</t>
  </si>
  <si>
    <t>974082212</t>
  </si>
  <si>
    <t>Vysekání rýh pro vodiče omítka stěn MC šířka 3 cm</t>
  </si>
  <si>
    <t>Otlučení omítek vnitřních vápenných stropů do 10 %</t>
  </si>
  <si>
    <t>Otlučení omítek vnitřních stěn v rozsahu do 10 %</t>
  </si>
  <si>
    <t>978013191</t>
  </si>
  <si>
    <t>Otlučení omítek vnitřních stěn v rozsahu do 100 %</t>
  </si>
  <si>
    <t>-(0,8*2,0)-(0,9*2,0)</t>
  </si>
  <si>
    <t>711212002</t>
  </si>
  <si>
    <t>Hydroizolační povlak - nátěr nebo stěrka</t>
  </si>
  <si>
    <t>(2,3*2+1,8*2-0,8)*0,1</t>
  </si>
  <si>
    <t>(1,0+0,8+1,0)*2,0</t>
  </si>
  <si>
    <t>711212601</t>
  </si>
  <si>
    <t>Těsnicí pás do spoje podlaha - stěna</t>
  </si>
  <si>
    <t>(2,3*2+1,8*2-0,8+0,55*2+0,1+0,9*2)</t>
  </si>
  <si>
    <t>2*2,0</t>
  </si>
  <si>
    <t>998711202</t>
  </si>
  <si>
    <t>Přesun hmot pro izolace proti vodě, výšky do 12 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</si>
  <si>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</si>
  <si>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</si>
  <si>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</si>
  <si>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</si>
  <si>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</si>
  <si>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</si>
  <si>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</si>
  <si>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</si>
  <si>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</si>
  <si>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</si>
  <si>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</si>
  <si>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</si>
  <si>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</si>
  <si>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</si>
  <si>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</si>
  <si>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</si>
  <si>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</si>
  <si>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</si>
  <si>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</si>
  <si>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</si>
  <si>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</si>
  <si>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</si>
  <si>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</si>
  <si>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</si>
  <si>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</si>
  <si>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</si>
  <si>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</si>
  <si>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</si>
  <si>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</si>
  <si>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721223424</t>
  </si>
  <si>
    <t>D+M Sprchový žlab nerez 70cm včetně napojení na kanalizaci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</si>
  <si>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</si>
  <si>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</si>
  <si>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</si>
  <si>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</si>
  <si>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</si>
  <si>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</si>
  <si>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</si>
  <si>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</si>
  <si>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Montáž plynových sporáků stávajících včetně vyčištění</t>
  </si>
  <si>
    <t>725610810</t>
  </si>
  <si>
    <t>Demontáž plynového sporáku pro opětovné použití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</si>
  <si>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</si>
  <si>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</si>
  <si>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</si>
  <si>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</si>
  <si>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</si>
  <si>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</si>
  <si>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</si>
  <si>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</si>
  <si>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</si>
  <si>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</si>
  <si>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725860213</t>
  </si>
  <si>
    <t>Sifon umyvadlový HL132, D 32, 40 mm</t>
  </si>
  <si>
    <t>64214330R</t>
  </si>
  <si>
    <t>Umyvadlo keram. s otv. pro baterii 550x450 mm bílé, na šrouby</t>
  </si>
  <si>
    <t>42377000R</t>
  </si>
  <si>
    <t xml:space="preserve">Dvojháček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</si>
  <si>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</si>
  <si>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</si>
  <si>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</si>
  <si>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</si>
  <si>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</si>
  <si>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</si>
  <si>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</si>
  <si>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</si>
  <si>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</si>
  <si>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</si>
  <si>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725110811R00</t>
  </si>
  <si>
    <t xml:space="preserve">Demontáž klozetů splachovacích </t>
  </si>
  <si>
    <t>725210821R00</t>
  </si>
  <si>
    <t>Demontáž umyvadel bez výtokových armatur</t>
  </si>
  <si>
    <t>725220841R00</t>
  </si>
  <si>
    <t>Demontáž ocelové vany, vaniček</t>
  </si>
  <si>
    <t>Montáž dveří do zárubně,otevíravých 1kř.do 0,8 m</t>
  </si>
  <si>
    <t>766662811</t>
  </si>
  <si>
    <t>Demontáž prahů dveří 1křídlových</t>
  </si>
  <si>
    <t>61160101R</t>
  </si>
  <si>
    <t>Dveře vnitřní hladké plné 1kř. 80x197 bílé včetně kování WC</t>
  </si>
  <si>
    <t>61160603</t>
  </si>
  <si>
    <t>Dveře vnitřní hladké 2/3 sklo 1kř. 80x197 bílé včetně kování</t>
  </si>
  <si>
    <t xml:space="preserve">- obkladový panel i pracovní deska šedá (bez rohové lišty) /transparentní tmel : </t>
  </si>
  <si>
    <t xml:space="preserve">- osvětlení led páskem AL liště : 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</si>
  <si>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</si>
  <si>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</si>
  <si>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</si>
  <si>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</si>
  <si>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</si>
  <si>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</si>
  <si>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Koupelna : 2,3*2+1,8*2-0,8+0,55*2+0,1+0,85*2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</si>
  <si>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</si>
  <si>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</si>
  <si>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</si>
  <si>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</si>
  <si>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</si>
  <si>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400Kč/m2</t>
  </si>
  <si>
    <t xml:space="preserve">  Koupelna : (2,3*1,8)-(0,45*0,9)</t>
  </si>
  <si>
    <t>3,735*1,1</t>
  </si>
  <si>
    <t>776401800</t>
  </si>
  <si>
    <t>Demontáž soklíků nebo lišt, pryžových nebo z PVC odstranění a uložení na hromady</t>
  </si>
  <si>
    <t>Předsíň : (1,3*2+1,5*2)</t>
  </si>
  <si>
    <t>-0,8*2*3</t>
  </si>
  <si>
    <t>Chodba : (1,8*2+2,8*2)</t>
  </si>
  <si>
    <t>-0,8*4</t>
  </si>
  <si>
    <t>Kuchyň : (2,4*2+2,8*2)</t>
  </si>
  <si>
    <t>-0,8</t>
  </si>
  <si>
    <t>Pokoj : (4,0*2+4,1*2)</t>
  </si>
  <si>
    <t>Šatna : (4,3*2+1,2+0,3)</t>
  </si>
  <si>
    <t>776421100</t>
  </si>
  <si>
    <t>Lepení podlahových soklíků z PVC a vinylu včetně dodávky soklíku PVC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</si>
  <si>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</si>
  <si>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</si>
  <si>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</si>
  <si>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</si>
  <si>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0,8*5</t>
  </si>
  <si>
    <t>776994111</t>
  </si>
  <si>
    <t>Svařování povlakových podlah z pásů nebo čtverců včetně svařovací šňůry PVC 1179</t>
  </si>
  <si>
    <t xml:space="preserve">  Předsíň : 1,4*1,6</t>
  </si>
  <si>
    <t xml:space="preserve">  Chodba : 2,9*1,8</t>
  </si>
  <si>
    <t xml:space="preserve">  Kuchyň : 2,4*2,6</t>
  </si>
  <si>
    <t xml:space="preserve">  Pokoj : 3,9*4,2</t>
  </si>
  <si>
    <t xml:space="preserve">  Šatna : 4,3*1,2*0,5</t>
  </si>
  <si>
    <t>32,66*0,5</t>
  </si>
  <si>
    <t>5537000111</t>
  </si>
  <si>
    <t>Lišta přechodová Al 30/A lepicí l=93 cm stříbro š 30 mm</t>
  </si>
  <si>
    <t>781101210</t>
  </si>
  <si>
    <t>Penetrace podkladu pod obklady</t>
  </si>
  <si>
    <t>(0,55*2,0*2)+(0,15*2*0,85)</t>
  </si>
  <si>
    <t>-(0,8*2,0)-(0,9*2)</t>
  </si>
  <si>
    <t>Koupelna : 4*2,0+0,55*2+0,1+0,85*2</t>
  </si>
  <si>
    <t xml:space="preserve">  Koupelna : (2,3*2+1,8*2)*2,0</t>
  </si>
  <si>
    <t xml:space="preserve">  (0,55*2,0*2)+(0,15*2*0,85)</t>
  </si>
  <si>
    <t xml:space="preserve">  -(0,8*2,0)-(0,9*2)</t>
  </si>
  <si>
    <t>18,255*1,05</t>
  </si>
  <si>
    <t>Nátěr syntet. potrubí do DN 100 mm  Z+2x +1x email</t>
  </si>
  <si>
    <t>28</t>
  </si>
  <si>
    <t>(0,8+2*2,1)*(0,15+0,05*2)*6</t>
  </si>
  <si>
    <t>784191101</t>
  </si>
  <si>
    <t>Penetrace podkladu univerzální Primalex 1x</t>
  </si>
  <si>
    <t>Nové omítky : (3,9*2+4,2)*2,7</t>
  </si>
  <si>
    <t>Pokoj : (4,2*2+3,9*2)*2,7</t>
  </si>
  <si>
    <t>786611811</t>
  </si>
  <si>
    <t>Dmtž předokenních rolet s viditelným boxem - garnýž</t>
  </si>
  <si>
    <t>210120901</t>
  </si>
  <si>
    <t>Hlavní vypínač v rozvaděči</t>
  </si>
  <si>
    <t>210800004</t>
  </si>
  <si>
    <t>Vodič CYY 6 mm2 uložený pod omítkou</t>
  </si>
  <si>
    <t>210800105</t>
  </si>
  <si>
    <t>Kabel CYKY 750 V 3x1,5 mm2 uložený pod omítkou včetně dodávky kabelu</t>
  </si>
  <si>
    <t>210544888</t>
  </si>
  <si>
    <t>Napojení v hlavním rozvaděči</t>
  </si>
  <si>
    <t>21547455</t>
  </si>
  <si>
    <t>Stavební přípomoce HZS včetně materiálu</t>
  </si>
  <si>
    <t>021548885</t>
  </si>
  <si>
    <t>HLAVNÍ JISTIČ 3X25A TŘÍFÁZOVÝ</t>
  </si>
  <si>
    <t>34141303</t>
  </si>
  <si>
    <t>Vodič silový pevné uložení CYY 6,0 mm2</t>
  </si>
  <si>
    <t>Revize ELEKTRO vč. přívodu a hlavního jističe</t>
  </si>
  <si>
    <t>222323307</t>
  </si>
  <si>
    <t>Demontáž a zpětná montáž domacího telefonu</t>
  </si>
  <si>
    <t>340235211</t>
  </si>
  <si>
    <t>Zazdívka otvorů 0,0225 m2 cihlami, tl.zdi do 10cm s použitím suché maltové směsi</t>
  </si>
  <si>
    <t>941955001</t>
  </si>
  <si>
    <t>Lešení lehké pomocné, výška podlahy do 1,2 m</t>
  </si>
  <si>
    <t>29,0*0,6</t>
  </si>
  <si>
    <t>954312102</t>
  </si>
  <si>
    <t>Opláštění z SDK,2.str.,do 200x200 mm,RF tl.12,5 mm</t>
  </si>
  <si>
    <t>SDK kufr pro přívod elektro : 29,0</t>
  </si>
  <si>
    <t>971033231</t>
  </si>
  <si>
    <t>Vybourání otv. zeď cihel. 0,0225 m2, tl. 15cm, MVC</t>
  </si>
  <si>
    <t>SDK kufr pro přívod elektro : 29,0*(0,2+0,2)</t>
  </si>
  <si>
    <t>Malba Primalex Standard, bílá, bez penetrace, 2 x</t>
  </si>
  <si>
    <t>622300181</t>
  </si>
  <si>
    <t>Montáž chráničky kabelu  vč. chráničky Kopoflex DN 50 mm</t>
  </si>
  <si>
    <t>2*29</t>
  </si>
  <si>
    <t>953991111</t>
  </si>
  <si>
    <t>Osazení hmoždinek ve stěnách z cihel DN 6 - 8 mm</t>
  </si>
  <si>
    <t>210810013</t>
  </si>
  <si>
    <t>Kabel CYKY-m 750 V 4 x 10 mm2 volně uložený</t>
  </si>
  <si>
    <t>byt 21 : 8,0</t>
  </si>
  <si>
    <t>byt 22 : 14,0</t>
  </si>
  <si>
    <t>byt 23 : 22,0</t>
  </si>
  <si>
    <t>byt 24 : 29,0</t>
  </si>
  <si>
    <t>34111100</t>
  </si>
  <si>
    <t>Kabel silový s Cu jádrem 750 V CYKY 5 x 6 mm2</t>
  </si>
  <si>
    <t>210800528</t>
  </si>
  <si>
    <t>Vodič H07V-U (CY) 10 mm2 uložený volně</t>
  </si>
  <si>
    <t>34140967</t>
  </si>
  <si>
    <t>Vodič silový CY zelenožlutý 10,00 mm2 - drát</t>
  </si>
  <si>
    <t>Pokoj 1 : 3,9*4,2</t>
  </si>
  <si>
    <t>Pokoj 2 : 3,3*6,7</t>
  </si>
  <si>
    <t>-0,8*1,97*5</t>
  </si>
  <si>
    <t>Pokoj 1 : (4,2*2+3,9*2)*2,7</t>
  </si>
  <si>
    <t>Pokoj 2 : (3,3*2+6,7*2)*2,7</t>
  </si>
  <si>
    <t>-(1,5*1,5+0,8*2,4+0,9*1,5)</t>
  </si>
  <si>
    <t>55,0*0,03</t>
  </si>
  <si>
    <t>15,0*0,03</t>
  </si>
  <si>
    <t>1,5*1,5+0,8*2,4+0,9*1,5</t>
  </si>
  <si>
    <t>965841155</t>
  </si>
  <si>
    <t>Odvoz dveří do skladu objednatele pro další použití</t>
  </si>
  <si>
    <t>D+M šatní skříně - dělená - DTD TL. 18mm,ABS HRANA. BARVA DEKOR DŘEVO - sonoma šatní tyč kovová včetně madel, rozměr 600x1200mm v.2,7m, 4dveřová, uchytky nerez, 5x vnitřní police 600x1200mm</t>
  </si>
  <si>
    <t>Předsíň : (1,4*2+1,6*2)</t>
  </si>
  <si>
    <t>-0,8*2*2</t>
  </si>
  <si>
    <t>Chodba : (1,8*2+2,9*2)</t>
  </si>
  <si>
    <t>-0,8*5</t>
  </si>
  <si>
    <t>Kuchyň : (2,4*2+2,6*2)</t>
  </si>
  <si>
    <t>Pokoj 1 : (3,9*2+4,2*2)</t>
  </si>
  <si>
    <t>Pokoj 2 : (3,3*2+6,7*2)</t>
  </si>
  <si>
    <t xml:space="preserve">  Pokoj 1 : 3,9*4,2</t>
  </si>
  <si>
    <t xml:space="preserve">  Pokoj 2 : 3,3*6,7</t>
  </si>
  <si>
    <t>52,19*0,5</t>
  </si>
  <si>
    <t>2,8*1,1</t>
  </si>
  <si>
    <t>16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</si>
  <si>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</si>
  <si>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</si>
  <si>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</si>
  <si>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</si>
  <si>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</si>
  <si>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</si>
  <si>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</si>
  <si>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</si>
  <si>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</si>
  <si>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</si>
  <si>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</si>
  <si>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</si>
  <si>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</si>
  <si>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</si>
  <si>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</si>
  <si>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</si>
  <si>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</si>
  <si>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</si>
  <si>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</si>
  <si>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Chodba : 1,8*2,7</t>
  </si>
  <si>
    <t>Pokoj 1 : (1,7+3,9+3,9)*2,7</t>
  </si>
  <si>
    <t>Nové omítky : -28,934</t>
  </si>
  <si>
    <t>6,0*0,1</t>
  </si>
  <si>
    <t>974031143</t>
  </si>
  <si>
    <t>Vysekání rýh ve zdi cihelné 7 x 10 cm</t>
  </si>
  <si>
    <t>5+2</t>
  </si>
  <si>
    <t>5</t>
  </si>
  <si>
    <t>2+2</t>
  </si>
  <si>
    <t>Montáž klozetových mís kombinovaných stávajících včetně vyčištění</t>
  </si>
  <si>
    <t>Demontáž klozetů splachovacích pro opětovné použití</t>
  </si>
  <si>
    <t>725619101R00</t>
  </si>
  <si>
    <t>781411903</t>
  </si>
  <si>
    <t>Oprava obkladů z obkladaček porovin. do 300x300</t>
  </si>
  <si>
    <t xml:space="preserve">909      </t>
  </si>
  <si>
    <t>Hzs-nezmeritelne stavebni prace</t>
  </si>
  <si>
    <t>Vyspravení spár po hmoždinkách a předělání otopného tělesa : 2</t>
  </si>
  <si>
    <t>Rekonstrukce bytu - Moravská 2 byt č.3, 24, 26, 27 a elektro přívod do bytů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</si>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</sst>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7"/>
  <sheetViews>
    <sheetView showGridLines="0" tabSelected="1" topLeftCell="B1" zoomScaleNormal="100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24</v>
      </c>
      <c r="C2" s="79"/>
      <c r="D2" s="80"/>
      <c r="E2" s="235" t="s">
        <v>820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81"/>
      <c r="C3" s="79"/>
      <c r="D3" s="82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3"/>
      <c r="C4" s="84"/>
      <c r="D4" s="85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23</v>
      </c>
      <c r="D5" s="193" t="s">
        <v>821</v>
      </c>
      <c r="E5" s="194"/>
      <c r="F5" s="76"/>
      <c r="G5" s="76"/>
      <c r="H5" s="18" t="s">
        <v>42</v>
      </c>
      <c r="I5" s="199">
        <v>296139</v>
      </c>
      <c r="J5" s="8"/>
    </row>
    <row r="6" spans="1:15" ht="15.75" customHeight="1" x14ac:dyDescent="0.2">
      <c r="A6" s="2"/>
      <c r="B6" s="28"/>
      <c r="C6" s="55"/>
      <c r="D6" s="195" t="s">
        <v>822</v>
      </c>
      <c r="E6" s="196"/>
      <c r="F6" s="77"/>
      <c r="G6" s="77"/>
      <c r="H6" s="18" t="s">
        <v>36</v>
      </c>
      <c r="I6" s="199" t="s">
        <v>825</v>
      </c>
      <c r="J6" s="8"/>
    </row>
    <row r="7" spans="1:15" ht="15.75" customHeight="1" x14ac:dyDescent="0.2">
      <c r="A7" s="2"/>
      <c r="B7" s="29"/>
      <c r="C7" s="56"/>
      <c r="D7" s="197" t="s">
        <v>823</v>
      </c>
      <c r="E7" s="198" t="s">
        <v>824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13"/>
      <c r="F16" s="214"/>
      <c r="G16" s="213"/>
      <c r="H16" s="214"/>
      <c r="I16" s="213">
        <f>SUMIF(F54:F83,A16,I54:I83)+SUMIF(F54:F83,"PSU",I54:I83)</f>
        <v>0</v>
      </c>
      <c r="J16" s="215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13"/>
      <c r="F17" s="214"/>
      <c r="G17" s="213"/>
      <c r="H17" s="214"/>
      <c r="I17" s="213">
        <f>SUMIF(F54:F83,A17,I54:I83)</f>
        <v>0</v>
      </c>
      <c r="J17" s="215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13"/>
      <c r="F18" s="214"/>
      <c r="G18" s="213"/>
      <c r="H18" s="214"/>
      <c r="I18" s="213">
        <f>SUMIF(F54:F83,A18,I54:I83)</f>
        <v>0</v>
      </c>
      <c r="J18" s="215"/>
    </row>
    <row r="19" spans="1:10" ht="23.25" customHeight="1" x14ac:dyDescent="0.2">
      <c r="A19" s="140" t="s">
        <v>117</v>
      </c>
      <c r="B19" s="38" t="s">
        <v>29</v>
      </c>
      <c r="C19" s="62"/>
      <c r="D19" s="63"/>
      <c r="E19" s="213"/>
      <c r="F19" s="214"/>
      <c r="G19" s="213"/>
      <c r="H19" s="214"/>
      <c r="I19" s="213">
        <f>SUMIF(F54:F83,A19,I54:I83)</f>
        <v>0</v>
      </c>
      <c r="J19" s="215"/>
    </row>
    <row r="20" spans="1:10" ht="23.25" customHeight="1" x14ac:dyDescent="0.2">
      <c r="A20" s="140" t="s">
        <v>116</v>
      </c>
      <c r="B20" s="38" t="s">
        <v>30</v>
      </c>
      <c r="C20" s="62"/>
      <c r="D20" s="63"/>
      <c r="E20" s="213"/>
      <c r="F20" s="214"/>
      <c r="G20" s="213"/>
      <c r="H20" s="214"/>
      <c r="I20" s="213">
        <f>SUMIF(F54:F83,A20,I54:I83)</f>
        <v>0</v>
      </c>
      <c r="J20" s="21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45"/>
      <c r="G21" s="216"/>
      <c r="H21" s="245"/>
      <c r="I21" s="216">
        <f>SUM(I16:J20)</f>
        <v>0</v>
      </c>
      <c r="J21" s="21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8">
        <f>ZakladDPHSniVypocet+ZakladDPHZaklVypocet</f>
        <v>0</v>
      </c>
      <c r="H28" s="219"/>
      <c r="I28" s="21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8">
        <f>A27</f>
        <v>0</v>
      </c>
      <c r="H29" s="218"/>
      <c r="I29" s="218"/>
      <c r="J29" s="121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43</v>
      </c>
      <c r="C39" s="203"/>
      <c r="D39" s="203"/>
      <c r="E39" s="203"/>
      <c r="F39" s="101">
        <f>'SO 01 P4'!AE42+'SO 01 P1'!AE464+'SO 01 P3'!AE378+'SO 01 P2'!AE334+'SO 01 Pol'!AE265+'SO 01 P5'!AE18</f>
        <v>0</v>
      </c>
      <c r="G39" s="102">
        <f>'SO 01 P4'!AF42+'SO 01 P1'!AF464+'SO 01 P3'!AF378+'SO 01 P2'!AF334+'SO 01 Pol'!AF265+'SO 01 P5'!AF18</f>
        <v>0</v>
      </c>
      <c r="H39" s="103">
        <f t="shared" ref="H39:H46" si="1">(F39*SazbaDPH1/100)+(G39*SazbaDPH2/100)</f>
        <v>0</v>
      </c>
      <c r="I39" s="103">
        <f t="shared" ref="I39:I46" si="2">F39+G39+H39</f>
        <v>0</v>
      </c>
      <c r="J39" s="104" t="str">
        <f t="shared" ref="J39:J46" si="3">IF(CenaCelkemVypocet=0,"",I39/CenaCelkemVypocet*100)</f>
        <v/>
      </c>
    </row>
    <row r="40" spans="1:10" ht="25.5" customHeight="1" x14ac:dyDescent="0.2">
      <c r="A40" s="90">
        <v>2</v>
      </c>
      <c r="B40" s="105" t="s">
        <v>44</v>
      </c>
      <c r="C40" s="207" t="s">
        <v>45</v>
      </c>
      <c r="D40" s="207"/>
      <c r="E40" s="207"/>
      <c r="F40" s="106">
        <f>'SO 01 P4'!AE42+'SO 01 P1'!AE464+'SO 01 P3'!AE378+'SO 01 P2'!AE334+'SO 01 Pol'!AE265+'SO 01 P5'!AE18</f>
        <v>0</v>
      </c>
      <c r="G40" s="107">
        <f>'SO 01 P4'!AF42+'SO 01 P1'!AF464+'SO 01 P3'!AF378+'SO 01 P2'!AF334+'SO 01 Pol'!AF265+'SO 01 P5'!AF18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46</v>
      </c>
      <c r="C41" s="203" t="s">
        <v>47</v>
      </c>
      <c r="D41" s="203"/>
      <c r="E41" s="203"/>
      <c r="F41" s="110">
        <f>'SO 01 P4'!AE42</f>
        <v>0</v>
      </c>
      <c r="G41" s="103">
        <f>'SO 01 P4'!AF42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46</v>
      </c>
      <c r="C42" s="203" t="s">
        <v>48</v>
      </c>
      <c r="D42" s="203"/>
      <c r="E42" s="203"/>
      <c r="F42" s="110">
        <f>'SO 01 P1'!AE464</f>
        <v>0</v>
      </c>
      <c r="G42" s="103">
        <f>'SO 01 P1'!AF464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46</v>
      </c>
      <c r="C43" s="203" t="s">
        <v>49</v>
      </c>
      <c r="D43" s="203"/>
      <c r="E43" s="203"/>
      <c r="F43" s="110">
        <f>'SO 01 P3'!AE378</f>
        <v>0</v>
      </c>
      <c r="G43" s="103">
        <f>'SO 01 P3'!AF378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46</v>
      </c>
      <c r="C44" s="203" t="s">
        <v>50</v>
      </c>
      <c r="D44" s="203"/>
      <c r="E44" s="203"/>
      <c r="F44" s="110">
        <f>'SO 01 P2'!AE334</f>
        <v>0</v>
      </c>
      <c r="G44" s="103">
        <f>'SO 01 P2'!AF334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3</v>
      </c>
      <c r="B45" s="109" t="s">
        <v>46</v>
      </c>
      <c r="C45" s="203" t="s">
        <v>51</v>
      </c>
      <c r="D45" s="203"/>
      <c r="E45" s="203"/>
      <c r="F45" s="110">
        <f>'SO 01 Pol'!AE265</f>
        <v>0</v>
      </c>
      <c r="G45" s="103">
        <f>'SO 01 Pol'!AF265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3</v>
      </c>
      <c r="B46" s="109" t="s">
        <v>46</v>
      </c>
      <c r="C46" s="203" t="s">
        <v>52</v>
      </c>
      <c r="D46" s="203"/>
      <c r="E46" s="203"/>
      <c r="F46" s="110">
        <f>'SO 01 P5'!AE18</f>
        <v>0</v>
      </c>
      <c r="G46" s="103">
        <f>'SO 01 P5'!AF18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/>
      <c r="B47" s="204" t="s">
        <v>53</v>
      </c>
      <c r="C47" s="205"/>
      <c r="D47" s="205"/>
      <c r="E47" s="206"/>
      <c r="F47" s="111">
        <f>SUMIF(A39:A46,"=1",F39:F46)</f>
        <v>0</v>
      </c>
      <c r="G47" s="112">
        <f>SUMIF(A39:A46,"=1",G39:G46)</f>
        <v>0</v>
      </c>
      <c r="H47" s="112">
        <f>SUMIF(A39:A46,"=1",H39:H46)</f>
        <v>0</v>
      </c>
      <c r="I47" s="112">
        <f>SUMIF(A39:A46,"=1",I39:I46)</f>
        <v>0</v>
      </c>
      <c r="J47" s="113">
        <f>SUMIF(A39:A46,"=1",J39:J46)</f>
        <v>0</v>
      </c>
    </row>
    <row r="51" spans="1:10" ht="15.75" x14ac:dyDescent="0.25">
      <c r="B51" s="122" t="s">
        <v>55</v>
      </c>
    </row>
    <row r="53" spans="1:10" ht="25.5" customHeight="1" x14ac:dyDescent="0.2">
      <c r="A53" s="124"/>
      <c r="B53" s="127" t="s">
        <v>18</v>
      </c>
      <c r="C53" s="127" t="s">
        <v>6</v>
      </c>
      <c r="D53" s="128"/>
      <c r="E53" s="128"/>
      <c r="F53" s="129" t="s">
        <v>56</v>
      </c>
      <c r="G53" s="129"/>
      <c r="H53" s="129"/>
      <c r="I53" s="129" t="s">
        <v>31</v>
      </c>
      <c r="J53" s="129" t="s">
        <v>0</v>
      </c>
    </row>
    <row r="54" spans="1:10" ht="36.75" customHeight="1" x14ac:dyDescent="0.2">
      <c r="A54" s="125"/>
      <c r="B54" s="130" t="s">
        <v>57</v>
      </c>
      <c r="C54" s="201" t="s">
        <v>58</v>
      </c>
      <c r="D54" s="202"/>
      <c r="E54" s="202"/>
      <c r="F54" s="138" t="s">
        <v>26</v>
      </c>
      <c r="G54" s="131"/>
      <c r="H54" s="131"/>
      <c r="I54" s="131">
        <f>'SO 01 Pol'!G8+'SO 01 P1'!G8+'SO 01 P4'!G8+'SO 01 P2'!G8+'SO 01 P3'!G8</f>
        <v>0</v>
      </c>
      <c r="J54" s="136" t="str">
        <f>IF(I84=0,"",I54/I84*100)</f>
        <v/>
      </c>
    </row>
    <row r="55" spans="1:10" ht="36.75" customHeight="1" x14ac:dyDescent="0.2">
      <c r="A55" s="125"/>
      <c r="B55" s="130" t="s">
        <v>59</v>
      </c>
      <c r="C55" s="201" t="s">
        <v>60</v>
      </c>
      <c r="D55" s="202"/>
      <c r="E55" s="202"/>
      <c r="F55" s="138" t="s">
        <v>26</v>
      </c>
      <c r="G55" s="131"/>
      <c r="H55" s="131"/>
      <c r="I55" s="131">
        <f>'SO 01 P1'!G19+'SO 01 P2'!G12+'SO 01 P3'!G12</f>
        <v>0</v>
      </c>
      <c r="J55" s="136" t="str">
        <f>IF(I84=0,"",I55/I84*100)</f>
        <v/>
      </c>
    </row>
    <row r="56" spans="1:10" ht="36.75" customHeight="1" x14ac:dyDescent="0.2">
      <c r="A56" s="125"/>
      <c r="B56" s="130" t="s">
        <v>61</v>
      </c>
      <c r="C56" s="201" t="s">
        <v>62</v>
      </c>
      <c r="D56" s="202"/>
      <c r="E56" s="202"/>
      <c r="F56" s="138" t="s">
        <v>26</v>
      </c>
      <c r="G56" s="131"/>
      <c r="H56" s="131"/>
      <c r="I56" s="131">
        <f>'SO 01 Pol'!G10+'SO 01 P1'!G22+'SO 01 P2'!G15+'SO 01 P3'!G15</f>
        <v>0</v>
      </c>
      <c r="J56" s="136" t="str">
        <f>IF(I84=0,"",I56/I84*100)</f>
        <v/>
      </c>
    </row>
    <row r="57" spans="1:10" ht="36.75" customHeight="1" x14ac:dyDescent="0.2">
      <c r="A57" s="125"/>
      <c r="B57" s="130" t="s">
        <v>63</v>
      </c>
      <c r="C57" s="201" t="s">
        <v>64</v>
      </c>
      <c r="D57" s="202"/>
      <c r="E57" s="202"/>
      <c r="F57" s="138" t="s">
        <v>26</v>
      </c>
      <c r="G57" s="131"/>
      <c r="H57" s="131"/>
      <c r="I57" s="131">
        <f>'SO 01 P1'!G67</f>
        <v>0</v>
      </c>
      <c r="J57" s="136" t="str">
        <f>IF(I84=0,"",I57/I84*100)</f>
        <v/>
      </c>
    </row>
    <row r="58" spans="1:10" ht="36.75" customHeight="1" x14ac:dyDescent="0.2">
      <c r="A58" s="125"/>
      <c r="B58" s="130" t="s">
        <v>65</v>
      </c>
      <c r="C58" s="201" t="s">
        <v>66</v>
      </c>
      <c r="D58" s="202"/>
      <c r="E58" s="202"/>
      <c r="F58" s="138" t="s">
        <v>26</v>
      </c>
      <c r="G58" s="131"/>
      <c r="H58" s="131"/>
      <c r="I58" s="131">
        <f>'SO 01 P1'!G74</f>
        <v>0</v>
      </c>
      <c r="J58" s="136" t="str">
        <f>IF(I84=0,"",I58/I84*100)</f>
        <v/>
      </c>
    </row>
    <row r="59" spans="1:10" ht="36.75" customHeight="1" x14ac:dyDescent="0.2">
      <c r="A59" s="125"/>
      <c r="B59" s="130" t="s">
        <v>67</v>
      </c>
      <c r="C59" s="201" t="s">
        <v>68</v>
      </c>
      <c r="D59" s="202"/>
      <c r="E59" s="202"/>
      <c r="F59" s="138" t="s">
        <v>26</v>
      </c>
      <c r="G59" s="131"/>
      <c r="H59" s="131"/>
      <c r="I59" s="131">
        <f>'SO 01 P4'!G10</f>
        <v>0</v>
      </c>
      <c r="J59" s="136" t="str">
        <f>IF(I84=0,"",I59/I84*100)</f>
        <v/>
      </c>
    </row>
    <row r="60" spans="1:10" ht="36.75" customHeight="1" x14ac:dyDescent="0.2">
      <c r="A60" s="125"/>
      <c r="B60" s="130" t="s">
        <v>69</v>
      </c>
      <c r="C60" s="201" t="s">
        <v>70</v>
      </c>
      <c r="D60" s="202"/>
      <c r="E60" s="202"/>
      <c r="F60" s="138" t="s">
        <v>26</v>
      </c>
      <c r="G60" s="131"/>
      <c r="H60" s="131"/>
      <c r="I60" s="131">
        <f>'SO 01 Pol'!G41+'SO 01 P1'!G77+'SO 01 P4'!G13+'SO 01 P2'!G51+'SO 01 P3'!G63</f>
        <v>0</v>
      </c>
      <c r="J60" s="136" t="str">
        <f>IF(I84=0,"",I60/I84*100)</f>
        <v/>
      </c>
    </row>
    <row r="61" spans="1:10" ht="36.75" customHeight="1" x14ac:dyDescent="0.2">
      <c r="A61" s="125"/>
      <c r="B61" s="130" t="s">
        <v>71</v>
      </c>
      <c r="C61" s="201" t="s">
        <v>72</v>
      </c>
      <c r="D61" s="202"/>
      <c r="E61" s="202"/>
      <c r="F61" s="138" t="s">
        <v>26</v>
      </c>
      <c r="G61" s="131"/>
      <c r="H61" s="131"/>
      <c r="I61" s="131">
        <f>'SO 01 Pol'!G48+'SO 01 P1'!G85+'SO 01 P4'!G16+'SO 01 P2'!G59+'SO 01 P3'!G71</f>
        <v>0</v>
      </c>
      <c r="J61" s="136" t="str">
        <f>IF(I84=0,"",I61/I84*100)</f>
        <v/>
      </c>
    </row>
    <row r="62" spans="1:10" ht="36.75" customHeight="1" x14ac:dyDescent="0.2">
      <c r="A62" s="125"/>
      <c r="B62" s="130" t="s">
        <v>73</v>
      </c>
      <c r="C62" s="201" t="s">
        <v>74</v>
      </c>
      <c r="D62" s="202"/>
      <c r="E62" s="202"/>
      <c r="F62" s="138" t="s">
        <v>26</v>
      </c>
      <c r="G62" s="131"/>
      <c r="H62" s="131"/>
      <c r="I62" s="131">
        <f>'SO 01 Pol'!G73+'SO 01 P1'!G133+'SO 01 P4'!G18+'SO 01 P2'!G89+'SO 01 P3'!G105</f>
        <v>0</v>
      </c>
      <c r="J62" s="136" t="str">
        <f>IF(I84=0,"",I62/I84*100)</f>
        <v/>
      </c>
    </row>
    <row r="63" spans="1:10" ht="36.75" customHeight="1" x14ac:dyDescent="0.2">
      <c r="A63" s="125"/>
      <c r="B63" s="130" t="s">
        <v>75</v>
      </c>
      <c r="C63" s="201" t="s">
        <v>76</v>
      </c>
      <c r="D63" s="202"/>
      <c r="E63" s="202"/>
      <c r="F63" s="138" t="s">
        <v>27</v>
      </c>
      <c r="G63" s="131"/>
      <c r="H63" s="131"/>
      <c r="I63" s="131">
        <f>'SO 01 P1'!G135</f>
        <v>0</v>
      </c>
      <c r="J63" s="136" t="str">
        <f>IF(I84=0,"",I63/I84*100)</f>
        <v/>
      </c>
    </row>
    <row r="64" spans="1:10" ht="36.75" customHeight="1" x14ac:dyDescent="0.2">
      <c r="A64" s="125"/>
      <c r="B64" s="130" t="s">
        <v>77</v>
      </c>
      <c r="C64" s="201" t="s">
        <v>78</v>
      </c>
      <c r="D64" s="202"/>
      <c r="E64" s="202"/>
      <c r="F64" s="138" t="s">
        <v>27</v>
      </c>
      <c r="G64" s="131"/>
      <c r="H64" s="131"/>
      <c r="I64" s="131">
        <f>'SO 01 Pol'!G75+'SO 01 P1'!G144+'SO 01 P2'!G91+'SO 01 P3'!G107</f>
        <v>0</v>
      </c>
      <c r="J64" s="136" t="str">
        <f>IF(I84=0,"",I64/I84*100)</f>
        <v/>
      </c>
    </row>
    <row r="65" spans="1:10" ht="36.75" customHeight="1" x14ac:dyDescent="0.2">
      <c r="A65" s="125"/>
      <c r="B65" s="130" t="s">
        <v>79</v>
      </c>
      <c r="C65" s="201" t="s">
        <v>80</v>
      </c>
      <c r="D65" s="202"/>
      <c r="E65" s="202"/>
      <c r="F65" s="138" t="s">
        <v>27</v>
      </c>
      <c r="G65" s="131"/>
      <c r="H65" s="131"/>
      <c r="I65" s="131">
        <f>'SO 01 P1'!G146+'SO 01 P3'!G109</f>
        <v>0</v>
      </c>
      <c r="J65" s="136" t="str">
        <f>IF(I84=0,"",I65/I84*100)</f>
        <v/>
      </c>
    </row>
    <row r="66" spans="1:10" ht="36.75" customHeight="1" x14ac:dyDescent="0.2">
      <c r="A66" s="125"/>
      <c r="B66" s="130" t="s">
        <v>81</v>
      </c>
      <c r="C66" s="201" t="s">
        <v>82</v>
      </c>
      <c r="D66" s="202"/>
      <c r="E66" s="202"/>
      <c r="F66" s="138" t="s">
        <v>27</v>
      </c>
      <c r="G66" s="131"/>
      <c r="H66" s="131"/>
      <c r="I66" s="131">
        <f>'SO 01 P1'!G155+'SO 01 P3'!G116</f>
        <v>0</v>
      </c>
      <c r="J66" s="136" t="str">
        <f>IF(I84=0,"",I66/I84*100)</f>
        <v/>
      </c>
    </row>
    <row r="67" spans="1:10" ht="36.75" customHeight="1" x14ac:dyDescent="0.2">
      <c r="A67" s="125"/>
      <c r="B67" s="130" t="s">
        <v>83</v>
      </c>
      <c r="C67" s="201" t="s">
        <v>84</v>
      </c>
      <c r="D67" s="202"/>
      <c r="E67" s="202"/>
      <c r="F67" s="138" t="s">
        <v>27</v>
      </c>
      <c r="G67" s="131"/>
      <c r="H67" s="131"/>
      <c r="I67" s="131">
        <f>'SO 01 Pol'!G77+'SO 01 P1'!G162+'SO 01 P2'!G93+'SO 01 P3'!G125</f>
        <v>0</v>
      </c>
      <c r="J67" s="136" t="str">
        <f>IF(I84=0,"",I67/I84*100)</f>
        <v/>
      </c>
    </row>
    <row r="68" spans="1:10" ht="36.75" customHeight="1" x14ac:dyDescent="0.2">
      <c r="A68" s="125"/>
      <c r="B68" s="130" t="s">
        <v>85</v>
      </c>
      <c r="C68" s="201" t="s">
        <v>86</v>
      </c>
      <c r="D68" s="202"/>
      <c r="E68" s="202"/>
      <c r="F68" s="138" t="s">
        <v>27</v>
      </c>
      <c r="G68" s="131"/>
      <c r="H68" s="131"/>
      <c r="I68" s="131">
        <f>'SO 01 Pol'!G86+'SO 01 P1'!G171+'SO 01 P2'!G96+'SO 01 P3'!G133</f>
        <v>0</v>
      </c>
      <c r="J68" s="136" t="str">
        <f>IF(I84=0,"",I68/I84*100)</f>
        <v/>
      </c>
    </row>
    <row r="69" spans="1:10" ht="36.75" customHeight="1" x14ac:dyDescent="0.2">
      <c r="A69" s="125"/>
      <c r="B69" s="130" t="s">
        <v>87</v>
      </c>
      <c r="C69" s="201" t="s">
        <v>88</v>
      </c>
      <c r="D69" s="202"/>
      <c r="E69" s="202"/>
      <c r="F69" s="138" t="s">
        <v>27</v>
      </c>
      <c r="G69" s="131"/>
      <c r="H69" s="131"/>
      <c r="I69" s="131">
        <f>'SO 01 Pol'!G96+'SO 01 P1'!G203+'SO 01 P2'!G107+'SO 01 P3'!G148</f>
        <v>0</v>
      </c>
      <c r="J69" s="136" t="str">
        <f>IF(I84=0,"",I69/I84*100)</f>
        <v/>
      </c>
    </row>
    <row r="70" spans="1:10" ht="36.75" customHeight="1" x14ac:dyDescent="0.2">
      <c r="A70" s="125"/>
      <c r="B70" s="130" t="s">
        <v>89</v>
      </c>
      <c r="C70" s="201" t="s">
        <v>90</v>
      </c>
      <c r="D70" s="202"/>
      <c r="E70" s="202"/>
      <c r="F70" s="138" t="s">
        <v>27</v>
      </c>
      <c r="G70" s="131"/>
      <c r="H70" s="131"/>
      <c r="I70" s="131">
        <f>'SO 01 Pol'!G106+'SO 01 P1'!G213+'SO 01 P2'!G117+'SO 01 P3'!G158</f>
        <v>0</v>
      </c>
      <c r="J70" s="136" t="str">
        <f>IF(I84=0,"",I70/I84*100)</f>
        <v/>
      </c>
    </row>
    <row r="71" spans="1:10" ht="36.75" customHeight="1" x14ac:dyDescent="0.2">
      <c r="A71" s="125"/>
      <c r="B71" s="130" t="s">
        <v>91</v>
      </c>
      <c r="C71" s="201" t="s">
        <v>92</v>
      </c>
      <c r="D71" s="202"/>
      <c r="E71" s="202"/>
      <c r="F71" s="138" t="s">
        <v>27</v>
      </c>
      <c r="G71" s="131"/>
      <c r="H71" s="131"/>
      <c r="I71" s="131">
        <f>'SO 01 Pol'!G109+'SO 01 P1'!G216+'SO 01 P2'!G120+'SO 01 P3'!G161</f>
        <v>0</v>
      </c>
      <c r="J71" s="136" t="str">
        <f>IF(I84=0,"",I71/I84*100)</f>
        <v/>
      </c>
    </row>
    <row r="72" spans="1:10" ht="36.75" customHeight="1" x14ac:dyDescent="0.2">
      <c r="A72" s="125"/>
      <c r="B72" s="130" t="s">
        <v>93</v>
      </c>
      <c r="C72" s="201" t="s">
        <v>94</v>
      </c>
      <c r="D72" s="202"/>
      <c r="E72" s="202"/>
      <c r="F72" s="138" t="s">
        <v>27</v>
      </c>
      <c r="G72" s="131"/>
      <c r="H72" s="131"/>
      <c r="I72" s="131">
        <f>'SO 01 Pol'!G113+'SO 01 P1'!G220+'SO 01 P2'!G124+'SO 01 P3'!G165</f>
        <v>0</v>
      </c>
      <c r="J72" s="136" t="str">
        <f>IF(I84=0,"",I72/I84*100)</f>
        <v/>
      </c>
    </row>
    <row r="73" spans="1:10" ht="36.75" customHeight="1" x14ac:dyDescent="0.2">
      <c r="A73" s="125"/>
      <c r="B73" s="130" t="s">
        <v>95</v>
      </c>
      <c r="C73" s="201" t="s">
        <v>96</v>
      </c>
      <c r="D73" s="202"/>
      <c r="E73" s="202"/>
      <c r="F73" s="138" t="s">
        <v>27</v>
      </c>
      <c r="G73" s="131"/>
      <c r="H73" s="131"/>
      <c r="I73" s="131">
        <f>'SO 01 Pol'!G120+'SO 01 P1'!G227+'SO 01 P2'!G131+'SO 01 P3'!G172</f>
        <v>0</v>
      </c>
      <c r="J73" s="136" t="str">
        <f>IF(I84=0,"",I73/I84*100)</f>
        <v/>
      </c>
    </row>
    <row r="74" spans="1:10" ht="36.75" customHeight="1" x14ac:dyDescent="0.2">
      <c r="A74" s="125"/>
      <c r="B74" s="130" t="s">
        <v>97</v>
      </c>
      <c r="C74" s="201" t="s">
        <v>98</v>
      </c>
      <c r="D74" s="202"/>
      <c r="E74" s="202"/>
      <c r="F74" s="138" t="s">
        <v>27</v>
      </c>
      <c r="G74" s="131"/>
      <c r="H74" s="131"/>
      <c r="I74" s="131">
        <f>'SO 01 Pol'!G145+'SO 01 P1'!G254+'SO 01 P2'!G158+'SO 01 P3'!G196</f>
        <v>0</v>
      </c>
      <c r="J74" s="136" t="str">
        <f>IF(I84=0,"",I74/I84*100)</f>
        <v/>
      </c>
    </row>
    <row r="75" spans="1:10" ht="36.75" customHeight="1" x14ac:dyDescent="0.2">
      <c r="A75" s="125"/>
      <c r="B75" s="130" t="s">
        <v>99</v>
      </c>
      <c r="C75" s="201" t="s">
        <v>100</v>
      </c>
      <c r="D75" s="202"/>
      <c r="E75" s="202"/>
      <c r="F75" s="138" t="s">
        <v>27</v>
      </c>
      <c r="G75" s="131"/>
      <c r="H75" s="131"/>
      <c r="I75" s="131">
        <f>'SO 01 Pol'!G151+'SO 01 P1'!G273+'SO 01 P2'!G164+'SO 01 P3'!G202</f>
        <v>0</v>
      </c>
      <c r="J75" s="136" t="str">
        <f>IF(I84=0,"",I75/I84*100)</f>
        <v/>
      </c>
    </row>
    <row r="76" spans="1:10" ht="36.75" customHeight="1" x14ac:dyDescent="0.2">
      <c r="A76" s="125"/>
      <c r="B76" s="130" t="s">
        <v>101</v>
      </c>
      <c r="C76" s="201" t="s">
        <v>102</v>
      </c>
      <c r="D76" s="202"/>
      <c r="E76" s="202"/>
      <c r="F76" s="138" t="s">
        <v>27</v>
      </c>
      <c r="G76" s="131"/>
      <c r="H76" s="131"/>
      <c r="I76" s="131">
        <f>'SO 01 Pol'!G158+'SO 01 P1'!G321+'SO 01 P2'!G212+'SO 01 P3'!G250</f>
        <v>0</v>
      </c>
      <c r="J76" s="136" t="str">
        <f>IF(I84=0,"",I76/I84*100)</f>
        <v/>
      </c>
    </row>
    <row r="77" spans="1:10" ht="36.75" customHeight="1" x14ac:dyDescent="0.2">
      <c r="A77" s="125"/>
      <c r="B77" s="130" t="s">
        <v>103</v>
      </c>
      <c r="C77" s="201" t="s">
        <v>104</v>
      </c>
      <c r="D77" s="202"/>
      <c r="E77" s="202"/>
      <c r="F77" s="138" t="s">
        <v>27</v>
      </c>
      <c r="G77" s="131"/>
      <c r="H77" s="131"/>
      <c r="I77" s="131">
        <f>'SO 01 Pol'!G174+'SO 01 P1'!G355+'SO 01 P2'!G230+'SO 01 P3'!G271</f>
        <v>0</v>
      </c>
      <c r="J77" s="136" t="str">
        <f>IF(I84=0,"",I77/I84*100)</f>
        <v/>
      </c>
    </row>
    <row r="78" spans="1:10" ht="36.75" customHeight="1" x14ac:dyDescent="0.2">
      <c r="A78" s="125"/>
      <c r="B78" s="130" t="s">
        <v>105</v>
      </c>
      <c r="C78" s="201" t="s">
        <v>106</v>
      </c>
      <c r="D78" s="202"/>
      <c r="E78" s="202"/>
      <c r="F78" s="138" t="s">
        <v>27</v>
      </c>
      <c r="G78" s="131"/>
      <c r="H78" s="131"/>
      <c r="I78" s="131">
        <f>'SO 01 Pol'!G188+'SO 01 P1'!G369+'SO 01 P4'!G20+'SO 01 P2'!G243+'SO 01 P3'!G284</f>
        <v>0</v>
      </c>
      <c r="J78" s="136" t="str">
        <f>IF(I84=0,"",I78/I84*100)</f>
        <v/>
      </c>
    </row>
    <row r="79" spans="1:10" ht="36.75" customHeight="1" x14ac:dyDescent="0.2">
      <c r="A79" s="125"/>
      <c r="B79" s="130" t="s">
        <v>107</v>
      </c>
      <c r="C79" s="201" t="s">
        <v>108</v>
      </c>
      <c r="D79" s="202"/>
      <c r="E79" s="202"/>
      <c r="F79" s="138" t="s">
        <v>27</v>
      </c>
      <c r="G79" s="131"/>
      <c r="H79" s="131"/>
      <c r="I79" s="131">
        <f>'SO 01 P1'!G410</f>
        <v>0</v>
      </c>
      <c r="J79" s="136" t="str">
        <f>IF(I84=0,"",I79/I84*100)</f>
        <v/>
      </c>
    </row>
    <row r="80" spans="1:10" ht="36.75" customHeight="1" x14ac:dyDescent="0.2">
      <c r="A80" s="125"/>
      <c r="B80" s="130" t="s">
        <v>109</v>
      </c>
      <c r="C80" s="201" t="s">
        <v>110</v>
      </c>
      <c r="D80" s="202"/>
      <c r="E80" s="202"/>
      <c r="F80" s="138" t="s">
        <v>28</v>
      </c>
      <c r="G80" s="131"/>
      <c r="H80" s="131"/>
      <c r="I80" s="131">
        <f>'SO 01 Pol'!G221+'SO 01 P1'!G412+'SO 01 P4'!G25+'SO 01 P2'!G282+'SO 01 P3'!G326</f>
        <v>0</v>
      </c>
      <c r="J80" s="136" t="str">
        <f>IF(I84=0,"",I80/I84*100)</f>
        <v/>
      </c>
    </row>
    <row r="81" spans="1:10" ht="36.75" customHeight="1" x14ac:dyDescent="0.2">
      <c r="A81" s="125"/>
      <c r="B81" s="130" t="s">
        <v>111</v>
      </c>
      <c r="C81" s="201" t="s">
        <v>112</v>
      </c>
      <c r="D81" s="202"/>
      <c r="E81" s="202"/>
      <c r="F81" s="138" t="s">
        <v>28</v>
      </c>
      <c r="G81" s="131"/>
      <c r="H81" s="131"/>
      <c r="I81" s="131">
        <f>'SO 01 Pol'!G252+'SO 01 P1'!G450+'SO 01 P2'!G320+'SO 01 P3'!G364</f>
        <v>0</v>
      </c>
      <c r="J81" s="136" t="str">
        <f>IF(I84=0,"",I81/I84*100)</f>
        <v/>
      </c>
    </row>
    <row r="82" spans="1:10" ht="36.75" customHeight="1" x14ac:dyDescent="0.2">
      <c r="A82" s="125"/>
      <c r="B82" s="130" t="s">
        <v>113</v>
      </c>
      <c r="C82" s="201" t="s">
        <v>114</v>
      </c>
      <c r="D82" s="202"/>
      <c r="E82" s="202"/>
      <c r="F82" s="138" t="s">
        <v>115</v>
      </c>
      <c r="G82" s="131"/>
      <c r="H82" s="131"/>
      <c r="I82" s="131">
        <f>'SO 01 Pol'!G256+'SO 01 P1'!G455+'SO 01 P2'!G325+'SO 01 P3'!G369</f>
        <v>0</v>
      </c>
      <c r="J82" s="136" t="str">
        <f>IF(I84=0,"",I82/I84*100)</f>
        <v/>
      </c>
    </row>
    <row r="83" spans="1:10" ht="36.75" customHeight="1" x14ac:dyDescent="0.2">
      <c r="A83" s="125"/>
      <c r="B83" s="130" t="s">
        <v>116</v>
      </c>
      <c r="C83" s="201" t="s">
        <v>30</v>
      </c>
      <c r="D83" s="202"/>
      <c r="E83" s="202"/>
      <c r="F83" s="138" t="s">
        <v>116</v>
      </c>
      <c r="G83" s="131"/>
      <c r="H83" s="131"/>
      <c r="I83" s="131">
        <f>'SO 01 P5'!G8</f>
        <v>0</v>
      </c>
      <c r="J83" s="136" t="str">
        <f>IF(I84=0,"",I83/I84*100)</f>
        <v/>
      </c>
    </row>
    <row r="84" spans="1:10" ht="25.5" customHeight="1" x14ac:dyDescent="0.2">
      <c r="A84" s="126"/>
      <c r="B84" s="132" t="s">
        <v>1</v>
      </c>
      <c r="C84" s="133"/>
      <c r="D84" s="134"/>
      <c r="E84" s="134"/>
      <c r="F84" s="139"/>
      <c r="G84" s="135"/>
      <c r="H84" s="135"/>
      <c r="I84" s="135">
        <f>SUM(I54:I83)</f>
        <v>0</v>
      </c>
      <c r="J84" s="137">
        <f>SUM(J54:J83)</f>
        <v>0</v>
      </c>
    </row>
    <row r="85" spans="1:10" x14ac:dyDescent="0.2">
      <c r="F85" s="88"/>
      <c r="G85" s="88"/>
      <c r="H85" s="88"/>
      <c r="I85" s="88"/>
      <c r="J85" s="89"/>
    </row>
    <row r="86" spans="1:10" x14ac:dyDescent="0.2">
      <c r="F86" s="88"/>
      <c r="G86" s="88"/>
      <c r="H86" s="88"/>
      <c r="I86" s="88"/>
      <c r="J86" s="89"/>
    </row>
    <row r="87" spans="1:10" x14ac:dyDescent="0.2">
      <c r="F87" s="88"/>
      <c r="G87" s="88"/>
      <c r="H87" s="88"/>
      <c r="I87" s="88"/>
      <c r="J87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45" activePane="bottomLeft" state="frozen"/>
      <selection pane="bottomLeft" activeCell="Z257" sqref="Z257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118</v>
      </c>
    </row>
    <row r="2" spans="1:60" ht="25.15" customHeight="1" x14ac:dyDescent="0.2">
      <c r="A2" s="141" t="s">
        <v>8</v>
      </c>
      <c r="B2" s="49"/>
      <c r="C2" s="251" t="s">
        <v>820</v>
      </c>
      <c r="D2" s="252"/>
      <c r="E2" s="252"/>
      <c r="F2" s="252"/>
      <c r="G2" s="253"/>
      <c r="AG2" t="s">
        <v>119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119</v>
      </c>
      <c r="AG3" t="s">
        <v>120</v>
      </c>
    </row>
    <row r="4" spans="1:60" ht="25.15" customHeight="1" x14ac:dyDescent="0.2">
      <c r="A4" s="142" t="s">
        <v>10</v>
      </c>
      <c r="B4" s="143"/>
      <c r="C4" s="254" t="s">
        <v>51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5" t="s">
        <v>122</v>
      </c>
      <c r="B6" s="147" t="s">
        <v>123</v>
      </c>
      <c r="C6" s="147" t="s">
        <v>124</v>
      </c>
      <c r="D6" s="146" t="s">
        <v>125</v>
      </c>
      <c r="E6" s="145" t="s">
        <v>126</v>
      </c>
      <c r="F6" s="144" t="s">
        <v>127</v>
      </c>
      <c r="G6" s="145" t="s">
        <v>31</v>
      </c>
      <c r="H6" s="148" t="s">
        <v>32</v>
      </c>
      <c r="I6" s="148" t="s">
        <v>128</v>
      </c>
      <c r="J6" s="148" t="s">
        <v>33</v>
      </c>
      <c r="K6" s="148" t="s">
        <v>129</v>
      </c>
      <c r="L6" s="148" t="s">
        <v>130</v>
      </c>
      <c r="M6" s="148" t="s">
        <v>131</v>
      </c>
      <c r="N6" s="148" t="s">
        <v>132</v>
      </c>
      <c r="O6" s="148" t="s">
        <v>133</v>
      </c>
      <c r="P6" s="148" t="s">
        <v>134</v>
      </c>
      <c r="Q6" s="148" t="s">
        <v>135</v>
      </c>
      <c r="R6" s="148" t="s">
        <v>136</v>
      </c>
      <c r="S6" s="148" t="s">
        <v>137</v>
      </c>
      <c r="T6" s="148" t="s">
        <v>138</v>
      </c>
      <c r="U6" s="148" t="s">
        <v>139</v>
      </c>
      <c r="V6" s="148" t="s">
        <v>140</v>
      </c>
      <c r="W6" s="148" t="s">
        <v>141</v>
      </c>
      <c r="X6" s="148" t="s">
        <v>142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143</v>
      </c>
      <c r="B8" s="166" t="s">
        <v>57</v>
      </c>
      <c r="C8" s="184" t="s">
        <v>58</v>
      </c>
      <c r="D8" s="167"/>
      <c r="E8" s="168"/>
      <c r="F8" s="169"/>
      <c r="G8" s="170">
        <f>SUMIF(AG9:AG9,"&lt;&gt;NOR",G9:G9)</f>
        <v>0</v>
      </c>
      <c r="H8" s="164"/>
      <c r="I8" s="164">
        <f>SUM(I9:I9)</f>
        <v>241.88</v>
      </c>
      <c r="J8" s="164"/>
      <c r="K8" s="164">
        <f>SUM(K9:K9)</f>
        <v>658.12</v>
      </c>
      <c r="L8" s="164"/>
      <c r="M8" s="164">
        <f>SUM(M9:M9)</f>
        <v>0</v>
      </c>
      <c r="N8" s="164"/>
      <c r="O8" s="164">
        <f>SUM(O9:O9)</f>
        <v>0.02</v>
      </c>
      <c r="P8" s="164"/>
      <c r="Q8" s="164">
        <f>SUM(Q9:Q9)</f>
        <v>0</v>
      </c>
      <c r="R8" s="164"/>
      <c r="S8" s="164"/>
      <c r="T8" s="164"/>
      <c r="U8" s="164"/>
      <c r="V8" s="164">
        <f>SUM(V9:V9)</f>
        <v>1.7</v>
      </c>
      <c r="W8" s="164"/>
      <c r="X8" s="164"/>
      <c r="AG8" t="s">
        <v>144</v>
      </c>
    </row>
    <row r="9" spans="1:60" ht="22.5" outlineLevel="1" x14ac:dyDescent="0.2">
      <c r="A9" s="177">
        <v>1</v>
      </c>
      <c r="B9" s="178" t="s">
        <v>145</v>
      </c>
      <c r="C9" s="185" t="s">
        <v>146</v>
      </c>
      <c r="D9" s="179" t="s">
        <v>147</v>
      </c>
      <c r="E9" s="180">
        <v>2</v>
      </c>
      <c r="F9" s="181"/>
      <c r="G9" s="182">
        <f>ROUND(E9*F9,2)</f>
        <v>0</v>
      </c>
      <c r="H9" s="159">
        <v>120.94</v>
      </c>
      <c r="I9" s="158">
        <f>ROUND(E9*H9,2)</f>
        <v>241.88</v>
      </c>
      <c r="J9" s="159">
        <v>329.06</v>
      </c>
      <c r="K9" s="158">
        <f>ROUND(E9*J9,2)</f>
        <v>658.12</v>
      </c>
      <c r="L9" s="158">
        <v>15</v>
      </c>
      <c r="M9" s="158">
        <f>G9*(1+L9/100)</f>
        <v>0</v>
      </c>
      <c r="N9" s="158">
        <v>1.1469999999999999E-2</v>
      </c>
      <c r="O9" s="158">
        <f>ROUND(E9*N9,2)</f>
        <v>0.02</v>
      </c>
      <c r="P9" s="158">
        <v>0</v>
      </c>
      <c r="Q9" s="158">
        <f>ROUND(E9*P9,2)</f>
        <v>0</v>
      </c>
      <c r="R9" s="158"/>
      <c r="S9" s="158" t="s">
        <v>148</v>
      </c>
      <c r="T9" s="158" t="s">
        <v>149</v>
      </c>
      <c r="U9" s="158">
        <v>0.85</v>
      </c>
      <c r="V9" s="158">
        <f>ROUND(E9*U9,2)</f>
        <v>1.7</v>
      </c>
      <c r="W9" s="158"/>
      <c r="X9" s="158" t="s">
        <v>150</v>
      </c>
      <c r="Y9" s="149"/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5" t="s">
        <v>143</v>
      </c>
      <c r="B10" s="166" t="s">
        <v>61</v>
      </c>
      <c r="C10" s="184" t="s">
        <v>62</v>
      </c>
      <c r="D10" s="167"/>
      <c r="E10" s="168"/>
      <c r="F10" s="169"/>
      <c r="G10" s="170">
        <f>SUMIF(AG11:AG40,"&lt;&gt;NOR",G11:G40)</f>
        <v>0</v>
      </c>
      <c r="H10" s="164"/>
      <c r="I10" s="164">
        <f>SUM(I11:I40)</f>
        <v>1262</v>
      </c>
      <c r="J10" s="164"/>
      <c r="K10" s="164">
        <f>SUM(K11:K40)</f>
        <v>11181.319999999998</v>
      </c>
      <c r="L10" s="164"/>
      <c r="M10" s="164">
        <f>SUM(M11:M40)</f>
        <v>0</v>
      </c>
      <c r="N10" s="164"/>
      <c r="O10" s="164">
        <f>SUM(O11:O40)</f>
        <v>0.77</v>
      </c>
      <c r="P10" s="164"/>
      <c r="Q10" s="164">
        <f>SUM(Q11:Q40)</f>
        <v>0</v>
      </c>
      <c r="R10" s="164"/>
      <c r="S10" s="164"/>
      <c r="T10" s="164"/>
      <c r="U10" s="164"/>
      <c r="V10" s="164">
        <f>SUM(V11:V40)</f>
        <v>21.800000000000004</v>
      </c>
      <c r="W10" s="164"/>
      <c r="X10" s="164"/>
      <c r="AG10" t="s">
        <v>144</v>
      </c>
    </row>
    <row r="11" spans="1:60" outlineLevel="1" x14ac:dyDescent="0.2">
      <c r="A11" s="171">
        <v>2</v>
      </c>
      <c r="B11" s="172" t="s">
        <v>152</v>
      </c>
      <c r="C11" s="186" t="s">
        <v>153</v>
      </c>
      <c r="D11" s="173" t="s">
        <v>154</v>
      </c>
      <c r="E11" s="174">
        <v>1.08</v>
      </c>
      <c r="F11" s="175"/>
      <c r="G11" s="176">
        <f>ROUND(E11*F11,2)</f>
        <v>0</v>
      </c>
      <c r="H11" s="159">
        <v>28.71</v>
      </c>
      <c r="I11" s="158">
        <f>ROUND(E11*H11,2)</f>
        <v>31.01</v>
      </c>
      <c r="J11" s="159">
        <v>119.79</v>
      </c>
      <c r="K11" s="158">
        <f>ROUND(E11*J11,2)</f>
        <v>129.37</v>
      </c>
      <c r="L11" s="158">
        <v>15</v>
      </c>
      <c r="M11" s="158">
        <f>G11*(1+L11/100)</f>
        <v>0</v>
      </c>
      <c r="N11" s="158">
        <v>4.8999999999999998E-3</v>
      </c>
      <c r="O11" s="158">
        <f>ROUND(E11*N11,2)</f>
        <v>0.01</v>
      </c>
      <c r="P11" s="158">
        <v>0</v>
      </c>
      <c r="Q11" s="158">
        <f>ROUND(E11*P11,2)</f>
        <v>0</v>
      </c>
      <c r="R11" s="158"/>
      <c r="S11" s="158" t="s">
        <v>148</v>
      </c>
      <c r="T11" s="158" t="s">
        <v>148</v>
      </c>
      <c r="U11" s="158">
        <v>0.25</v>
      </c>
      <c r="V11" s="158">
        <f>ROUND(E11*U11,2)</f>
        <v>0.27</v>
      </c>
      <c r="W11" s="158"/>
      <c r="X11" s="158" t="s">
        <v>150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7" t="s">
        <v>155</v>
      </c>
      <c r="D12" s="160"/>
      <c r="E12" s="161">
        <v>1.08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156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1">
        <v>3</v>
      </c>
      <c r="B13" s="172" t="s">
        <v>157</v>
      </c>
      <c r="C13" s="186" t="s">
        <v>158</v>
      </c>
      <c r="D13" s="173" t="s">
        <v>154</v>
      </c>
      <c r="E13" s="174">
        <v>34.72</v>
      </c>
      <c r="F13" s="175"/>
      <c r="G13" s="176">
        <f>ROUND(E13*F13,2)</f>
        <v>0</v>
      </c>
      <c r="H13" s="159">
        <v>16.05</v>
      </c>
      <c r="I13" s="158">
        <f>ROUND(E13*H13,2)</f>
        <v>557.26</v>
      </c>
      <c r="J13" s="159">
        <v>96.45</v>
      </c>
      <c r="K13" s="158">
        <f>ROUND(E13*J13,2)</f>
        <v>3348.74</v>
      </c>
      <c r="L13" s="158">
        <v>15</v>
      </c>
      <c r="M13" s="158">
        <f>G13*(1+L13/100)</f>
        <v>0</v>
      </c>
      <c r="N13" s="158">
        <v>6.0899999999999999E-3</v>
      </c>
      <c r="O13" s="158">
        <f>ROUND(E13*N13,2)</f>
        <v>0.21</v>
      </c>
      <c r="P13" s="158">
        <v>0</v>
      </c>
      <c r="Q13" s="158">
        <f>ROUND(E13*P13,2)</f>
        <v>0</v>
      </c>
      <c r="R13" s="158"/>
      <c r="S13" s="158" t="s">
        <v>148</v>
      </c>
      <c r="T13" s="158" t="s">
        <v>148</v>
      </c>
      <c r="U13" s="158">
        <v>0.19273999999999999</v>
      </c>
      <c r="V13" s="158">
        <f>ROUND(E13*U13,2)</f>
        <v>6.69</v>
      </c>
      <c r="W13" s="158"/>
      <c r="X13" s="158" t="s">
        <v>150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7" t="s">
        <v>159</v>
      </c>
      <c r="D14" s="160"/>
      <c r="E14" s="161">
        <v>2.2400000000000002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156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7" t="s">
        <v>160</v>
      </c>
      <c r="D15" s="160"/>
      <c r="E15" s="161">
        <v>5.22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156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161</v>
      </c>
      <c r="D16" s="160"/>
      <c r="E16" s="161">
        <v>6.72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156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162</v>
      </c>
      <c r="D17" s="160"/>
      <c r="E17" s="161">
        <v>4.1399999999999997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156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7" t="s">
        <v>163</v>
      </c>
      <c r="D18" s="160"/>
      <c r="E18" s="161">
        <v>16.399999999999999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156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1">
        <v>4</v>
      </c>
      <c r="B19" s="172" t="s">
        <v>164</v>
      </c>
      <c r="C19" s="186" t="s">
        <v>165</v>
      </c>
      <c r="D19" s="173" t="s">
        <v>154</v>
      </c>
      <c r="E19" s="174">
        <v>3.88</v>
      </c>
      <c r="F19" s="175"/>
      <c r="G19" s="176">
        <f>ROUND(E19*F19,2)</f>
        <v>0</v>
      </c>
      <c r="H19" s="159">
        <v>43.02</v>
      </c>
      <c r="I19" s="158">
        <f>ROUND(E19*H19,2)</f>
        <v>166.92</v>
      </c>
      <c r="J19" s="159">
        <v>288.48</v>
      </c>
      <c r="K19" s="158">
        <f>ROUND(E19*J19,2)</f>
        <v>1119.3</v>
      </c>
      <c r="L19" s="158">
        <v>15</v>
      </c>
      <c r="M19" s="158">
        <f>G19*(1+L19/100)</f>
        <v>0</v>
      </c>
      <c r="N19" s="158">
        <v>4.4139999999999999E-2</v>
      </c>
      <c r="O19" s="158">
        <f>ROUND(E19*N19,2)</f>
        <v>0.17</v>
      </c>
      <c r="P19" s="158">
        <v>0</v>
      </c>
      <c r="Q19" s="158">
        <f>ROUND(E19*P19,2)</f>
        <v>0</v>
      </c>
      <c r="R19" s="158"/>
      <c r="S19" s="158" t="s">
        <v>148</v>
      </c>
      <c r="T19" s="158" t="s">
        <v>148</v>
      </c>
      <c r="U19" s="158">
        <v>0.6</v>
      </c>
      <c r="V19" s="158">
        <f>ROUND(E19*U19,2)</f>
        <v>2.33</v>
      </c>
      <c r="W19" s="158"/>
      <c r="X19" s="158" t="s">
        <v>150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7" t="s">
        <v>155</v>
      </c>
      <c r="D20" s="160"/>
      <c r="E20" s="161">
        <v>1.08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156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166</v>
      </c>
      <c r="D21" s="160"/>
      <c r="E21" s="161">
        <v>2.8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156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1">
        <v>5</v>
      </c>
      <c r="B22" s="172" t="s">
        <v>167</v>
      </c>
      <c r="C22" s="186" t="s">
        <v>168</v>
      </c>
      <c r="D22" s="173" t="s">
        <v>154</v>
      </c>
      <c r="E22" s="174">
        <v>99.712000000000003</v>
      </c>
      <c r="F22" s="175"/>
      <c r="G22" s="176">
        <f>ROUND(E22*F22,2)</f>
        <v>0</v>
      </c>
      <c r="H22" s="159">
        <v>3.24</v>
      </c>
      <c r="I22" s="158">
        <f>ROUND(E22*H22,2)</f>
        <v>323.07</v>
      </c>
      <c r="J22" s="159">
        <v>55.76</v>
      </c>
      <c r="K22" s="158">
        <f>ROUND(E22*J22,2)</f>
        <v>5559.94</v>
      </c>
      <c r="L22" s="158">
        <v>15</v>
      </c>
      <c r="M22" s="158">
        <f>G22*(1+L22/100)</f>
        <v>0</v>
      </c>
      <c r="N22" s="158">
        <v>3.2799999999999999E-3</v>
      </c>
      <c r="O22" s="158">
        <f>ROUND(E22*N22,2)</f>
        <v>0.33</v>
      </c>
      <c r="P22" s="158">
        <v>0</v>
      </c>
      <c r="Q22" s="158">
        <f>ROUND(E22*P22,2)</f>
        <v>0</v>
      </c>
      <c r="R22" s="158"/>
      <c r="S22" s="158" t="s">
        <v>148</v>
      </c>
      <c r="T22" s="158" t="s">
        <v>148</v>
      </c>
      <c r="U22" s="158">
        <v>0.10872</v>
      </c>
      <c r="V22" s="158">
        <f>ROUND(E22*U22,2)</f>
        <v>10.84</v>
      </c>
      <c r="W22" s="158"/>
      <c r="X22" s="158" t="s">
        <v>150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151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169</v>
      </c>
      <c r="D23" s="160"/>
      <c r="E23" s="161">
        <v>15.12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156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7" t="s">
        <v>170</v>
      </c>
      <c r="D24" s="160"/>
      <c r="E24" s="161">
        <v>-3.1520000000000001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156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171</v>
      </c>
      <c r="D25" s="160"/>
      <c r="E25" s="161">
        <v>24.84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156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7" t="s">
        <v>172</v>
      </c>
      <c r="D26" s="160"/>
      <c r="E26" s="161">
        <v>-6.3040000000000003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156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173</v>
      </c>
      <c r="D27" s="160"/>
      <c r="E27" s="161">
        <v>28.08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156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174</v>
      </c>
      <c r="D28" s="160"/>
      <c r="E28" s="161">
        <v>-1.5760000000000001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156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175</v>
      </c>
      <c r="D29" s="160"/>
      <c r="E29" s="161">
        <v>-2.25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156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176</v>
      </c>
      <c r="D30" s="160"/>
      <c r="E30" s="161">
        <v>5.04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156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177</v>
      </c>
      <c r="D31" s="160"/>
      <c r="E31" s="161">
        <v>43.74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156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174</v>
      </c>
      <c r="D32" s="160"/>
      <c r="E32" s="161">
        <v>-1.5760000000000001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156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175</v>
      </c>
      <c r="D33" s="160"/>
      <c r="E33" s="161">
        <v>-2.25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156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1">
        <v>6</v>
      </c>
      <c r="B34" s="172" t="s">
        <v>178</v>
      </c>
      <c r="C34" s="186" t="s">
        <v>179</v>
      </c>
      <c r="D34" s="173" t="s">
        <v>154</v>
      </c>
      <c r="E34" s="174">
        <v>0.84</v>
      </c>
      <c r="F34" s="175"/>
      <c r="G34" s="176">
        <f>ROUND(E34*F34,2)</f>
        <v>0</v>
      </c>
      <c r="H34" s="159">
        <v>164.95</v>
      </c>
      <c r="I34" s="158">
        <f>ROUND(E34*H34,2)</f>
        <v>138.56</v>
      </c>
      <c r="J34" s="159">
        <v>930.05</v>
      </c>
      <c r="K34" s="158">
        <f>ROUND(E34*J34,2)</f>
        <v>781.24</v>
      </c>
      <c r="L34" s="158">
        <v>15</v>
      </c>
      <c r="M34" s="158">
        <f>G34*(1+L34/100)</f>
        <v>0</v>
      </c>
      <c r="N34" s="158">
        <v>5.8500000000000003E-2</v>
      </c>
      <c r="O34" s="158">
        <f>ROUND(E34*N34,2)</f>
        <v>0.05</v>
      </c>
      <c r="P34" s="158">
        <v>0</v>
      </c>
      <c r="Q34" s="158">
        <f>ROUND(E34*P34,2)</f>
        <v>0</v>
      </c>
      <c r="R34" s="158"/>
      <c r="S34" s="158" t="s">
        <v>148</v>
      </c>
      <c r="T34" s="158" t="s">
        <v>148</v>
      </c>
      <c r="U34" s="158">
        <v>1.86904</v>
      </c>
      <c r="V34" s="158">
        <f>ROUND(E34*U34,2)</f>
        <v>1.57</v>
      </c>
      <c r="W34" s="158"/>
      <c r="X34" s="158" t="s">
        <v>150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151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180</v>
      </c>
      <c r="D35" s="160"/>
      <c r="E35" s="161">
        <v>0.84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156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1">
        <v>7</v>
      </c>
      <c r="B36" s="172" t="s">
        <v>181</v>
      </c>
      <c r="C36" s="186" t="s">
        <v>182</v>
      </c>
      <c r="D36" s="173" t="s">
        <v>154</v>
      </c>
      <c r="E36" s="174">
        <v>1.08</v>
      </c>
      <c r="F36" s="175"/>
      <c r="G36" s="176">
        <f>ROUND(E36*F36,2)</f>
        <v>0</v>
      </c>
      <c r="H36" s="159">
        <v>41.83</v>
      </c>
      <c r="I36" s="158">
        <f>ROUND(E36*H36,2)</f>
        <v>45.18</v>
      </c>
      <c r="J36" s="159">
        <v>41.37</v>
      </c>
      <c r="K36" s="158">
        <f>ROUND(E36*J36,2)</f>
        <v>44.68</v>
      </c>
      <c r="L36" s="158">
        <v>15</v>
      </c>
      <c r="M36" s="158">
        <f>G36*(1+L36/100)</f>
        <v>0</v>
      </c>
      <c r="N36" s="158">
        <v>2.5999999999999998E-4</v>
      </c>
      <c r="O36" s="158">
        <f>ROUND(E36*N36,2)</f>
        <v>0</v>
      </c>
      <c r="P36" s="158">
        <v>0</v>
      </c>
      <c r="Q36" s="158">
        <f>ROUND(E36*P36,2)</f>
        <v>0</v>
      </c>
      <c r="R36" s="158"/>
      <c r="S36" s="158" t="s">
        <v>148</v>
      </c>
      <c r="T36" s="158" t="s">
        <v>148</v>
      </c>
      <c r="U36" s="158">
        <v>0.09</v>
      </c>
      <c r="V36" s="158">
        <f>ROUND(E36*U36,2)</f>
        <v>0.1</v>
      </c>
      <c r="W36" s="158"/>
      <c r="X36" s="158" t="s">
        <v>150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151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155</v>
      </c>
      <c r="D37" s="160"/>
      <c r="E37" s="161">
        <v>1.08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156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1">
        <v>8</v>
      </c>
      <c r="B38" s="172" t="s">
        <v>183</v>
      </c>
      <c r="C38" s="186" t="s">
        <v>184</v>
      </c>
      <c r="D38" s="173" t="s">
        <v>154</v>
      </c>
      <c r="E38" s="174">
        <v>4.05</v>
      </c>
      <c r="F38" s="175"/>
      <c r="G38" s="176">
        <f>ROUND(E38*F38,2)</f>
        <v>0</v>
      </c>
      <c r="H38" s="159">
        <v>0</v>
      </c>
      <c r="I38" s="158">
        <f>ROUND(E38*H38,2)</f>
        <v>0</v>
      </c>
      <c r="J38" s="159">
        <v>48.9</v>
      </c>
      <c r="K38" s="158">
        <f>ROUND(E38*J38,2)</f>
        <v>198.05</v>
      </c>
      <c r="L38" s="158">
        <v>15</v>
      </c>
      <c r="M38" s="158">
        <f>G38*(1+L38/100)</f>
        <v>0</v>
      </c>
      <c r="N38" s="158">
        <v>4.0000000000000003E-5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148</v>
      </c>
      <c r="T38" s="158" t="s">
        <v>148</v>
      </c>
      <c r="U38" s="158">
        <v>0</v>
      </c>
      <c r="V38" s="158">
        <f>ROUND(E38*U38,2)</f>
        <v>0</v>
      </c>
      <c r="W38" s="158"/>
      <c r="X38" s="158" t="s">
        <v>185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7" t="s">
        <v>187</v>
      </c>
      <c r="D39" s="160"/>
      <c r="E39" s="161">
        <v>1.8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156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7" t="s">
        <v>188</v>
      </c>
      <c r="D40" s="160"/>
      <c r="E40" s="161">
        <v>2.25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156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5.5" x14ac:dyDescent="0.2">
      <c r="A41" s="165" t="s">
        <v>143</v>
      </c>
      <c r="B41" s="166" t="s">
        <v>69</v>
      </c>
      <c r="C41" s="184" t="s">
        <v>70</v>
      </c>
      <c r="D41" s="167"/>
      <c r="E41" s="168"/>
      <c r="F41" s="169"/>
      <c r="G41" s="170">
        <f>SUMIF(AG42:AG47,"&lt;&gt;NOR",G42:G47)</f>
        <v>0</v>
      </c>
      <c r="H41" s="164"/>
      <c r="I41" s="164">
        <f>SUM(I42:I47)</f>
        <v>53.19</v>
      </c>
      <c r="J41" s="164"/>
      <c r="K41" s="164">
        <f>SUM(K42:K47)</f>
        <v>4212.5</v>
      </c>
      <c r="L41" s="164"/>
      <c r="M41" s="164">
        <f>SUM(M42:M47)</f>
        <v>0</v>
      </c>
      <c r="N41" s="164"/>
      <c r="O41" s="164">
        <f>SUM(O42:O47)</f>
        <v>0</v>
      </c>
      <c r="P41" s="164"/>
      <c r="Q41" s="164">
        <f>SUM(Q42:Q47)</f>
        <v>0</v>
      </c>
      <c r="R41" s="164"/>
      <c r="S41" s="164"/>
      <c r="T41" s="164"/>
      <c r="U41" s="164"/>
      <c r="V41" s="164">
        <f>SUM(V42:V47)</f>
        <v>10.64</v>
      </c>
      <c r="W41" s="164"/>
      <c r="X41" s="164"/>
      <c r="AG41" t="s">
        <v>144</v>
      </c>
    </row>
    <row r="42" spans="1:60" outlineLevel="1" x14ac:dyDescent="0.2">
      <c r="A42" s="171">
        <v>9</v>
      </c>
      <c r="B42" s="172" t="s">
        <v>189</v>
      </c>
      <c r="C42" s="186" t="s">
        <v>190</v>
      </c>
      <c r="D42" s="173" t="s">
        <v>154</v>
      </c>
      <c r="E42" s="174">
        <v>34.54</v>
      </c>
      <c r="F42" s="175"/>
      <c r="G42" s="176">
        <f>ROUND(E42*F42,2)</f>
        <v>0</v>
      </c>
      <c r="H42" s="159">
        <v>1.54</v>
      </c>
      <c r="I42" s="158">
        <f>ROUND(E42*H42,2)</f>
        <v>53.19</v>
      </c>
      <c r="J42" s="159">
        <v>121.96</v>
      </c>
      <c r="K42" s="158">
        <f>ROUND(E42*J42,2)</f>
        <v>4212.5</v>
      </c>
      <c r="L42" s="158">
        <v>15</v>
      </c>
      <c r="M42" s="158">
        <f>G42*(1+L42/100)</f>
        <v>0</v>
      </c>
      <c r="N42" s="158">
        <v>4.0000000000000003E-5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148</v>
      </c>
      <c r="T42" s="158" t="s">
        <v>148</v>
      </c>
      <c r="U42" s="158">
        <v>0.308</v>
      </c>
      <c r="V42" s="158">
        <f>ROUND(E42*U42,2)</f>
        <v>10.64</v>
      </c>
      <c r="W42" s="158"/>
      <c r="X42" s="158" t="s">
        <v>150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191</v>
      </c>
      <c r="D43" s="160"/>
      <c r="E43" s="161">
        <v>2.2400000000000002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156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192</v>
      </c>
      <c r="D44" s="160"/>
      <c r="E44" s="161">
        <v>5.04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156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7" t="s">
        <v>161</v>
      </c>
      <c r="D45" s="160"/>
      <c r="E45" s="161">
        <v>6.72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156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162</v>
      </c>
      <c r="D46" s="160"/>
      <c r="E46" s="161">
        <v>4.1399999999999997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156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163</v>
      </c>
      <c r="D47" s="160"/>
      <c r="E47" s="161">
        <v>16.399999999999999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156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5" t="s">
        <v>143</v>
      </c>
      <c r="B48" s="166" t="s">
        <v>71</v>
      </c>
      <c r="C48" s="184" t="s">
        <v>72</v>
      </c>
      <c r="D48" s="167"/>
      <c r="E48" s="168"/>
      <c r="F48" s="169"/>
      <c r="G48" s="170">
        <f>SUMIF(AG49:AG72,"&lt;&gt;NOR",G49:G72)</f>
        <v>0</v>
      </c>
      <c r="H48" s="164"/>
      <c r="I48" s="164">
        <f>SUM(I49:I72)</f>
        <v>164.70000000000002</v>
      </c>
      <c r="J48" s="164"/>
      <c r="K48" s="164">
        <f>SUM(K49:K72)</f>
        <v>4030.58</v>
      </c>
      <c r="L48" s="164"/>
      <c r="M48" s="164">
        <f>SUM(M49:M72)</f>
        <v>0</v>
      </c>
      <c r="N48" s="164"/>
      <c r="O48" s="164">
        <f>SUM(O49:O72)</f>
        <v>0.01</v>
      </c>
      <c r="P48" s="164"/>
      <c r="Q48" s="164">
        <f>SUM(Q49:Q72)</f>
        <v>0.81</v>
      </c>
      <c r="R48" s="164"/>
      <c r="S48" s="164"/>
      <c r="T48" s="164"/>
      <c r="U48" s="164"/>
      <c r="V48" s="164">
        <f>SUM(V49:V72)</f>
        <v>8.33</v>
      </c>
      <c r="W48" s="164"/>
      <c r="X48" s="164"/>
      <c r="AG48" t="s">
        <v>144</v>
      </c>
    </row>
    <row r="49" spans="1:60" outlineLevel="1" x14ac:dyDescent="0.2">
      <c r="A49" s="177">
        <v>10</v>
      </c>
      <c r="B49" s="178" t="s">
        <v>193</v>
      </c>
      <c r="C49" s="185" t="s">
        <v>194</v>
      </c>
      <c r="D49" s="179" t="s">
        <v>195</v>
      </c>
      <c r="E49" s="180">
        <v>5</v>
      </c>
      <c r="F49" s="181"/>
      <c r="G49" s="182">
        <f>ROUND(E49*F49,2)</f>
        <v>0</v>
      </c>
      <c r="H49" s="159">
        <v>0</v>
      </c>
      <c r="I49" s="158">
        <f>ROUND(E49*H49,2)</f>
        <v>0</v>
      </c>
      <c r="J49" s="159">
        <v>17.600000000000001</v>
      </c>
      <c r="K49" s="158">
        <f>ROUND(E49*J49,2)</f>
        <v>88</v>
      </c>
      <c r="L49" s="158">
        <v>15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148</v>
      </c>
      <c r="T49" s="158" t="s">
        <v>148</v>
      </c>
      <c r="U49" s="158">
        <v>0.05</v>
      </c>
      <c r="V49" s="158">
        <f>ROUND(E49*U49,2)</f>
        <v>0.25</v>
      </c>
      <c r="W49" s="158"/>
      <c r="X49" s="158" t="s">
        <v>150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151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7">
        <v>11</v>
      </c>
      <c r="B50" s="178" t="s">
        <v>196</v>
      </c>
      <c r="C50" s="185" t="s">
        <v>197</v>
      </c>
      <c r="D50" s="179" t="s">
        <v>198</v>
      </c>
      <c r="E50" s="180">
        <v>12</v>
      </c>
      <c r="F50" s="181"/>
      <c r="G50" s="182">
        <f>ROUND(E50*F50,2)</f>
        <v>0</v>
      </c>
      <c r="H50" s="159">
        <v>13.02</v>
      </c>
      <c r="I50" s="158">
        <f>ROUND(E50*H50,2)</f>
        <v>156.24</v>
      </c>
      <c r="J50" s="159">
        <v>102.48</v>
      </c>
      <c r="K50" s="158">
        <f>ROUND(E50*J50,2)</f>
        <v>1229.76</v>
      </c>
      <c r="L50" s="158">
        <v>15</v>
      </c>
      <c r="M50" s="158">
        <f>G50*(1+L50/100)</f>
        <v>0</v>
      </c>
      <c r="N50" s="158">
        <v>0</v>
      </c>
      <c r="O50" s="158">
        <f>ROUND(E50*N50,2)</f>
        <v>0</v>
      </c>
      <c r="P50" s="158">
        <v>2.16E-3</v>
      </c>
      <c r="Q50" s="158">
        <f>ROUND(E50*P50,2)</f>
        <v>0.03</v>
      </c>
      <c r="R50" s="158"/>
      <c r="S50" s="158" t="s">
        <v>148</v>
      </c>
      <c r="T50" s="158" t="s">
        <v>148</v>
      </c>
      <c r="U50" s="158">
        <v>0.26500000000000001</v>
      </c>
      <c r="V50" s="158">
        <f>ROUND(E50*U50,2)</f>
        <v>3.18</v>
      </c>
      <c r="W50" s="158"/>
      <c r="X50" s="158" t="s">
        <v>150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151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1">
        <v>12</v>
      </c>
      <c r="B51" s="172" t="s">
        <v>199</v>
      </c>
      <c r="C51" s="186" t="s">
        <v>200</v>
      </c>
      <c r="D51" s="173" t="s">
        <v>154</v>
      </c>
      <c r="E51" s="174">
        <v>34.72</v>
      </c>
      <c r="F51" s="175"/>
      <c r="G51" s="176">
        <f>ROUND(E51*F51,2)</f>
        <v>0</v>
      </c>
      <c r="H51" s="159">
        <v>0</v>
      </c>
      <c r="I51" s="158">
        <f>ROUND(E51*H51,2)</f>
        <v>0</v>
      </c>
      <c r="J51" s="159">
        <v>10.5</v>
      </c>
      <c r="K51" s="158">
        <f>ROUND(E51*J51,2)</f>
        <v>364.56</v>
      </c>
      <c r="L51" s="158">
        <v>15</v>
      </c>
      <c r="M51" s="158">
        <f>G51*(1+L51/100)</f>
        <v>0</v>
      </c>
      <c r="N51" s="158">
        <v>0</v>
      </c>
      <c r="O51" s="158">
        <f>ROUND(E51*N51,2)</f>
        <v>0</v>
      </c>
      <c r="P51" s="158">
        <v>4.0000000000000001E-3</v>
      </c>
      <c r="Q51" s="158">
        <f>ROUND(E51*P51,2)</f>
        <v>0.14000000000000001</v>
      </c>
      <c r="R51" s="158"/>
      <c r="S51" s="158" t="s">
        <v>148</v>
      </c>
      <c r="T51" s="158" t="s">
        <v>148</v>
      </c>
      <c r="U51" s="158">
        <v>0.03</v>
      </c>
      <c r="V51" s="158">
        <f>ROUND(E51*U51,2)</f>
        <v>1.04</v>
      </c>
      <c r="W51" s="158"/>
      <c r="X51" s="158" t="s">
        <v>150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151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7" t="s">
        <v>159</v>
      </c>
      <c r="D52" s="160"/>
      <c r="E52" s="161">
        <v>2.2400000000000002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156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160</v>
      </c>
      <c r="D53" s="160"/>
      <c r="E53" s="161">
        <v>5.22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156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7" t="s">
        <v>161</v>
      </c>
      <c r="D54" s="160"/>
      <c r="E54" s="161">
        <v>6.72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156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162</v>
      </c>
      <c r="D55" s="160"/>
      <c r="E55" s="161">
        <v>4.1399999999999997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156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163</v>
      </c>
      <c r="D56" s="160"/>
      <c r="E56" s="161">
        <v>16.399999999999999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156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1">
        <v>13</v>
      </c>
      <c r="B57" s="172" t="s">
        <v>201</v>
      </c>
      <c r="C57" s="186" t="s">
        <v>202</v>
      </c>
      <c r="D57" s="173" t="s">
        <v>154</v>
      </c>
      <c r="E57" s="174">
        <v>99.712000000000003</v>
      </c>
      <c r="F57" s="175"/>
      <c r="G57" s="176">
        <f>ROUND(E57*F57,2)</f>
        <v>0</v>
      </c>
      <c r="H57" s="159">
        <v>0</v>
      </c>
      <c r="I57" s="158">
        <f>ROUND(E57*H57,2)</f>
        <v>0</v>
      </c>
      <c r="J57" s="159">
        <v>10.5</v>
      </c>
      <c r="K57" s="158">
        <f>ROUND(E57*J57,2)</f>
        <v>1046.98</v>
      </c>
      <c r="L57" s="158">
        <v>15</v>
      </c>
      <c r="M57" s="158">
        <f>G57*(1+L57/100)</f>
        <v>0</v>
      </c>
      <c r="N57" s="158">
        <v>0</v>
      </c>
      <c r="O57" s="158">
        <f>ROUND(E57*N57,2)</f>
        <v>0</v>
      </c>
      <c r="P57" s="158">
        <v>4.0000000000000001E-3</v>
      </c>
      <c r="Q57" s="158">
        <f>ROUND(E57*P57,2)</f>
        <v>0.4</v>
      </c>
      <c r="R57" s="158"/>
      <c r="S57" s="158" t="s">
        <v>148</v>
      </c>
      <c r="T57" s="158" t="s">
        <v>148</v>
      </c>
      <c r="U57" s="158">
        <v>0.03</v>
      </c>
      <c r="V57" s="158">
        <f>ROUND(E57*U57,2)</f>
        <v>2.99</v>
      </c>
      <c r="W57" s="158"/>
      <c r="X57" s="158" t="s">
        <v>150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151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7" t="s">
        <v>169</v>
      </c>
      <c r="D58" s="160"/>
      <c r="E58" s="161">
        <v>15.12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156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7" t="s">
        <v>170</v>
      </c>
      <c r="D59" s="160"/>
      <c r="E59" s="161">
        <v>-3.1520000000000001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156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7" t="s">
        <v>171</v>
      </c>
      <c r="D60" s="160"/>
      <c r="E60" s="161">
        <v>24.84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156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7" t="s">
        <v>172</v>
      </c>
      <c r="D61" s="160"/>
      <c r="E61" s="161">
        <v>-6.3040000000000003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156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7" t="s">
        <v>173</v>
      </c>
      <c r="D62" s="160"/>
      <c r="E62" s="161">
        <v>28.08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156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7" t="s">
        <v>174</v>
      </c>
      <c r="D63" s="160"/>
      <c r="E63" s="161">
        <v>-1.5760000000000001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156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7" t="s">
        <v>175</v>
      </c>
      <c r="D64" s="160"/>
      <c r="E64" s="161">
        <v>-2.25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156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7" t="s">
        <v>176</v>
      </c>
      <c r="D65" s="160"/>
      <c r="E65" s="161">
        <v>5.04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156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177</v>
      </c>
      <c r="D66" s="160"/>
      <c r="E66" s="161">
        <v>43.74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156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7" t="s">
        <v>174</v>
      </c>
      <c r="D67" s="160"/>
      <c r="E67" s="161">
        <v>-1.5760000000000001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156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7" t="s">
        <v>175</v>
      </c>
      <c r="D68" s="160"/>
      <c r="E68" s="161">
        <v>-2.25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156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7">
        <v>14</v>
      </c>
      <c r="B69" s="178" t="s">
        <v>203</v>
      </c>
      <c r="C69" s="185" t="s">
        <v>204</v>
      </c>
      <c r="D69" s="179" t="s">
        <v>195</v>
      </c>
      <c r="E69" s="180">
        <v>2</v>
      </c>
      <c r="F69" s="181"/>
      <c r="G69" s="182">
        <f>ROUND(E69*F69,2)</f>
        <v>0</v>
      </c>
      <c r="H69" s="159">
        <v>4.2300000000000004</v>
      </c>
      <c r="I69" s="158">
        <f>ROUND(E69*H69,2)</f>
        <v>8.4600000000000009</v>
      </c>
      <c r="J69" s="159">
        <v>193.77</v>
      </c>
      <c r="K69" s="158">
        <f>ROUND(E69*J69,2)</f>
        <v>387.54</v>
      </c>
      <c r="L69" s="158">
        <v>15</v>
      </c>
      <c r="M69" s="158">
        <f>G69*(1+L69/100)</f>
        <v>0</v>
      </c>
      <c r="N69" s="158">
        <v>3.6700000000000001E-3</v>
      </c>
      <c r="O69" s="158">
        <f>ROUND(E69*N69,2)</f>
        <v>0.01</v>
      </c>
      <c r="P69" s="158">
        <v>0</v>
      </c>
      <c r="Q69" s="158">
        <f>ROUND(E69*P69,2)</f>
        <v>0</v>
      </c>
      <c r="R69" s="158"/>
      <c r="S69" s="158" t="s">
        <v>148</v>
      </c>
      <c r="T69" s="158" t="s">
        <v>148</v>
      </c>
      <c r="U69" s="158">
        <v>0.433</v>
      </c>
      <c r="V69" s="158">
        <f>ROUND(E69*U69,2)</f>
        <v>0.87</v>
      </c>
      <c r="W69" s="158"/>
      <c r="X69" s="158" t="s">
        <v>150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151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1">
        <v>15</v>
      </c>
      <c r="B70" s="172" t="s">
        <v>205</v>
      </c>
      <c r="C70" s="186" t="s">
        <v>206</v>
      </c>
      <c r="D70" s="173" t="s">
        <v>154</v>
      </c>
      <c r="E70" s="174">
        <v>3.88</v>
      </c>
      <c r="F70" s="175"/>
      <c r="G70" s="176">
        <f>ROUND(E70*F70,2)</f>
        <v>0</v>
      </c>
      <c r="H70" s="159">
        <v>0</v>
      </c>
      <c r="I70" s="158">
        <f>ROUND(E70*H70,2)</f>
        <v>0</v>
      </c>
      <c r="J70" s="159">
        <v>235.5</v>
      </c>
      <c r="K70" s="158">
        <f>ROUND(E70*J70,2)</f>
        <v>913.74</v>
      </c>
      <c r="L70" s="158">
        <v>15</v>
      </c>
      <c r="M70" s="158">
        <f>G70*(1+L70/100)</f>
        <v>0</v>
      </c>
      <c r="N70" s="158">
        <v>0</v>
      </c>
      <c r="O70" s="158">
        <f>ROUND(E70*N70,2)</f>
        <v>0</v>
      </c>
      <c r="P70" s="158">
        <v>6.0999999999999999E-2</v>
      </c>
      <c r="Q70" s="158">
        <f>ROUND(E70*P70,2)</f>
        <v>0.24</v>
      </c>
      <c r="R70" s="158"/>
      <c r="S70" s="158" t="s">
        <v>148</v>
      </c>
      <c r="T70" s="158" t="s">
        <v>148</v>
      </c>
      <c r="U70" s="158">
        <v>0</v>
      </c>
      <c r="V70" s="158">
        <f>ROUND(E70*U70,2)</f>
        <v>0</v>
      </c>
      <c r="W70" s="158"/>
      <c r="X70" s="158" t="s">
        <v>185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186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7" t="s">
        <v>155</v>
      </c>
      <c r="D71" s="160"/>
      <c r="E71" s="161">
        <v>1.08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156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7" t="s">
        <v>166</v>
      </c>
      <c r="D72" s="160"/>
      <c r="E72" s="161">
        <v>2.8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156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65" t="s">
        <v>143</v>
      </c>
      <c r="B73" s="166" t="s">
        <v>73</v>
      </c>
      <c r="C73" s="184" t="s">
        <v>74</v>
      </c>
      <c r="D73" s="167"/>
      <c r="E73" s="168"/>
      <c r="F73" s="169"/>
      <c r="G73" s="170">
        <f>SUMIF(AG74:AG74,"&lt;&gt;NOR",G74:G74)</f>
        <v>0</v>
      </c>
      <c r="H73" s="164"/>
      <c r="I73" s="164">
        <f>SUM(I74:I74)</f>
        <v>0</v>
      </c>
      <c r="J73" s="164"/>
      <c r="K73" s="164">
        <f>SUM(K74:K74)</f>
        <v>310.95999999999998</v>
      </c>
      <c r="L73" s="164"/>
      <c r="M73" s="164">
        <f>SUM(M74:M74)</f>
        <v>0</v>
      </c>
      <c r="N73" s="164"/>
      <c r="O73" s="164">
        <f>SUM(O74:O74)</f>
        <v>0</v>
      </c>
      <c r="P73" s="164"/>
      <c r="Q73" s="164">
        <f>SUM(Q74:Q74)</f>
        <v>0</v>
      </c>
      <c r="R73" s="164"/>
      <c r="S73" s="164"/>
      <c r="T73" s="164"/>
      <c r="U73" s="164"/>
      <c r="V73" s="164">
        <f>SUM(V74:V74)</f>
        <v>0.75</v>
      </c>
      <c r="W73" s="164"/>
      <c r="X73" s="164"/>
      <c r="AG73" t="s">
        <v>144</v>
      </c>
    </row>
    <row r="74" spans="1:60" outlineLevel="1" x14ac:dyDescent="0.2">
      <c r="A74" s="177">
        <v>16</v>
      </c>
      <c r="B74" s="178" t="s">
        <v>207</v>
      </c>
      <c r="C74" s="185" t="s">
        <v>208</v>
      </c>
      <c r="D74" s="179" t="s">
        <v>209</v>
      </c>
      <c r="E74" s="180">
        <v>0.79630000000000001</v>
      </c>
      <c r="F74" s="181"/>
      <c r="G74" s="182">
        <f>ROUND(E74*F74,2)</f>
        <v>0</v>
      </c>
      <c r="H74" s="159">
        <v>0</v>
      </c>
      <c r="I74" s="158">
        <f>ROUND(E74*H74,2)</f>
        <v>0</v>
      </c>
      <c r="J74" s="159">
        <v>390.5</v>
      </c>
      <c r="K74" s="158">
        <f>ROUND(E74*J74,2)</f>
        <v>310.95999999999998</v>
      </c>
      <c r="L74" s="158">
        <v>15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148</v>
      </c>
      <c r="T74" s="158" t="s">
        <v>148</v>
      </c>
      <c r="U74" s="158">
        <v>0.9385</v>
      </c>
      <c r="V74" s="158">
        <f>ROUND(E74*U74,2)</f>
        <v>0.75</v>
      </c>
      <c r="W74" s="158"/>
      <c r="X74" s="158" t="s">
        <v>210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5" t="s">
        <v>143</v>
      </c>
      <c r="B75" s="166" t="s">
        <v>77</v>
      </c>
      <c r="C75" s="184" t="s">
        <v>78</v>
      </c>
      <c r="D75" s="167"/>
      <c r="E75" s="168"/>
      <c r="F75" s="169"/>
      <c r="G75" s="170">
        <f>SUMIF(AG76:AG76,"&lt;&gt;NOR",G76:G76)</f>
        <v>0</v>
      </c>
      <c r="H75" s="164"/>
      <c r="I75" s="164">
        <f>SUM(I76:I76)</f>
        <v>0</v>
      </c>
      <c r="J75" s="164"/>
      <c r="K75" s="164">
        <f>SUM(K76:K76)</f>
        <v>500</v>
      </c>
      <c r="L75" s="164"/>
      <c r="M75" s="164">
        <f>SUM(M76:M76)</f>
        <v>0</v>
      </c>
      <c r="N75" s="164"/>
      <c r="O75" s="164">
        <f>SUM(O76:O76)</f>
        <v>0</v>
      </c>
      <c r="P75" s="164"/>
      <c r="Q75" s="164">
        <f>SUM(Q76:Q76)</f>
        <v>0</v>
      </c>
      <c r="R75" s="164"/>
      <c r="S75" s="164"/>
      <c r="T75" s="164"/>
      <c r="U75" s="164"/>
      <c r="V75" s="164">
        <f>SUM(V76:V76)</f>
        <v>0.16</v>
      </c>
      <c r="W75" s="164"/>
      <c r="X75" s="164"/>
      <c r="AG75" t="s">
        <v>144</v>
      </c>
    </row>
    <row r="76" spans="1:60" ht="22.5" outlineLevel="1" x14ac:dyDescent="0.2">
      <c r="A76" s="177">
        <v>17</v>
      </c>
      <c r="B76" s="178" t="s">
        <v>212</v>
      </c>
      <c r="C76" s="185" t="s">
        <v>213</v>
      </c>
      <c r="D76" s="179" t="s">
        <v>214</v>
      </c>
      <c r="E76" s="180">
        <v>1</v>
      </c>
      <c r="F76" s="181"/>
      <c r="G76" s="182">
        <f>ROUND(E76*F76,2)</f>
        <v>0</v>
      </c>
      <c r="H76" s="159">
        <v>0</v>
      </c>
      <c r="I76" s="158">
        <f>ROUND(E76*H76,2)</f>
        <v>0</v>
      </c>
      <c r="J76" s="159">
        <v>500</v>
      </c>
      <c r="K76" s="158">
        <f>ROUND(E76*J76,2)</f>
        <v>500</v>
      </c>
      <c r="L76" s="158">
        <v>15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215</v>
      </c>
      <c r="T76" s="158" t="s">
        <v>149</v>
      </c>
      <c r="U76" s="158">
        <v>0.157</v>
      </c>
      <c r="V76" s="158">
        <f>ROUND(E76*U76,2)</f>
        <v>0.16</v>
      </c>
      <c r="W76" s="158"/>
      <c r="X76" s="158" t="s">
        <v>150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151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65" t="s">
        <v>143</v>
      </c>
      <c r="B77" s="166" t="s">
        <v>83</v>
      </c>
      <c r="C77" s="184" t="s">
        <v>84</v>
      </c>
      <c r="D77" s="167"/>
      <c r="E77" s="168"/>
      <c r="F77" s="169"/>
      <c r="G77" s="170">
        <f>SUMIF(AG78:AG85,"&lt;&gt;NOR",G78:G85)</f>
        <v>0</v>
      </c>
      <c r="H77" s="164"/>
      <c r="I77" s="164">
        <f>SUM(I78:I85)</f>
        <v>4210.43</v>
      </c>
      <c r="J77" s="164"/>
      <c r="K77" s="164">
        <f>SUM(K78:K85)</f>
        <v>5354.49</v>
      </c>
      <c r="L77" s="164"/>
      <c r="M77" s="164">
        <f>SUM(M78:M85)</f>
        <v>0</v>
      </c>
      <c r="N77" s="164"/>
      <c r="O77" s="164">
        <f>SUM(O78:O85)</f>
        <v>0</v>
      </c>
      <c r="P77" s="164"/>
      <c r="Q77" s="164">
        <f>SUM(Q78:Q85)</f>
        <v>0</v>
      </c>
      <c r="R77" s="164"/>
      <c r="S77" s="164"/>
      <c r="T77" s="164"/>
      <c r="U77" s="164"/>
      <c r="V77" s="164">
        <f>SUM(V78:V85)</f>
        <v>3.98</v>
      </c>
      <c r="W77" s="164"/>
      <c r="X77" s="164"/>
      <c r="AG77" t="s">
        <v>144</v>
      </c>
    </row>
    <row r="78" spans="1:60" ht="22.5" outlineLevel="1" x14ac:dyDescent="0.2">
      <c r="A78" s="177">
        <v>18</v>
      </c>
      <c r="B78" s="178" t="s">
        <v>216</v>
      </c>
      <c r="C78" s="185" t="s">
        <v>217</v>
      </c>
      <c r="D78" s="179" t="s">
        <v>218</v>
      </c>
      <c r="E78" s="180">
        <v>1</v>
      </c>
      <c r="F78" s="181"/>
      <c r="G78" s="182">
        <f t="shared" ref="G78:G85" si="0">ROUND(E78*F78,2)</f>
        <v>0</v>
      </c>
      <c r="H78" s="159">
        <v>983.29</v>
      </c>
      <c r="I78" s="158">
        <f t="shared" ref="I78:I85" si="1">ROUND(E78*H78,2)</f>
        <v>983.29</v>
      </c>
      <c r="J78" s="159">
        <v>1066.71</v>
      </c>
      <c r="K78" s="158">
        <f t="shared" ref="K78:K85" si="2">ROUND(E78*J78,2)</f>
        <v>1066.71</v>
      </c>
      <c r="L78" s="158">
        <v>15</v>
      </c>
      <c r="M78" s="158">
        <f t="shared" ref="M78:M85" si="3">G78*(1+L78/100)</f>
        <v>0</v>
      </c>
      <c r="N78" s="158">
        <v>3.2499999999999999E-3</v>
      </c>
      <c r="O78" s="158">
        <f t="shared" ref="O78:O85" si="4">ROUND(E78*N78,2)</f>
        <v>0</v>
      </c>
      <c r="P78" s="158">
        <v>0</v>
      </c>
      <c r="Q78" s="158">
        <f t="shared" ref="Q78:Q85" si="5">ROUND(E78*P78,2)</f>
        <v>0</v>
      </c>
      <c r="R78" s="158"/>
      <c r="S78" s="158" t="s">
        <v>148</v>
      </c>
      <c r="T78" s="158" t="s">
        <v>149</v>
      </c>
      <c r="U78" s="158">
        <v>1.78</v>
      </c>
      <c r="V78" s="158">
        <f t="shared" ref="V78:V85" si="6">ROUND(E78*U78,2)</f>
        <v>1.78</v>
      </c>
      <c r="W78" s="158"/>
      <c r="X78" s="158" t="s">
        <v>150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7">
        <v>19</v>
      </c>
      <c r="B79" s="178" t="s">
        <v>219</v>
      </c>
      <c r="C79" s="185" t="s">
        <v>220</v>
      </c>
      <c r="D79" s="179" t="s">
        <v>218</v>
      </c>
      <c r="E79" s="180">
        <v>1</v>
      </c>
      <c r="F79" s="181"/>
      <c r="G79" s="182">
        <f t="shared" si="0"/>
        <v>0</v>
      </c>
      <c r="H79" s="159">
        <v>32.549999999999997</v>
      </c>
      <c r="I79" s="158">
        <f t="shared" si="1"/>
        <v>32.549999999999997</v>
      </c>
      <c r="J79" s="159">
        <v>431.45</v>
      </c>
      <c r="K79" s="158">
        <f t="shared" si="2"/>
        <v>431.45</v>
      </c>
      <c r="L79" s="158">
        <v>15</v>
      </c>
      <c r="M79" s="158">
        <f t="shared" si="3"/>
        <v>0</v>
      </c>
      <c r="N79" s="158">
        <v>1.8000000000000001E-4</v>
      </c>
      <c r="O79" s="158">
        <f t="shared" si="4"/>
        <v>0</v>
      </c>
      <c r="P79" s="158">
        <v>0</v>
      </c>
      <c r="Q79" s="158">
        <f t="shared" si="5"/>
        <v>0</v>
      </c>
      <c r="R79" s="158"/>
      <c r="S79" s="158" t="s">
        <v>148</v>
      </c>
      <c r="T79" s="158" t="s">
        <v>148</v>
      </c>
      <c r="U79" s="158">
        <v>0.83799999999999997</v>
      </c>
      <c r="V79" s="158">
        <f t="shared" si="6"/>
        <v>0.84</v>
      </c>
      <c r="W79" s="158"/>
      <c r="X79" s="158" t="s">
        <v>150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151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7">
        <v>20</v>
      </c>
      <c r="B80" s="178" t="s">
        <v>221</v>
      </c>
      <c r="C80" s="185" t="s">
        <v>222</v>
      </c>
      <c r="D80" s="179" t="s">
        <v>198</v>
      </c>
      <c r="E80" s="180">
        <v>2</v>
      </c>
      <c r="F80" s="181"/>
      <c r="G80" s="182">
        <f t="shared" si="0"/>
        <v>0</v>
      </c>
      <c r="H80" s="159">
        <v>265.29000000000002</v>
      </c>
      <c r="I80" s="158">
        <f t="shared" si="1"/>
        <v>530.58000000000004</v>
      </c>
      <c r="J80" s="159">
        <v>166.71</v>
      </c>
      <c r="K80" s="158">
        <f t="shared" si="2"/>
        <v>333.42</v>
      </c>
      <c r="L80" s="158">
        <v>15</v>
      </c>
      <c r="M80" s="158">
        <f t="shared" si="3"/>
        <v>0</v>
      </c>
      <c r="N80" s="158">
        <v>7.9000000000000001E-4</v>
      </c>
      <c r="O80" s="158">
        <f t="shared" si="4"/>
        <v>0</v>
      </c>
      <c r="P80" s="158">
        <v>0</v>
      </c>
      <c r="Q80" s="158">
        <f t="shared" si="5"/>
        <v>0</v>
      </c>
      <c r="R80" s="158"/>
      <c r="S80" s="158" t="s">
        <v>148</v>
      </c>
      <c r="T80" s="158" t="s">
        <v>148</v>
      </c>
      <c r="U80" s="158">
        <v>0.30869000000000002</v>
      </c>
      <c r="V80" s="158">
        <f t="shared" si="6"/>
        <v>0.62</v>
      </c>
      <c r="W80" s="158"/>
      <c r="X80" s="158" t="s">
        <v>150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151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7">
        <v>21</v>
      </c>
      <c r="B81" s="178" t="s">
        <v>223</v>
      </c>
      <c r="C81" s="185" t="s">
        <v>224</v>
      </c>
      <c r="D81" s="179" t="s">
        <v>195</v>
      </c>
      <c r="E81" s="180">
        <v>1</v>
      </c>
      <c r="F81" s="181"/>
      <c r="G81" s="182">
        <f t="shared" si="0"/>
        <v>0</v>
      </c>
      <c r="H81" s="159">
        <v>124.39</v>
      </c>
      <c r="I81" s="158">
        <f t="shared" si="1"/>
        <v>124.39</v>
      </c>
      <c r="J81" s="159">
        <v>236.11</v>
      </c>
      <c r="K81" s="158">
        <f t="shared" si="2"/>
        <v>236.11</v>
      </c>
      <c r="L81" s="158">
        <v>15</v>
      </c>
      <c r="M81" s="158">
        <f t="shared" si="3"/>
        <v>0</v>
      </c>
      <c r="N81" s="158">
        <v>9.3000000000000005E-4</v>
      </c>
      <c r="O81" s="158">
        <f t="shared" si="4"/>
        <v>0</v>
      </c>
      <c r="P81" s="158">
        <v>0</v>
      </c>
      <c r="Q81" s="158">
        <f t="shared" si="5"/>
        <v>0</v>
      </c>
      <c r="R81" s="158"/>
      <c r="S81" s="158" t="s">
        <v>148</v>
      </c>
      <c r="T81" s="158" t="s">
        <v>149</v>
      </c>
      <c r="U81" s="158">
        <v>0.42399999999999999</v>
      </c>
      <c r="V81" s="158">
        <f t="shared" si="6"/>
        <v>0.42</v>
      </c>
      <c r="W81" s="158"/>
      <c r="X81" s="158" t="s">
        <v>150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151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7">
        <v>22</v>
      </c>
      <c r="B82" s="178" t="s">
        <v>225</v>
      </c>
      <c r="C82" s="185" t="s">
        <v>226</v>
      </c>
      <c r="D82" s="179" t="s">
        <v>218</v>
      </c>
      <c r="E82" s="180">
        <v>1</v>
      </c>
      <c r="F82" s="181"/>
      <c r="G82" s="182">
        <f t="shared" si="0"/>
        <v>0</v>
      </c>
      <c r="H82" s="159">
        <v>1800.82</v>
      </c>
      <c r="I82" s="158">
        <f t="shared" si="1"/>
        <v>1800.82</v>
      </c>
      <c r="J82" s="159">
        <v>81.180000000000007</v>
      </c>
      <c r="K82" s="158">
        <f t="shared" si="2"/>
        <v>81.180000000000007</v>
      </c>
      <c r="L82" s="158">
        <v>15</v>
      </c>
      <c r="M82" s="158">
        <f t="shared" si="3"/>
        <v>0</v>
      </c>
      <c r="N82" s="158">
        <v>1E-3</v>
      </c>
      <c r="O82" s="158">
        <f t="shared" si="4"/>
        <v>0</v>
      </c>
      <c r="P82" s="158">
        <v>0</v>
      </c>
      <c r="Q82" s="158">
        <f t="shared" si="5"/>
        <v>0</v>
      </c>
      <c r="R82" s="158"/>
      <c r="S82" s="158" t="s">
        <v>148</v>
      </c>
      <c r="T82" s="158" t="s">
        <v>149</v>
      </c>
      <c r="U82" s="158">
        <v>0.14499999999999999</v>
      </c>
      <c r="V82" s="158">
        <f t="shared" si="6"/>
        <v>0.15</v>
      </c>
      <c r="W82" s="158"/>
      <c r="X82" s="158" t="s">
        <v>150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151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7">
        <v>23</v>
      </c>
      <c r="B83" s="178" t="s">
        <v>227</v>
      </c>
      <c r="C83" s="185" t="s">
        <v>228</v>
      </c>
      <c r="D83" s="179" t="s">
        <v>218</v>
      </c>
      <c r="E83" s="180">
        <v>1</v>
      </c>
      <c r="F83" s="181"/>
      <c r="G83" s="182">
        <f t="shared" si="0"/>
        <v>0</v>
      </c>
      <c r="H83" s="159">
        <v>738.8</v>
      </c>
      <c r="I83" s="158">
        <f t="shared" si="1"/>
        <v>738.8</v>
      </c>
      <c r="J83" s="159">
        <v>92.2</v>
      </c>
      <c r="K83" s="158">
        <f t="shared" si="2"/>
        <v>92.2</v>
      </c>
      <c r="L83" s="158">
        <v>15</v>
      </c>
      <c r="M83" s="158">
        <f t="shared" si="3"/>
        <v>0</v>
      </c>
      <c r="N83" s="158">
        <v>5.0000000000000001E-4</v>
      </c>
      <c r="O83" s="158">
        <f t="shared" si="4"/>
        <v>0</v>
      </c>
      <c r="P83" s="158">
        <v>0</v>
      </c>
      <c r="Q83" s="158">
        <f t="shared" si="5"/>
        <v>0</v>
      </c>
      <c r="R83" s="158"/>
      <c r="S83" s="158" t="s">
        <v>148</v>
      </c>
      <c r="T83" s="158" t="s">
        <v>149</v>
      </c>
      <c r="U83" s="158">
        <v>0.16500000000000001</v>
      </c>
      <c r="V83" s="158">
        <f t="shared" si="6"/>
        <v>0.17</v>
      </c>
      <c r="W83" s="158"/>
      <c r="X83" s="158" t="s">
        <v>150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151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7">
        <v>24</v>
      </c>
      <c r="B84" s="178" t="s">
        <v>229</v>
      </c>
      <c r="C84" s="185" t="s">
        <v>230</v>
      </c>
      <c r="D84" s="179" t="s">
        <v>214</v>
      </c>
      <c r="E84" s="180">
        <v>1</v>
      </c>
      <c r="F84" s="181"/>
      <c r="G84" s="182">
        <f t="shared" si="0"/>
        <v>0</v>
      </c>
      <c r="H84" s="159">
        <v>0</v>
      </c>
      <c r="I84" s="158">
        <f t="shared" si="1"/>
        <v>0</v>
      </c>
      <c r="J84" s="159">
        <v>3000</v>
      </c>
      <c r="K84" s="158">
        <f t="shared" si="2"/>
        <v>3000</v>
      </c>
      <c r="L84" s="158">
        <v>15</v>
      </c>
      <c r="M84" s="158">
        <f t="shared" si="3"/>
        <v>0</v>
      </c>
      <c r="N84" s="158">
        <v>0</v>
      </c>
      <c r="O84" s="158">
        <f t="shared" si="4"/>
        <v>0</v>
      </c>
      <c r="P84" s="158">
        <v>0</v>
      </c>
      <c r="Q84" s="158">
        <f t="shared" si="5"/>
        <v>0</v>
      </c>
      <c r="R84" s="158"/>
      <c r="S84" s="158" t="s">
        <v>215</v>
      </c>
      <c r="T84" s="158" t="s">
        <v>149</v>
      </c>
      <c r="U84" s="158">
        <v>0</v>
      </c>
      <c r="V84" s="158">
        <f t="shared" si="6"/>
        <v>0</v>
      </c>
      <c r="W84" s="158"/>
      <c r="X84" s="158" t="s">
        <v>150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151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7">
        <v>25</v>
      </c>
      <c r="B85" s="178" t="s">
        <v>231</v>
      </c>
      <c r="C85" s="185" t="s">
        <v>232</v>
      </c>
      <c r="D85" s="179" t="s">
        <v>0</v>
      </c>
      <c r="E85" s="180">
        <v>94.515000000000001</v>
      </c>
      <c r="F85" s="181"/>
      <c r="G85" s="182">
        <f t="shared" si="0"/>
        <v>0</v>
      </c>
      <c r="H85" s="159">
        <v>0</v>
      </c>
      <c r="I85" s="158">
        <f t="shared" si="1"/>
        <v>0</v>
      </c>
      <c r="J85" s="159">
        <v>1.2</v>
      </c>
      <c r="K85" s="158">
        <f t="shared" si="2"/>
        <v>113.42</v>
      </c>
      <c r="L85" s="158">
        <v>15</v>
      </c>
      <c r="M85" s="158">
        <f t="shared" si="3"/>
        <v>0</v>
      </c>
      <c r="N85" s="158">
        <v>0</v>
      </c>
      <c r="O85" s="158">
        <f t="shared" si="4"/>
        <v>0</v>
      </c>
      <c r="P85" s="158">
        <v>0</v>
      </c>
      <c r="Q85" s="158">
        <f t="shared" si="5"/>
        <v>0</v>
      </c>
      <c r="R85" s="158"/>
      <c r="S85" s="158" t="s">
        <v>148</v>
      </c>
      <c r="T85" s="158" t="s">
        <v>149</v>
      </c>
      <c r="U85" s="158">
        <v>0</v>
      </c>
      <c r="V85" s="158">
        <f t="shared" si="6"/>
        <v>0</v>
      </c>
      <c r="W85" s="158"/>
      <c r="X85" s="158" t="s">
        <v>210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211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5" t="s">
        <v>143</v>
      </c>
      <c r="B86" s="166" t="s">
        <v>85</v>
      </c>
      <c r="C86" s="184" t="s">
        <v>86</v>
      </c>
      <c r="D86" s="167"/>
      <c r="E86" s="168"/>
      <c r="F86" s="169"/>
      <c r="G86" s="170">
        <f>SUMIF(AG87:AG95,"&lt;&gt;NOR",G87:G95)</f>
        <v>0</v>
      </c>
      <c r="H86" s="164"/>
      <c r="I86" s="164">
        <f>SUM(I87:I95)</f>
        <v>1982.4299999999998</v>
      </c>
      <c r="J86" s="164"/>
      <c r="K86" s="164">
        <f>SUM(K87:K95)</f>
        <v>1804.5900000000001</v>
      </c>
      <c r="L86" s="164"/>
      <c r="M86" s="164">
        <f>SUM(M87:M95)</f>
        <v>0</v>
      </c>
      <c r="N86" s="164"/>
      <c r="O86" s="164">
        <f>SUM(O87:O95)</f>
        <v>0.01</v>
      </c>
      <c r="P86" s="164"/>
      <c r="Q86" s="164">
        <f>SUM(Q87:Q95)</f>
        <v>0</v>
      </c>
      <c r="R86" s="164"/>
      <c r="S86" s="164"/>
      <c r="T86" s="164"/>
      <c r="U86" s="164"/>
      <c r="V86" s="164">
        <f>SUM(V87:V95)</f>
        <v>3.49</v>
      </c>
      <c r="W86" s="164"/>
      <c r="X86" s="164"/>
      <c r="AG86" t="s">
        <v>144</v>
      </c>
    </row>
    <row r="87" spans="1:60" outlineLevel="1" x14ac:dyDescent="0.2">
      <c r="A87" s="177">
        <v>26</v>
      </c>
      <c r="B87" s="178" t="s">
        <v>233</v>
      </c>
      <c r="C87" s="185" t="s">
        <v>234</v>
      </c>
      <c r="D87" s="179" t="s">
        <v>195</v>
      </c>
      <c r="E87" s="180">
        <v>1</v>
      </c>
      <c r="F87" s="181"/>
      <c r="G87" s="182">
        <f t="shared" ref="G87:G92" si="7">ROUND(E87*F87,2)</f>
        <v>0</v>
      </c>
      <c r="H87" s="159">
        <v>422.36</v>
      </c>
      <c r="I87" s="158">
        <f t="shared" ref="I87:I92" si="8">ROUND(E87*H87,2)</f>
        <v>422.36</v>
      </c>
      <c r="J87" s="159">
        <v>689.64</v>
      </c>
      <c r="K87" s="158">
        <f t="shared" ref="K87:K92" si="9">ROUND(E87*J87,2)</f>
        <v>689.64</v>
      </c>
      <c r="L87" s="158">
        <v>15</v>
      </c>
      <c r="M87" s="158">
        <f t="shared" ref="M87:M92" si="10">G87*(1+L87/100)</f>
        <v>0</v>
      </c>
      <c r="N87" s="158">
        <v>1.82E-3</v>
      </c>
      <c r="O87" s="158">
        <f t="shared" ref="O87:O92" si="11">ROUND(E87*N87,2)</f>
        <v>0</v>
      </c>
      <c r="P87" s="158">
        <v>0</v>
      </c>
      <c r="Q87" s="158">
        <f t="shared" ref="Q87:Q92" si="12">ROUND(E87*P87,2)</f>
        <v>0</v>
      </c>
      <c r="R87" s="158"/>
      <c r="S87" s="158" t="s">
        <v>148</v>
      </c>
      <c r="T87" s="158" t="s">
        <v>148</v>
      </c>
      <c r="U87" s="158">
        <v>1.262</v>
      </c>
      <c r="V87" s="158">
        <f t="shared" ref="V87:V92" si="13">ROUND(E87*U87,2)</f>
        <v>1.26</v>
      </c>
      <c r="W87" s="158"/>
      <c r="X87" s="158" t="s">
        <v>150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151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7">
        <v>27</v>
      </c>
      <c r="B88" s="178" t="s">
        <v>235</v>
      </c>
      <c r="C88" s="185" t="s">
        <v>236</v>
      </c>
      <c r="D88" s="179" t="s">
        <v>218</v>
      </c>
      <c r="E88" s="180">
        <v>5</v>
      </c>
      <c r="F88" s="181"/>
      <c r="G88" s="182">
        <f t="shared" si="7"/>
        <v>0</v>
      </c>
      <c r="H88" s="159">
        <v>129.06</v>
      </c>
      <c r="I88" s="158">
        <f t="shared" si="8"/>
        <v>645.29999999999995</v>
      </c>
      <c r="J88" s="159">
        <v>114.44</v>
      </c>
      <c r="K88" s="158">
        <f t="shared" si="9"/>
        <v>572.20000000000005</v>
      </c>
      <c r="L88" s="158">
        <v>15</v>
      </c>
      <c r="M88" s="158">
        <f t="shared" si="10"/>
        <v>0</v>
      </c>
      <c r="N88" s="158">
        <v>1.7000000000000001E-4</v>
      </c>
      <c r="O88" s="158">
        <f t="shared" si="11"/>
        <v>0</v>
      </c>
      <c r="P88" s="158">
        <v>0</v>
      </c>
      <c r="Q88" s="158">
        <f t="shared" si="12"/>
        <v>0</v>
      </c>
      <c r="R88" s="158"/>
      <c r="S88" s="158" t="s">
        <v>148</v>
      </c>
      <c r="T88" s="158" t="s">
        <v>148</v>
      </c>
      <c r="U88" s="158">
        <v>0.22700000000000001</v>
      </c>
      <c r="V88" s="158">
        <f t="shared" si="13"/>
        <v>1.1399999999999999</v>
      </c>
      <c r="W88" s="158"/>
      <c r="X88" s="158" t="s">
        <v>150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151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7">
        <v>28</v>
      </c>
      <c r="B89" s="178" t="s">
        <v>237</v>
      </c>
      <c r="C89" s="185" t="s">
        <v>238</v>
      </c>
      <c r="D89" s="179" t="s">
        <v>218</v>
      </c>
      <c r="E89" s="180">
        <v>1</v>
      </c>
      <c r="F89" s="181"/>
      <c r="G89" s="182">
        <f t="shared" si="7"/>
        <v>0</v>
      </c>
      <c r="H89" s="159">
        <v>196.5</v>
      </c>
      <c r="I89" s="158">
        <f t="shared" si="8"/>
        <v>196.5</v>
      </c>
      <c r="J89" s="159">
        <v>62.5</v>
      </c>
      <c r="K89" s="158">
        <f t="shared" si="9"/>
        <v>62.5</v>
      </c>
      <c r="L89" s="158">
        <v>15</v>
      </c>
      <c r="M89" s="158">
        <f t="shared" si="10"/>
        <v>0</v>
      </c>
      <c r="N89" s="158">
        <v>2.4000000000000001E-4</v>
      </c>
      <c r="O89" s="158">
        <f t="shared" si="11"/>
        <v>0</v>
      </c>
      <c r="P89" s="158">
        <v>0</v>
      </c>
      <c r="Q89" s="158">
        <f t="shared" si="12"/>
        <v>0</v>
      </c>
      <c r="R89" s="158"/>
      <c r="S89" s="158" t="s">
        <v>148</v>
      </c>
      <c r="T89" s="158" t="s">
        <v>148</v>
      </c>
      <c r="U89" s="158">
        <v>0.124</v>
      </c>
      <c r="V89" s="158">
        <f t="shared" si="13"/>
        <v>0.12</v>
      </c>
      <c r="W89" s="158"/>
      <c r="X89" s="158" t="s">
        <v>150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151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7">
        <v>29</v>
      </c>
      <c r="B90" s="178" t="s">
        <v>239</v>
      </c>
      <c r="C90" s="185" t="s">
        <v>240</v>
      </c>
      <c r="D90" s="179" t="s">
        <v>218</v>
      </c>
      <c r="E90" s="180">
        <v>1</v>
      </c>
      <c r="F90" s="181"/>
      <c r="G90" s="182">
        <f t="shared" si="7"/>
        <v>0</v>
      </c>
      <c r="H90" s="159">
        <v>0</v>
      </c>
      <c r="I90" s="158">
        <f t="shared" si="8"/>
        <v>0</v>
      </c>
      <c r="J90" s="159">
        <v>86</v>
      </c>
      <c r="K90" s="158">
        <f t="shared" si="9"/>
        <v>86</v>
      </c>
      <c r="L90" s="158">
        <v>15</v>
      </c>
      <c r="M90" s="158">
        <f t="shared" si="10"/>
        <v>0</v>
      </c>
      <c r="N90" s="158">
        <v>0</v>
      </c>
      <c r="O90" s="158">
        <f t="shared" si="11"/>
        <v>0</v>
      </c>
      <c r="P90" s="158">
        <v>1.56E-3</v>
      </c>
      <c r="Q90" s="158">
        <f t="shared" si="12"/>
        <v>0</v>
      </c>
      <c r="R90" s="158"/>
      <c r="S90" s="158" t="s">
        <v>148</v>
      </c>
      <c r="T90" s="158" t="s">
        <v>148</v>
      </c>
      <c r="U90" s="158">
        <v>0.217</v>
      </c>
      <c r="V90" s="158">
        <f t="shared" si="13"/>
        <v>0.22</v>
      </c>
      <c r="W90" s="158"/>
      <c r="X90" s="158" t="s">
        <v>150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151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7">
        <v>30</v>
      </c>
      <c r="B91" s="178" t="s">
        <v>241</v>
      </c>
      <c r="C91" s="185" t="s">
        <v>242</v>
      </c>
      <c r="D91" s="179" t="s">
        <v>195</v>
      </c>
      <c r="E91" s="180">
        <v>1</v>
      </c>
      <c r="F91" s="181"/>
      <c r="G91" s="182">
        <f t="shared" si="7"/>
        <v>0</v>
      </c>
      <c r="H91" s="159">
        <v>358.49</v>
      </c>
      <c r="I91" s="158">
        <f t="shared" si="8"/>
        <v>358.49</v>
      </c>
      <c r="J91" s="159">
        <v>124.01</v>
      </c>
      <c r="K91" s="158">
        <f t="shared" si="9"/>
        <v>124.01</v>
      </c>
      <c r="L91" s="158">
        <v>15</v>
      </c>
      <c r="M91" s="158">
        <f t="shared" si="10"/>
        <v>0</v>
      </c>
      <c r="N91" s="158">
        <v>2.5999999999999998E-4</v>
      </c>
      <c r="O91" s="158">
        <f t="shared" si="11"/>
        <v>0</v>
      </c>
      <c r="P91" s="158">
        <v>0</v>
      </c>
      <c r="Q91" s="158">
        <f t="shared" si="12"/>
        <v>0</v>
      </c>
      <c r="R91" s="158"/>
      <c r="S91" s="158" t="s">
        <v>148</v>
      </c>
      <c r="T91" s="158" t="s">
        <v>148</v>
      </c>
      <c r="U91" s="158">
        <v>0.246</v>
      </c>
      <c r="V91" s="158">
        <f t="shared" si="13"/>
        <v>0.25</v>
      </c>
      <c r="W91" s="158"/>
      <c r="X91" s="158" t="s">
        <v>150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151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1">
        <v>31</v>
      </c>
      <c r="B92" s="172" t="s">
        <v>243</v>
      </c>
      <c r="C92" s="186" t="s">
        <v>244</v>
      </c>
      <c r="D92" s="173" t="s">
        <v>154</v>
      </c>
      <c r="E92" s="174">
        <v>0.24</v>
      </c>
      <c r="F92" s="175"/>
      <c r="G92" s="176">
        <f t="shared" si="7"/>
        <v>0</v>
      </c>
      <c r="H92" s="159">
        <v>30.35</v>
      </c>
      <c r="I92" s="158">
        <f t="shared" si="8"/>
        <v>7.28</v>
      </c>
      <c r="J92" s="159">
        <v>1075.6500000000001</v>
      </c>
      <c r="K92" s="158">
        <f t="shared" si="9"/>
        <v>258.16000000000003</v>
      </c>
      <c r="L92" s="158">
        <v>15</v>
      </c>
      <c r="M92" s="158">
        <f t="shared" si="10"/>
        <v>0</v>
      </c>
      <c r="N92" s="158">
        <v>8.0000000000000007E-5</v>
      </c>
      <c r="O92" s="158">
        <f t="shared" si="11"/>
        <v>0</v>
      </c>
      <c r="P92" s="158">
        <v>0</v>
      </c>
      <c r="Q92" s="158">
        <f t="shared" si="12"/>
        <v>0</v>
      </c>
      <c r="R92" s="158"/>
      <c r="S92" s="158" t="s">
        <v>148</v>
      </c>
      <c r="T92" s="158" t="s">
        <v>148</v>
      </c>
      <c r="U92" s="158">
        <v>2.1</v>
      </c>
      <c r="V92" s="158">
        <f t="shared" si="13"/>
        <v>0.5</v>
      </c>
      <c r="W92" s="158"/>
      <c r="X92" s="158" t="s">
        <v>150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151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245</v>
      </c>
      <c r="D93" s="160"/>
      <c r="E93" s="161">
        <v>0.24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156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7">
        <v>32</v>
      </c>
      <c r="B94" s="178" t="s">
        <v>246</v>
      </c>
      <c r="C94" s="185" t="s">
        <v>247</v>
      </c>
      <c r="D94" s="179" t="s">
        <v>248</v>
      </c>
      <c r="E94" s="180">
        <v>1</v>
      </c>
      <c r="F94" s="181"/>
      <c r="G94" s="182">
        <f>ROUND(E94*F94,2)</f>
        <v>0</v>
      </c>
      <c r="H94" s="159">
        <v>352.5</v>
      </c>
      <c r="I94" s="158">
        <f>ROUND(E94*H94,2)</f>
        <v>352.5</v>
      </c>
      <c r="J94" s="159">
        <v>0</v>
      </c>
      <c r="K94" s="158">
        <f>ROUND(E94*J94,2)</f>
        <v>0</v>
      </c>
      <c r="L94" s="158">
        <v>15</v>
      </c>
      <c r="M94" s="158">
        <f>G94*(1+L94/100)</f>
        <v>0</v>
      </c>
      <c r="N94" s="158">
        <v>0.01</v>
      </c>
      <c r="O94" s="158">
        <f>ROUND(E94*N94,2)</f>
        <v>0.01</v>
      </c>
      <c r="P94" s="158">
        <v>0</v>
      </c>
      <c r="Q94" s="158">
        <f>ROUND(E94*P94,2)</f>
        <v>0</v>
      </c>
      <c r="R94" s="158" t="s">
        <v>249</v>
      </c>
      <c r="S94" s="158" t="s">
        <v>148</v>
      </c>
      <c r="T94" s="158" t="s">
        <v>148</v>
      </c>
      <c r="U94" s="158">
        <v>0</v>
      </c>
      <c r="V94" s="158">
        <f>ROUND(E94*U94,2)</f>
        <v>0</v>
      </c>
      <c r="W94" s="158"/>
      <c r="X94" s="158" t="s">
        <v>250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251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7">
        <v>33</v>
      </c>
      <c r="B95" s="178" t="s">
        <v>252</v>
      </c>
      <c r="C95" s="185" t="s">
        <v>253</v>
      </c>
      <c r="D95" s="179" t="s">
        <v>0</v>
      </c>
      <c r="E95" s="180">
        <v>37.749400000000001</v>
      </c>
      <c r="F95" s="181"/>
      <c r="G95" s="182">
        <f>ROUND(E95*F95,2)</f>
        <v>0</v>
      </c>
      <c r="H95" s="159">
        <v>0</v>
      </c>
      <c r="I95" s="158">
        <f>ROUND(E95*H95,2)</f>
        <v>0</v>
      </c>
      <c r="J95" s="159">
        <v>0.32</v>
      </c>
      <c r="K95" s="158">
        <f>ROUND(E95*J95,2)</f>
        <v>12.08</v>
      </c>
      <c r="L95" s="158">
        <v>15</v>
      </c>
      <c r="M95" s="158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8"/>
      <c r="S95" s="158" t="s">
        <v>148</v>
      </c>
      <c r="T95" s="158" t="s">
        <v>148</v>
      </c>
      <c r="U95" s="158">
        <v>0</v>
      </c>
      <c r="V95" s="158">
        <f>ROUND(E95*U95,2)</f>
        <v>0</v>
      </c>
      <c r="W95" s="158"/>
      <c r="X95" s="158" t="s">
        <v>210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211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5" t="s">
        <v>143</v>
      </c>
      <c r="B96" s="166" t="s">
        <v>87</v>
      </c>
      <c r="C96" s="184" t="s">
        <v>88</v>
      </c>
      <c r="D96" s="167"/>
      <c r="E96" s="168"/>
      <c r="F96" s="169"/>
      <c r="G96" s="170">
        <f>SUMIF(AG97:AG105,"&lt;&gt;NOR",G97:G105)</f>
        <v>0</v>
      </c>
      <c r="H96" s="164"/>
      <c r="I96" s="164">
        <f>SUM(I97:I105)</f>
        <v>1028.2</v>
      </c>
      <c r="J96" s="164"/>
      <c r="K96" s="164">
        <f>SUM(K97:K105)</f>
        <v>1366.1599999999999</v>
      </c>
      <c r="L96" s="164"/>
      <c r="M96" s="164">
        <f>SUM(M97:M105)</f>
        <v>0</v>
      </c>
      <c r="N96" s="164"/>
      <c r="O96" s="164">
        <f>SUM(O97:O105)</f>
        <v>0</v>
      </c>
      <c r="P96" s="164"/>
      <c r="Q96" s="164">
        <f>SUM(Q97:Q105)</f>
        <v>0.01</v>
      </c>
      <c r="R96" s="164"/>
      <c r="S96" s="164"/>
      <c r="T96" s="164"/>
      <c r="U96" s="164"/>
      <c r="V96" s="164">
        <f>SUM(V97:V105)</f>
        <v>2.94</v>
      </c>
      <c r="W96" s="164"/>
      <c r="X96" s="164"/>
      <c r="AG96" t="s">
        <v>144</v>
      </c>
    </row>
    <row r="97" spans="1:60" ht="22.5" outlineLevel="1" x14ac:dyDescent="0.2">
      <c r="A97" s="177">
        <v>34</v>
      </c>
      <c r="B97" s="178" t="s">
        <v>254</v>
      </c>
      <c r="C97" s="185" t="s">
        <v>255</v>
      </c>
      <c r="D97" s="179" t="s">
        <v>195</v>
      </c>
      <c r="E97" s="180">
        <v>1</v>
      </c>
      <c r="F97" s="181"/>
      <c r="G97" s="182">
        <f t="shared" ref="G97:G105" si="14">ROUND(E97*F97,2)</f>
        <v>0</v>
      </c>
      <c r="H97" s="159">
        <v>135.19999999999999</v>
      </c>
      <c r="I97" s="158">
        <f t="shared" ref="I97:I105" si="15">ROUND(E97*H97,2)</f>
        <v>135.19999999999999</v>
      </c>
      <c r="J97" s="159">
        <v>156.80000000000001</v>
      </c>
      <c r="K97" s="158">
        <f t="shared" ref="K97:K105" si="16">ROUND(E97*J97,2)</f>
        <v>156.80000000000001</v>
      </c>
      <c r="L97" s="158">
        <v>15</v>
      </c>
      <c r="M97" s="158">
        <f t="shared" ref="M97:M105" si="17">G97*(1+L97/100)</f>
        <v>0</v>
      </c>
      <c r="N97" s="158">
        <v>7.2999999999999996E-4</v>
      </c>
      <c r="O97" s="158">
        <f t="shared" ref="O97:O105" si="18">ROUND(E97*N97,2)</f>
        <v>0</v>
      </c>
      <c r="P97" s="158">
        <v>0</v>
      </c>
      <c r="Q97" s="158">
        <f t="shared" ref="Q97:Q105" si="19">ROUND(E97*P97,2)</f>
        <v>0</v>
      </c>
      <c r="R97" s="158"/>
      <c r="S97" s="158" t="s">
        <v>148</v>
      </c>
      <c r="T97" s="158" t="s">
        <v>148</v>
      </c>
      <c r="U97" s="158">
        <v>0.33</v>
      </c>
      <c r="V97" s="158">
        <f t="shared" ref="V97:V105" si="20">ROUND(E97*U97,2)</f>
        <v>0.33</v>
      </c>
      <c r="W97" s="158"/>
      <c r="X97" s="158" t="s">
        <v>150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151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7">
        <v>35</v>
      </c>
      <c r="B98" s="178" t="s">
        <v>256</v>
      </c>
      <c r="C98" s="185" t="s">
        <v>257</v>
      </c>
      <c r="D98" s="179" t="s">
        <v>198</v>
      </c>
      <c r="E98" s="180">
        <v>0.5</v>
      </c>
      <c r="F98" s="181"/>
      <c r="G98" s="182">
        <f t="shared" si="14"/>
        <v>0</v>
      </c>
      <c r="H98" s="159">
        <v>0</v>
      </c>
      <c r="I98" s="158">
        <f t="shared" si="15"/>
        <v>0</v>
      </c>
      <c r="J98" s="159">
        <v>161</v>
      </c>
      <c r="K98" s="158">
        <f t="shared" si="16"/>
        <v>80.5</v>
      </c>
      <c r="L98" s="158">
        <v>15</v>
      </c>
      <c r="M98" s="158">
        <f t="shared" si="17"/>
        <v>0</v>
      </c>
      <c r="N98" s="158">
        <v>0</v>
      </c>
      <c r="O98" s="158">
        <f t="shared" si="18"/>
        <v>0</v>
      </c>
      <c r="P98" s="158">
        <v>0</v>
      </c>
      <c r="Q98" s="158">
        <f t="shared" si="19"/>
        <v>0</v>
      </c>
      <c r="R98" s="158"/>
      <c r="S98" s="158" t="s">
        <v>148</v>
      </c>
      <c r="T98" s="158" t="s">
        <v>148</v>
      </c>
      <c r="U98" s="158">
        <v>0.35</v>
      </c>
      <c r="V98" s="158">
        <f t="shared" si="20"/>
        <v>0.18</v>
      </c>
      <c r="W98" s="158"/>
      <c r="X98" s="158" t="s">
        <v>150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151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7">
        <v>36</v>
      </c>
      <c r="B99" s="178" t="s">
        <v>258</v>
      </c>
      <c r="C99" s="185" t="s">
        <v>259</v>
      </c>
      <c r="D99" s="179" t="s">
        <v>195</v>
      </c>
      <c r="E99" s="180">
        <v>2</v>
      </c>
      <c r="F99" s="181"/>
      <c r="G99" s="182">
        <f t="shared" si="14"/>
        <v>0</v>
      </c>
      <c r="H99" s="159">
        <v>0</v>
      </c>
      <c r="I99" s="158">
        <f t="shared" si="15"/>
        <v>0</v>
      </c>
      <c r="J99" s="159">
        <v>344.5</v>
      </c>
      <c r="K99" s="158">
        <f t="shared" si="16"/>
        <v>689</v>
      </c>
      <c r="L99" s="158">
        <v>15</v>
      </c>
      <c r="M99" s="158">
        <f t="shared" si="17"/>
        <v>0</v>
      </c>
      <c r="N99" s="158">
        <v>0</v>
      </c>
      <c r="O99" s="158">
        <f t="shared" si="18"/>
        <v>0</v>
      </c>
      <c r="P99" s="158">
        <v>0</v>
      </c>
      <c r="Q99" s="158">
        <f t="shared" si="19"/>
        <v>0</v>
      </c>
      <c r="R99" s="158"/>
      <c r="S99" s="158" t="s">
        <v>148</v>
      </c>
      <c r="T99" s="158" t="s">
        <v>148</v>
      </c>
      <c r="U99" s="158">
        <v>0.75</v>
      </c>
      <c r="V99" s="158">
        <f t="shared" si="20"/>
        <v>1.5</v>
      </c>
      <c r="W99" s="158"/>
      <c r="X99" s="158" t="s">
        <v>150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151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7">
        <v>37</v>
      </c>
      <c r="B100" s="178" t="s">
        <v>260</v>
      </c>
      <c r="C100" s="185" t="s">
        <v>261</v>
      </c>
      <c r="D100" s="179" t="s">
        <v>195</v>
      </c>
      <c r="E100" s="180">
        <v>1</v>
      </c>
      <c r="F100" s="181"/>
      <c r="G100" s="182">
        <f t="shared" si="14"/>
        <v>0</v>
      </c>
      <c r="H100" s="159">
        <v>0</v>
      </c>
      <c r="I100" s="158">
        <f t="shared" si="15"/>
        <v>0</v>
      </c>
      <c r="J100" s="159">
        <v>230</v>
      </c>
      <c r="K100" s="158">
        <f t="shared" si="16"/>
        <v>230</v>
      </c>
      <c r="L100" s="158">
        <v>15</v>
      </c>
      <c r="M100" s="158">
        <f t="shared" si="17"/>
        <v>0</v>
      </c>
      <c r="N100" s="158">
        <v>0</v>
      </c>
      <c r="O100" s="158">
        <f t="shared" si="18"/>
        <v>0</v>
      </c>
      <c r="P100" s="158">
        <v>0</v>
      </c>
      <c r="Q100" s="158">
        <f t="shared" si="19"/>
        <v>0</v>
      </c>
      <c r="R100" s="158"/>
      <c r="S100" s="158" t="s">
        <v>148</v>
      </c>
      <c r="T100" s="158" t="s">
        <v>148</v>
      </c>
      <c r="U100" s="158">
        <v>0.5</v>
      </c>
      <c r="V100" s="158">
        <f t="shared" si="20"/>
        <v>0.5</v>
      </c>
      <c r="W100" s="158"/>
      <c r="X100" s="158" t="s">
        <v>150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151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7">
        <v>38</v>
      </c>
      <c r="B101" s="178" t="s">
        <v>262</v>
      </c>
      <c r="C101" s="185" t="s">
        <v>263</v>
      </c>
      <c r="D101" s="179" t="s">
        <v>195</v>
      </c>
      <c r="E101" s="180">
        <v>1</v>
      </c>
      <c r="F101" s="181"/>
      <c r="G101" s="182">
        <f t="shared" si="14"/>
        <v>0</v>
      </c>
      <c r="H101" s="159">
        <v>0</v>
      </c>
      <c r="I101" s="158">
        <f t="shared" si="15"/>
        <v>0</v>
      </c>
      <c r="J101" s="159">
        <v>197</v>
      </c>
      <c r="K101" s="158">
        <f t="shared" si="16"/>
        <v>197</v>
      </c>
      <c r="L101" s="158">
        <v>15</v>
      </c>
      <c r="M101" s="158">
        <f t="shared" si="17"/>
        <v>0</v>
      </c>
      <c r="N101" s="158">
        <v>0</v>
      </c>
      <c r="O101" s="158">
        <f t="shared" si="18"/>
        <v>0</v>
      </c>
      <c r="P101" s="158">
        <v>1.489E-2</v>
      </c>
      <c r="Q101" s="158">
        <f t="shared" si="19"/>
        <v>0.01</v>
      </c>
      <c r="R101" s="158"/>
      <c r="S101" s="158" t="s">
        <v>148</v>
      </c>
      <c r="T101" s="158" t="s">
        <v>148</v>
      </c>
      <c r="U101" s="158">
        <v>0.42899999999999999</v>
      </c>
      <c r="V101" s="158">
        <f t="shared" si="20"/>
        <v>0.43</v>
      </c>
      <c r="W101" s="158"/>
      <c r="X101" s="158" t="s">
        <v>150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151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7">
        <v>39</v>
      </c>
      <c r="B102" s="178" t="s">
        <v>264</v>
      </c>
      <c r="C102" s="185" t="s">
        <v>265</v>
      </c>
      <c r="D102" s="179" t="s">
        <v>198</v>
      </c>
      <c r="E102" s="180">
        <v>0.5</v>
      </c>
      <c r="F102" s="181"/>
      <c r="G102" s="182">
        <f t="shared" si="14"/>
        <v>0</v>
      </c>
      <c r="H102" s="159">
        <v>142</v>
      </c>
      <c r="I102" s="158">
        <f t="shared" si="15"/>
        <v>71</v>
      </c>
      <c r="J102" s="159">
        <v>0</v>
      </c>
      <c r="K102" s="158">
        <f t="shared" si="16"/>
        <v>0</v>
      </c>
      <c r="L102" s="158">
        <v>15</v>
      </c>
      <c r="M102" s="158">
        <f t="shared" si="17"/>
        <v>0</v>
      </c>
      <c r="N102" s="158">
        <v>4.8000000000000001E-4</v>
      </c>
      <c r="O102" s="158">
        <f t="shared" si="18"/>
        <v>0</v>
      </c>
      <c r="P102" s="158">
        <v>0</v>
      </c>
      <c r="Q102" s="158">
        <f t="shared" si="19"/>
        <v>0</v>
      </c>
      <c r="R102" s="158"/>
      <c r="S102" s="158" t="s">
        <v>215</v>
      </c>
      <c r="T102" s="158" t="s">
        <v>149</v>
      </c>
      <c r="U102" s="158">
        <v>0</v>
      </c>
      <c r="V102" s="158">
        <f t="shared" si="20"/>
        <v>0</v>
      </c>
      <c r="W102" s="158"/>
      <c r="X102" s="158" t="s">
        <v>250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251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7">
        <v>40</v>
      </c>
      <c r="B103" s="178" t="s">
        <v>266</v>
      </c>
      <c r="C103" s="185" t="s">
        <v>267</v>
      </c>
      <c r="D103" s="179" t="s">
        <v>195</v>
      </c>
      <c r="E103" s="180">
        <v>1</v>
      </c>
      <c r="F103" s="181"/>
      <c r="G103" s="182">
        <f t="shared" si="14"/>
        <v>0</v>
      </c>
      <c r="H103" s="159">
        <v>544</v>
      </c>
      <c r="I103" s="158">
        <f t="shared" si="15"/>
        <v>544</v>
      </c>
      <c r="J103" s="159">
        <v>0</v>
      </c>
      <c r="K103" s="158">
        <f t="shared" si="16"/>
        <v>0</v>
      </c>
      <c r="L103" s="158">
        <v>15</v>
      </c>
      <c r="M103" s="158">
        <f t="shared" si="17"/>
        <v>0</v>
      </c>
      <c r="N103" s="158">
        <v>5.9000000000000003E-4</v>
      </c>
      <c r="O103" s="158">
        <f t="shared" si="18"/>
        <v>0</v>
      </c>
      <c r="P103" s="158">
        <v>0</v>
      </c>
      <c r="Q103" s="158">
        <f t="shared" si="19"/>
        <v>0</v>
      </c>
      <c r="R103" s="158" t="s">
        <v>249</v>
      </c>
      <c r="S103" s="158" t="s">
        <v>148</v>
      </c>
      <c r="T103" s="158" t="s">
        <v>148</v>
      </c>
      <c r="U103" s="158">
        <v>0</v>
      </c>
      <c r="V103" s="158">
        <f t="shared" si="20"/>
        <v>0</v>
      </c>
      <c r="W103" s="158"/>
      <c r="X103" s="158" t="s">
        <v>250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251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7">
        <v>41</v>
      </c>
      <c r="B104" s="178" t="s">
        <v>268</v>
      </c>
      <c r="C104" s="185" t="s">
        <v>269</v>
      </c>
      <c r="D104" s="179" t="s">
        <v>195</v>
      </c>
      <c r="E104" s="180">
        <v>2</v>
      </c>
      <c r="F104" s="181"/>
      <c r="G104" s="182">
        <f t="shared" si="14"/>
        <v>0</v>
      </c>
      <c r="H104" s="159">
        <v>139</v>
      </c>
      <c r="I104" s="158">
        <f t="shared" si="15"/>
        <v>278</v>
      </c>
      <c r="J104" s="159">
        <v>0</v>
      </c>
      <c r="K104" s="158">
        <f t="shared" si="16"/>
        <v>0</v>
      </c>
      <c r="L104" s="158">
        <v>15</v>
      </c>
      <c r="M104" s="158">
        <f t="shared" si="17"/>
        <v>0</v>
      </c>
      <c r="N104" s="158">
        <v>8.0000000000000007E-5</v>
      </c>
      <c r="O104" s="158">
        <f t="shared" si="18"/>
        <v>0</v>
      </c>
      <c r="P104" s="158">
        <v>0</v>
      </c>
      <c r="Q104" s="158">
        <f t="shared" si="19"/>
        <v>0</v>
      </c>
      <c r="R104" s="158"/>
      <c r="S104" s="158" t="s">
        <v>215</v>
      </c>
      <c r="T104" s="158" t="s">
        <v>149</v>
      </c>
      <c r="U104" s="158">
        <v>0</v>
      </c>
      <c r="V104" s="158">
        <f t="shared" si="20"/>
        <v>0</v>
      </c>
      <c r="W104" s="158"/>
      <c r="X104" s="158" t="s">
        <v>250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7">
        <v>42</v>
      </c>
      <c r="B105" s="178" t="s">
        <v>270</v>
      </c>
      <c r="C105" s="185" t="s">
        <v>271</v>
      </c>
      <c r="D105" s="179" t="s">
        <v>0</v>
      </c>
      <c r="E105" s="180">
        <v>23.815000000000001</v>
      </c>
      <c r="F105" s="181"/>
      <c r="G105" s="182">
        <f t="shared" si="14"/>
        <v>0</v>
      </c>
      <c r="H105" s="159">
        <v>0</v>
      </c>
      <c r="I105" s="158">
        <f t="shared" si="15"/>
        <v>0</v>
      </c>
      <c r="J105" s="159">
        <v>0.54</v>
      </c>
      <c r="K105" s="158">
        <f t="shared" si="16"/>
        <v>12.86</v>
      </c>
      <c r="L105" s="158">
        <v>15</v>
      </c>
      <c r="M105" s="158">
        <f t="shared" si="17"/>
        <v>0</v>
      </c>
      <c r="N105" s="158">
        <v>0</v>
      </c>
      <c r="O105" s="158">
        <f t="shared" si="18"/>
        <v>0</v>
      </c>
      <c r="P105" s="158">
        <v>0</v>
      </c>
      <c r="Q105" s="158">
        <f t="shared" si="19"/>
        <v>0</v>
      </c>
      <c r="R105" s="158"/>
      <c r="S105" s="158" t="s">
        <v>148</v>
      </c>
      <c r="T105" s="158" t="s">
        <v>148</v>
      </c>
      <c r="U105" s="158">
        <v>0</v>
      </c>
      <c r="V105" s="158">
        <f t="shared" si="20"/>
        <v>0</v>
      </c>
      <c r="W105" s="158"/>
      <c r="X105" s="158" t="s">
        <v>210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211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5" t="s">
        <v>143</v>
      </c>
      <c r="B106" s="166" t="s">
        <v>89</v>
      </c>
      <c r="C106" s="184" t="s">
        <v>90</v>
      </c>
      <c r="D106" s="167"/>
      <c r="E106" s="168"/>
      <c r="F106" s="169"/>
      <c r="G106" s="170">
        <f>SUMIF(AG107:AG108,"&lt;&gt;NOR",G107:G108)</f>
        <v>0</v>
      </c>
      <c r="H106" s="164"/>
      <c r="I106" s="164">
        <f>SUM(I107:I108)</f>
        <v>1004.75</v>
      </c>
      <c r="J106" s="164"/>
      <c r="K106" s="164">
        <f>SUM(K107:K108)</f>
        <v>829.25</v>
      </c>
      <c r="L106" s="164"/>
      <c r="M106" s="164">
        <f>SUM(M107:M108)</f>
        <v>0</v>
      </c>
      <c r="N106" s="164"/>
      <c r="O106" s="164">
        <f>SUM(O107:O108)</f>
        <v>0</v>
      </c>
      <c r="P106" s="164"/>
      <c r="Q106" s="164">
        <f>SUM(Q107:Q108)</f>
        <v>0</v>
      </c>
      <c r="R106" s="164"/>
      <c r="S106" s="164"/>
      <c r="T106" s="164"/>
      <c r="U106" s="164"/>
      <c r="V106" s="164">
        <f>SUM(V107:V108)</f>
        <v>0.85</v>
      </c>
      <c r="W106" s="164"/>
      <c r="X106" s="164"/>
      <c r="AG106" t="s">
        <v>144</v>
      </c>
    </row>
    <row r="107" spans="1:60" ht="22.5" outlineLevel="1" x14ac:dyDescent="0.2">
      <c r="A107" s="177">
        <v>43</v>
      </c>
      <c r="B107" s="178" t="s">
        <v>272</v>
      </c>
      <c r="C107" s="185" t="s">
        <v>273</v>
      </c>
      <c r="D107" s="179" t="s">
        <v>198</v>
      </c>
      <c r="E107" s="180">
        <v>1</v>
      </c>
      <c r="F107" s="181"/>
      <c r="G107" s="182">
        <f>ROUND(E107*F107,2)</f>
        <v>0</v>
      </c>
      <c r="H107" s="159">
        <v>292.55</v>
      </c>
      <c r="I107" s="158">
        <f>ROUND(E107*H107,2)</f>
        <v>292.55</v>
      </c>
      <c r="J107" s="159">
        <v>241.45</v>
      </c>
      <c r="K107" s="158">
        <f>ROUND(E107*J107,2)</f>
        <v>241.45</v>
      </c>
      <c r="L107" s="158">
        <v>15</v>
      </c>
      <c r="M107" s="158">
        <f>G107*(1+L107/100)</f>
        <v>0</v>
      </c>
      <c r="N107" s="158">
        <v>6.4999999999999997E-4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148</v>
      </c>
      <c r="T107" s="158" t="s">
        <v>149</v>
      </c>
      <c r="U107" s="158">
        <v>0.2848</v>
      </c>
      <c r="V107" s="158">
        <f>ROUND(E107*U107,2)</f>
        <v>0.28000000000000003</v>
      </c>
      <c r="W107" s="158"/>
      <c r="X107" s="158" t="s">
        <v>150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151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7">
        <v>44</v>
      </c>
      <c r="B108" s="178" t="s">
        <v>274</v>
      </c>
      <c r="C108" s="185" t="s">
        <v>275</v>
      </c>
      <c r="D108" s="179" t="s">
        <v>276</v>
      </c>
      <c r="E108" s="180">
        <v>2</v>
      </c>
      <c r="F108" s="181"/>
      <c r="G108" s="182">
        <f>ROUND(E108*F108,2)</f>
        <v>0</v>
      </c>
      <c r="H108" s="159">
        <v>356.1</v>
      </c>
      <c r="I108" s="158">
        <f>ROUND(E108*H108,2)</f>
        <v>712.2</v>
      </c>
      <c r="J108" s="159">
        <v>293.89999999999998</v>
      </c>
      <c r="K108" s="158">
        <f>ROUND(E108*J108,2)</f>
        <v>587.79999999999995</v>
      </c>
      <c r="L108" s="158">
        <v>15</v>
      </c>
      <c r="M108" s="158">
        <f>G108*(1+L108/100)</f>
        <v>0</v>
      </c>
      <c r="N108" s="158">
        <v>6.4999999999999997E-4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215</v>
      </c>
      <c r="T108" s="158" t="s">
        <v>149</v>
      </c>
      <c r="U108" s="158">
        <v>0.2848</v>
      </c>
      <c r="V108" s="158">
        <f>ROUND(E108*U108,2)</f>
        <v>0.56999999999999995</v>
      </c>
      <c r="W108" s="158"/>
      <c r="X108" s="158" t="s">
        <v>150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151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5" t="s">
        <v>143</v>
      </c>
      <c r="B109" s="166" t="s">
        <v>91</v>
      </c>
      <c r="C109" s="184" t="s">
        <v>92</v>
      </c>
      <c r="D109" s="167"/>
      <c r="E109" s="168"/>
      <c r="F109" s="169"/>
      <c r="G109" s="170">
        <f>SUMIF(AG110:AG112,"&lt;&gt;NOR",G110:G112)</f>
        <v>0</v>
      </c>
      <c r="H109" s="164"/>
      <c r="I109" s="164">
        <f>SUM(I110:I112)</f>
        <v>691.52</v>
      </c>
      <c r="J109" s="164"/>
      <c r="K109" s="164">
        <f>SUM(K110:K112)</f>
        <v>473.32</v>
      </c>
      <c r="L109" s="164"/>
      <c r="M109" s="164">
        <f>SUM(M110:M112)</f>
        <v>0</v>
      </c>
      <c r="N109" s="164"/>
      <c r="O109" s="164">
        <f>SUM(O110:O112)</f>
        <v>0</v>
      </c>
      <c r="P109" s="164"/>
      <c r="Q109" s="164">
        <f>SUM(Q110:Q112)</f>
        <v>0</v>
      </c>
      <c r="R109" s="164"/>
      <c r="S109" s="164"/>
      <c r="T109" s="164"/>
      <c r="U109" s="164"/>
      <c r="V109" s="164">
        <f>SUM(V110:V112)</f>
        <v>0.25</v>
      </c>
      <c r="W109" s="164"/>
      <c r="X109" s="164"/>
      <c r="AG109" t="s">
        <v>144</v>
      </c>
    </row>
    <row r="110" spans="1:60" ht="22.5" outlineLevel="1" x14ac:dyDescent="0.2">
      <c r="A110" s="177">
        <v>45</v>
      </c>
      <c r="B110" s="178" t="s">
        <v>277</v>
      </c>
      <c r="C110" s="185" t="s">
        <v>278</v>
      </c>
      <c r="D110" s="179" t="s">
        <v>195</v>
      </c>
      <c r="E110" s="180">
        <v>1</v>
      </c>
      <c r="F110" s="181"/>
      <c r="G110" s="182">
        <f>ROUND(E110*F110,2)</f>
        <v>0</v>
      </c>
      <c r="H110" s="159">
        <v>691.52</v>
      </c>
      <c r="I110" s="158">
        <f>ROUND(E110*H110,2)</f>
        <v>691.52</v>
      </c>
      <c r="J110" s="159">
        <v>139.47999999999999</v>
      </c>
      <c r="K110" s="158">
        <f>ROUND(E110*J110,2)</f>
        <v>139.47999999999999</v>
      </c>
      <c r="L110" s="158">
        <v>15</v>
      </c>
      <c r="M110" s="158">
        <f>G110*(1+L110/100)</f>
        <v>0</v>
      </c>
      <c r="N110" s="158">
        <v>8.9999999999999998E-4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148</v>
      </c>
      <c r="T110" s="158" t="s">
        <v>149</v>
      </c>
      <c r="U110" s="158">
        <v>0.247</v>
      </c>
      <c r="V110" s="158">
        <f>ROUND(E110*U110,2)</f>
        <v>0.25</v>
      </c>
      <c r="W110" s="158"/>
      <c r="X110" s="158" t="s">
        <v>150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151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7">
        <v>46</v>
      </c>
      <c r="B111" s="178" t="s">
        <v>279</v>
      </c>
      <c r="C111" s="185" t="s">
        <v>280</v>
      </c>
      <c r="D111" s="179" t="s">
        <v>195</v>
      </c>
      <c r="E111" s="180">
        <v>1</v>
      </c>
      <c r="F111" s="181"/>
      <c r="G111" s="182">
        <f>ROUND(E111*F111,2)</f>
        <v>0</v>
      </c>
      <c r="H111" s="159">
        <v>0</v>
      </c>
      <c r="I111" s="158">
        <f>ROUND(E111*H111,2)</f>
        <v>0</v>
      </c>
      <c r="J111" s="159">
        <v>311</v>
      </c>
      <c r="K111" s="158">
        <f>ROUND(E111*J111,2)</f>
        <v>311</v>
      </c>
      <c r="L111" s="158">
        <v>15</v>
      </c>
      <c r="M111" s="158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8"/>
      <c r="S111" s="158" t="s">
        <v>215</v>
      </c>
      <c r="T111" s="158" t="s">
        <v>148</v>
      </c>
      <c r="U111" s="158">
        <v>0</v>
      </c>
      <c r="V111" s="158">
        <f>ROUND(E111*U111,2)</f>
        <v>0</v>
      </c>
      <c r="W111" s="158"/>
      <c r="X111" s="158" t="s">
        <v>150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151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7">
        <v>47</v>
      </c>
      <c r="B112" s="178" t="s">
        <v>281</v>
      </c>
      <c r="C112" s="185" t="s">
        <v>282</v>
      </c>
      <c r="D112" s="179" t="s">
        <v>0</v>
      </c>
      <c r="E112" s="180">
        <v>11.42</v>
      </c>
      <c r="F112" s="181"/>
      <c r="G112" s="182">
        <f>ROUND(E112*F112,2)</f>
        <v>0</v>
      </c>
      <c r="H112" s="159">
        <v>0</v>
      </c>
      <c r="I112" s="158">
        <f>ROUND(E112*H112,2)</f>
        <v>0</v>
      </c>
      <c r="J112" s="159">
        <v>2</v>
      </c>
      <c r="K112" s="158">
        <f>ROUND(E112*J112,2)</f>
        <v>22.84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148</v>
      </c>
      <c r="T112" s="158" t="s">
        <v>149</v>
      </c>
      <c r="U112" s="158">
        <v>0</v>
      </c>
      <c r="V112" s="158">
        <f>ROUND(E112*U112,2)</f>
        <v>0</v>
      </c>
      <c r="W112" s="158"/>
      <c r="X112" s="158" t="s">
        <v>210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211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5" t="s">
        <v>143</v>
      </c>
      <c r="B113" s="166" t="s">
        <v>93</v>
      </c>
      <c r="C113" s="184" t="s">
        <v>94</v>
      </c>
      <c r="D113" s="167"/>
      <c r="E113" s="168"/>
      <c r="F113" s="169"/>
      <c r="G113" s="170">
        <f>SUMIF(AG114:AG119,"&lt;&gt;NOR",G114:G119)</f>
        <v>0</v>
      </c>
      <c r="H113" s="164"/>
      <c r="I113" s="164">
        <f>SUM(I114:I119)</f>
        <v>2610</v>
      </c>
      <c r="J113" s="164"/>
      <c r="K113" s="164">
        <f>SUM(K114:K119)</f>
        <v>1639.77</v>
      </c>
      <c r="L113" s="164"/>
      <c r="M113" s="164">
        <f>SUM(M114:M119)</f>
        <v>0</v>
      </c>
      <c r="N113" s="164"/>
      <c r="O113" s="164">
        <f>SUM(O114:O119)</f>
        <v>0.01</v>
      </c>
      <c r="P113" s="164"/>
      <c r="Q113" s="164">
        <f>SUM(Q114:Q119)</f>
        <v>0.01</v>
      </c>
      <c r="R113" s="164"/>
      <c r="S113" s="164"/>
      <c r="T113" s="164"/>
      <c r="U113" s="164"/>
      <c r="V113" s="164">
        <f>SUM(V114:V119)</f>
        <v>0.16</v>
      </c>
      <c r="W113" s="164"/>
      <c r="X113" s="164"/>
      <c r="AG113" t="s">
        <v>144</v>
      </c>
    </row>
    <row r="114" spans="1:60" outlineLevel="1" x14ac:dyDescent="0.2">
      <c r="A114" s="177">
        <v>48</v>
      </c>
      <c r="B114" s="178" t="s">
        <v>283</v>
      </c>
      <c r="C114" s="185" t="s">
        <v>284</v>
      </c>
      <c r="D114" s="179" t="s">
        <v>214</v>
      </c>
      <c r="E114" s="180">
        <v>1</v>
      </c>
      <c r="F114" s="181"/>
      <c r="G114" s="182">
        <f t="shared" ref="G114:G119" si="21">ROUND(E114*F114,2)</f>
        <v>0</v>
      </c>
      <c r="H114" s="159">
        <v>0</v>
      </c>
      <c r="I114" s="158">
        <f t="shared" ref="I114:I119" si="22">ROUND(E114*H114,2)</f>
        <v>0</v>
      </c>
      <c r="J114" s="159">
        <v>200</v>
      </c>
      <c r="K114" s="158">
        <f t="shared" ref="K114:K119" si="23">ROUND(E114*J114,2)</f>
        <v>200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148</v>
      </c>
      <c r="T114" s="158" t="s">
        <v>149</v>
      </c>
      <c r="U114" s="158">
        <v>3.1E-2</v>
      </c>
      <c r="V114" s="158">
        <f t="shared" ref="V114:V119" si="27">ROUND(E114*U114,2)</f>
        <v>0.03</v>
      </c>
      <c r="W114" s="158"/>
      <c r="X114" s="158" t="s">
        <v>150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151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7">
        <v>49</v>
      </c>
      <c r="B115" s="178" t="s">
        <v>285</v>
      </c>
      <c r="C115" s="185" t="s">
        <v>286</v>
      </c>
      <c r="D115" s="179" t="s">
        <v>214</v>
      </c>
      <c r="E115" s="180">
        <v>1</v>
      </c>
      <c r="F115" s="181"/>
      <c r="G115" s="182">
        <f t="shared" si="21"/>
        <v>0</v>
      </c>
      <c r="H115" s="159">
        <v>0</v>
      </c>
      <c r="I115" s="158">
        <f t="shared" si="22"/>
        <v>0</v>
      </c>
      <c r="J115" s="159">
        <v>150</v>
      </c>
      <c r="K115" s="158">
        <f t="shared" si="23"/>
        <v>150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148</v>
      </c>
      <c r="T115" s="158" t="s">
        <v>149</v>
      </c>
      <c r="U115" s="158">
        <v>5.1999999999999998E-2</v>
      </c>
      <c r="V115" s="158">
        <f t="shared" si="27"/>
        <v>0.05</v>
      </c>
      <c r="W115" s="158"/>
      <c r="X115" s="158" t="s">
        <v>150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151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7">
        <v>50</v>
      </c>
      <c r="B116" s="178" t="s">
        <v>287</v>
      </c>
      <c r="C116" s="185" t="s">
        <v>288</v>
      </c>
      <c r="D116" s="179" t="s">
        <v>248</v>
      </c>
      <c r="E116" s="180">
        <v>1</v>
      </c>
      <c r="F116" s="181"/>
      <c r="G116" s="182">
        <f t="shared" si="21"/>
        <v>0</v>
      </c>
      <c r="H116" s="159">
        <v>0</v>
      </c>
      <c r="I116" s="158">
        <f t="shared" si="22"/>
        <v>0</v>
      </c>
      <c r="J116" s="159">
        <v>690</v>
      </c>
      <c r="K116" s="158">
        <f t="shared" si="23"/>
        <v>690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1.057E-2</v>
      </c>
      <c r="Q116" s="158">
        <f t="shared" si="26"/>
        <v>0.01</v>
      </c>
      <c r="R116" s="158"/>
      <c r="S116" s="158" t="s">
        <v>215</v>
      </c>
      <c r="T116" s="158" t="s">
        <v>149</v>
      </c>
      <c r="U116" s="158">
        <v>8.2000000000000003E-2</v>
      </c>
      <c r="V116" s="158">
        <f t="shared" si="27"/>
        <v>0.08</v>
      </c>
      <c r="W116" s="158"/>
      <c r="X116" s="158" t="s">
        <v>150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151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7">
        <v>51</v>
      </c>
      <c r="B117" s="178" t="s">
        <v>289</v>
      </c>
      <c r="C117" s="185" t="s">
        <v>290</v>
      </c>
      <c r="D117" s="179" t="s">
        <v>195</v>
      </c>
      <c r="E117" s="180">
        <v>1</v>
      </c>
      <c r="F117" s="181"/>
      <c r="G117" s="182">
        <f t="shared" si="21"/>
        <v>0</v>
      </c>
      <c r="H117" s="159">
        <v>2610</v>
      </c>
      <c r="I117" s="158">
        <f t="shared" si="22"/>
        <v>2610</v>
      </c>
      <c r="J117" s="159">
        <v>0</v>
      </c>
      <c r="K117" s="158">
        <f t="shared" si="23"/>
        <v>0</v>
      </c>
      <c r="L117" s="158">
        <v>15</v>
      </c>
      <c r="M117" s="158">
        <f t="shared" si="24"/>
        <v>0</v>
      </c>
      <c r="N117" s="158">
        <v>7.1000000000000004E-3</v>
      </c>
      <c r="O117" s="158">
        <f t="shared" si="25"/>
        <v>0.01</v>
      </c>
      <c r="P117" s="158">
        <v>0</v>
      </c>
      <c r="Q117" s="158">
        <f t="shared" si="26"/>
        <v>0</v>
      </c>
      <c r="R117" s="158" t="s">
        <v>249</v>
      </c>
      <c r="S117" s="158" t="s">
        <v>148</v>
      </c>
      <c r="T117" s="158" t="s">
        <v>148</v>
      </c>
      <c r="U117" s="158">
        <v>0</v>
      </c>
      <c r="V117" s="158">
        <f t="shared" si="27"/>
        <v>0</v>
      </c>
      <c r="W117" s="158"/>
      <c r="X117" s="158" t="s">
        <v>250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251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7">
        <v>52</v>
      </c>
      <c r="B118" s="178" t="s">
        <v>291</v>
      </c>
      <c r="C118" s="185" t="s">
        <v>292</v>
      </c>
      <c r="D118" s="179" t="s">
        <v>195</v>
      </c>
      <c r="E118" s="180">
        <v>1</v>
      </c>
      <c r="F118" s="181"/>
      <c r="G118" s="182">
        <f t="shared" si="21"/>
        <v>0</v>
      </c>
      <c r="H118" s="159">
        <v>0</v>
      </c>
      <c r="I118" s="158">
        <f t="shared" si="22"/>
        <v>0</v>
      </c>
      <c r="J118" s="159">
        <v>480</v>
      </c>
      <c r="K118" s="158">
        <f t="shared" si="23"/>
        <v>480</v>
      </c>
      <c r="L118" s="158">
        <v>15</v>
      </c>
      <c r="M118" s="158">
        <f t="shared" si="24"/>
        <v>0</v>
      </c>
      <c r="N118" s="158">
        <v>2.0000000000000002E-5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148</v>
      </c>
      <c r="T118" s="158" t="s">
        <v>149</v>
      </c>
      <c r="U118" s="158">
        <v>0</v>
      </c>
      <c r="V118" s="158">
        <f t="shared" si="27"/>
        <v>0</v>
      </c>
      <c r="W118" s="158"/>
      <c r="X118" s="158" t="s">
        <v>185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186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7">
        <v>53</v>
      </c>
      <c r="B119" s="178" t="s">
        <v>293</v>
      </c>
      <c r="C119" s="185" t="s">
        <v>294</v>
      </c>
      <c r="D119" s="179" t="s">
        <v>0</v>
      </c>
      <c r="E119" s="180">
        <v>41.3</v>
      </c>
      <c r="F119" s="181"/>
      <c r="G119" s="182">
        <f t="shared" si="21"/>
        <v>0</v>
      </c>
      <c r="H119" s="159">
        <v>0</v>
      </c>
      <c r="I119" s="158">
        <f t="shared" si="22"/>
        <v>0</v>
      </c>
      <c r="J119" s="159">
        <v>2.9</v>
      </c>
      <c r="K119" s="158">
        <f t="shared" si="23"/>
        <v>119.77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148</v>
      </c>
      <c r="T119" s="158" t="s">
        <v>148</v>
      </c>
      <c r="U119" s="158">
        <v>0</v>
      </c>
      <c r="V119" s="158">
        <f t="shared" si="27"/>
        <v>0</v>
      </c>
      <c r="W119" s="158"/>
      <c r="X119" s="158" t="s">
        <v>210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211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5" t="s">
        <v>143</v>
      </c>
      <c r="B120" s="166" t="s">
        <v>95</v>
      </c>
      <c r="C120" s="184" t="s">
        <v>96</v>
      </c>
      <c r="D120" s="167"/>
      <c r="E120" s="168"/>
      <c r="F120" s="169"/>
      <c r="G120" s="170">
        <f>SUMIF(AG121:AG144,"&lt;&gt;NOR",G121:G144)</f>
        <v>0</v>
      </c>
      <c r="H120" s="164"/>
      <c r="I120" s="164">
        <f>SUM(I121:I144)</f>
        <v>8550</v>
      </c>
      <c r="J120" s="164"/>
      <c r="K120" s="164">
        <f>SUM(K121:K144)</f>
        <v>66933.52</v>
      </c>
      <c r="L120" s="164"/>
      <c r="M120" s="164">
        <f>SUM(M121:M144)</f>
        <v>0</v>
      </c>
      <c r="N120" s="164"/>
      <c r="O120" s="164">
        <f>SUM(O121:O144)</f>
        <v>0</v>
      </c>
      <c r="P120" s="164"/>
      <c r="Q120" s="164">
        <f>SUM(Q121:Q144)</f>
        <v>0.28000000000000003</v>
      </c>
      <c r="R120" s="164"/>
      <c r="S120" s="164"/>
      <c r="T120" s="164"/>
      <c r="U120" s="164"/>
      <c r="V120" s="164">
        <f>SUM(V121:V144)</f>
        <v>9.11</v>
      </c>
      <c r="W120" s="164"/>
      <c r="X120" s="164"/>
      <c r="AG120" t="s">
        <v>144</v>
      </c>
    </row>
    <row r="121" spans="1:60" ht="22.5" outlineLevel="1" x14ac:dyDescent="0.2">
      <c r="A121" s="177">
        <v>54</v>
      </c>
      <c r="B121" s="178" t="s">
        <v>295</v>
      </c>
      <c r="C121" s="185" t="s">
        <v>296</v>
      </c>
      <c r="D121" s="179" t="s">
        <v>195</v>
      </c>
      <c r="E121" s="180">
        <v>4</v>
      </c>
      <c r="F121" s="181"/>
      <c r="G121" s="182">
        <f t="shared" ref="G121:G130" si="28">ROUND(E121*F121,2)</f>
        <v>0</v>
      </c>
      <c r="H121" s="159">
        <v>0</v>
      </c>
      <c r="I121" s="158">
        <f t="shared" ref="I121:I130" si="29">ROUND(E121*H121,2)</f>
        <v>0</v>
      </c>
      <c r="J121" s="159">
        <v>160</v>
      </c>
      <c r="K121" s="158">
        <f t="shared" ref="K121:K130" si="30">ROUND(E121*J121,2)</f>
        <v>640</v>
      </c>
      <c r="L121" s="158">
        <v>15</v>
      </c>
      <c r="M121" s="158">
        <f t="shared" ref="M121:M130" si="31">G121*(1+L121/100)</f>
        <v>0</v>
      </c>
      <c r="N121" s="158">
        <v>0</v>
      </c>
      <c r="O121" s="158">
        <f t="shared" ref="O121:O130" si="32">ROUND(E121*N121,2)</f>
        <v>0</v>
      </c>
      <c r="P121" s="158">
        <v>0</v>
      </c>
      <c r="Q121" s="158">
        <f t="shared" ref="Q121:Q130" si="33">ROUND(E121*P121,2)</f>
        <v>0</v>
      </c>
      <c r="R121" s="158"/>
      <c r="S121" s="158" t="s">
        <v>148</v>
      </c>
      <c r="T121" s="158" t="s">
        <v>149</v>
      </c>
      <c r="U121" s="158">
        <v>1.45</v>
      </c>
      <c r="V121" s="158">
        <f t="shared" ref="V121:V130" si="34">ROUND(E121*U121,2)</f>
        <v>5.8</v>
      </c>
      <c r="W121" s="158"/>
      <c r="X121" s="158" t="s">
        <v>150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151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7">
        <v>55</v>
      </c>
      <c r="B122" s="178" t="s">
        <v>297</v>
      </c>
      <c r="C122" s="185" t="s">
        <v>298</v>
      </c>
      <c r="D122" s="179" t="s">
        <v>195</v>
      </c>
      <c r="E122" s="180">
        <v>1</v>
      </c>
      <c r="F122" s="181"/>
      <c r="G122" s="182">
        <f t="shared" si="28"/>
        <v>0</v>
      </c>
      <c r="H122" s="159">
        <v>0</v>
      </c>
      <c r="I122" s="158">
        <f t="shared" si="29"/>
        <v>0</v>
      </c>
      <c r="J122" s="159">
        <v>436.5</v>
      </c>
      <c r="K122" s="158">
        <f t="shared" si="30"/>
        <v>436.5</v>
      </c>
      <c r="L122" s="158">
        <v>15</v>
      </c>
      <c r="M122" s="158">
        <f t="shared" si="31"/>
        <v>0</v>
      </c>
      <c r="N122" s="158">
        <v>0</v>
      </c>
      <c r="O122" s="158">
        <f t="shared" si="32"/>
        <v>0</v>
      </c>
      <c r="P122" s="158">
        <v>0.17399999999999999</v>
      </c>
      <c r="Q122" s="158">
        <f t="shared" si="33"/>
        <v>0.17</v>
      </c>
      <c r="R122" s="158"/>
      <c r="S122" s="158" t="s">
        <v>148</v>
      </c>
      <c r="T122" s="158" t="s">
        <v>148</v>
      </c>
      <c r="U122" s="158">
        <v>0.95</v>
      </c>
      <c r="V122" s="158">
        <f t="shared" si="34"/>
        <v>0.95</v>
      </c>
      <c r="W122" s="158"/>
      <c r="X122" s="158" t="s">
        <v>150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151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7">
        <v>56</v>
      </c>
      <c r="B123" s="178" t="s">
        <v>299</v>
      </c>
      <c r="C123" s="185" t="s">
        <v>300</v>
      </c>
      <c r="D123" s="179" t="s">
        <v>195</v>
      </c>
      <c r="E123" s="180">
        <v>1</v>
      </c>
      <c r="F123" s="181"/>
      <c r="G123" s="182">
        <f t="shared" si="28"/>
        <v>0</v>
      </c>
      <c r="H123" s="159">
        <v>0</v>
      </c>
      <c r="I123" s="158">
        <f t="shared" si="29"/>
        <v>0</v>
      </c>
      <c r="J123" s="159">
        <v>211.5</v>
      </c>
      <c r="K123" s="158">
        <f t="shared" si="30"/>
        <v>211.5</v>
      </c>
      <c r="L123" s="158">
        <v>15</v>
      </c>
      <c r="M123" s="158">
        <f t="shared" si="31"/>
        <v>0</v>
      </c>
      <c r="N123" s="158">
        <v>0</v>
      </c>
      <c r="O123" s="158">
        <f t="shared" si="32"/>
        <v>0</v>
      </c>
      <c r="P123" s="158">
        <v>0.1104</v>
      </c>
      <c r="Q123" s="158">
        <f t="shared" si="33"/>
        <v>0.11</v>
      </c>
      <c r="R123" s="158"/>
      <c r="S123" s="158" t="s">
        <v>148</v>
      </c>
      <c r="T123" s="158" t="s">
        <v>148</v>
      </c>
      <c r="U123" s="158">
        <v>0.46</v>
      </c>
      <c r="V123" s="158">
        <f t="shared" si="34"/>
        <v>0.46</v>
      </c>
      <c r="W123" s="158"/>
      <c r="X123" s="158" t="s">
        <v>150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151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45" outlineLevel="1" x14ac:dyDescent="0.2">
      <c r="A124" s="177">
        <v>57</v>
      </c>
      <c r="B124" s="178" t="s">
        <v>301</v>
      </c>
      <c r="C124" s="185" t="s">
        <v>302</v>
      </c>
      <c r="D124" s="179" t="s">
        <v>195</v>
      </c>
      <c r="E124" s="180">
        <v>1</v>
      </c>
      <c r="F124" s="181"/>
      <c r="G124" s="182">
        <f t="shared" si="28"/>
        <v>0</v>
      </c>
      <c r="H124" s="159">
        <v>0</v>
      </c>
      <c r="I124" s="158">
        <f t="shared" si="29"/>
        <v>0</v>
      </c>
      <c r="J124" s="159">
        <v>5980</v>
      </c>
      <c r="K124" s="158">
        <f t="shared" si="30"/>
        <v>5980</v>
      </c>
      <c r="L124" s="158">
        <v>15</v>
      </c>
      <c r="M124" s="158">
        <f t="shared" si="31"/>
        <v>0</v>
      </c>
      <c r="N124" s="158">
        <v>0</v>
      </c>
      <c r="O124" s="158">
        <f t="shared" si="32"/>
        <v>0</v>
      </c>
      <c r="P124" s="158">
        <v>0</v>
      </c>
      <c r="Q124" s="158">
        <f t="shared" si="33"/>
        <v>0</v>
      </c>
      <c r="R124" s="158"/>
      <c r="S124" s="158" t="s">
        <v>215</v>
      </c>
      <c r="T124" s="158" t="s">
        <v>149</v>
      </c>
      <c r="U124" s="158">
        <v>0</v>
      </c>
      <c r="V124" s="158">
        <f t="shared" si="34"/>
        <v>0</v>
      </c>
      <c r="W124" s="158"/>
      <c r="X124" s="158" t="s">
        <v>150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151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56.25" outlineLevel="1" x14ac:dyDescent="0.2">
      <c r="A125" s="177">
        <v>58</v>
      </c>
      <c r="B125" s="178" t="s">
        <v>303</v>
      </c>
      <c r="C125" s="185" t="s">
        <v>304</v>
      </c>
      <c r="D125" s="179" t="s">
        <v>195</v>
      </c>
      <c r="E125" s="180">
        <v>1</v>
      </c>
      <c r="F125" s="181"/>
      <c r="G125" s="182">
        <f t="shared" si="28"/>
        <v>0</v>
      </c>
      <c r="H125" s="159">
        <v>0</v>
      </c>
      <c r="I125" s="158">
        <f t="shared" si="29"/>
        <v>0</v>
      </c>
      <c r="J125" s="159">
        <v>11250</v>
      </c>
      <c r="K125" s="158">
        <f t="shared" si="30"/>
        <v>11250</v>
      </c>
      <c r="L125" s="158">
        <v>15</v>
      </c>
      <c r="M125" s="158">
        <f t="shared" si="31"/>
        <v>0</v>
      </c>
      <c r="N125" s="158">
        <v>0</v>
      </c>
      <c r="O125" s="158">
        <f t="shared" si="32"/>
        <v>0</v>
      </c>
      <c r="P125" s="158">
        <v>0</v>
      </c>
      <c r="Q125" s="158">
        <f t="shared" si="33"/>
        <v>0</v>
      </c>
      <c r="R125" s="158"/>
      <c r="S125" s="158" t="s">
        <v>215</v>
      </c>
      <c r="T125" s="158" t="s">
        <v>149</v>
      </c>
      <c r="U125" s="158">
        <v>0.95</v>
      </c>
      <c r="V125" s="158">
        <f t="shared" si="34"/>
        <v>0.95</v>
      </c>
      <c r="W125" s="158"/>
      <c r="X125" s="158" t="s">
        <v>150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151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77">
        <v>59</v>
      </c>
      <c r="B126" s="178" t="s">
        <v>305</v>
      </c>
      <c r="C126" s="185" t="s">
        <v>306</v>
      </c>
      <c r="D126" s="179" t="s">
        <v>195</v>
      </c>
      <c r="E126" s="180">
        <v>1</v>
      </c>
      <c r="F126" s="181"/>
      <c r="G126" s="182">
        <f t="shared" si="28"/>
        <v>0</v>
      </c>
      <c r="H126" s="159">
        <v>0</v>
      </c>
      <c r="I126" s="158">
        <f t="shared" si="29"/>
        <v>0</v>
      </c>
      <c r="J126" s="159">
        <v>8200</v>
      </c>
      <c r="K126" s="158">
        <f t="shared" si="30"/>
        <v>8200</v>
      </c>
      <c r="L126" s="158">
        <v>15</v>
      </c>
      <c r="M126" s="158">
        <f t="shared" si="31"/>
        <v>0</v>
      </c>
      <c r="N126" s="158">
        <v>0</v>
      </c>
      <c r="O126" s="158">
        <f t="shared" si="32"/>
        <v>0</v>
      </c>
      <c r="P126" s="158">
        <v>0</v>
      </c>
      <c r="Q126" s="158">
        <f t="shared" si="33"/>
        <v>0</v>
      </c>
      <c r="R126" s="158"/>
      <c r="S126" s="158" t="s">
        <v>215</v>
      </c>
      <c r="T126" s="158" t="s">
        <v>149</v>
      </c>
      <c r="U126" s="158">
        <v>0.95</v>
      </c>
      <c r="V126" s="158">
        <f t="shared" si="34"/>
        <v>0.95</v>
      </c>
      <c r="W126" s="158"/>
      <c r="X126" s="158" t="s">
        <v>150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151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45" outlineLevel="1" x14ac:dyDescent="0.2">
      <c r="A127" s="177">
        <v>60</v>
      </c>
      <c r="B127" s="178" t="s">
        <v>307</v>
      </c>
      <c r="C127" s="185" t="s">
        <v>308</v>
      </c>
      <c r="D127" s="179" t="s">
        <v>214</v>
      </c>
      <c r="E127" s="180">
        <v>1</v>
      </c>
      <c r="F127" s="181"/>
      <c r="G127" s="182">
        <f t="shared" si="28"/>
        <v>0</v>
      </c>
      <c r="H127" s="159">
        <v>8550</v>
      </c>
      <c r="I127" s="158">
        <f t="shared" si="29"/>
        <v>8550</v>
      </c>
      <c r="J127" s="159">
        <v>0</v>
      </c>
      <c r="K127" s="158">
        <f t="shared" si="30"/>
        <v>0</v>
      </c>
      <c r="L127" s="158">
        <v>15</v>
      </c>
      <c r="M127" s="158">
        <f t="shared" si="31"/>
        <v>0</v>
      </c>
      <c r="N127" s="158">
        <v>0</v>
      </c>
      <c r="O127" s="158">
        <f t="shared" si="32"/>
        <v>0</v>
      </c>
      <c r="P127" s="158">
        <v>0</v>
      </c>
      <c r="Q127" s="158">
        <f t="shared" si="33"/>
        <v>0</v>
      </c>
      <c r="R127" s="158"/>
      <c r="S127" s="158" t="s">
        <v>215</v>
      </c>
      <c r="T127" s="158" t="s">
        <v>149</v>
      </c>
      <c r="U127" s="158">
        <v>0</v>
      </c>
      <c r="V127" s="158">
        <f t="shared" si="34"/>
        <v>0</v>
      </c>
      <c r="W127" s="158"/>
      <c r="X127" s="158" t="s">
        <v>250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7">
        <v>61</v>
      </c>
      <c r="B128" s="178" t="s">
        <v>309</v>
      </c>
      <c r="C128" s="185" t="s">
        <v>310</v>
      </c>
      <c r="D128" s="179" t="s">
        <v>195</v>
      </c>
      <c r="E128" s="180">
        <v>1</v>
      </c>
      <c r="F128" s="181"/>
      <c r="G128" s="182">
        <f t="shared" si="28"/>
        <v>0</v>
      </c>
      <c r="H128" s="159">
        <v>0</v>
      </c>
      <c r="I128" s="158">
        <f t="shared" si="29"/>
        <v>0</v>
      </c>
      <c r="J128" s="159">
        <v>2500</v>
      </c>
      <c r="K128" s="158">
        <f t="shared" si="30"/>
        <v>2500</v>
      </c>
      <c r="L128" s="158">
        <v>15</v>
      </c>
      <c r="M128" s="158">
        <f t="shared" si="31"/>
        <v>0</v>
      </c>
      <c r="N128" s="158">
        <v>0</v>
      </c>
      <c r="O128" s="158">
        <f t="shared" si="32"/>
        <v>0</v>
      </c>
      <c r="P128" s="158">
        <v>0</v>
      </c>
      <c r="Q128" s="158">
        <f t="shared" si="33"/>
        <v>0</v>
      </c>
      <c r="R128" s="158"/>
      <c r="S128" s="158" t="s">
        <v>215</v>
      </c>
      <c r="T128" s="158" t="s">
        <v>149</v>
      </c>
      <c r="U128" s="158">
        <v>0</v>
      </c>
      <c r="V128" s="158">
        <f t="shared" si="34"/>
        <v>0</v>
      </c>
      <c r="W128" s="158"/>
      <c r="X128" s="158" t="s">
        <v>185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186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77">
        <v>62</v>
      </c>
      <c r="B129" s="178" t="s">
        <v>311</v>
      </c>
      <c r="C129" s="185" t="s">
        <v>312</v>
      </c>
      <c r="D129" s="179" t="s">
        <v>214</v>
      </c>
      <c r="E129" s="180">
        <v>1</v>
      </c>
      <c r="F129" s="181"/>
      <c r="G129" s="182">
        <f t="shared" si="28"/>
        <v>0</v>
      </c>
      <c r="H129" s="159">
        <v>0</v>
      </c>
      <c r="I129" s="158">
        <f t="shared" si="29"/>
        <v>0</v>
      </c>
      <c r="J129" s="159">
        <v>1500</v>
      </c>
      <c r="K129" s="158">
        <f t="shared" si="30"/>
        <v>1500</v>
      </c>
      <c r="L129" s="158">
        <v>15</v>
      </c>
      <c r="M129" s="158">
        <f t="shared" si="31"/>
        <v>0</v>
      </c>
      <c r="N129" s="158">
        <v>0</v>
      </c>
      <c r="O129" s="158">
        <f t="shared" si="32"/>
        <v>0</v>
      </c>
      <c r="P129" s="158">
        <v>0</v>
      </c>
      <c r="Q129" s="158">
        <f t="shared" si="33"/>
        <v>0</v>
      </c>
      <c r="R129" s="158"/>
      <c r="S129" s="158" t="s">
        <v>215</v>
      </c>
      <c r="T129" s="158" t="s">
        <v>149</v>
      </c>
      <c r="U129" s="158">
        <v>0</v>
      </c>
      <c r="V129" s="158">
        <f t="shared" si="34"/>
        <v>0</v>
      </c>
      <c r="W129" s="158"/>
      <c r="X129" s="158" t="s">
        <v>185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186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71">
        <v>63</v>
      </c>
      <c r="B130" s="172" t="s">
        <v>313</v>
      </c>
      <c r="C130" s="186" t="s">
        <v>314</v>
      </c>
      <c r="D130" s="173" t="s">
        <v>198</v>
      </c>
      <c r="E130" s="174">
        <v>1.8</v>
      </c>
      <c r="F130" s="175"/>
      <c r="G130" s="176">
        <f t="shared" si="28"/>
        <v>0</v>
      </c>
      <c r="H130" s="159">
        <v>0</v>
      </c>
      <c r="I130" s="158">
        <f t="shared" si="29"/>
        <v>0</v>
      </c>
      <c r="J130" s="159">
        <v>19500</v>
      </c>
      <c r="K130" s="158">
        <f t="shared" si="30"/>
        <v>35100</v>
      </c>
      <c r="L130" s="158">
        <v>15</v>
      </c>
      <c r="M130" s="158">
        <f t="shared" si="31"/>
        <v>0</v>
      </c>
      <c r="N130" s="158">
        <v>0</v>
      </c>
      <c r="O130" s="158">
        <f t="shared" si="32"/>
        <v>0</v>
      </c>
      <c r="P130" s="158">
        <v>0</v>
      </c>
      <c r="Q130" s="158">
        <f t="shared" si="33"/>
        <v>0</v>
      </c>
      <c r="R130" s="158"/>
      <c r="S130" s="158" t="s">
        <v>215</v>
      </c>
      <c r="T130" s="158" t="s">
        <v>149</v>
      </c>
      <c r="U130" s="158">
        <v>0</v>
      </c>
      <c r="V130" s="158">
        <f t="shared" si="34"/>
        <v>0</v>
      </c>
      <c r="W130" s="158"/>
      <c r="X130" s="158" t="s">
        <v>185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186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56"/>
      <c r="B131" s="157"/>
      <c r="C131" s="187" t="s">
        <v>315</v>
      </c>
      <c r="D131" s="160"/>
      <c r="E131" s="161">
        <v>1.8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156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7" t="s">
        <v>316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156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7" t="s">
        <v>317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156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56"/>
      <c r="B134" s="157"/>
      <c r="C134" s="187" t="s">
        <v>318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156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87" t="s">
        <v>319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156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56"/>
      <c r="B136" s="157"/>
      <c r="C136" s="187" t="s">
        <v>320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156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56"/>
      <c r="B137" s="157"/>
      <c r="C137" s="187" t="s">
        <v>321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156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7" t="s">
        <v>322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156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323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156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7" t="s">
        <v>324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156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56"/>
      <c r="B141" s="157"/>
      <c r="C141" s="187" t="s">
        <v>325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156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1" x14ac:dyDescent="0.2">
      <c r="A142" s="156"/>
      <c r="B142" s="157"/>
      <c r="C142" s="187" t="s">
        <v>326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156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7" t="s">
        <v>327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156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7">
        <v>64</v>
      </c>
      <c r="B144" s="178" t="s">
        <v>328</v>
      </c>
      <c r="C144" s="185" t="s">
        <v>329</v>
      </c>
      <c r="D144" s="179" t="s">
        <v>0</v>
      </c>
      <c r="E144" s="180">
        <v>743.68</v>
      </c>
      <c r="F144" s="181"/>
      <c r="G144" s="182">
        <f>ROUND(E144*F144,2)</f>
        <v>0</v>
      </c>
      <c r="H144" s="159">
        <v>0</v>
      </c>
      <c r="I144" s="158">
        <f>ROUND(E144*H144,2)</f>
        <v>0</v>
      </c>
      <c r="J144" s="159">
        <v>1.5</v>
      </c>
      <c r="K144" s="158">
        <f>ROUND(E144*J144,2)</f>
        <v>1115.52</v>
      </c>
      <c r="L144" s="158">
        <v>15</v>
      </c>
      <c r="M144" s="158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8"/>
      <c r="S144" s="158" t="s">
        <v>148</v>
      </c>
      <c r="T144" s="158" t="s">
        <v>148</v>
      </c>
      <c r="U144" s="158">
        <v>0</v>
      </c>
      <c r="V144" s="158">
        <f>ROUND(E144*U144,2)</f>
        <v>0</v>
      </c>
      <c r="W144" s="158"/>
      <c r="X144" s="158" t="s">
        <v>210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211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x14ac:dyDescent="0.2">
      <c r="A145" s="165" t="s">
        <v>143</v>
      </c>
      <c r="B145" s="166" t="s">
        <v>97</v>
      </c>
      <c r="C145" s="184" t="s">
        <v>98</v>
      </c>
      <c r="D145" s="167"/>
      <c r="E145" s="168"/>
      <c r="F145" s="169"/>
      <c r="G145" s="170">
        <f>SUMIF(AG146:AG150,"&lt;&gt;NOR",G146:G150)</f>
        <v>0</v>
      </c>
      <c r="H145" s="164"/>
      <c r="I145" s="164">
        <f>SUM(I146:I150)</f>
        <v>146.13</v>
      </c>
      <c r="J145" s="164"/>
      <c r="K145" s="164">
        <f>SUM(K146:K150)</f>
        <v>694.21</v>
      </c>
      <c r="L145" s="164"/>
      <c r="M145" s="164">
        <f>SUM(M146:M150)</f>
        <v>0</v>
      </c>
      <c r="N145" s="164"/>
      <c r="O145" s="164">
        <f>SUM(O146:O150)</f>
        <v>0</v>
      </c>
      <c r="P145" s="164"/>
      <c r="Q145" s="164">
        <f>SUM(Q146:Q150)</f>
        <v>0</v>
      </c>
      <c r="R145" s="164"/>
      <c r="S145" s="164"/>
      <c r="T145" s="164"/>
      <c r="U145" s="164"/>
      <c r="V145" s="164">
        <f>SUM(V146:V150)</f>
        <v>0.49</v>
      </c>
      <c r="W145" s="164"/>
      <c r="X145" s="164"/>
      <c r="AG145" t="s">
        <v>144</v>
      </c>
    </row>
    <row r="146" spans="1:60" outlineLevel="1" x14ac:dyDescent="0.2">
      <c r="A146" s="171">
        <v>65</v>
      </c>
      <c r="B146" s="172" t="s">
        <v>330</v>
      </c>
      <c r="C146" s="186" t="s">
        <v>331</v>
      </c>
      <c r="D146" s="173" t="s">
        <v>198</v>
      </c>
      <c r="E146" s="174">
        <v>6.7</v>
      </c>
      <c r="F146" s="175"/>
      <c r="G146" s="176">
        <f>ROUND(E146*F146,2)</f>
        <v>0</v>
      </c>
      <c r="H146" s="159">
        <v>21.81</v>
      </c>
      <c r="I146" s="158">
        <f>ROUND(E146*H146,2)</f>
        <v>146.13</v>
      </c>
      <c r="J146" s="159">
        <v>35.29</v>
      </c>
      <c r="K146" s="158">
        <f>ROUND(E146*J146,2)</f>
        <v>236.44</v>
      </c>
      <c r="L146" s="158">
        <v>15</v>
      </c>
      <c r="M146" s="158">
        <f>G146*(1+L146/100)</f>
        <v>0</v>
      </c>
      <c r="N146" s="158">
        <v>4.0000000000000003E-5</v>
      </c>
      <c r="O146" s="158">
        <f>ROUND(E146*N146,2)</f>
        <v>0</v>
      </c>
      <c r="P146" s="158">
        <v>0</v>
      </c>
      <c r="Q146" s="158">
        <f>ROUND(E146*P146,2)</f>
        <v>0</v>
      </c>
      <c r="R146" s="158"/>
      <c r="S146" s="158" t="s">
        <v>148</v>
      </c>
      <c r="T146" s="158" t="s">
        <v>148</v>
      </c>
      <c r="U146" s="158">
        <v>7.0000000000000007E-2</v>
      </c>
      <c r="V146" s="158">
        <f>ROUND(E146*U146,2)</f>
        <v>0.47</v>
      </c>
      <c r="W146" s="158"/>
      <c r="X146" s="158" t="s">
        <v>150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151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7" t="s">
        <v>332</v>
      </c>
      <c r="D147" s="160"/>
      <c r="E147" s="161">
        <v>6.7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156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1">
        <v>66</v>
      </c>
      <c r="B148" s="172" t="s">
        <v>333</v>
      </c>
      <c r="C148" s="186" t="s">
        <v>334</v>
      </c>
      <c r="D148" s="173" t="s">
        <v>154</v>
      </c>
      <c r="E148" s="174">
        <v>0.81</v>
      </c>
      <c r="F148" s="175"/>
      <c r="G148" s="176">
        <f>ROUND(E148*F148,2)</f>
        <v>0</v>
      </c>
      <c r="H148" s="159">
        <v>0</v>
      </c>
      <c r="I148" s="158">
        <f>ROUND(E148*H148,2)</f>
        <v>0</v>
      </c>
      <c r="J148" s="159">
        <v>500</v>
      </c>
      <c r="K148" s="158">
        <f>ROUND(E148*J148,2)</f>
        <v>405</v>
      </c>
      <c r="L148" s="158">
        <v>15</v>
      </c>
      <c r="M148" s="158">
        <f>G148*(1+L148/100)</f>
        <v>0</v>
      </c>
      <c r="N148" s="158">
        <v>0</v>
      </c>
      <c r="O148" s="158">
        <f>ROUND(E148*N148,2)</f>
        <v>0</v>
      </c>
      <c r="P148" s="158">
        <v>0</v>
      </c>
      <c r="Q148" s="158">
        <f>ROUND(E148*P148,2)</f>
        <v>0</v>
      </c>
      <c r="R148" s="158"/>
      <c r="S148" s="158" t="s">
        <v>215</v>
      </c>
      <c r="T148" s="158" t="s">
        <v>149</v>
      </c>
      <c r="U148" s="158">
        <v>0.03</v>
      </c>
      <c r="V148" s="158">
        <f>ROUND(E148*U148,2)</f>
        <v>0.02</v>
      </c>
      <c r="W148" s="158"/>
      <c r="X148" s="158" t="s">
        <v>150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151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7" t="s">
        <v>335</v>
      </c>
      <c r="D149" s="160"/>
      <c r="E149" s="161">
        <v>0.81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156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7">
        <v>67</v>
      </c>
      <c r="B150" s="178" t="s">
        <v>336</v>
      </c>
      <c r="C150" s="185" t="s">
        <v>337</v>
      </c>
      <c r="D150" s="179" t="s">
        <v>0</v>
      </c>
      <c r="E150" s="180">
        <v>7.8757000000000001</v>
      </c>
      <c r="F150" s="181"/>
      <c r="G150" s="182">
        <f>ROUND(E150*F150,2)</f>
        <v>0</v>
      </c>
      <c r="H150" s="159">
        <v>0</v>
      </c>
      <c r="I150" s="158">
        <f>ROUND(E150*H150,2)</f>
        <v>0</v>
      </c>
      <c r="J150" s="159">
        <v>6.7</v>
      </c>
      <c r="K150" s="158">
        <f>ROUND(E150*J150,2)</f>
        <v>52.77</v>
      </c>
      <c r="L150" s="158">
        <v>15</v>
      </c>
      <c r="M150" s="158">
        <f>G150*(1+L150/100)</f>
        <v>0</v>
      </c>
      <c r="N150" s="158">
        <v>0</v>
      </c>
      <c r="O150" s="158">
        <f>ROUND(E150*N150,2)</f>
        <v>0</v>
      </c>
      <c r="P150" s="158">
        <v>0</v>
      </c>
      <c r="Q150" s="158">
        <f>ROUND(E150*P150,2)</f>
        <v>0</v>
      </c>
      <c r="R150" s="158"/>
      <c r="S150" s="158" t="s">
        <v>148</v>
      </c>
      <c r="T150" s="158" t="s">
        <v>148</v>
      </c>
      <c r="U150" s="158">
        <v>0</v>
      </c>
      <c r="V150" s="158">
        <f>ROUND(E150*U150,2)</f>
        <v>0</v>
      </c>
      <c r="W150" s="158"/>
      <c r="X150" s="158" t="s">
        <v>210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211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x14ac:dyDescent="0.2">
      <c r="A151" s="165" t="s">
        <v>143</v>
      </c>
      <c r="B151" s="166" t="s">
        <v>99</v>
      </c>
      <c r="C151" s="184" t="s">
        <v>100</v>
      </c>
      <c r="D151" s="167"/>
      <c r="E151" s="168"/>
      <c r="F151" s="169"/>
      <c r="G151" s="170">
        <f>SUMIF(AG152:AG157,"&lt;&gt;NOR",G152:G157)</f>
        <v>0</v>
      </c>
      <c r="H151" s="164"/>
      <c r="I151" s="164">
        <f>SUM(I152:I157)</f>
        <v>0</v>
      </c>
      <c r="J151" s="164"/>
      <c r="K151" s="164">
        <f>SUM(K152:K157)</f>
        <v>215.47</v>
      </c>
      <c r="L151" s="164"/>
      <c r="M151" s="164">
        <f>SUM(M152:M157)</f>
        <v>0</v>
      </c>
      <c r="N151" s="164"/>
      <c r="O151" s="164">
        <f>SUM(O152:O157)</f>
        <v>0</v>
      </c>
      <c r="P151" s="164"/>
      <c r="Q151" s="164">
        <f>SUM(Q152:Q157)</f>
        <v>0</v>
      </c>
      <c r="R151" s="164"/>
      <c r="S151" s="164"/>
      <c r="T151" s="164"/>
      <c r="U151" s="164"/>
      <c r="V151" s="164">
        <f>SUM(V152:V157)</f>
        <v>0.48</v>
      </c>
      <c r="W151" s="164"/>
      <c r="X151" s="164"/>
      <c r="AG151" t="s">
        <v>144</v>
      </c>
    </row>
    <row r="152" spans="1:60" ht="22.5" outlineLevel="1" x14ac:dyDescent="0.2">
      <c r="A152" s="171">
        <v>68</v>
      </c>
      <c r="B152" s="172" t="s">
        <v>338</v>
      </c>
      <c r="C152" s="186" t="s">
        <v>339</v>
      </c>
      <c r="D152" s="173" t="s">
        <v>154</v>
      </c>
      <c r="E152" s="174">
        <v>30.11</v>
      </c>
      <c r="F152" s="175"/>
      <c r="G152" s="176">
        <f>ROUND(E152*F152,2)</f>
        <v>0</v>
      </c>
      <c r="H152" s="159">
        <v>0</v>
      </c>
      <c r="I152" s="158">
        <f>ROUND(E152*H152,2)</f>
        <v>0</v>
      </c>
      <c r="J152" s="159">
        <v>7.1</v>
      </c>
      <c r="K152" s="158">
        <f>ROUND(E152*J152,2)</f>
        <v>213.78</v>
      </c>
      <c r="L152" s="158">
        <v>15</v>
      </c>
      <c r="M152" s="158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148</v>
      </c>
      <c r="T152" s="158" t="s">
        <v>148</v>
      </c>
      <c r="U152" s="158">
        <v>1.6E-2</v>
      </c>
      <c r="V152" s="158">
        <f>ROUND(E152*U152,2)</f>
        <v>0.48</v>
      </c>
      <c r="W152" s="158"/>
      <c r="X152" s="158" t="s">
        <v>150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151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7" t="s">
        <v>340</v>
      </c>
      <c r="D153" s="160"/>
      <c r="E153" s="161">
        <v>1.95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156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7" t="s">
        <v>192</v>
      </c>
      <c r="D154" s="160"/>
      <c r="E154" s="161">
        <v>5.04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156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7" t="s">
        <v>161</v>
      </c>
      <c r="D155" s="160"/>
      <c r="E155" s="161">
        <v>6.72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156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7" t="s">
        <v>163</v>
      </c>
      <c r="D156" s="160"/>
      <c r="E156" s="161">
        <v>16.399999999999999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156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7">
        <v>69</v>
      </c>
      <c r="B157" s="178" t="s">
        <v>341</v>
      </c>
      <c r="C157" s="185" t="s">
        <v>342</v>
      </c>
      <c r="D157" s="179" t="s">
        <v>0</v>
      </c>
      <c r="E157" s="180">
        <v>2.1377999999999999</v>
      </c>
      <c r="F157" s="181"/>
      <c r="G157" s="182">
        <f>ROUND(E157*F157,2)</f>
        <v>0</v>
      </c>
      <c r="H157" s="159">
        <v>0</v>
      </c>
      <c r="I157" s="158">
        <f>ROUND(E157*H157,2)</f>
        <v>0</v>
      </c>
      <c r="J157" s="159">
        <v>0.79</v>
      </c>
      <c r="K157" s="158">
        <f>ROUND(E157*J157,2)</f>
        <v>1.69</v>
      </c>
      <c r="L157" s="158">
        <v>15</v>
      </c>
      <c r="M157" s="158">
        <f>G157*(1+L157/100)</f>
        <v>0</v>
      </c>
      <c r="N157" s="158">
        <v>0</v>
      </c>
      <c r="O157" s="158">
        <f>ROUND(E157*N157,2)</f>
        <v>0</v>
      </c>
      <c r="P157" s="158">
        <v>0</v>
      </c>
      <c r="Q157" s="158">
        <f>ROUND(E157*P157,2)</f>
        <v>0</v>
      </c>
      <c r="R157" s="158"/>
      <c r="S157" s="158" t="s">
        <v>148</v>
      </c>
      <c r="T157" s="158" t="s">
        <v>148</v>
      </c>
      <c r="U157" s="158">
        <v>0</v>
      </c>
      <c r="V157" s="158">
        <f>ROUND(E157*U157,2)</f>
        <v>0</v>
      </c>
      <c r="W157" s="158"/>
      <c r="X157" s="158" t="s">
        <v>210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211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5" t="s">
        <v>143</v>
      </c>
      <c r="B158" s="166" t="s">
        <v>101</v>
      </c>
      <c r="C158" s="184" t="s">
        <v>102</v>
      </c>
      <c r="D158" s="167"/>
      <c r="E158" s="168"/>
      <c r="F158" s="169"/>
      <c r="G158" s="170">
        <f>SUMIF(AG159:AG173,"&lt;&gt;NOR",G159:G173)</f>
        <v>0</v>
      </c>
      <c r="H158" s="164"/>
      <c r="I158" s="164">
        <f>SUM(I159:I173)</f>
        <v>1628.21</v>
      </c>
      <c r="J158" s="164"/>
      <c r="K158" s="164">
        <f>SUM(K159:K173)</f>
        <v>2215.27</v>
      </c>
      <c r="L158" s="164"/>
      <c r="M158" s="164">
        <f>SUM(M159:M173)</f>
        <v>0</v>
      </c>
      <c r="N158" s="164"/>
      <c r="O158" s="164">
        <f>SUM(O159:O173)</f>
        <v>0.01</v>
      </c>
      <c r="P158" s="164"/>
      <c r="Q158" s="164">
        <f>SUM(Q159:Q173)</f>
        <v>0</v>
      </c>
      <c r="R158" s="164"/>
      <c r="S158" s="164"/>
      <c r="T158" s="164"/>
      <c r="U158" s="164"/>
      <c r="V158" s="164">
        <f>SUM(V159:V173)</f>
        <v>4.0999999999999996</v>
      </c>
      <c r="W158" s="164"/>
      <c r="X158" s="164"/>
      <c r="AG158" t="s">
        <v>144</v>
      </c>
    </row>
    <row r="159" spans="1:60" outlineLevel="1" x14ac:dyDescent="0.2">
      <c r="A159" s="171">
        <v>70</v>
      </c>
      <c r="B159" s="172" t="s">
        <v>343</v>
      </c>
      <c r="C159" s="186" t="s">
        <v>344</v>
      </c>
      <c r="D159" s="173" t="s">
        <v>154</v>
      </c>
      <c r="E159" s="174">
        <v>2.8</v>
      </c>
      <c r="F159" s="175"/>
      <c r="G159" s="176">
        <f>ROUND(E159*F159,2)</f>
        <v>0</v>
      </c>
      <c r="H159" s="159">
        <v>0</v>
      </c>
      <c r="I159" s="158">
        <f>ROUND(E159*H159,2)</f>
        <v>0</v>
      </c>
      <c r="J159" s="159">
        <v>50.4</v>
      </c>
      <c r="K159" s="158">
        <f>ROUND(E159*J159,2)</f>
        <v>141.12</v>
      </c>
      <c r="L159" s="158">
        <v>15</v>
      </c>
      <c r="M159" s="158">
        <f>G159*(1+L159/100)</f>
        <v>0</v>
      </c>
      <c r="N159" s="158">
        <v>0</v>
      </c>
      <c r="O159" s="158">
        <f>ROUND(E159*N159,2)</f>
        <v>0</v>
      </c>
      <c r="P159" s="158">
        <v>0</v>
      </c>
      <c r="Q159" s="158">
        <f>ROUND(E159*P159,2)</f>
        <v>0</v>
      </c>
      <c r="R159" s="158"/>
      <c r="S159" s="158" t="s">
        <v>148</v>
      </c>
      <c r="T159" s="158" t="s">
        <v>148</v>
      </c>
      <c r="U159" s="158">
        <v>0.1</v>
      </c>
      <c r="V159" s="158">
        <f>ROUND(E159*U159,2)</f>
        <v>0.28000000000000003</v>
      </c>
      <c r="W159" s="158"/>
      <c r="X159" s="158" t="s">
        <v>150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151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7" t="s">
        <v>345</v>
      </c>
      <c r="D160" s="160"/>
      <c r="E160" s="161">
        <v>2.8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156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1">
        <v>71</v>
      </c>
      <c r="B161" s="172" t="s">
        <v>346</v>
      </c>
      <c r="C161" s="186" t="s">
        <v>347</v>
      </c>
      <c r="D161" s="173" t="s">
        <v>154</v>
      </c>
      <c r="E161" s="174">
        <v>2.8</v>
      </c>
      <c r="F161" s="175"/>
      <c r="G161" s="176">
        <f>ROUND(E161*F161,2)</f>
        <v>0</v>
      </c>
      <c r="H161" s="159">
        <v>142.66</v>
      </c>
      <c r="I161" s="158">
        <f>ROUND(E161*H161,2)</f>
        <v>399.45</v>
      </c>
      <c r="J161" s="159">
        <v>653.34</v>
      </c>
      <c r="K161" s="158">
        <f>ROUND(E161*J161,2)</f>
        <v>1829.35</v>
      </c>
      <c r="L161" s="158">
        <v>15</v>
      </c>
      <c r="M161" s="158">
        <f>G161*(1+L161/100)</f>
        <v>0</v>
      </c>
      <c r="N161" s="158">
        <v>5.3499999999999997E-3</v>
      </c>
      <c r="O161" s="158">
        <f>ROUND(E161*N161,2)</f>
        <v>0.01</v>
      </c>
      <c r="P161" s="158">
        <v>0</v>
      </c>
      <c r="Q161" s="158">
        <f>ROUND(E161*P161,2)</f>
        <v>0</v>
      </c>
      <c r="R161" s="158"/>
      <c r="S161" s="158" t="s">
        <v>148</v>
      </c>
      <c r="T161" s="158" t="s">
        <v>148</v>
      </c>
      <c r="U161" s="158">
        <v>1.288</v>
      </c>
      <c r="V161" s="158">
        <f>ROUND(E161*U161,2)</f>
        <v>3.61</v>
      </c>
      <c r="W161" s="158"/>
      <c r="X161" s="158" t="s">
        <v>150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151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7" t="s">
        <v>345</v>
      </c>
      <c r="D162" s="160"/>
      <c r="E162" s="161">
        <v>2.8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156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1">
        <v>72</v>
      </c>
      <c r="B163" s="172" t="s">
        <v>348</v>
      </c>
      <c r="C163" s="186" t="s">
        <v>349</v>
      </c>
      <c r="D163" s="173" t="s">
        <v>154</v>
      </c>
      <c r="E163" s="174">
        <v>2.8</v>
      </c>
      <c r="F163" s="175"/>
      <c r="G163" s="176">
        <f>ROUND(E163*F163,2)</f>
        <v>0</v>
      </c>
      <c r="H163" s="159">
        <v>9.1999999999999993</v>
      </c>
      <c r="I163" s="158">
        <f>ROUND(E163*H163,2)</f>
        <v>25.76</v>
      </c>
      <c r="J163" s="159">
        <v>0</v>
      </c>
      <c r="K163" s="158">
        <f>ROUND(E163*J163,2)</f>
        <v>0</v>
      </c>
      <c r="L163" s="158">
        <v>15</v>
      </c>
      <c r="M163" s="158">
        <f>G163*(1+L163/100)</f>
        <v>0</v>
      </c>
      <c r="N163" s="158">
        <v>8.9999999999999998E-4</v>
      </c>
      <c r="O163" s="158">
        <f>ROUND(E163*N163,2)</f>
        <v>0</v>
      </c>
      <c r="P163" s="158">
        <v>0</v>
      </c>
      <c r="Q163" s="158">
        <f>ROUND(E163*P163,2)</f>
        <v>0</v>
      </c>
      <c r="R163" s="158"/>
      <c r="S163" s="158" t="s">
        <v>148</v>
      </c>
      <c r="T163" s="158" t="s">
        <v>148</v>
      </c>
      <c r="U163" s="158">
        <v>0</v>
      </c>
      <c r="V163" s="158">
        <f>ROUND(E163*U163,2)</f>
        <v>0</v>
      </c>
      <c r="W163" s="158"/>
      <c r="X163" s="158" t="s">
        <v>150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151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87" t="s">
        <v>345</v>
      </c>
      <c r="D164" s="160"/>
      <c r="E164" s="161">
        <v>2.8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156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71">
        <v>73</v>
      </c>
      <c r="B165" s="172" t="s">
        <v>350</v>
      </c>
      <c r="C165" s="186" t="s">
        <v>351</v>
      </c>
      <c r="D165" s="173" t="s">
        <v>198</v>
      </c>
      <c r="E165" s="174">
        <v>1.75</v>
      </c>
      <c r="F165" s="175"/>
      <c r="G165" s="176">
        <f>ROUND(E165*F165,2)</f>
        <v>0</v>
      </c>
      <c r="H165" s="159">
        <v>0</v>
      </c>
      <c r="I165" s="158">
        <f>ROUND(E165*H165,2)</f>
        <v>0</v>
      </c>
      <c r="J165" s="159">
        <v>60.5</v>
      </c>
      <c r="K165" s="158">
        <f>ROUND(E165*J165,2)</f>
        <v>105.88</v>
      </c>
      <c r="L165" s="158">
        <v>15</v>
      </c>
      <c r="M165" s="158">
        <f>G165*(1+L165/100)</f>
        <v>0</v>
      </c>
      <c r="N165" s="158">
        <v>0</v>
      </c>
      <c r="O165" s="158">
        <f>ROUND(E165*N165,2)</f>
        <v>0</v>
      </c>
      <c r="P165" s="158">
        <v>0</v>
      </c>
      <c r="Q165" s="158">
        <f>ROUND(E165*P165,2)</f>
        <v>0</v>
      </c>
      <c r="R165" s="158"/>
      <c r="S165" s="158" t="s">
        <v>148</v>
      </c>
      <c r="T165" s="158" t="s">
        <v>148</v>
      </c>
      <c r="U165" s="158">
        <v>0.12</v>
      </c>
      <c r="V165" s="158">
        <f>ROUND(E165*U165,2)</f>
        <v>0.21</v>
      </c>
      <c r="W165" s="158"/>
      <c r="X165" s="158" t="s">
        <v>150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151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7" t="s">
        <v>352</v>
      </c>
      <c r="D166" s="160"/>
      <c r="E166" s="161">
        <v>1.75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156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71">
        <v>74</v>
      </c>
      <c r="B167" s="172" t="s">
        <v>353</v>
      </c>
      <c r="C167" s="186" t="s">
        <v>354</v>
      </c>
      <c r="D167" s="173" t="s">
        <v>154</v>
      </c>
      <c r="E167" s="174">
        <v>2.94</v>
      </c>
      <c r="F167" s="175"/>
      <c r="G167" s="176">
        <f>ROUND(E167*F167,2)</f>
        <v>0</v>
      </c>
      <c r="H167" s="159">
        <v>350</v>
      </c>
      <c r="I167" s="158">
        <f>ROUND(E167*H167,2)</f>
        <v>1029</v>
      </c>
      <c r="J167" s="159">
        <v>0</v>
      </c>
      <c r="K167" s="158">
        <f>ROUND(E167*J167,2)</f>
        <v>0</v>
      </c>
      <c r="L167" s="158">
        <v>15</v>
      </c>
      <c r="M167" s="158">
        <f>G167*(1+L167/100)</f>
        <v>0</v>
      </c>
      <c r="N167" s="158">
        <v>0</v>
      </c>
      <c r="O167" s="158">
        <f>ROUND(E167*N167,2)</f>
        <v>0</v>
      </c>
      <c r="P167" s="158">
        <v>0</v>
      </c>
      <c r="Q167" s="158">
        <f>ROUND(E167*P167,2)</f>
        <v>0</v>
      </c>
      <c r="R167" s="158"/>
      <c r="S167" s="158" t="s">
        <v>215</v>
      </c>
      <c r="T167" s="158" t="s">
        <v>149</v>
      </c>
      <c r="U167" s="158">
        <v>0</v>
      </c>
      <c r="V167" s="158">
        <f>ROUND(E167*U167,2)</f>
        <v>0</v>
      </c>
      <c r="W167" s="158"/>
      <c r="X167" s="158" t="s">
        <v>185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355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8" t="s">
        <v>356</v>
      </c>
      <c r="D168" s="162"/>
      <c r="E168" s="163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156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9" t="s">
        <v>357</v>
      </c>
      <c r="D169" s="162"/>
      <c r="E169" s="163">
        <v>2.8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156</v>
      </c>
      <c r="AH169" s="149">
        <v>2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8" t="s">
        <v>358</v>
      </c>
      <c r="D170" s="162"/>
      <c r="E170" s="163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156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7" t="s">
        <v>359</v>
      </c>
      <c r="D171" s="160"/>
      <c r="E171" s="161">
        <v>2.94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156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7">
        <v>75</v>
      </c>
      <c r="B172" s="178" t="s">
        <v>360</v>
      </c>
      <c r="C172" s="185" t="s">
        <v>361</v>
      </c>
      <c r="D172" s="179" t="s">
        <v>198</v>
      </c>
      <c r="E172" s="180">
        <v>2</v>
      </c>
      <c r="F172" s="181"/>
      <c r="G172" s="182">
        <f>ROUND(E172*F172,2)</f>
        <v>0</v>
      </c>
      <c r="H172" s="159">
        <v>87</v>
      </c>
      <c r="I172" s="158">
        <f>ROUND(E172*H172,2)</f>
        <v>174</v>
      </c>
      <c r="J172" s="159">
        <v>0</v>
      </c>
      <c r="K172" s="158">
        <f>ROUND(E172*J172,2)</f>
        <v>0</v>
      </c>
      <c r="L172" s="158">
        <v>15</v>
      </c>
      <c r="M172" s="158">
        <f>G172*(1+L172/100)</f>
        <v>0</v>
      </c>
      <c r="N172" s="158">
        <v>2.2000000000000001E-4</v>
      </c>
      <c r="O172" s="158">
        <f>ROUND(E172*N172,2)</f>
        <v>0</v>
      </c>
      <c r="P172" s="158">
        <v>0</v>
      </c>
      <c r="Q172" s="158">
        <f>ROUND(E172*P172,2)</f>
        <v>0</v>
      </c>
      <c r="R172" s="158"/>
      <c r="S172" s="158" t="s">
        <v>215</v>
      </c>
      <c r="T172" s="158" t="s">
        <v>149</v>
      </c>
      <c r="U172" s="158">
        <v>0</v>
      </c>
      <c r="V172" s="158">
        <f>ROUND(E172*U172,2)</f>
        <v>0</v>
      </c>
      <c r="W172" s="158"/>
      <c r="X172" s="158" t="s">
        <v>185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355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7">
        <v>76</v>
      </c>
      <c r="B173" s="178" t="s">
        <v>362</v>
      </c>
      <c r="C173" s="185" t="s">
        <v>363</v>
      </c>
      <c r="D173" s="179" t="s">
        <v>0</v>
      </c>
      <c r="E173" s="180">
        <v>37.0456</v>
      </c>
      <c r="F173" s="181"/>
      <c r="G173" s="182">
        <f>ROUND(E173*F173,2)</f>
        <v>0</v>
      </c>
      <c r="H173" s="159">
        <v>0</v>
      </c>
      <c r="I173" s="158">
        <f>ROUND(E173*H173,2)</f>
        <v>0</v>
      </c>
      <c r="J173" s="159">
        <v>3.75</v>
      </c>
      <c r="K173" s="158">
        <f>ROUND(E173*J173,2)</f>
        <v>138.91999999999999</v>
      </c>
      <c r="L173" s="158">
        <v>15</v>
      </c>
      <c r="M173" s="158">
        <f>G173*(1+L173/100)</f>
        <v>0</v>
      </c>
      <c r="N173" s="158">
        <v>0</v>
      </c>
      <c r="O173" s="158">
        <f>ROUND(E173*N173,2)</f>
        <v>0</v>
      </c>
      <c r="P173" s="158">
        <v>0</v>
      </c>
      <c r="Q173" s="158">
        <f>ROUND(E173*P173,2)</f>
        <v>0</v>
      </c>
      <c r="R173" s="158"/>
      <c r="S173" s="158" t="s">
        <v>148</v>
      </c>
      <c r="T173" s="158" t="s">
        <v>148</v>
      </c>
      <c r="U173" s="158">
        <v>0</v>
      </c>
      <c r="V173" s="158">
        <f>ROUND(E173*U173,2)</f>
        <v>0</v>
      </c>
      <c r="W173" s="158"/>
      <c r="X173" s="158" t="s">
        <v>210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211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65" t="s">
        <v>143</v>
      </c>
      <c r="B174" s="166" t="s">
        <v>103</v>
      </c>
      <c r="C174" s="184" t="s">
        <v>104</v>
      </c>
      <c r="D174" s="167"/>
      <c r="E174" s="168"/>
      <c r="F174" s="169"/>
      <c r="G174" s="170">
        <f>SUMIF(AG175:AG187,"&lt;&gt;NOR",G175:G187)</f>
        <v>0</v>
      </c>
      <c r="H174" s="164"/>
      <c r="I174" s="164">
        <f>SUM(I175:I187)</f>
        <v>1165.5899999999999</v>
      </c>
      <c r="J174" s="164"/>
      <c r="K174" s="164">
        <f>SUM(K175:K187)</f>
        <v>4723.7</v>
      </c>
      <c r="L174" s="164"/>
      <c r="M174" s="164">
        <f>SUM(M175:M187)</f>
        <v>0</v>
      </c>
      <c r="N174" s="164"/>
      <c r="O174" s="164">
        <f>SUM(O175:O187)</f>
        <v>0</v>
      </c>
      <c r="P174" s="164"/>
      <c r="Q174" s="164">
        <f>SUM(Q175:Q187)</f>
        <v>0</v>
      </c>
      <c r="R174" s="164"/>
      <c r="S174" s="164"/>
      <c r="T174" s="164"/>
      <c r="U174" s="164"/>
      <c r="V174" s="164">
        <f>SUM(V175:V187)</f>
        <v>10.45</v>
      </c>
      <c r="W174" s="164"/>
      <c r="X174" s="164"/>
      <c r="AG174" t="s">
        <v>144</v>
      </c>
    </row>
    <row r="175" spans="1:60" outlineLevel="1" x14ac:dyDescent="0.2">
      <c r="A175" s="171">
        <v>77</v>
      </c>
      <c r="B175" s="172" t="s">
        <v>364</v>
      </c>
      <c r="C175" s="186" t="s">
        <v>365</v>
      </c>
      <c r="D175" s="173" t="s">
        <v>154</v>
      </c>
      <c r="E175" s="174">
        <v>3.88</v>
      </c>
      <c r="F175" s="175"/>
      <c r="G175" s="176">
        <f>ROUND(E175*F175,2)</f>
        <v>0</v>
      </c>
      <c r="H175" s="159">
        <v>72.930000000000007</v>
      </c>
      <c r="I175" s="158">
        <f>ROUND(E175*H175,2)</f>
        <v>282.97000000000003</v>
      </c>
      <c r="J175" s="159">
        <v>70.069999999999993</v>
      </c>
      <c r="K175" s="158">
        <f>ROUND(E175*J175,2)</f>
        <v>271.87</v>
      </c>
      <c r="L175" s="158">
        <v>15</v>
      </c>
      <c r="M175" s="158">
        <f>G175*(1+L175/100)</f>
        <v>0</v>
      </c>
      <c r="N175" s="158">
        <v>3.6999999999999999E-4</v>
      </c>
      <c r="O175" s="158">
        <f>ROUND(E175*N175,2)</f>
        <v>0</v>
      </c>
      <c r="P175" s="158">
        <v>0</v>
      </c>
      <c r="Q175" s="158">
        <f>ROUND(E175*P175,2)</f>
        <v>0</v>
      </c>
      <c r="R175" s="158"/>
      <c r="S175" s="158" t="s">
        <v>148</v>
      </c>
      <c r="T175" s="158" t="s">
        <v>148</v>
      </c>
      <c r="U175" s="158">
        <v>0.13900000000000001</v>
      </c>
      <c r="V175" s="158">
        <f>ROUND(E175*U175,2)</f>
        <v>0.54</v>
      </c>
      <c r="W175" s="158"/>
      <c r="X175" s="158" t="s">
        <v>150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151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7" t="s">
        <v>366</v>
      </c>
      <c r="D176" s="160"/>
      <c r="E176" s="161">
        <v>2.88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156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7" t="s">
        <v>367</v>
      </c>
      <c r="D177" s="160"/>
      <c r="E177" s="161">
        <v>1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156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1">
        <v>78</v>
      </c>
      <c r="B178" s="172" t="s">
        <v>368</v>
      </c>
      <c r="C178" s="186" t="s">
        <v>369</v>
      </c>
      <c r="D178" s="173" t="s">
        <v>198</v>
      </c>
      <c r="E178" s="174">
        <v>25.8</v>
      </c>
      <c r="F178" s="175"/>
      <c r="G178" s="176">
        <f>ROUND(E178*F178,2)</f>
        <v>0</v>
      </c>
      <c r="H178" s="159">
        <v>16.11</v>
      </c>
      <c r="I178" s="158">
        <f>ROUND(E178*H178,2)</f>
        <v>415.64</v>
      </c>
      <c r="J178" s="159">
        <v>58.49</v>
      </c>
      <c r="K178" s="158">
        <f>ROUND(E178*J178,2)</f>
        <v>1509.04</v>
      </c>
      <c r="L178" s="158">
        <v>15</v>
      </c>
      <c r="M178" s="158">
        <f>G178*(1+L178/100)</f>
        <v>0</v>
      </c>
      <c r="N178" s="158">
        <v>9.0000000000000006E-5</v>
      </c>
      <c r="O178" s="158">
        <f>ROUND(E178*N178,2)</f>
        <v>0</v>
      </c>
      <c r="P178" s="158">
        <v>0</v>
      </c>
      <c r="Q178" s="158">
        <f>ROUND(E178*P178,2)</f>
        <v>0</v>
      </c>
      <c r="R178" s="158"/>
      <c r="S178" s="158" t="s">
        <v>148</v>
      </c>
      <c r="T178" s="158" t="s">
        <v>148</v>
      </c>
      <c r="U178" s="158">
        <v>0.11600000000000001</v>
      </c>
      <c r="V178" s="158">
        <f>ROUND(E178*U178,2)</f>
        <v>2.99</v>
      </c>
      <c r="W178" s="158"/>
      <c r="X178" s="158" t="s">
        <v>150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151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7" t="s">
        <v>370</v>
      </c>
      <c r="D179" s="160"/>
      <c r="E179" s="161">
        <v>10.8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156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7" t="s">
        <v>371</v>
      </c>
      <c r="D180" s="160"/>
      <c r="E180" s="161">
        <v>15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156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1">
        <v>79</v>
      </c>
      <c r="B181" s="172" t="s">
        <v>372</v>
      </c>
      <c r="C181" s="186" t="s">
        <v>373</v>
      </c>
      <c r="D181" s="173" t="s">
        <v>154</v>
      </c>
      <c r="E181" s="174">
        <v>30.11</v>
      </c>
      <c r="F181" s="175"/>
      <c r="G181" s="176">
        <f>ROUND(E181*F181,2)</f>
        <v>0</v>
      </c>
      <c r="H181" s="159">
        <v>5.61</v>
      </c>
      <c r="I181" s="158">
        <f>ROUND(E181*H181,2)</f>
        <v>168.92</v>
      </c>
      <c r="J181" s="159">
        <v>57.09</v>
      </c>
      <c r="K181" s="158">
        <f>ROUND(E181*J181,2)</f>
        <v>1718.98</v>
      </c>
      <c r="L181" s="158">
        <v>15</v>
      </c>
      <c r="M181" s="158">
        <f>G181*(1+L181/100)</f>
        <v>0</v>
      </c>
      <c r="N181" s="158">
        <v>6.9999999999999994E-5</v>
      </c>
      <c r="O181" s="158">
        <f>ROUND(E181*N181,2)</f>
        <v>0</v>
      </c>
      <c r="P181" s="158">
        <v>0</v>
      </c>
      <c r="Q181" s="158">
        <f>ROUND(E181*P181,2)</f>
        <v>0</v>
      </c>
      <c r="R181" s="158"/>
      <c r="S181" s="158" t="s">
        <v>148</v>
      </c>
      <c r="T181" s="158" t="s">
        <v>148</v>
      </c>
      <c r="U181" s="158">
        <v>0.14399999999999999</v>
      </c>
      <c r="V181" s="158">
        <f>ROUND(E181*U181,2)</f>
        <v>4.34</v>
      </c>
      <c r="W181" s="158"/>
      <c r="X181" s="158" t="s">
        <v>150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151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7" t="s">
        <v>340</v>
      </c>
      <c r="D182" s="160"/>
      <c r="E182" s="161">
        <v>1.95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156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7" t="s">
        <v>192</v>
      </c>
      <c r="D183" s="160"/>
      <c r="E183" s="161">
        <v>5.04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156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7" t="s">
        <v>161</v>
      </c>
      <c r="D184" s="160"/>
      <c r="E184" s="161">
        <v>6.72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156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7" t="s">
        <v>163</v>
      </c>
      <c r="D185" s="160"/>
      <c r="E185" s="161">
        <v>16.399999999999999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156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1">
        <v>80</v>
      </c>
      <c r="B186" s="172" t="s">
        <v>374</v>
      </c>
      <c r="C186" s="186" t="s">
        <v>375</v>
      </c>
      <c r="D186" s="173" t="s">
        <v>154</v>
      </c>
      <c r="E186" s="174">
        <v>6.25</v>
      </c>
      <c r="F186" s="175"/>
      <c r="G186" s="176">
        <f>ROUND(E186*F186,2)</f>
        <v>0</v>
      </c>
      <c r="H186" s="159">
        <v>47.69</v>
      </c>
      <c r="I186" s="158">
        <f>ROUND(E186*H186,2)</f>
        <v>298.06</v>
      </c>
      <c r="J186" s="159">
        <v>195.81</v>
      </c>
      <c r="K186" s="158">
        <f>ROUND(E186*J186,2)</f>
        <v>1223.81</v>
      </c>
      <c r="L186" s="158">
        <v>15</v>
      </c>
      <c r="M186" s="158">
        <f>G186*(1+L186/100)</f>
        <v>0</v>
      </c>
      <c r="N186" s="158">
        <v>3.6000000000000002E-4</v>
      </c>
      <c r="O186" s="158">
        <f>ROUND(E186*N186,2)</f>
        <v>0</v>
      </c>
      <c r="P186" s="158">
        <v>0</v>
      </c>
      <c r="Q186" s="158">
        <f>ROUND(E186*P186,2)</f>
        <v>0</v>
      </c>
      <c r="R186" s="158"/>
      <c r="S186" s="158" t="s">
        <v>215</v>
      </c>
      <c r="T186" s="158" t="s">
        <v>149</v>
      </c>
      <c r="U186" s="158">
        <v>0.41299999999999998</v>
      </c>
      <c r="V186" s="158">
        <f>ROUND(E186*U186,2)</f>
        <v>2.58</v>
      </c>
      <c r="W186" s="158"/>
      <c r="X186" s="158" t="s">
        <v>150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151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7" t="s">
        <v>376</v>
      </c>
      <c r="D187" s="160"/>
      <c r="E187" s="161">
        <v>6.25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156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x14ac:dyDescent="0.2">
      <c r="A188" s="165" t="s">
        <v>143</v>
      </c>
      <c r="B188" s="166" t="s">
        <v>105</v>
      </c>
      <c r="C188" s="184" t="s">
        <v>106</v>
      </c>
      <c r="D188" s="167"/>
      <c r="E188" s="168"/>
      <c r="F188" s="169"/>
      <c r="G188" s="170">
        <f>SUMIF(AG189:AG220,"&lt;&gt;NOR",G189:G220)</f>
        <v>0</v>
      </c>
      <c r="H188" s="164"/>
      <c r="I188" s="164">
        <f>SUM(I189:I220)</f>
        <v>951.16000000000008</v>
      </c>
      <c r="J188" s="164"/>
      <c r="K188" s="164">
        <f>SUM(K189:K220)</f>
        <v>12358.980000000001</v>
      </c>
      <c r="L188" s="164"/>
      <c r="M188" s="164">
        <f>SUM(M189:M220)</f>
        <v>0</v>
      </c>
      <c r="N188" s="164"/>
      <c r="O188" s="164">
        <f>SUM(O189:O220)</f>
        <v>0.03</v>
      </c>
      <c r="P188" s="164"/>
      <c r="Q188" s="164">
        <f>SUM(Q189:Q220)</f>
        <v>0</v>
      </c>
      <c r="R188" s="164"/>
      <c r="S188" s="164"/>
      <c r="T188" s="164"/>
      <c r="U188" s="164"/>
      <c r="V188" s="164">
        <f>SUM(V189:V220)</f>
        <v>24.85</v>
      </c>
      <c r="W188" s="164"/>
      <c r="X188" s="164"/>
      <c r="AG188" t="s">
        <v>144</v>
      </c>
    </row>
    <row r="189" spans="1:60" outlineLevel="1" x14ac:dyDescent="0.2">
      <c r="A189" s="171">
        <v>81</v>
      </c>
      <c r="B189" s="172" t="s">
        <v>377</v>
      </c>
      <c r="C189" s="186" t="s">
        <v>378</v>
      </c>
      <c r="D189" s="173" t="s">
        <v>154</v>
      </c>
      <c r="E189" s="174">
        <v>142.07</v>
      </c>
      <c r="F189" s="175"/>
      <c r="G189" s="176">
        <f>ROUND(E189*F189,2)</f>
        <v>0</v>
      </c>
      <c r="H189" s="159">
        <v>0.1</v>
      </c>
      <c r="I189" s="158">
        <f>ROUND(E189*H189,2)</f>
        <v>14.21</v>
      </c>
      <c r="J189" s="159">
        <v>34</v>
      </c>
      <c r="K189" s="158">
        <f>ROUND(E189*J189,2)</f>
        <v>4830.38</v>
      </c>
      <c r="L189" s="158">
        <v>15</v>
      </c>
      <c r="M189" s="158">
        <f>G189*(1+L189/100)</f>
        <v>0</v>
      </c>
      <c r="N189" s="158">
        <v>0</v>
      </c>
      <c r="O189" s="158">
        <f>ROUND(E189*N189,2)</f>
        <v>0</v>
      </c>
      <c r="P189" s="158">
        <v>0</v>
      </c>
      <c r="Q189" s="158">
        <f>ROUND(E189*P189,2)</f>
        <v>0</v>
      </c>
      <c r="R189" s="158"/>
      <c r="S189" s="158" t="s">
        <v>148</v>
      </c>
      <c r="T189" s="158" t="s">
        <v>148</v>
      </c>
      <c r="U189" s="158">
        <v>6.9709999999999994E-2</v>
      </c>
      <c r="V189" s="158">
        <f>ROUND(E189*U189,2)</f>
        <v>9.9</v>
      </c>
      <c r="W189" s="158"/>
      <c r="X189" s="158" t="s">
        <v>150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151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7" t="s">
        <v>379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156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7" t="s">
        <v>159</v>
      </c>
      <c r="D191" s="160"/>
      <c r="E191" s="161">
        <v>2.2400000000000002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156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7" t="s">
        <v>192</v>
      </c>
      <c r="D192" s="160"/>
      <c r="E192" s="161">
        <v>5.04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156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7" t="s">
        <v>161</v>
      </c>
      <c r="D193" s="160"/>
      <c r="E193" s="161">
        <v>6.72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156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7" t="s">
        <v>162</v>
      </c>
      <c r="D194" s="160"/>
      <c r="E194" s="161">
        <v>4.1399999999999997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156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87" t="s">
        <v>163</v>
      </c>
      <c r="D195" s="160"/>
      <c r="E195" s="161">
        <v>16.399999999999999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156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7" t="s">
        <v>380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156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7" t="s">
        <v>381</v>
      </c>
      <c r="D197" s="160"/>
      <c r="E197" s="161">
        <v>16.2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156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7" t="s">
        <v>171</v>
      </c>
      <c r="D198" s="160"/>
      <c r="E198" s="161">
        <v>24.84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156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87" t="s">
        <v>173</v>
      </c>
      <c r="D199" s="160"/>
      <c r="E199" s="161">
        <v>28.08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156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7" t="s">
        <v>382</v>
      </c>
      <c r="D200" s="160"/>
      <c r="E200" s="161">
        <v>5.74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156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87" t="s">
        <v>383</v>
      </c>
      <c r="D201" s="160"/>
      <c r="E201" s="161">
        <v>32.67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156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1">
        <v>82</v>
      </c>
      <c r="B202" s="172" t="s">
        <v>384</v>
      </c>
      <c r="C202" s="186" t="s">
        <v>385</v>
      </c>
      <c r="D202" s="173" t="s">
        <v>154</v>
      </c>
      <c r="E202" s="174">
        <v>142.07</v>
      </c>
      <c r="F202" s="175"/>
      <c r="G202" s="176">
        <f>ROUND(E202*F202,2)</f>
        <v>0</v>
      </c>
      <c r="H202" s="159">
        <v>4.21</v>
      </c>
      <c r="I202" s="158">
        <f>ROUND(E202*H202,2)</f>
        <v>598.11</v>
      </c>
      <c r="J202" s="159">
        <v>51.39</v>
      </c>
      <c r="K202" s="158">
        <f>ROUND(E202*J202,2)</f>
        <v>7300.98</v>
      </c>
      <c r="L202" s="158">
        <v>15</v>
      </c>
      <c r="M202" s="158">
        <f>G202*(1+L202/100)</f>
        <v>0</v>
      </c>
      <c r="N202" s="158">
        <v>1.3999999999999999E-4</v>
      </c>
      <c r="O202" s="158">
        <f>ROUND(E202*N202,2)</f>
        <v>0.02</v>
      </c>
      <c r="P202" s="158">
        <v>0</v>
      </c>
      <c r="Q202" s="158">
        <f>ROUND(E202*P202,2)</f>
        <v>0</v>
      </c>
      <c r="R202" s="158"/>
      <c r="S202" s="158" t="s">
        <v>148</v>
      </c>
      <c r="T202" s="158" t="s">
        <v>148</v>
      </c>
      <c r="U202" s="158">
        <v>0.10191</v>
      </c>
      <c r="V202" s="158">
        <f>ROUND(E202*U202,2)</f>
        <v>14.48</v>
      </c>
      <c r="W202" s="158"/>
      <c r="X202" s="158" t="s">
        <v>150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151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7" t="s">
        <v>379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156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87" t="s">
        <v>159</v>
      </c>
      <c r="D204" s="160"/>
      <c r="E204" s="161">
        <v>2.2400000000000002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156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7" t="s">
        <v>192</v>
      </c>
      <c r="D205" s="160"/>
      <c r="E205" s="161">
        <v>5.04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156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7" t="s">
        <v>161</v>
      </c>
      <c r="D206" s="160"/>
      <c r="E206" s="161">
        <v>6.72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156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7" t="s">
        <v>162</v>
      </c>
      <c r="D207" s="160"/>
      <c r="E207" s="161">
        <v>4.1399999999999997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156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87" t="s">
        <v>163</v>
      </c>
      <c r="D208" s="160"/>
      <c r="E208" s="161">
        <v>16.399999999999999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156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7" t="s">
        <v>380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156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87" t="s">
        <v>381</v>
      </c>
      <c r="D210" s="160"/>
      <c r="E210" s="161">
        <v>16.2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156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7" t="s">
        <v>171</v>
      </c>
      <c r="D211" s="160"/>
      <c r="E211" s="161">
        <v>24.84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156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7" t="s">
        <v>173</v>
      </c>
      <c r="D212" s="160"/>
      <c r="E212" s="161">
        <v>28.08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156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7" t="s">
        <v>382</v>
      </c>
      <c r="D213" s="160"/>
      <c r="E213" s="161">
        <v>5.74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156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7" t="s">
        <v>383</v>
      </c>
      <c r="D214" s="160"/>
      <c r="E214" s="161">
        <v>32.67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156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1">
        <v>83</v>
      </c>
      <c r="B215" s="172" t="s">
        <v>386</v>
      </c>
      <c r="C215" s="186" t="s">
        <v>387</v>
      </c>
      <c r="D215" s="173" t="s">
        <v>154</v>
      </c>
      <c r="E215" s="174">
        <v>34.54</v>
      </c>
      <c r="F215" s="175"/>
      <c r="G215" s="176">
        <f>ROUND(E215*F215,2)</f>
        <v>0</v>
      </c>
      <c r="H215" s="159">
        <v>9.81</v>
      </c>
      <c r="I215" s="158">
        <f>ROUND(E215*H215,2)</f>
        <v>338.84</v>
      </c>
      <c r="J215" s="159">
        <v>6.59</v>
      </c>
      <c r="K215" s="158">
        <f>ROUND(E215*J215,2)</f>
        <v>227.62</v>
      </c>
      <c r="L215" s="158">
        <v>15</v>
      </c>
      <c r="M215" s="158">
        <f>G215*(1+L215/100)</f>
        <v>0</v>
      </c>
      <c r="N215" s="158">
        <v>3.5E-4</v>
      </c>
      <c r="O215" s="158">
        <f>ROUND(E215*N215,2)</f>
        <v>0.01</v>
      </c>
      <c r="P215" s="158">
        <v>0</v>
      </c>
      <c r="Q215" s="158">
        <f>ROUND(E215*P215,2)</f>
        <v>0</v>
      </c>
      <c r="R215" s="158"/>
      <c r="S215" s="158" t="s">
        <v>148</v>
      </c>
      <c r="T215" s="158" t="s">
        <v>148</v>
      </c>
      <c r="U215" s="158">
        <v>1.35E-2</v>
      </c>
      <c r="V215" s="158">
        <f>ROUND(E215*U215,2)</f>
        <v>0.47</v>
      </c>
      <c r="W215" s="158"/>
      <c r="X215" s="158" t="s">
        <v>150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151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7" t="s">
        <v>191</v>
      </c>
      <c r="D216" s="160"/>
      <c r="E216" s="161">
        <v>2.2400000000000002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156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7" t="s">
        <v>192</v>
      </c>
      <c r="D217" s="160"/>
      <c r="E217" s="161">
        <v>5.04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156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7" t="s">
        <v>161</v>
      </c>
      <c r="D218" s="160"/>
      <c r="E218" s="161">
        <v>6.72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156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7" t="s">
        <v>162</v>
      </c>
      <c r="D219" s="160"/>
      <c r="E219" s="161">
        <v>4.1399999999999997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156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7" t="s">
        <v>163</v>
      </c>
      <c r="D220" s="160"/>
      <c r="E220" s="161">
        <v>16.399999999999999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156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x14ac:dyDescent="0.2">
      <c r="A221" s="165" t="s">
        <v>143</v>
      </c>
      <c r="B221" s="166" t="s">
        <v>109</v>
      </c>
      <c r="C221" s="184" t="s">
        <v>110</v>
      </c>
      <c r="D221" s="167"/>
      <c r="E221" s="168"/>
      <c r="F221" s="169"/>
      <c r="G221" s="170">
        <f>SUMIF(AG222:AG251,"&lt;&gt;NOR",G222:G251)</f>
        <v>0</v>
      </c>
      <c r="H221" s="164"/>
      <c r="I221" s="164">
        <f>SUM(I222:I251)</f>
        <v>18837.78</v>
      </c>
      <c r="J221" s="164"/>
      <c r="K221" s="164">
        <f>SUM(K222:K251)</f>
        <v>14607.12</v>
      </c>
      <c r="L221" s="164"/>
      <c r="M221" s="164">
        <f>SUM(M222:M251)</f>
        <v>0</v>
      </c>
      <c r="N221" s="164"/>
      <c r="O221" s="164">
        <f>SUM(O222:O251)</f>
        <v>5.0599999999999996</v>
      </c>
      <c r="P221" s="164"/>
      <c r="Q221" s="164">
        <f>SUM(Q222:Q251)</f>
        <v>0</v>
      </c>
      <c r="R221" s="164"/>
      <c r="S221" s="164"/>
      <c r="T221" s="164"/>
      <c r="U221" s="164"/>
      <c r="V221" s="164">
        <f>SUM(V222:V251)</f>
        <v>15.269999999999998</v>
      </c>
      <c r="W221" s="164"/>
      <c r="X221" s="164"/>
      <c r="AG221" t="s">
        <v>144</v>
      </c>
    </row>
    <row r="222" spans="1:60" outlineLevel="1" x14ac:dyDescent="0.2">
      <c r="A222" s="177">
        <v>84</v>
      </c>
      <c r="B222" s="178" t="s">
        <v>388</v>
      </c>
      <c r="C222" s="185" t="s">
        <v>389</v>
      </c>
      <c r="D222" s="179" t="s">
        <v>195</v>
      </c>
      <c r="E222" s="180">
        <v>5</v>
      </c>
      <c r="F222" s="181"/>
      <c r="G222" s="182">
        <f t="shared" ref="G222:G251" si="35">ROUND(E222*F222,2)</f>
        <v>0</v>
      </c>
      <c r="H222" s="159">
        <v>0</v>
      </c>
      <c r="I222" s="158">
        <f t="shared" ref="I222:I251" si="36">ROUND(E222*H222,2)</f>
        <v>0</v>
      </c>
      <c r="J222" s="159">
        <v>24.9</v>
      </c>
      <c r="K222" s="158">
        <f t="shared" ref="K222:K251" si="37">ROUND(E222*J222,2)</f>
        <v>124.5</v>
      </c>
      <c r="L222" s="158">
        <v>15</v>
      </c>
      <c r="M222" s="158">
        <f t="shared" ref="M222:M251" si="38">G222*(1+L222/100)</f>
        <v>0</v>
      </c>
      <c r="N222" s="158">
        <v>0</v>
      </c>
      <c r="O222" s="158">
        <f t="shared" ref="O222:O251" si="39">ROUND(E222*N222,2)</f>
        <v>0</v>
      </c>
      <c r="P222" s="158">
        <v>0</v>
      </c>
      <c r="Q222" s="158">
        <f t="shared" ref="Q222:Q251" si="40">ROUND(E222*P222,2)</f>
        <v>0</v>
      </c>
      <c r="R222" s="158"/>
      <c r="S222" s="158" t="s">
        <v>148</v>
      </c>
      <c r="T222" s="158" t="s">
        <v>148</v>
      </c>
      <c r="U222" s="158">
        <v>5.0500000000000003E-2</v>
      </c>
      <c r="V222" s="158">
        <f t="shared" ref="V222:V251" si="41">ROUND(E222*U222,2)</f>
        <v>0.25</v>
      </c>
      <c r="W222" s="158"/>
      <c r="X222" s="158" t="s">
        <v>150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151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7">
        <v>85</v>
      </c>
      <c r="B223" s="178" t="s">
        <v>390</v>
      </c>
      <c r="C223" s="185" t="s">
        <v>391</v>
      </c>
      <c r="D223" s="179" t="s">
        <v>195</v>
      </c>
      <c r="E223" s="180">
        <v>1</v>
      </c>
      <c r="F223" s="181"/>
      <c r="G223" s="182">
        <f t="shared" si="35"/>
        <v>0</v>
      </c>
      <c r="H223" s="159">
        <v>0</v>
      </c>
      <c r="I223" s="158">
        <f t="shared" si="36"/>
        <v>0</v>
      </c>
      <c r="J223" s="159">
        <v>29.6</v>
      </c>
      <c r="K223" s="158">
        <f t="shared" si="37"/>
        <v>29.6</v>
      </c>
      <c r="L223" s="158">
        <v>15</v>
      </c>
      <c r="M223" s="158">
        <f t="shared" si="38"/>
        <v>0</v>
      </c>
      <c r="N223" s="158">
        <v>0</v>
      </c>
      <c r="O223" s="158">
        <f t="shared" si="39"/>
        <v>0</v>
      </c>
      <c r="P223" s="158">
        <v>0</v>
      </c>
      <c r="Q223" s="158">
        <f t="shared" si="40"/>
        <v>0</v>
      </c>
      <c r="R223" s="158"/>
      <c r="S223" s="158" t="s">
        <v>148</v>
      </c>
      <c r="T223" s="158" t="s">
        <v>148</v>
      </c>
      <c r="U223" s="158">
        <v>0.06</v>
      </c>
      <c r="V223" s="158">
        <f t="shared" si="41"/>
        <v>0.06</v>
      </c>
      <c r="W223" s="158"/>
      <c r="X223" s="158" t="s">
        <v>150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151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7">
        <v>86</v>
      </c>
      <c r="B224" s="178" t="s">
        <v>392</v>
      </c>
      <c r="C224" s="185" t="s">
        <v>393</v>
      </c>
      <c r="D224" s="179" t="s">
        <v>195</v>
      </c>
      <c r="E224" s="180">
        <v>8</v>
      </c>
      <c r="F224" s="181"/>
      <c r="G224" s="182">
        <f t="shared" si="35"/>
        <v>0</v>
      </c>
      <c r="H224" s="159">
        <v>0</v>
      </c>
      <c r="I224" s="158">
        <f t="shared" si="36"/>
        <v>0</v>
      </c>
      <c r="J224" s="159">
        <v>151</v>
      </c>
      <c r="K224" s="158">
        <f t="shared" si="37"/>
        <v>1208</v>
      </c>
      <c r="L224" s="158">
        <v>15</v>
      </c>
      <c r="M224" s="158">
        <f t="shared" si="38"/>
        <v>0</v>
      </c>
      <c r="N224" s="158">
        <v>0</v>
      </c>
      <c r="O224" s="158">
        <f t="shared" si="39"/>
        <v>0</v>
      </c>
      <c r="P224" s="158">
        <v>0</v>
      </c>
      <c r="Q224" s="158">
        <f t="shared" si="40"/>
        <v>0</v>
      </c>
      <c r="R224" s="158"/>
      <c r="S224" s="158" t="s">
        <v>148</v>
      </c>
      <c r="T224" s="158" t="s">
        <v>148</v>
      </c>
      <c r="U224" s="158">
        <v>0.30567</v>
      </c>
      <c r="V224" s="158">
        <f t="shared" si="41"/>
        <v>2.4500000000000002</v>
      </c>
      <c r="W224" s="158"/>
      <c r="X224" s="158" t="s">
        <v>150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151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33.75" outlineLevel="1" x14ac:dyDescent="0.2">
      <c r="A225" s="177">
        <v>87</v>
      </c>
      <c r="B225" s="178" t="s">
        <v>394</v>
      </c>
      <c r="C225" s="185" t="s">
        <v>395</v>
      </c>
      <c r="D225" s="179" t="s">
        <v>195</v>
      </c>
      <c r="E225" s="180">
        <v>13</v>
      </c>
      <c r="F225" s="181"/>
      <c r="G225" s="182">
        <f t="shared" si="35"/>
        <v>0</v>
      </c>
      <c r="H225" s="159">
        <v>260.66000000000003</v>
      </c>
      <c r="I225" s="158">
        <f t="shared" si="36"/>
        <v>3388.58</v>
      </c>
      <c r="J225" s="159">
        <v>122.84</v>
      </c>
      <c r="K225" s="158">
        <f t="shared" si="37"/>
        <v>1596.92</v>
      </c>
      <c r="L225" s="158">
        <v>15</v>
      </c>
      <c r="M225" s="158">
        <f t="shared" si="38"/>
        <v>0</v>
      </c>
      <c r="N225" s="158">
        <v>1E-4</v>
      </c>
      <c r="O225" s="158">
        <f t="shared" si="39"/>
        <v>0</v>
      </c>
      <c r="P225" s="158">
        <v>0</v>
      </c>
      <c r="Q225" s="158">
        <f t="shared" si="40"/>
        <v>0</v>
      </c>
      <c r="R225" s="158"/>
      <c r="S225" s="158" t="s">
        <v>148</v>
      </c>
      <c r="T225" s="158" t="s">
        <v>148</v>
      </c>
      <c r="U225" s="158">
        <v>0.249</v>
      </c>
      <c r="V225" s="158">
        <f t="shared" si="41"/>
        <v>3.24</v>
      </c>
      <c r="W225" s="158"/>
      <c r="X225" s="158" t="s">
        <v>150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151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7">
        <v>88</v>
      </c>
      <c r="B226" s="178" t="s">
        <v>396</v>
      </c>
      <c r="C226" s="185" t="s">
        <v>397</v>
      </c>
      <c r="D226" s="179" t="s">
        <v>195</v>
      </c>
      <c r="E226" s="180">
        <v>6</v>
      </c>
      <c r="F226" s="181"/>
      <c r="G226" s="182">
        <f t="shared" si="35"/>
        <v>0</v>
      </c>
      <c r="H226" s="159">
        <v>0</v>
      </c>
      <c r="I226" s="158">
        <f t="shared" si="36"/>
        <v>0</v>
      </c>
      <c r="J226" s="159">
        <v>167.5</v>
      </c>
      <c r="K226" s="158">
        <f t="shared" si="37"/>
        <v>1005</v>
      </c>
      <c r="L226" s="158">
        <v>15</v>
      </c>
      <c r="M226" s="158">
        <f t="shared" si="38"/>
        <v>0</v>
      </c>
      <c r="N226" s="158">
        <v>0</v>
      </c>
      <c r="O226" s="158">
        <f t="shared" si="39"/>
        <v>0</v>
      </c>
      <c r="P226" s="158">
        <v>0</v>
      </c>
      <c r="Q226" s="158">
        <f t="shared" si="40"/>
        <v>0</v>
      </c>
      <c r="R226" s="158"/>
      <c r="S226" s="158" t="s">
        <v>148</v>
      </c>
      <c r="T226" s="158" t="s">
        <v>148</v>
      </c>
      <c r="U226" s="158">
        <v>0.34</v>
      </c>
      <c r="V226" s="158">
        <f t="shared" si="41"/>
        <v>2.04</v>
      </c>
      <c r="W226" s="158"/>
      <c r="X226" s="158" t="s">
        <v>150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151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77">
        <v>89</v>
      </c>
      <c r="B227" s="178" t="s">
        <v>398</v>
      </c>
      <c r="C227" s="185" t="s">
        <v>399</v>
      </c>
      <c r="D227" s="179" t="s">
        <v>195</v>
      </c>
      <c r="E227" s="180">
        <v>1</v>
      </c>
      <c r="F227" s="181"/>
      <c r="G227" s="182">
        <f t="shared" si="35"/>
        <v>0</v>
      </c>
      <c r="H227" s="159">
        <v>0</v>
      </c>
      <c r="I227" s="158">
        <f t="shared" si="36"/>
        <v>0</v>
      </c>
      <c r="J227" s="159">
        <v>223.5</v>
      </c>
      <c r="K227" s="158">
        <f t="shared" si="37"/>
        <v>223.5</v>
      </c>
      <c r="L227" s="158">
        <v>15</v>
      </c>
      <c r="M227" s="158">
        <f t="shared" si="38"/>
        <v>0</v>
      </c>
      <c r="N227" s="158">
        <v>0</v>
      </c>
      <c r="O227" s="158">
        <f t="shared" si="39"/>
        <v>0</v>
      </c>
      <c r="P227" s="158">
        <v>0</v>
      </c>
      <c r="Q227" s="158">
        <f t="shared" si="40"/>
        <v>0</v>
      </c>
      <c r="R227" s="158"/>
      <c r="S227" s="158" t="s">
        <v>148</v>
      </c>
      <c r="T227" s="158" t="s">
        <v>148</v>
      </c>
      <c r="U227" s="158">
        <v>0.45350000000000001</v>
      </c>
      <c r="V227" s="158">
        <f t="shared" si="41"/>
        <v>0.45</v>
      </c>
      <c r="W227" s="158"/>
      <c r="X227" s="158" t="s">
        <v>150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151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7">
        <v>90</v>
      </c>
      <c r="B228" s="178" t="s">
        <v>400</v>
      </c>
      <c r="C228" s="185" t="s">
        <v>401</v>
      </c>
      <c r="D228" s="179" t="s">
        <v>195</v>
      </c>
      <c r="E228" s="180">
        <v>1</v>
      </c>
      <c r="F228" s="181"/>
      <c r="G228" s="182">
        <f t="shared" si="35"/>
        <v>0</v>
      </c>
      <c r="H228" s="159">
        <v>0</v>
      </c>
      <c r="I228" s="158">
        <f t="shared" si="36"/>
        <v>0</v>
      </c>
      <c r="J228" s="159">
        <v>178.5</v>
      </c>
      <c r="K228" s="158">
        <f t="shared" si="37"/>
        <v>178.5</v>
      </c>
      <c r="L228" s="158">
        <v>15</v>
      </c>
      <c r="M228" s="158">
        <f t="shared" si="38"/>
        <v>0</v>
      </c>
      <c r="N228" s="158">
        <v>0</v>
      </c>
      <c r="O228" s="158">
        <f t="shared" si="39"/>
        <v>0</v>
      </c>
      <c r="P228" s="158">
        <v>0</v>
      </c>
      <c r="Q228" s="158">
        <f t="shared" si="40"/>
        <v>0</v>
      </c>
      <c r="R228" s="158"/>
      <c r="S228" s="158" t="s">
        <v>148</v>
      </c>
      <c r="T228" s="158" t="s">
        <v>148</v>
      </c>
      <c r="U228" s="158">
        <v>0.36199999999999999</v>
      </c>
      <c r="V228" s="158">
        <f t="shared" si="41"/>
        <v>0.36</v>
      </c>
      <c r="W228" s="158"/>
      <c r="X228" s="158" t="s">
        <v>150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151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7">
        <v>91</v>
      </c>
      <c r="B229" s="178" t="s">
        <v>402</v>
      </c>
      <c r="C229" s="185" t="s">
        <v>403</v>
      </c>
      <c r="D229" s="179" t="s">
        <v>195</v>
      </c>
      <c r="E229" s="180">
        <v>6</v>
      </c>
      <c r="F229" s="181"/>
      <c r="G229" s="182">
        <f t="shared" si="35"/>
        <v>0</v>
      </c>
      <c r="H229" s="159">
        <v>0</v>
      </c>
      <c r="I229" s="158">
        <f t="shared" si="36"/>
        <v>0</v>
      </c>
      <c r="J229" s="159">
        <v>212</v>
      </c>
      <c r="K229" s="158">
        <f t="shared" si="37"/>
        <v>1272</v>
      </c>
      <c r="L229" s="158">
        <v>15</v>
      </c>
      <c r="M229" s="158">
        <f t="shared" si="38"/>
        <v>0</v>
      </c>
      <c r="N229" s="158">
        <v>0</v>
      </c>
      <c r="O229" s="158">
        <f t="shared" si="39"/>
        <v>0</v>
      </c>
      <c r="P229" s="158">
        <v>0</v>
      </c>
      <c r="Q229" s="158">
        <f t="shared" si="40"/>
        <v>0</v>
      </c>
      <c r="R229" s="158"/>
      <c r="S229" s="158" t="s">
        <v>148</v>
      </c>
      <c r="T229" s="158" t="s">
        <v>148</v>
      </c>
      <c r="U229" s="158">
        <v>0.43</v>
      </c>
      <c r="V229" s="158">
        <f t="shared" si="41"/>
        <v>2.58</v>
      </c>
      <c r="W229" s="158"/>
      <c r="X229" s="158" t="s">
        <v>150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151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7">
        <v>92</v>
      </c>
      <c r="B230" s="178" t="s">
        <v>404</v>
      </c>
      <c r="C230" s="185" t="s">
        <v>405</v>
      </c>
      <c r="D230" s="179" t="s">
        <v>198</v>
      </c>
      <c r="E230" s="180">
        <v>0.5</v>
      </c>
      <c r="F230" s="181"/>
      <c r="G230" s="182">
        <f t="shared" si="35"/>
        <v>0</v>
      </c>
      <c r="H230" s="159">
        <v>0</v>
      </c>
      <c r="I230" s="158">
        <f t="shared" si="36"/>
        <v>0</v>
      </c>
      <c r="J230" s="159">
        <v>73.400000000000006</v>
      </c>
      <c r="K230" s="158">
        <f t="shared" si="37"/>
        <v>36.700000000000003</v>
      </c>
      <c r="L230" s="158">
        <v>15</v>
      </c>
      <c r="M230" s="158">
        <f t="shared" si="38"/>
        <v>0</v>
      </c>
      <c r="N230" s="158">
        <v>0</v>
      </c>
      <c r="O230" s="158">
        <f t="shared" si="39"/>
        <v>0</v>
      </c>
      <c r="P230" s="158">
        <v>0</v>
      </c>
      <c r="Q230" s="158">
        <f t="shared" si="40"/>
        <v>0</v>
      </c>
      <c r="R230" s="158"/>
      <c r="S230" s="158" t="s">
        <v>148</v>
      </c>
      <c r="T230" s="158" t="s">
        <v>148</v>
      </c>
      <c r="U230" s="158">
        <v>0.14868000000000001</v>
      </c>
      <c r="V230" s="158">
        <f t="shared" si="41"/>
        <v>7.0000000000000007E-2</v>
      </c>
      <c r="W230" s="158"/>
      <c r="X230" s="158" t="s">
        <v>150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151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77">
        <v>93</v>
      </c>
      <c r="B231" s="178" t="s">
        <v>406</v>
      </c>
      <c r="C231" s="185" t="s">
        <v>407</v>
      </c>
      <c r="D231" s="179" t="s">
        <v>198</v>
      </c>
      <c r="E231" s="180">
        <v>30</v>
      </c>
      <c r="F231" s="181"/>
      <c r="G231" s="182">
        <f t="shared" si="35"/>
        <v>0</v>
      </c>
      <c r="H231" s="159">
        <v>30.07</v>
      </c>
      <c r="I231" s="158">
        <f t="shared" si="36"/>
        <v>902.1</v>
      </c>
      <c r="J231" s="159">
        <v>34.53</v>
      </c>
      <c r="K231" s="158">
        <f t="shared" si="37"/>
        <v>1035.9000000000001</v>
      </c>
      <c r="L231" s="158">
        <v>15</v>
      </c>
      <c r="M231" s="158">
        <f t="shared" si="38"/>
        <v>0</v>
      </c>
      <c r="N231" s="158">
        <v>2.1000000000000001E-4</v>
      </c>
      <c r="O231" s="158">
        <f t="shared" si="39"/>
        <v>0.01</v>
      </c>
      <c r="P231" s="158">
        <v>0</v>
      </c>
      <c r="Q231" s="158">
        <f t="shared" si="40"/>
        <v>0</v>
      </c>
      <c r="R231" s="158"/>
      <c r="S231" s="158" t="s">
        <v>148</v>
      </c>
      <c r="T231" s="158" t="s">
        <v>148</v>
      </c>
      <c r="U231" s="158">
        <v>7.0000000000000007E-2</v>
      </c>
      <c r="V231" s="158">
        <f t="shared" si="41"/>
        <v>2.1</v>
      </c>
      <c r="W231" s="158"/>
      <c r="X231" s="158" t="s">
        <v>150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151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7">
        <v>94</v>
      </c>
      <c r="B232" s="178" t="s">
        <v>408</v>
      </c>
      <c r="C232" s="185" t="s">
        <v>409</v>
      </c>
      <c r="D232" s="179" t="s">
        <v>195</v>
      </c>
      <c r="E232" s="180">
        <v>4</v>
      </c>
      <c r="F232" s="181"/>
      <c r="G232" s="182">
        <f t="shared" si="35"/>
        <v>0</v>
      </c>
      <c r="H232" s="159">
        <v>0</v>
      </c>
      <c r="I232" s="158">
        <f t="shared" si="36"/>
        <v>0</v>
      </c>
      <c r="J232" s="159">
        <v>163</v>
      </c>
      <c r="K232" s="158">
        <f t="shared" si="37"/>
        <v>652</v>
      </c>
      <c r="L232" s="158">
        <v>15</v>
      </c>
      <c r="M232" s="158">
        <f t="shared" si="38"/>
        <v>0</v>
      </c>
      <c r="N232" s="158">
        <v>0</v>
      </c>
      <c r="O232" s="158">
        <f t="shared" si="39"/>
        <v>0</v>
      </c>
      <c r="P232" s="158">
        <v>0</v>
      </c>
      <c r="Q232" s="158">
        <f t="shared" si="40"/>
        <v>0</v>
      </c>
      <c r="R232" s="158"/>
      <c r="S232" s="158" t="s">
        <v>148</v>
      </c>
      <c r="T232" s="158" t="s">
        <v>148</v>
      </c>
      <c r="U232" s="158">
        <v>0.33050000000000002</v>
      </c>
      <c r="V232" s="158">
        <f t="shared" si="41"/>
        <v>1.32</v>
      </c>
      <c r="W232" s="158"/>
      <c r="X232" s="158" t="s">
        <v>150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151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77">
        <v>95</v>
      </c>
      <c r="B233" s="178" t="s">
        <v>410</v>
      </c>
      <c r="C233" s="185" t="s">
        <v>411</v>
      </c>
      <c r="D233" s="179" t="s">
        <v>195</v>
      </c>
      <c r="E233" s="180">
        <v>1</v>
      </c>
      <c r="F233" s="181"/>
      <c r="G233" s="182">
        <f t="shared" si="35"/>
        <v>0</v>
      </c>
      <c r="H233" s="159">
        <v>0</v>
      </c>
      <c r="I233" s="158">
        <f t="shared" si="36"/>
        <v>0</v>
      </c>
      <c r="J233" s="159">
        <v>172.5</v>
      </c>
      <c r="K233" s="158">
        <f t="shared" si="37"/>
        <v>172.5</v>
      </c>
      <c r="L233" s="158">
        <v>15</v>
      </c>
      <c r="M233" s="158">
        <f t="shared" si="38"/>
        <v>0</v>
      </c>
      <c r="N233" s="158">
        <v>0</v>
      </c>
      <c r="O233" s="158">
        <f t="shared" si="39"/>
        <v>0</v>
      </c>
      <c r="P233" s="158">
        <v>0</v>
      </c>
      <c r="Q233" s="158">
        <f t="shared" si="40"/>
        <v>0</v>
      </c>
      <c r="R233" s="158"/>
      <c r="S233" s="158" t="s">
        <v>148</v>
      </c>
      <c r="T233" s="158" t="s">
        <v>148</v>
      </c>
      <c r="U233" s="158">
        <v>0.35</v>
      </c>
      <c r="V233" s="158">
        <f t="shared" si="41"/>
        <v>0.35</v>
      </c>
      <c r="W233" s="158"/>
      <c r="X233" s="158" t="s">
        <v>150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151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7">
        <v>96</v>
      </c>
      <c r="B234" s="178" t="s">
        <v>412</v>
      </c>
      <c r="C234" s="185" t="s">
        <v>413</v>
      </c>
      <c r="D234" s="179" t="s">
        <v>147</v>
      </c>
      <c r="E234" s="180">
        <v>4</v>
      </c>
      <c r="F234" s="181"/>
      <c r="G234" s="182">
        <f t="shared" si="35"/>
        <v>0</v>
      </c>
      <c r="H234" s="159">
        <v>0</v>
      </c>
      <c r="I234" s="158">
        <f t="shared" si="36"/>
        <v>0</v>
      </c>
      <c r="J234" s="159">
        <v>518</v>
      </c>
      <c r="K234" s="158">
        <f t="shared" si="37"/>
        <v>2072</v>
      </c>
      <c r="L234" s="158">
        <v>15</v>
      </c>
      <c r="M234" s="158">
        <f t="shared" si="38"/>
        <v>0</v>
      </c>
      <c r="N234" s="158">
        <v>0</v>
      </c>
      <c r="O234" s="158">
        <f t="shared" si="39"/>
        <v>0</v>
      </c>
      <c r="P234" s="158">
        <v>0</v>
      </c>
      <c r="Q234" s="158">
        <f t="shared" si="40"/>
        <v>0</v>
      </c>
      <c r="R234" s="158"/>
      <c r="S234" s="158" t="s">
        <v>215</v>
      </c>
      <c r="T234" s="158" t="s">
        <v>149</v>
      </c>
      <c r="U234" s="158">
        <v>0</v>
      </c>
      <c r="V234" s="158">
        <f t="shared" si="41"/>
        <v>0</v>
      </c>
      <c r="W234" s="158"/>
      <c r="X234" s="158" t="s">
        <v>150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151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7">
        <v>97</v>
      </c>
      <c r="B235" s="178" t="s">
        <v>414</v>
      </c>
      <c r="C235" s="185" t="s">
        <v>415</v>
      </c>
      <c r="D235" s="179" t="s">
        <v>198</v>
      </c>
      <c r="E235" s="180">
        <v>0.5</v>
      </c>
      <c r="F235" s="181"/>
      <c r="G235" s="182">
        <f t="shared" si="35"/>
        <v>0</v>
      </c>
      <c r="H235" s="159">
        <v>21.2</v>
      </c>
      <c r="I235" s="158">
        <f t="shared" si="36"/>
        <v>10.6</v>
      </c>
      <c r="J235" s="159">
        <v>0</v>
      </c>
      <c r="K235" s="158">
        <f t="shared" si="37"/>
        <v>0</v>
      </c>
      <c r="L235" s="158">
        <v>15</v>
      </c>
      <c r="M235" s="158">
        <f t="shared" si="38"/>
        <v>0</v>
      </c>
      <c r="N235" s="158">
        <v>6.0000000000000002E-5</v>
      </c>
      <c r="O235" s="158">
        <f t="shared" si="39"/>
        <v>0</v>
      </c>
      <c r="P235" s="158">
        <v>0</v>
      </c>
      <c r="Q235" s="158">
        <f t="shared" si="40"/>
        <v>0</v>
      </c>
      <c r="R235" s="158" t="s">
        <v>249</v>
      </c>
      <c r="S235" s="158" t="s">
        <v>148</v>
      </c>
      <c r="T235" s="158" t="s">
        <v>148</v>
      </c>
      <c r="U235" s="158">
        <v>0</v>
      </c>
      <c r="V235" s="158">
        <f t="shared" si="41"/>
        <v>0</v>
      </c>
      <c r="W235" s="158"/>
      <c r="X235" s="158" t="s">
        <v>250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251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77">
        <v>98</v>
      </c>
      <c r="B236" s="178" t="s">
        <v>416</v>
      </c>
      <c r="C236" s="185" t="s">
        <v>417</v>
      </c>
      <c r="D236" s="179" t="s">
        <v>195</v>
      </c>
      <c r="E236" s="180">
        <v>8</v>
      </c>
      <c r="F236" s="181"/>
      <c r="G236" s="182">
        <f t="shared" si="35"/>
        <v>0</v>
      </c>
      <c r="H236" s="159">
        <v>143.5</v>
      </c>
      <c r="I236" s="158">
        <f t="shared" si="36"/>
        <v>1148</v>
      </c>
      <c r="J236" s="159">
        <v>0</v>
      </c>
      <c r="K236" s="158">
        <f t="shared" si="37"/>
        <v>0</v>
      </c>
      <c r="L236" s="158">
        <v>15</v>
      </c>
      <c r="M236" s="158">
        <f t="shared" si="38"/>
        <v>0</v>
      </c>
      <c r="N236" s="158">
        <v>1.0000000000000001E-5</v>
      </c>
      <c r="O236" s="158">
        <f t="shared" si="39"/>
        <v>0</v>
      </c>
      <c r="P236" s="158">
        <v>0</v>
      </c>
      <c r="Q236" s="158">
        <f t="shared" si="40"/>
        <v>0</v>
      </c>
      <c r="R236" s="158" t="s">
        <v>249</v>
      </c>
      <c r="S236" s="158" t="s">
        <v>148</v>
      </c>
      <c r="T236" s="158" t="s">
        <v>148</v>
      </c>
      <c r="U236" s="158">
        <v>0</v>
      </c>
      <c r="V236" s="158">
        <f t="shared" si="41"/>
        <v>0</v>
      </c>
      <c r="W236" s="158"/>
      <c r="X236" s="158" t="s">
        <v>250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251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7">
        <v>99</v>
      </c>
      <c r="B237" s="178" t="s">
        <v>418</v>
      </c>
      <c r="C237" s="185" t="s">
        <v>419</v>
      </c>
      <c r="D237" s="179" t="s">
        <v>195</v>
      </c>
      <c r="E237" s="180">
        <v>1</v>
      </c>
      <c r="F237" s="181"/>
      <c r="G237" s="182">
        <f t="shared" si="35"/>
        <v>0</v>
      </c>
      <c r="H237" s="159">
        <v>557</v>
      </c>
      <c r="I237" s="158">
        <f t="shared" si="36"/>
        <v>557</v>
      </c>
      <c r="J237" s="159">
        <v>0</v>
      </c>
      <c r="K237" s="158">
        <f t="shared" si="37"/>
        <v>0</v>
      </c>
      <c r="L237" s="158">
        <v>15</v>
      </c>
      <c r="M237" s="158">
        <f t="shared" si="38"/>
        <v>0</v>
      </c>
      <c r="N237" s="158">
        <v>2.4000000000000001E-4</v>
      </c>
      <c r="O237" s="158">
        <f t="shared" si="39"/>
        <v>0</v>
      </c>
      <c r="P237" s="158">
        <v>0</v>
      </c>
      <c r="Q237" s="158">
        <f t="shared" si="40"/>
        <v>0</v>
      </c>
      <c r="R237" s="158" t="s">
        <v>249</v>
      </c>
      <c r="S237" s="158" t="s">
        <v>148</v>
      </c>
      <c r="T237" s="158" t="s">
        <v>148</v>
      </c>
      <c r="U237" s="158">
        <v>0</v>
      </c>
      <c r="V237" s="158">
        <f t="shared" si="41"/>
        <v>0</v>
      </c>
      <c r="W237" s="158"/>
      <c r="X237" s="158" t="s">
        <v>250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251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77">
        <v>100</v>
      </c>
      <c r="B238" s="178" t="s">
        <v>420</v>
      </c>
      <c r="C238" s="185" t="s">
        <v>421</v>
      </c>
      <c r="D238" s="179" t="s">
        <v>195</v>
      </c>
      <c r="E238" s="180">
        <v>8</v>
      </c>
      <c r="F238" s="181"/>
      <c r="G238" s="182">
        <f t="shared" si="35"/>
        <v>0</v>
      </c>
      <c r="H238" s="159">
        <v>48.6</v>
      </c>
      <c r="I238" s="158">
        <f t="shared" si="36"/>
        <v>388.8</v>
      </c>
      <c r="J238" s="159">
        <v>0</v>
      </c>
      <c r="K238" s="158">
        <f t="shared" si="37"/>
        <v>0</v>
      </c>
      <c r="L238" s="158">
        <v>15</v>
      </c>
      <c r="M238" s="158">
        <f t="shared" si="38"/>
        <v>0</v>
      </c>
      <c r="N238" s="158">
        <v>1.0000000000000001E-5</v>
      </c>
      <c r="O238" s="158">
        <f t="shared" si="39"/>
        <v>0</v>
      </c>
      <c r="P238" s="158">
        <v>0</v>
      </c>
      <c r="Q238" s="158">
        <f t="shared" si="40"/>
        <v>0</v>
      </c>
      <c r="R238" s="158" t="s">
        <v>249</v>
      </c>
      <c r="S238" s="158" t="s">
        <v>148</v>
      </c>
      <c r="T238" s="158" t="s">
        <v>148</v>
      </c>
      <c r="U238" s="158">
        <v>0</v>
      </c>
      <c r="V238" s="158">
        <f t="shared" si="41"/>
        <v>0</v>
      </c>
      <c r="W238" s="158"/>
      <c r="X238" s="158" t="s">
        <v>250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251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7">
        <v>101</v>
      </c>
      <c r="B239" s="178" t="s">
        <v>422</v>
      </c>
      <c r="C239" s="185" t="s">
        <v>423</v>
      </c>
      <c r="D239" s="179" t="s">
        <v>195</v>
      </c>
      <c r="E239" s="180">
        <v>8</v>
      </c>
      <c r="F239" s="181"/>
      <c r="G239" s="182">
        <f t="shared" si="35"/>
        <v>0</v>
      </c>
      <c r="H239" s="159">
        <v>30.8</v>
      </c>
      <c r="I239" s="158">
        <f t="shared" si="36"/>
        <v>246.4</v>
      </c>
      <c r="J239" s="159">
        <v>0</v>
      </c>
      <c r="K239" s="158">
        <f t="shared" si="37"/>
        <v>0</v>
      </c>
      <c r="L239" s="158">
        <v>15</v>
      </c>
      <c r="M239" s="158">
        <f t="shared" si="38"/>
        <v>0</v>
      </c>
      <c r="N239" s="158">
        <v>5.0000000000000002E-5</v>
      </c>
      <c r="O239" s="158">
        <f t="shared" si="39"/>
        <v>0</v>
      </c>
      <c r="P239" s="158">
        <v>0</v>
      </c>
      <c r="Q239" s="158">
        <f t="shared" si="40"/>
        <v>0</v>
      </c>
      <c r="R239" s="158" t="s">
        <v>249</v>
      </c>
      <c r="S239" s="158" t="s">
        <v>148</v>
      </c>
      <c r="T239" s="158" t="s">
        <v>148</v>
      </c>
      <c r="U239" s="158">
        <v>0</v>
      </c>
      <c r="V239" s="158">
        <f t="shared" si="41"/>
        <v>0</v>
      </c>
      <c r="W239" s="158"/>
      <c r="X239" s="158" t="s">
        <v>250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251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7">
        <v>102</v>
      </c>
      <c r="B240" s="178" t="s">
        <v>424</v>
      </c>
      <c r="C240" s="185" t="s">
        <v>425</v>
      </c>
      <c r="D240" s="179" t="s">
        <v>195</v>
      </c>
      <c r="E240" s="180">
        <v>1</v>
      </c>
      <c r="F240" s="181"/>
      <c r="G240" s="182">
        <f t="shared" si="35"/>
        <v>0</v>
      </c>
      <c r="H240" s="159">
        <v>42.3</v>
      </c>
      <c r="I240" s="158">
        <f t="shared" si="36"/>
        <v>42.3</v>
      </c>
      <c r="J240" s="159">
        <v>0</v>
      </c>
      <c r="K240" s="158">
        <f t="shared" si="37"/>
        <v>0</v>
      </c>
      <c r="L240" s="158">
        <v>15</v>
      </c>
      <c r="M240" s="158">
        <f t="shared" si="38"/>
        <v>0</v>
      </c>
      <c r="N240" s="158">
        <v>0</v>
      </c>
      <c r="O240" s="158">
        <f t="shared" si="39"/>
        <v>0</v>
      </c>
      <c r="P240" s="158">
        <v>0</v>
      </c>
      <c r="Q240" s="158">
        <f t="shared" si="40"/>
        <v>0</v>
      </c>
      <c r="R240" s="158" t="s">
        <v>249</v>
      </c>
      <c r="S240" s="158" t="s">
        <v>148</v>
      </c>
      <c r="T240" s="158" t="s">
        <v>148</v>
      </c>
      <c r="U240" s="158">
        <v>0</v>
      </c>
      <c r="V240" s="158">
        <f t="shared" si="41"/>
        <v>0</v>
      </c>
      <c r="W240" s="158"/>
      <c r="X240" s="158" t="s">
        <v>250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251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7">
        <v>103</v>
      </c>
      <c r="B241" s="178" t="s">
        <v>426</v>
      </c>
      <c r="C241" s="185" t="s">
        <v>427</v>
      </c>
      <c r="D241" s="179" t="s">
        <v>195</v>
      </c>
      <c r="E241" s="180">
        <v>4</v>
      </c>
      <c r="F241" s="181"/>
      <c r="G241" s="182">
        <f t="shared" si="35"/>
        <v>0</v>
      </c>
      <c r="H241" s="159">
        <v>13</v>
      </c>
      <c r="I241" s="158">
        <f t="shared" si="36"/>
        <v>52</v>
      </c>
      <c r="J241" s="159">
        <v>0</v>
      </c>
      <c r="K241" s="158">
        <f t="shared" si="37"/>
        <v>0</v>
      </c>
      <c r="L241" s="158">
        <v>15</v>
      </c>
      <c r="M241" s="158">
        <f t="shared" si="38"/>
        <v>0</v>
      </c>
      <c r="N241" s="158">
        <v>4.0000000000000003E-5</v>
      </c>
      <c r="O241" s="158">
        <f t="shared" si="39"/>
        <v>0</v>
      </c>
      <c r="P241" s="158">
        <v>0</v>
      </c>
      <c r="Q241" s="158">
        <f t="shared" si="40"/>
        <v>0</v>
      </c>
      <c r="R241" s="158" t="s">
        <v>249</v>
      </c>
      <c r="S241" s="158" t="s">
        <v>148</v>
      </c>
      <c r="T241" s="158" t="s">
        <v>148</v>
      </c>
      <c r="U241" s="158">
        <v>0</v>
      </c>
      <c r="V241" s="158">
        <f t="shared" si="41"/>
        <v>0</v>
      </c>
      <c r="W241" s="158"/>
      <c r="X241" s="158" t="s">
        <v>250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251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7">
        <v>104</v>
      </c>
      <c r="B242" s="178" t="s">
        <v>428</v>
      </c>
      <c r="C242" s="185" t="s">
        <v>429</v>
      </c>
      <c r="D242" s="179" t="s">
        <v>195</v>
      </c>
      <c r="E242" s="180">
        <v>5</v>
      </c>
      <c r="F242" s="181"/>
      <c r="G242" s="182">
        <f t="shared" si="35"/>
        <v>0</v>
      </c>
      <c r="H242" s="159">
        <v>1043</v>
      </c>
      <c r="I242" s="158">
        <f t="shared" si="36"/>
        <v>5215</v>
      </c>
      <c r="J242" s="159">
        <v>0</v>
      </c>
      <c r="K242" s="158">
        <f t="shared" si="37"/>
        <v>0</v>
      </c>
      <c r="L242" s="158">
        <v>15</v>
      </c>
      <c r="M242" s="158">
        <f t="shared" si="38"/>
        <v>0</v>
      </c>
      <c r="N242" s="158">
        <v>4.0000000000000001E-3</v>
      </c>
      <c r="O242" s="158">
        <f t="shared" si="39"/>
        <v>0.02</v>
      </c>
      <c r="P242" s="158">
        <v>0</v>
      </c>
      <c r="Q242" s="158">
        <f t="shared" si="40"/>
        <v>0</v>
      </c>
      <c r="R242" s="158" t="s">
        <v>249</v>
      </c>
      <c r="S242" s="158" t="s">
        <v>148</v>
      </c>
      <c r="T242" s="158" t="s">
        <v>148</v>
      </c>
      <c r="U242" s="158">
        <v>0</v>
      </c>
      <c r="V242" s="158">
        <f t="shared" si="41"/>
        <v>0</v>
      </c>
      <c r="W242" s="158"/>
      <c r="X242" s="158" t="s">
        <v>250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251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7">
        <v>105</v>
      </c>
      <c r="B243" s="178" t="s">
        <v>430</v>
      </c>
      <c r="C243" s="185" t="s">
        <v>431</v>
      </c>
      <c r="D243" s="179" t="s">
        <v>195</v>
      </c>
      <c r="E243" s="180">
        <v>1</v>
      </c>
      <c r="F243" s="181"/>
      <c r="G243" s="182">
        <f t="shared" si="35"/>
        <v>0</v>
      </c>
      <c r="H243" s="159">
        <v>1210</v>
      </c>
      <c r="I243" s="158">
        <f t="shared" si="36"/>
        <v>1210</v>
      </c>
      <c r="J243" s="159">
        <v>0</v>
      </c>
      <c r="K243" s="158">
        <f t="shared" si="37"/>
        <v>0</v>
      </c>
      <c r="L243" s="158">
        <v>15</v>
      </c>
      <c r="M243" s="158">
        <f t="shared" si="38"/>
        <v>0</v>
      </c>
      <c r="N243" s="158">
        <v>4.0000000000000001E-3</v>
      </c>
      <c r="O243" s="158">
        <f t="shared" si="39"/>
        <v>0</v>
      </c>
      <c r="P243" s="158">
        <v>0</v>
      </c>
      <c r="Q243" s="158">
        <f t="shared" si="40"/>
        <v>0</v>
      </c>
      <c r="R243" s="158"/>
      <c r="S243" s="158" t="s">
        <v>215</v>
      </c>
      <c r="T243" s="158" t="s">
        <v>149</v>
      </c>
      <c r="U243" s="158">
        <v>0</v>
      </c>
      <c r="V243" s="158">
        <f t="shared" si="41"/>
        <v>0</v>
      </c>
      <c r="W243" s="158"/>
      <c r="X243" s="158" t="s">
        <v>250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251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7">
        <v>106</v>
      </c>
      <c r="B244" s="178" t="s">
        <v>432</v>
      </c>
      <c r="C244" s="185" t="s">
        <v>433</v>
      </c>
      <c r="D244" s="179" t="s">
        <v>195</v>
      </c>
      <c r="E244" s="180">
        <v>1</v>
      </c>
      <c r="F244" s="181"/>
      <c r="G244" s="182">
        <f t="shared" si="35"/>
        <v>0</v>
      </c>
      <c r="H244" s="159">
        <v>978</v>
      </c>
      <c r="I244" s="158">
        <f t="shared" si="36"/>
        <v>978</v>
      </c>
      <c r="J244" s="159">
        <v>0</v>
      </c>
      <c r="K244" s="158">
        <f t="shared" si="37"/>
        <v>0</v>
      </c>
      <c r="L244" s="158">
        <v>15</v>
      </c>
      <c r="M244" s="158">
        <f t="shared" si="38"/>
        <v>0</v>
      </c>
      <c r="N244" s="158">
        <v>2.63E-2</v>
      </c>
      <c r="O244" s="158">
        <f t="shared" si="39"/>
        <v>0.03</v>
      </c>
      <c r="P244" s="158">
        <v>0</v>
      </c>
      <c r="Q244" s="158">
        <f t="shared" si="40"/>
        <v>0</v>
      </c>
      <c r="R244" s="158"/>
      <c r="S244" s="158" t="s">
        <v>215</v>
      </c>
      <c r="T244" s="158" t="s">
        <v>149</v>
      </c>
      <c r="U244" s="158">
        <v>0</v>
      </c>
      <c r="V244" s="158">
        <f t="shared" si="41"/>
        <v>0</v>
      </c>
      <c r="W244" s="158"/>
      <c r="X244" s="158" t="s">
        <v>250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251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77">
        <v>107</v>
      </c>
      <c r="B245" s="178" t="s">
        <v>434</v>
      </c>
      <c r="C245" s="185" t="s">
        <v>435</v>
      </c>
      <c r="D245" s="179" t="s">
        <v>195</v>
      </c>
      <c r="E245" s="180">
        <v>2</v>
      </c>
      <c r="F245" s="181"/>
      <c r="G245" s="182">
        <f t="shared" si="35"/>
        <v>0</v>
      </c>
      <c r="H245" s="159">
        <v>199.5</v>
      </c>
      <c r="I245" s="158">
        <f t="shared" si="36"/>
        <v>399</v>
      </c>
      <c r="J245" s="159">
        <v>0</v>
      </c>
      <c r="K245" s="158">
        <f t="shared" si="37"/>
        <v>0</v>
      </c>
      <c r="L245" s="158">
        <v>15</v>
      </c>
      <c r="M245" s="158">
        <f t="shared" si="38"/>
        <v>0</v>
      </c>
      <c r="N245" s="158">
        <v>1.8000000000000001E-4</v>
      </c>
      <c r="O245" s="158">
        <f t="shared" si="39"/>
        <v>0</v>
      </c>
      <c r="P245" s="158">
        <v>0</v>
      </c>
      <c r="Q245" s="158">
        <f t="shared" si="40"/>
        <v>0</v>
      </c>
      <c r="R245" s="158" t="s">
        <v>249</v>
      </c>
      <c r="S245" s="158" t="s">
        <v>148</v>
      </c>
      <c r="T245" s="158" t="s">
        <v>148</v>
      </c>
      <c r="U245" s="158">
        <v>0</v>
      </c>
      <c r="V245" s="158">
        <f t="shared" si="41"/>
        <v>0</v>
      </c>
      <c r="W245" s="158"/>
      <c r="X245" s="158" t="s">
        <v>250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251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77">
        <v>108</v>
      </c>
      <c r="B246" s="178" t="s">
        <v>436</v>
      </c>
      <c r="C246" s="185" t="s">
        <v>437</v>
      </c>
      <c r="D246" s="179" t="s">
        <v>195</v>
      </c>
      <c r="E246" s="180">
        <v>1</v>
      </c>
      <c r="F246" s="181"/>
      <c r="G246" s="182">
        <f t="shared" si="35"/>
        <v>0</v>
      </c>
      <c r="H246" s="159">
        <v>145</v>
      </c>
      <c r="I246" s="158">
        <f t="shared" si="36"/>
        <v>145</v>
      </c>
      <c r="J246" s="159">
        <v>0</v>
      </c>
      <c r="K246" s="158">
        <f t="shared" si="37"/>
        <v>0</v>
      </c>
      <c r="L246" s="158">
        <v>15</v>
      </c>
      <c r="M246" s="158">
        <f t="shared" si="38"/>
        <v>0</v>
      </c>
      <c r="N246" s="158">
        <v>1.8000000000000001E-4</v>
      </c>
      <c r="O246" s="158">
        <f t="shared" si="39"/>
        <v>0</v>
      </c>
      <c r="P246" s="158">
        <v>0</v>
      </c>
      <c r="Q246" s="158">
        <f t="shared" si="40"/>
        <v>0</v>
      </c>
      <c r="R246" s="158" t="s">
        <v>249</v>
      </c>
      <c r="S246" s="158" t="s">
        <v>148</v>
      </c>
      <c r="T246" s="158" t="s">
        <v>148</v>
      </c>
      <c r="U246" s="158">
        <v>0</v>
      </c>
      <c r="V246" s="158">
        <f t="shared" si="41"/>
        <v>0</v>
      </c>
      <c r="W246" s="158"/>
      <c r="X246" s="158" t="s">
        <v>250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251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7">
        <v>109</v>
      </c>
      <c r="B247" s="178" t="s">
        <v>438</v>
      </c>
      <c r="C247" s="185" t="s">
        <v>439</v>
      </c>
      <c r="D247" s="179" t="s">
        <v>195</v>
      </c>
      <c r="E247" s="180">
        <v>1</v>
      </c>
      <c r="F247" s="181"/>
      <c r="G247" s="182">
        <f t="shared" si="35"/>
        <v>0</v>
      </c>
      <c r="H247" s="159">
        <v>378</v>
      </c>
      <c r="I247" s="158">
        <f t="shared" si="36"/>
        <v>378</v>
      </c>
      <c r="J247" s="159">
        <v>0</v>
      </c>
      <c r="K247" s="158">
        <f t="shared" si="37"/>
        <v>0</v>
      </c>
      <c r="L247" s="158">
        <v>15</v>
      </c>
      <c r="M247" s="158">
        <f t="shared" si="38"/>
        <v>0</v>
      </c>
      <c r="N247" s="158">
        <v>4.0000000000000002E-4</v>
      </c>
      <c r="O247" s="158">
        <f t="shared" si="39"/>
        <v>0</v>
      </c>
      <c r="P247" s="158">
        <v>0</v>
      </c>
      <c r="Q247" s="158">
        <f t="shared" si="40"/>
        <v>0</v>
      </c>
      <c r="R247" s="158" t="s">
        <v>249</v>
      </c>
      <c r="S247" s="158" t="s">
        <v>148</v>
      </c>
      <c r="T247" s="158" t="s">
        <v>148</v>
      </c>
      <c r="U247" s="158">
        <v>0</v>
      </c>
      <c r="V247" s="158">
        <f t="shared" si="41"/>
        <v>0</v>
      </c>
      <c r="W247" s="158"/>
      <c r="X247" s="158" t="s">
        <v>250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77">
        <v>110</v>
      </c>
      <c r="B248" s="178" t="s">
        <v>440</v>
      </c>
      <c r="C248" s="185" t="s">
        <v>441</v>
      </c>
      <c r="D248" s="179" t="s">
        <v>195</v>
      </c>
      <c r="E248" s="180">
        <v>1</v>
      </c>
      <c r="F248" s="181"/>
      <c r="G248" s="182">
        <f t="shared" si="35"/>
        <v>0</v>
      </c>
      <c r="H248" s="159">
        <v>885</v>
      </c>
      <c r="I248" s="158">
        <f t="shared" si="36"/>
        <v>885</v>
      </c>
      <c r="J248" s="159">
        <v>0</v>
      </c>
      <c r="K248" s="158">
        <f t="shared" si="37"/>
        <v>0</v>
      </c>
      <c r="L248" s="158">
        <v>15</v>
      </c>
      <c r="M248" s="158">
        <f t="shared" si="38"/>
        <v>0</v>
      </c>
      <c r="N248" s="158">
        <v>5.0000000000000001E-4</v>
      </c>
      <c r="O248" s="158">
        <f t="shared" si="39"/>
        <v>0</v>
      </c>
      <c r="P248" s="158">
        <v>0</v>
      </c>
      <c r="Q248" s="158">
        <f t="shared" si="40"/>
        <v>0</v>
      </c>
      <c r="R248" s="158" t="s">
        <v>249</v>
      </c>
      <c r="S248" s="158" t="s">
        <v>148</v>
      </c>
      <c r="T248" s="158" t="s">
        <v>148</v>
      </c>
      <c r="U248" s="158">
        <v>0</v>
      </c>
      <c r="V248" s="158">
        <f t="shared" si="41"/>
        <v>0</v>
      </c>
      <c r="W248" s="158"/>
      <c r="X248" s="158" t="s">
        <v>250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77">
        <v>111</v>
      </c>
      <c r="B249" s="178" t="s">
        <v>442</v>
      </c>
      <c r="C249" s="185" t="s">
        <v>443</v>
      </c>
      <c r="D249" s="179" t="s">
        <v>195</v>
      </c>
      <c r="E249" s="180">
        <v>2</v>
      </c>
      <c r="F249" s="181"/>
      <c r="G249" s="182">
        <f t="shared" si="35"/>
        <v>0</v>
      </c>
      <c r="H249" s="159">
        <v>1416</v>
      </c>
      <c r="I249" s="158">
        <f t="shared" si="36"/>
        <v>2832</v>
      </c>
      <c r="J249" s="159">
        <v>0</v>
      </c>
      <c r="K249" s="158">
        <f t="shared" si="37"/>
        <v>0</v>
      </c>
      <c r="L249" s="158">
        <v>15</v>
      </c>
      <c r="M249" s="158">
        <f t="shared" si="38"/>
        <v>0</v>
      </c>
      <c r="N249" s="158">
        <v>2.7E-4</v>
      </c>
      <c r="O249" s="158">
        <f t="shared" si="39"/>
        <v>0</v>
      </c>
      <c r="P249" s="158">
        <v>0</v>
      </c>
      <c r="Q249" s="158">
        <f t="shared" si="40"/>
        <v>0</v>
      </c>
      <c r="R249" s="158" t="s">
        <v>249</v>
      </c>
      <c r="S249" s="158" t="s">
        <v>148</v>
      </c>
      <c r="T249" s="158" t="s">
        <v>148</v>
      </c>
      <c r="U249" s="158">
        <v>0</v>
      </c>
      <c r="V249" s="158">
        <f t="shared" si="41"/>
        <v>0</v>
      </c>
      <c r="W249" s="158"/>
      <c r="X249" s="158" t="s">
        <v>250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251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7">
        <v>112</v>
      </c>
      <c r="B250" s="178" t="s">
        <v>444</v>
      </c>
      <c r="C250" s="185" t="s">
        <v>445</v>
      </c>
      <c r="D250" s="179" t="s">
        <v>446</v>
      </c>
      <c r="E250" s="180">
        <v>5</v>
      </c>
      <c r="F250" s="181"/>
      <c r="G250" s="182">
        <f t="shared" si="35"/>
        <v>0</v>
      </c>
      <c r="H250" s="159">
        <v>12</v>
      </c>
      <c r="I250" s="158">
        <f t="shared" si="36"/>
        <v>60</v>
      </c>
      <c r="J250" s="159">
        <v>0</v>
      </c>
      <c r="K250" s="158">
        <f t="shared" si="37"/>
        <v>0</v>
      </c>
      <c r="L250" s="158">
        <v>15</v>
      </c>
      <c r="M250" s="158">
        <f t="shared" si="38"/>
        <v>0</v>
      </c>
      <c r="N250" s="158">
        <v>1</v>
      </c>
      <c r="O250" s="158">
        <f t="shared" si="39"/>
        <v>5</v>
      </c>
      <c r="P250" s="158">
        <v>0</v>
      </c>
      <c r="Q250" s="158">
        <f t="shared" si="40"/>
        <v>0</v>
      </c>
      <c r="R250" s="158" t="s">
        <v>249</v>
      </c>
      <c r="S250" s="158" t="s">
        <v>148</v>
      </c>
      <c r="T250" s="158" t="s">
        <v>149</v>
      </c>
      <c r="U250" s="158">
        <v>0</v>
      </c>
      <c r="V250" s="158">
        <f t="shared" si="41"/>
        <v>0</v>
      </c>
      <c r="W250" s="158"/>
      <c r="X250" s="158" t="s">
        <v>250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251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77">
        <v>113</v>
      </c>
      <c r="B251" s="178" t="s">
        <v>447</v>
      </c>
      <c r="C251" s="185" t="s">
        <v>448</v>
      </c>
      <c r="D251" s="179" t="s">
        <v>214</v>
      </c>
      <c r="E251" s="180">
        <v>1</v>
      </c>
      <c r="F251" s="181"/>
      <c r="G251" s="182">
        <f t="shared" si="35"/>
        <v>0</v>
      </c>
      <c r="H251" s="159">
        <v>0</v>
      </c>
      <c r="I251" s="158">
        <f t="shared" si="36"/>
        <v>0</v>
      </c>
      <c r="J251" s="159">
        <v>5000</v>
      </c>
      <c r="K251" s="158">
        <f t="shared" si="37"/>
        <v>5000</v>
      </c>
      <c r="L251" s="158">
        <v>15</v>
      </c>
      <c r="M251" s="158">
        <f t="shared" si="38"/>
        <v>0</v>
      </c>
      <c r="N251" s="158">
        <v>0</v>
      </c>
      <c r="O251" s="158">
        <f t="shared" si="39"/>
        <v>0</v>
      </c>
      <c r="P251" s="158">
        <v>0</v>
      </c>
      <c r="Q251" s="158">
        <f t="shared" si="40"/>
        <v>0</v>
      </c>
      <c r="R251" s="158"/>
      <c r="S251" s="158" t="s">
        <v>215</v>
      </c>
      <c r="T251" s="158" t="s">
        <v>149</v>
      </c>
      <c r="U251" s="158">
        <v>0</v>
      </c>
      <c r="V251" s="158">
        <f t="shared" si="41"/>
        <v>0</v>
      </c>
      <c r="W251" s="158"/>
      <c r="X251" s="158" t="s">
        <v>185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186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x14ac:dyDescent="0.2">
      <c r="A252" s="165" t="s">
        <v>143</v>
      </c>
      <c r="B252" s="166" t="s">
        <v>111</v>
      </c>
      <c r="C252" s="184" t="s">
        <v>112</v>
      </c>
      <c r="D252" s="167"/>
      <c r="E252" s="168"/>
      <c r="F252" s="169"/>
      <c r="G252" s="170">
        <f>SUMIF(AG253:AG255,"&lt;&gt;NOR",G253:G255)</f>
        <v>0</v>
      </c>
      <c r="H252" s="164"/>
      <c r="I252" s="164">
        <f>SUM(I253:I255)</f>
        <v>227.07</v>
      </c>
      <c r="J252" s="164"/>
      <c r="K252" s="164">
        <f>SUM(K253:K255)</f>
        <v>215.93</v>
      </c>
      <c r="L252" s="164"/>
      <c r="M252" s="164">
        <f>SUM(M253:M255)</f>
        <v>0</v>
      </c>
      <c r="N252" s="164"/>
      <c r="O252" s="164">
        <f>SUM(O253:O255)</f>
        <v>0</v>
      </c>
      <c r="P252" s="164"/>
      <c r="Q252" s="164">
        <f>SUM(Q253:Q255)</f>
        <v>0</v>
      </c>
      <c r="R252" s="164"/>
      <c r="S252" s="164"/>
      <c r="T252" s="164"/>
      <c r="U252" s="164"/>
      <c r="V252" s="164">
        <f>SUM(V253:V255)</f>
        <v>0.44</v>
      </c>
      <c r="W252" s="164"/>
      <c r="X252" s="164"/>
      <c r="AG252" t="s">
        <v>144</v>
      </c>
    </row>
    <row r="253" spans="1:60" outlineLevel="1" x14ac:dyDescent="0.2">
      <c r="A253" s="177">
        <v>114</v>
      </c>
      <c r="B253" s="178" t="s">
        <v>449</v>
      </c>
      <c r="C253" s="185" t="s">
        <v>450</v>
      </c>
      <c r="D253" s="179" t="s">
        <v>195</v>
      </c>
      <c r="E253" s="180">
        <v>1</v>
      </c>
      <c r="F253" s="181"/>
      <c r="G253" s="182">
        <f>ROUND(E253*F253,2)</f>
        <v>0</v>
      </c>
      <c r="H253" s="159">
        <v>75.069999999999993</v>
      </c>
      <c r="I253" s="158">
        <f>ROUND(E253*H253,2)</f>
        <v>75.069999999999993</v>
      </c>
      <c r="J253" s="159">
        <v>116.43</v>
      </c>
      <c r="K253" s="158">
        <f>ROUND(E253*J253,2)</f>
        <v>116.43</v>
      </c>
      <c r="L253" s="158">
        <v>15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148</v>
      </c>
      <c r="T253" s="158" t="s">
        <v>148</v>
      </c>
      <c r="U253" s="158">
        <v>0.23599999999999999</v>
      </c>
      <c r="V253" s="158">
        <f>ROUND(E253*U253,2)</f>
        <v>0.24</v>
      </c>
      <c r="W253" s="158"/>
      <c r="X253" s="158" t="s">
        <v>150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151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77">
        <v>115</v>
      </c>
      <c r="B254" s="178" t="s">
        <v>451</v>
      </c>
      <c r="C254" s="185" t="s">
        <v>452</v>
      </c>
      <c r="D254" s="179" t="s">
        <v>195</v>
      </c>
      <c r="E254" s="180">
        <v>1</v>
      </c>
      <c r="F254" s="181"/>
      <c r="G254" s="182">
        <f>ROUND(E254*F254,2)</f>
        <v>0</v>
      </c>
      <c r="H254" s="159">
        <v>0</v>
      </c>
      <c r="I254" s="158">
        <f>ROUND(E254*H254,2)</f>
        <v>0</v>
      </c>
      <c r="J254" s="159">
        <v>99.5</v>
      </c>
      <c r="K254" s="158">
        <f>ROUND(E254*J254,2)</f>
        <v>99.5</v>
      </c>
      <c r="L254" s="158">
        <v>15</v>
      </c>
      <c r="M254" s="158">
        <f>G254*(1+L254/100)</f>
        <v>0</v>
      </c>
      <c r="N254" s="158">
        <v>0</v>
      </c>
      <c r="O254" s="158">
        <f>ROUND(E254*N254,2)</f>
        <v>0</v>
      </c>
      <c r="P254" s="158">
        <v>0</v>
      </c>
      <c r="Q254" s="158">
        <f>ROUND(E254*P254,2)</f>
        <v>0</v>
      </c>
      <c r="R254" s="158"/>
      <c r="S254" s="158" t="s">
        <v>148</v>
      </c>
      <c r="T254" s="158" t="s">
        <v>148</v>
      </c>
      <c r="U254" s="158">
        <v>0.20166999999999999</v>
      </c>
      <c r="V254" s="158">
        <f>ROUND(E254*U254,2)</f>
        <v>0.2</v>
      </c>
      <c r="W254" s="158"/>
      <c r="X254" s="158" t="s">
        <v>150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151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77">
        <v>116</v>
      </c>
      <c r="B255" s="178" t="s">
        <v>453</v>
      </c>
      <c r="C255" s="185" t="s">
        <v>454</v>
      </c>
      <c r="D255" s="179" t="s">
        <v>195</v>
      </c>
      <c r="E255" s="180">
        <v>1</v>
      </c>
      <c r="F255" s="181"/>
      <c r="G255" s="182">
        <f>ROUND(E255*F255,2)</f>
        <v>0</v>
      </c>
      <c r="H255" s="159">
        <v>152</v>
      </c>
      <c r="I255" s="158">
        <f>ROUND(E255*H255,2)</f>
        <v>152</v>
      </c>
      <c r="J255" s="159">
        <v>0</v>
      </c>
      <c r="K255" s="158">
        <f>ROUND(E255*J255,2)</f>
        <v>0</v>
      </c>
      <c r="L255" s="158">
        <v>15</v>
      </c>
      <c r="M255" s="158">
        <f>G255*(1+L255/100)</f>
        <v>0</v>
      </c>
      <c r="N255" s="158">
        <v>1.0000000000000001E-5</v>
      </c>
      <c r="O255" s="158">
        <f>ROUND(E255*N255,2)</f>
        <v>0</v>
      </c>
      <c r="P255" s="158">
        <v>0</v>
      </c>
      <c r="Q255" s="158">
        <f>ROUND(E255*P255,2)</f>
        <v>0</v>
      </c>
      <c r="R255" s="158" t="s">
        <v>249</v>
      </c>
      <c r="S255" s="158" t="s">
        <v>148</v>
      </c>
      <c r="T255" s="158" t="s">
        <v>148</v>
      </c>
      <c r="U255" s="158">
        <v>0</v>
      </c>
      <c r="V255" s="158">
        <f>ROUND(E255*U255,2)</f>
        <v>0</v>
      </c>
      <c r="W255" s="158"/>
      <c r="X255" s="158" t="s">
        <v>250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251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x14ac:dyDescent="0.2">
      <c r="A256" s="165" t="s">
        <v>143</v>
      </c>
      <c r="B256" s="166" t="s">
        <v>113</v>
      </c>
      <c r="C256" s="184" t="s">
        <v>114</v>
      </c>
      <c r="D256" s="167"/>
      <c r="E256" s="168"/>
      <c r="F256" s="169"/>
      <c r="G256" s="170">
        <f>SUMIF(AG257:AG263,"&lt;&gt;NOR",G257:G263)</f>
        <v>0</v>
      </c>
      <c r="H256" s="164"/>
      <c r="I256" s="164">
        <f>SUM(I257:I263)</f>
        <v>0</v>
      </c>
      <c r="J256" s="164"/>
      <c r="K256" s="164">
        <f>SUM(K257:K263)</f>
        <v>1965.26</v>
      </c>
      <c r="L256" s="164"/>
      <c r="M256" s="164">
        <f>SUM(M257:M263)</f>
        <v>0</v>
      </c>
      <c r="N256" s="164"/>
      <c r="O256" s="164">
        <f>SUM(O257:O263)</f>
        <v>0</v>
      </c>
      <c r="P256" s="164"/>
      <c r="Q256" s="164">
        <f>SUM(Q257:Q263)</f>
        <v>0</v>
      </c>
      <c r="R256" s="164"/>
      <c r="S256" s="164"/>
      <c r="T256" s="164"/>
      <c r="U256" s="164"/>
      <c r="V256" s="164">
        <f>SUM(V257:V263)</f>
        <v>3.0700000000000003</v>
      </c>
      <c r="W256" s="164"/>
      <c r="X256" s="164"/>
      <c r="AG256" t="s">
        <v>144</v>
      </c>
    </row>
    <row r="257" spans="1:60" outlineLevel="1" x14ac:dyDescent="0.2">
      <c r="A257" s="177">
        <v>117</v>
      </c>
      <c r="B257" s="178" t="s">
        <v>455</v>
      </c>
      <c r="C257" s="185" t="s">
        <v>456</v>
      </c>
      <c r="D257" s="179" t="s">
        <v>457</v>
      </c>
      <c r="E257" s="180">
        <v>1</v>
      </c>
      <c r="F257" s="181"/>
      <c r="G257" s="182">
        <f t="shared" ref="G257:G263" si="42">ROUND(E257*F257,2)</f>
        <v>0</v>
      </c>
      <c r="H257" s="159">
        <v>0</v>
      </c>
      <c r="I257" s="158">
        <f t="shared" ref="I257:I263" si="43">ROUND(E257*H257,2)</f>
        <v>0</v>
      </c>
      <c r="J257" s="159">
        <v>49.7</v>
      </c>
      <c r="K257" s="158">
        <f t="shared" ref="K257:K263" si="44">ROUND(E257*J257,2)</f>
        <v>49.7</v>
      </c>
      <c r="L257" s="158">
        <v>15</v>
      </c>
      <c r="M257" s="158">
        <f t="shared" ref="M257:M263" si="45">G257*(1+L257/100)</f>
        <v>0</v>
      </c>
      <c r="N257" s="158">
        <v>0</v>
      </c>
      <c r="O257" s="158">
        <f t="shared" ref="O257:O263" si="46">ROUND(E257*N257,2)</f>
        <v>0</v>
      </c>
      <c r="P257" s="158">
        <v>0</v>
      </c>
      <c r="Q257" s="158">
        <f t="shared" ref="Q257:Q263" si="47">ROUND(E257*P257,2)</f>
        <v>0</v>
      </c>
      <c r="R257" s="158"/>
      <c r="S257" s="158" t="s">
        <v>148</v>
      </c>
      <c r="T257" s="158" t="s">
        <v>148</v>
      </c>
      <c r="U257" s="158">
        <v>0</v>
      </c>
      <c r="V257" s="158">
        <f t="shared" ref="V257:V263" si="48">ROUND(E257*U257,2)</f>
        <v>0</v>
      </c>
      <c r="W257" s="158"/>
      <c r="X257" s="158" t="s">
        <v>150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151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7">
        <v>118</v>
      </c>
      <c r="B258" s="178" t="s">
        <v>458</v>
      </c>
      <c r="C258" s="185" t="s">
        <v>459</v>
      </c>
      <c r="D258" s="179" t="s">
        <v>209</v>
      </c>
      <c r="E258" s="180">
        <v>1.11175</v>
      </c>
      <c r="F258" s="181"/>
      <c r="G258" s="182">
        <f t="shared" si="42"/>
        <v>0</v>
      </c>
      <c r="H258" s="159">
        <v>0</v>
      </c>
      <c r="I258" s="158">
        <f t="shared" si="43"/>
        <v>0</v>
      </c>
      <c r="J258" s="159">
        <v>168.5</v>
      </c>
      <c r="K258" s="158">
        <f t="shared" si="44"/>
        <v>187.33</v>
      </c>
      <c r="L258" s="158">
        <v>15</v>
      </c>
      <c r="M258" s="158">
        <f t="shared" si="45"/>
        <v>0</v>
      </c>
      <c r="N258" s="158">
        <v>0</v>
      </c>
      <c r="O258" s="158">
        <f t="shared" si="46"/>
        <v>0</v>
      </c>
      <c r="P258" s="158">
        <v>0</v>
      </c>
      <c r="Q258" s="158">
        <f t="shared" si="47"/>
        <v>0</v>
      </c>
      <c r="R258" s="158"/>
      <c r="S258" s="158" t="s">
        <v>148</v>
      </c>
      <c r="T258" s="158" t="s">
        <v>148</v>
      </c>
      <c r="U258" s="158">
        <v>0.27700000000000002</v>
      </c>
      <c r="V258" s="158">
        <f t="shared" si="48"/>
        <v>0.31</v>
      </c>
      <c r="W258" s="158"/>
      <c r="X258" s="158" t="s">
        <v>460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461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77">
        <v>119</v>
      </c>
      <c r="B259" s="178" t="s">
        <v>462</v>
      </c>
      <c r="C259" s="185" t="s">
        <v>463</v>
      </c>
      <c r="D259" s="179" t="s">
        <v>209</v>
      </c>
      <c r="E259" s="180">
        <v>1.11175</v>
      </c>
      <c r="F259" s="181"/>
      <c r="G259" s="182">
        <f t="shared" si="42"/>
        <v>0</v>
      </c>
      <c r="H259" s="159">
        <v>0</v>
      </c>
      <c r="I259" s="158">
        <f t="shared" si="43"/>
        <v>0</v>
      </c>
      <c r="J259" s="159">
        <v>234.5</v>
      </c>
      <c r="K259" s="158">
        <f t="shared" si="44"/>
        <v>260.70999999999998</v>
      </c>
      <c r="L259" s="158">
        <v>15</v>
      </c>
      <c r="M259" s="158">
        <f t="shared" si="45"/>
        <v>0</v>
      </c>
      <c r="N259" s="158">
        <v>0</v>
      </c>
      <c r="O259" s="158">
        <f t="shared" si="46"/>
        <v>0</v>
      </c>
      <c r="P259" s="158">
        <v>0</v>
      </c>
      <c r="Q259" s="158">
        <f t="shared" si="47"/>
        <v>0</v>
      </c>
      <c r="R259" s="158"/>
      <c r="S259" s="158" t="s">
        <v>148</v>
      </c>
      <c r="T259" s="158" t="s">
        <v>148</v>
      </c>
      <c r="U259" s="158">
        <v>0.49</v>
      </c>
      <c r="V259" s="158">
        <f t="shared" si="48"/>
        <v>0.54</v>
      </c>
      <c r="W259" s="158"/>
      <c r="X259" s="158" t="s">
        <v>460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461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77">
        <v>120</v>
      </c>
      <c r="B260" s="178" t="s">
        <v>464</v>
      </c>
      <c r="C260" s="185" t="s">
        <v>465</v>
      </c>
      <c r="D260" s="179" t="s">
        <v>209</v>
      </c>
      <c r="E260" s="180">
        <v>22.234960000000001</v>
      </c>
      <c r="F260" s="181"/>
      <c r="G260" s="182">
        <f t="shared" si="42"/>
        <v>0</v>
      </c>
      <c r="H260" s="159">
        <v>0</v>
      </c>
      <c r="I260" s="158">
        <f t="shared" si="43"/>
        <v>0</v>
      </c>
      <c r="J260" s="159">
        <v>16</v>
      </c>
      <c r="K260" s="158">
        <f t="shared" si="44"/>
        <v>355.76</v>
      </c>
      <c r="L260" s="158">
        <v>15</v>
      </c>
      <c r="M260" s="158">
        <f t="shared" si="45"/>
        <v>0</v>
      </c>
      <c r="N260" s="158">
        <v>0</v>
      </c>
      <c r="O260" s="158">
        <f t="shared" si="46"/>
        <v>0</v>
      </c>
      <c r="P260" s="158">
        <v>0</v>
      </c>
      <c r="Q260" s="158">
        <f t="shared" si="47"/>
        <v>0</v>
      </c>
      <c r="R260" s="158"/>
      <c r="S260" s="158" t="s">
        <v>148</v>
      </c>
      <c r="T260" s="158" t="s">
        <v>148</v>
      </c>
      <c r="U260" s="158">
        <v>0</v>
      </c>
      <c r="V260" s="158">
        <f t="shared" si="48"/>
        <v>0</v>
      </c>
      <c r="W260" s="158"/>
      <c r="X260" s="158" t="s">
        <v>460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461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7">
        <v>121</v>
      </c>
      <c r="B261" s="178" t="s">
        <v>466</v>
      </c>
      <c r="C261" s="185" t="s">
        <v>467</v>
      </c>
      <c r="D261" s="179" t="s">
        <v>209</v>
      </c>
      <c r="E261" s="180">
        <v>1.11175</v>
      </c>
      <c r="F261" s="181"/>
      <c r="G261" s="182">
        <f t="shared" si="42"/>
        <v>0</v>
      </c>
      <c r="H261" s="159">
        <v>0</v>
      </c>
      <c r="I261" s="158">
        <f t="shared" si="43"/>
        <v>0</v>
      </c>
      <c r="J261" s="159">
        <v>331</v>
      </c>
      <c r="K261" s="158">
        <f t="shared" si="44"/>
        <v>367.99</v>
      </c>
      <c r="L261" s="158">
        <v>15</v>
      </c>
      <c r="M261" s="158">
        <f t="shared" si="45"/>
        <v>0</v>
      </c>
      <c r="N261" s="158">
        <v>0</v>
      </c>
      <c r="O261" s="158">
        <f t="shared" si="46"/>
        <v>0</v>
      </c>
      <c r="P261" s="158">
        <v>0</v>
      </c>
      <c r="Q261" s="158">
        <f t="shared" si="47"/>
        <v>0</v>
      </c>
      <c r="R261" s="158"/>
      <c r="S261" s="158" t="s">
        <v>148</v>
      </c>
      <c r="T261" s="158" t="s">
        <v>148</v>
      </c>
      <c r="U261" s="158">
        <v>0.94199999999999995</v>
      </c>
      <c r="V261" s="158">
        <f t="shared" si="48"/>
        <v>1.05</v>
      </c>
      <c r="W261" s="158"/>
      <c r="X261" s="158" t="s">
        <v>460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461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77">
        <v>122</v>
      </c>
      <c r="B262" s="178" t="s">
        <v>468</v>
      </c>
      <c r="C262" s="185" t="s">
        <v>469</v>
      </c>
      <c r="D262" s="179" t="s">
        <v>209</v>
      </c>
      <c r="E262" s="180">
        <v>11.11748</v>
      </c>
      <c r="F262" s="181"/>
      <c r="G262" s="182">
        <f t="shared" si="42"/>
        <v>0</v>
      </c>
      <c r="H262" s="159">
        <v>0</v>
      </c>
      <c r="I262" s="158">
        <f t="shared" si="43"/>
        <v>0</v>
      </c>
      <c r="J262" s="159">
        <v>36.9</v>
      </c>
      <c r="K262" s="158">
        <f t="shared" si="44"/>
        <v>410.24</v>
      </c>
      <c r="L262" s="158">
        <v>15</v>
      </c>
      <c r="M262" s="158">
        <f t="shared" si="45"/>
        <v>0</v>
      </c>
      <c r="N262" s="158">
        <v>0</v>
      </c>
      <c r="O262" s="158">
        <f t="shared" si="46"/>
        <v>0</v>
      </c>
      <c r="P262" s="158">
        <v>0</v>
      </c>
      <c r="Q262" s="158">
        <f t="shared" si="47"/>
        <v>0</v>
      </c>
      <c r="R262" s="158"/>
      <c r="S262" s="158" t="s">
        <v>148</v>
      </c>
      <c r="T262" s="158" t="s">
        <v>148</v>
      </c>
      <c r="U262" s="158">
        <v>0.105</v>
      </c>
      <c r="V262" s="158">
        <f t="shared" si="48"/>
        <v>1.17</v>
      </c>
      <c r="W262" s="158"/>
      <c r="X262" s="158" t="s">
        <v>460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461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71">
        <v>123</v>
      </c>
      <c r="B263" s="172" t="s">
        <v>470</v>
      </c>
      <c r="C263" s="186" t="s">
        <v>471</v>
      </c>
      <c r="D263" s="173" t="s">
        <v>209</v>
      </c>
      <c r="E263" s="174">
        <v>1.11175</v>
      </c>
      <c r="F263" s="175"/>
      <c r="G263" s="176">
        <f t="shared" si="42"/>
        <v>0</v>
      </c>
      <c r="H263" s="159">
        <v>0</v>
      </c>
      <c r="I263" s="158">
        <f t="shared" si="43"/>
        <v>0</v>
      </c>
      <c r="J263" s="159">
        <v>300</v>
      </c>
      <c r="K263" s="158">
        <f t="shared" si="44"/>
        <v>333.53</v>
      </c>
      <c r="L263" s="158">
        <v>15</v>
      </c>
      <c r="M263" s="158">
        <f t="shared" si="45"/>
        <v>0</v>
      </c>
      <c r="N263" s="158">
        <v>0</v>
      </c>
      <c r="O263" s="158">
        <f t="shared" si="46"/>
        <v>0</v>
      </c>
      <c r="P263" s="158">
        <v>0</v>
      </c>
      <c r="Q263" s="158">
        <f t="shared" si="47"/>
        <v>0</v>
      </c>
      <c r="R263" s="158"/>
      <c r="S263" s="158" t="s">
        <v>472</v>
      </c>
      <c r="T263" s="158" t="s">
        <v>472</v>
      </c>
      <c r="U263" s="158">
        <v>0</v>
      </c>
      <c r="V263" s="158">
        <f t="shared" si="48"/>
        <v>0</v>
      </c>
      <c r="W263" s="158"/>
      <c r="X263" s="158" t="s">
        <v>460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461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x14ac:dyDescent="0.2">
      <c r="A264" s="3"/>
      <c r="B264" s="4"/>
      <c r="C264" s="190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AE264">
        <v>15</v>
      </c>
      <c r="AF264">
        <v>21</v>
      </c>
      <c r="AG264" t="s">
        <v>130</v>
      </c>
    </row>
    <row r="265" spans="1:60" x14ac:dyDescent="0.2">
      <c r="A265" s="152"/>
      <c r="B265" s="153" t="s">
        <v>31</v>
      </c>
      <c r="C265" s="191"/>
      <c r="D265" s="154"/>
      <c r="E265" s="155"/>
      <c r="F265" s="155"/>
      <c r="G265" s="183">
        <f>G8+G10+G41+G48+G73+G75+G77+G86+G96+G106+G109+G113+G120+G145+G151+G158+G174+G188+G221+G252+G256</f>
        <v>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AE265">
        <f>SUMIF(L7:L263,AE264,G7:G263)</f>
        <v>0</v>
      </c>
      <c r="AF265">
        <f>SUMIF(L7:L263,AF264,G7:G263)</f>
        <v>0</v>
      </c>
      <c r="AG265" t="s">
        <v>473</v>
      </c>
    </row>
    <row r="266" spans="1:60" x14ac:dyDescent="0.2">
      <c r="A266" s="3"/>
      <c r="B266" s="4"/>
      <c r="C266" s="190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60" x14ac:dyDescent="0.2">
      <c r="A267" s="3"/>
      <c r="B267" s="4"/>
      <c r="C267" s="190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60" x14ac:dyDescent="0.2">
      <c r="A268" s="257" t="s">
        <v>474</v>
      </c>
      <c r="B268" s="257"/>
      <c r="C268" s="258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60" x14ac:dyDescent="0.2">
      <c r="A269" s="259"/>
      <c r="B269" s="260"/>
      <c r="C269" s="261"/>
      <c r="D269" s="260"/>
      <c r="E269" s="260"/>
      <c r="F269" s="260"/>
      <c r="G269" s="26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G269" t="s">
        <v>475</v>
      </c>
    </row>
    <row r="270" spans="1:60" x14ac:dyDescent="0.2">
      <c r="A270" s="263"/>
      <c r="B270" s="264"/>
      <c r="C270" s="265"/>
      <c r="D270" s="264"/>
      <c r="E270" s="264"/>
      <c r="F270" s="264"/>
      <c r="G270" s="26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60" x14ac:dyDescent="0.2">
      <c r="A271" s="263"/>
      <c r="B271" s="264"/>
      <c r="C271" s="265"/>
      <c r="D271" s="264"/>
      <c r="E271" s="264"/>
      <c r="F271" s="264"/>
      <c r="G271" s="26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60" x14ac:dyDescent="0.2">
      <c r="A272" s="263"/>
      <c r="B272" s="264"/>
      <c r="C272" s="265"/>
      <c r="D272" s="264"/>
      <c r="E272" s="264"/>
      <c r="F272" s="264"/>
      <c r="G272" s="26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33" x14ac:dyDescent="0.2">
      <c r="A273" s="267"/>
      <c r="B273" s="268"/>
      <c r="C273" s="269"/>
      <c r="D273" s="268"/>
      <c r="E273" s="268"/>
      <c r="F273" s="268"/>
      <c r="G273" s="27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33" x14ac:dyDescent="0.2">
      <c r="A274" s="3"/>
      <c r="B274" s="4"/>
      <c r="C274" s="190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33" x14ac:dyDescent="0.2">
      <c r="C275" s="192"/>
      <c r="D275" s="10"/>
      <c r="AG275" t="s">
        <v>476</v>
      </c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69:G273"/>
    <mergeCell ref="A1:G1"/>
    <mergeCell ref="C2:G2"/>
    <mergeCell ref="C3:G3"/>
    <mergeCell ref="C4:G4"/>
    <mergeCell ref="A268:C26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44" activePane="bottomLeft" state="frozen"/>
      <selection pane="bottomLeft" activeCell="Z457" sqref="Z457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118</v>
      </c>
    </row>
    <row r="2" spans="1:60" ht="25.15" customHeight="1" x14ac:dyDescent="0.2">
      <c r="A2" s="141" t="s">
        <v>8</v>
      </c>
      <c r="B2" s="49"/>
      <c r="C2" s="251" t="s">
        <v>820</v>
      </c>
      <c r="D2" s="252"/>
      <c r="E2" s="252"/>
      <c r="F2" s="252"/>
      <c r="G2" s="253"/>
      <c r="AG2" t="s">
        <v>119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119</v>
      </c>
      <c r="AG3" t="s">
        <v>120</v>
      </c>
    </row>
    <row r="4" spans="1:60" ht="25.15" customHeight="1" x14ac:dyDescent="0.2">
      <c r="A4" s="142" t="s">
        <v>10</v>
      </c>
      <c r="B4" s="143"/>
      <c r="C4" s="254" t="s">
        <v>48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5" t="s">
        <v>122</v>
      </c>
      <c r="B6" s="147" t="s">
        <v>123</v>
      </c>
      <c r="C6" s="147" t="s">
        <v>124</v>
      </c>
      <c r="D6" s="146" t="s">
        <v>125</v>
      </c>
      <c r="E6" s="145" t="s">
        <v>126</v>
      </c>
      <c r="F6" s="144" t="s">
        <v>127</v>
      </c>
      <c r="G6" s="145" t="s">
        <v>31</v>
      </c>
      <c r="H6" s="148" t="s">
        <v>32</v>
      </c>
      <c r="I6" s="148" t="s">
        <v>128</v>
      </c>
      <c r="J6" s="148" t="s">
        <v>33</v>
      </c>
      <c r="K6" s="148" t="s">
        <v>129</v>
      </c>
      <c r="L6" s="148" t="s">
        <v>130</v>
      </c>
      <c r="M6" s="148" t="s">
        <v>131</v>
      </c>
      <c r="N6" s="148" t="s">
        <v>132</v>
      </c>
      <c r="O6" s="148" t="s">
        <v>133</v>
      </c>
      <c r="P6" s="148" t="s">
        <v>134</v>
      </c>
      <c r="Q6" s="148" t="s">
        <v>135</v>
      </c>
      <c r="R6" s="148" t="s">
        <v>136</v>
      </c>
      <c r="S6" s="148" t="s">
        <v>137</v>
      </c>
      <c r="T6" s="148" t="s">
        <v>138</v>
      </c>
      <c r="U6" s="148" t="s">
        <v>139</v>
      </c>
      <c r="V6" s="148" t="s">
        <v>140</v>
      </c>
      <c r="W6" s="148" t="s">
        <v>141</v>
      </c>
      <c r="X6" s="148" t="s">
        <v>142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143</v>
      </c>
      <c r="B8" s="166" t="s">
        <v>57</v>
      </c>
      <c r="C8" s="184" t="s">
        <v>58</v>
      </c>
      <c r="D8" s="167"/>
      <c r="E8" s="168"/>
      <c r="F8" s="169"/>
      <c r="G8" s="170">
        <f>SUMIF(AG9:AG18,"&lt;&gt;NOR",G9:G18)</f>
        <v>0</v>
      </c>
      <c r="H8" s="164"/>
      <c r="I8" s="164">
        <f>SUM(I9:I18)</f>
        <v>1468.8600000000001</v>
      </c>
      <c r="J8" s="164"/>
      <c r="K8" s="164">
        <f>SUM(K9:K18)</f>
        <v>1556.36</v>
      </c>
      <c r="L8" s="164"/>
      <c r="M8" s="164">
        <f>SUM(M9:M18)</f>
        <v>0</v>
      </c>
      <c r="N8" s="164"/>
      <c r="O8" s="164">
        <f>SUM(O9:O18)</f>
        <v>0.13</v>
      </c>
      <c r="P8" s="164"/>
      <c r="Q8" s="164">
        <f>SUM(Q9:Q18)</f>
        <v>0</v>
      </c>
      <c r="R8" s="164"/>
      <c r="S8" s="164"/>
      <c r="T8" s="164"/>
      <c r="U8" s="164"/>
      <c r="V8" s="164">
        <f>SUM(V9:V18)</f>
        <v>3.59</v>
      </c>
      <c r="W8" s="164"/>
      <c r="X8" s="164"/>
      <c r="AG8" t="s">
        <v>144</v>
      </c>
    </row>
    <row r="9" spans="1:60" outlineLevel="1" x14ac:dyDescent="0.2">
      <c r="A9" s="171">
        <v>1</v>
      </c>
      <c r="B9" s="172" t="s">
        <v>477</v>
      </c>
      <c r="C9" s="186" t="s">
        <v>478</v>
      </c>
      <c r="D9" s="173" t="s">
        <v>209</v>
      </c>
      <c r="E9" s="174">
        <v>6.7299999999999999E-3</v>
      </c>
      <c r="F9" s="175"/>
      <c r="G9" s="176">
        <f>ROUND(E9*F9,2)</f>
        <v>0</v>
      </c>
      <c r="H9" s="159">
        <v>42724.55</v>
      </c>
      <c r="I9" s="158">
        <f>ROUND(E9*H9,2)</f>
        <v>287.54000000000002</v>
      </c>
      <c r="J9" s="159">
        <v>9555.4500000000007</v>
      </c>
      <c r="K9" s="158">
        <f>ROUND(E9*J9,2)</f>
        <v>64.31</v>
      </c>
      <c r="L9" s="158">
        <v>15</v>
      </c>
      <c r="M9" s="158">
        <f>G9*(1+L9/100)</f>
        <v>0</v>
      </c>
      <c r="N9" s="158">
        <v>1.0900000000000001</v>
      </c>
      <c r="O9" s="158">
        <f>ROUND(E9*N9,2)</f>
        <v>0.01</v>
      </c>
      <c r="P9" s="158">
        <v>0</v>
      </c>
      <c r="Q9" s="158">
        <f>ROUND(E9*P9,2)</f>
        <v>0</v>
      </c>
      <c r="R9" s="158"/>
      <c r="S9" s="158" t="s">
        <v>148</v>
      </c>
      <c r="T9" s="158" t="s">
        <v>148</v>
      </c>
      <c r="U9" s="158">
        <v>20.6</v>
      </c>
      <c r="V9" s="158">
        <f>ROUND(E9*U9,2)</f>
        <v>0.14000000000000001</v>
      </c>
      <c r="W9" s="158"/>
      <c r="X9" s="158" t="s">
        <v>150</v>
      </c>
      <c r="Y9" s="149"/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7" t="s">
        <v>479</v>
      </c>
      <c r="D10" s="160"/>
      <c r="E10" s="161">
        <v>6.7299999999999999E-3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156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1">
        <v>2</v>
      </c>
      <c r="B11" s="172" t="s">
        <v>480</v>
      </c>
      <c r="C11" s="186" t="s">
        <v>481</v>
      </c>
      <c r="D11" s="173" t="s">
        <v>154</v>
      </c>
      <c r="E11" s="174">
        <v>1.27</v>
      </c>
      <c r="F11" s="175"/>
      <c r="G11" s="176">
        <f>ROUND(E11*F11,2)</f>
        <v>0</v>
      </c>
      <c r="H11" s="159">
        <v>490.43</v>
      </c>
      <c r="I11" s="158">
        <f>ROUND(E11*H11,2)</f>
        <v>622.85</v>
      </c>
      <c r="J11" s="159">
        <v>243.57</v>
      </c>
      <c r="K11" s="158">
        <f>ROUND(E11*J11,2)</f>
        <v>309.33</v>
      </c>
      <c r="L11" s="158">
        <v>15</v>
      </c>
      <c r="M11" s="158">
        <f>G11*(1+L11/100)</f>
        <v>0</v>
      </c>
      <c r="N11" s="158">
        <v>7.4709999999999999E-2</v>
      </c>
      <c r="O11" s="158">
        <f>ROUND(E11*N11,2)</f>
        <v>0.09</v>
      </c>
      <c r="P11" s="158">
        <v>0</v>
      </c>
      <c r="Q11" s="158">
        <f>ROUND(E11*P11,2)</f>
        <v>0</v>
      </c>
      <c r="R11" s="158"/>
      <c r="S11" s="158" t="s">
        <v>148</v>
      </c>
      <c r="T11" s="158" t="s">
        <v>482</v>
      </c>
      <c r="U11" s="158">
        <v>0.52915000000000001</v>
      </c>
      <c r="V11" s="158">
        <f>ROUND(E11*U11,2)</f>
        <v>0.67</v>
      </c>
      <c r="W11" s="158"/>
      <c r="X11" s="158" t="s">
        <v>150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7" t="s">
        <v>483</v>
      </c>
      <c r="D12" s="160"/>
      <c r="E12" s="161">
        <v>1.27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156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7">
        <v>3</v>
      </c>
      <c r="B13" s="178" t="s">
        <v>484</v>
      </c>
      <c r="C13" s="185" t="s">
        <v>485</v>
      </c>
      <c r="D13" s="179" t="s">
        <v>198</v>
      </c>
      <c r="E13" s="180">
        <v>2</v>
      </c>
      <c r="F13" s="181"/>
      <c r="G13" s="182">
        <f>ROUND(E13*F13,2)</f>
        <v>0</v>
      </c>
      <c r="H13" s="159">
        <v>22.62</v>
      </c>
      <c r="I13" s="158">
        <f>ROUND(E13*H13,2)</f>
        <v>45.24</v>
      </c>
      <c r="J13" s="159">
        <v>104.38</v>
      </c>
      <c r="K13" s="158">
        <f>ROUND(E13*J13,2)</f>
        <v>208.76</v>
      </c>
      <c r="L13" s="158">
        <v>15</v>
      </c>
      <c r="M13" s="158">
        <f>G13*(1+L13/100)</f>
        <v>0</v>
      </c>
      <c r="N13" s="158">
        <v>1.0200000000000001E-3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148</v>
      </c>
      <c r="T13" s="158" t="s">
        <v>482</v>
      </c>
      <c r="U13" s="158">
        <v>0.223</v>
      </c>
      <c r="V13" s="158">
        <f>ROUND(E13*U13,2)</f>
        <v>0.45</v>
      </c>
      <c r="W13" s="158"/>
      <c r="X13" s="158" t="s">
        <v>150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7">
        <v>4</v>
      </c>
      <c r="B14" s="178" t="s">
        <v>145</v>
      </c>
      <c r="C14" s="185" t="s">
        <v>146</v>
      </c>
      <c r="D14" s="179" t="s">
        <v>147</v>
      </c>
      <c r="E14" s="180">
        <v>2</v>
      </c>
      <c r="F14" s="181"/>
      <c r="G14" s="182">
        <f>ROUND(E14*F14,2)</f>
        <v>0</v>
      </c>
      <c r="H14" s="159">
        <v>120.94</v>
      </c>
      <c r="I14" s="158">
        <f>ROUND(E14*H14,2)</f>
        <v>241.88</v>
      </c>
      <c r="J14" s="159">
        <v>329.06</v>
      </c>
      <c r="K14" s="158">
        <f>ROUND(E14*J14,2)</f>
        <v>658.12</v>
      </c>
      <c r="L14" s="158">
        <v>15</v>
      </c>
      <c r="M14" s="158">
        <f>G14*(1+L14/100)</f>
        <v>0</v>
      </c>
      <c r="N14" s="158">
        <v>1.1469999999999999E-2</v>
      </c>
      <c r="O14" s="158">
        <f>ROUND(E14*N14,2)</f>
        <v>0.02</v>
      </c>
      <c r="P14" s="158">
        <v>0</v>
      </c>
      <c r="Q14" s="158">
        <f>ROUND(E14*P14,2)</f>
        <v>0</v>
      </c>
      <c r="R14" s="158"/>
      <c r="S14" s="158" t="s">
        <v>148</v>
      </c>
      <c r="T14" s="158" t="s">
        <v>149</v>
      </c>
      <c r="U14" s="158">
        <v>0.85</v>
      </c>
      <c r="V14" s="158">
        <f>ROUND(E14*U14,2)</f>
        <v>1.7</v>
      </c>
      <c r="W14" s="158"/>
      <c r="X14" s="158" t="s">
        <v>150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1">
        <v>5</v>
      </c>
      <c r="B15" s="172" t="s">
        <v>486</v>
      </c>
      <c r="C15" s="186" t="s">
        <v>487</v>
      </c>
      <c r="D15" s="173" t="s">
        <v>154</v>
      </c>
      <c r="E15" s="174">
        <v>2.2400000000000002</v>
      </c>
      <c r="F15" s="175"/>
      <c r="G15" s="176">
        <f>ROUND(E15*F15,2)</f>
        <v>0</v>
      </c>
      <c r="H15" s="159">
        <v>0</v>
      </c>
      <c r="I15" s="158">
        <f>ROUND(E15*H15,2)</f>
        <v>0</v>
      </c>
      <c r="J15" s="159">
        <v>141</v>
      </c>
      <c r="K15" s="158">
        <f>ROUND(E15*J15,2)</f>
        <v>315.83999999999997</v>
      </c>
      <c r="L15" s="158">
        <v>15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148</v>
      </c>
      <c r="T15" s="158" t="s">
        <v>149</v>
      </c>
      <c r="U15" s="158">
        <v>0.28000000000000003</v>
      </c>
      <c r="V15" s="158">
        <f>ROUND(E15*U15,2)</f>
        <v>0.63</v>
      </c>
      <c r="W15" s="158"/>
      <c r="X15" s="158" t="s">
        <v>150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191</v>
      </c>
      <c r="D16" s="160"/>
      <c r="E16" s="161">
        <v>2.2400000000000002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156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1">
        <v>6</v>
      </c>
      <c r="B17" s="172" t="s">
        <v>488</v>
      </c>
      <c r="C17" s="186" t="s">
        <v>489</v>
      </c>
      <c r="D17" s="173" t="s">
        <v>209</v>
      </c>
      <c r="E17" s="174">
        <v>6.7299999999999999E-3</v>
      </c>
      <c r="F17" s="175"/>
      <c r="G17" s="176">
        <f>ROUND(E17*F17,2)</f>
        <v>0</v>
      </c>
      <c r="H17" s="159">
        <v>40320</v>
      </c>
      <c r="I17" s="158">
        <f>ROUND(E17*H17,2)</f>
        <v>271.35000000000002</v>
      </c>
      <c r="J17" s="159">
        <v>0</v>
      </c>
      <c r="K17" s="158">
        <f>ROUND(E17*J17,2)</f>
        <v>0</v>
      </c>
      <c r="L17" s="158">
        <v>15</v>
      </c>
      <c r="M17" s="158">
        <f>G17*(1+L17/100)</f>
        <v>0</v>
      </c>
      <c r="N17" s="158">
        <v>1</v>
      </c>
      <c r="O17" s="158">
        <f>ROUND(E17*N17,2)</f>
        <v>0.01</v>
      </c>
      <c r="P17" s="158">
        <v>0</v>
      </c>
      <c r="Q17" s="158">
        <f>ROUND(E17*P17,2)</f>
        <v>0</v>
      </c>
      <c r="R17" s="158" t="s">
        <v>249</v>
      </c>
      <c r="S17" s="158" t="s">
        <v>148</v>
      </c>
      <c r="T17" s="158" t="s">
        <v>148</v>
      </c>
      <c r="U17" s="158">
        <v>0</v>
      </c>
      <c r="V17" s="158">
        <f>ROUND(E17*U17,2)</f>
        <v>0</v>
      </c>
      <c r="W17" s="158"/>
      <c r="X17" s="158" t="s">
        <v>250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7" t="s">
        <v>479</v>
      </c>
      <c r="D18" s="160"/>
      <c r="E18" s="161">
        <v>6.7299999999999999E-3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156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5" t="s">
        <v>143</v>
      </c>
      <c r="B19" s="166" t="s">
        <v>59</v>
      </c>
      <c r="C19" s="184" t="s">
        <v>60</v>
      </c>
      <c r="D19" s="167"/>
      <c r="E19" s="168"/>
      <c r="F19" s="169"/>
      <c r="G19" s="170">
        <f>SUMIF(AG20:AG21,"&lt;&gt;NOR",G20:G21)</f>
        <v>0</v>
      </c>
      <c r="H19" s="164"/>
      <c r="I19" s="164">
        <f>SUM(I20:I21)</f>
        <v>536.12</v>
      </c>
      <c r="J19" s="164"/>
      <c r="K19" s="164">
        <f>SUM(K20:K21)</f>
        <v>1267.08</v>
      </c>
      <c r="L19" s="164"/>
      <c r="M19" s="164">
        <f>SUM(M20:M21)</f>
        <v>0</v>
      </c>
      <c r="N19" s="164"/>
      <c r="O19" s="164">
        <f>SUM(O20:O21)</f>
        <v>0.03</v>
      </c>
      <c r="P19" s="164"/>
      <c r="Q19" s="164">
        <f>SUM(Q20:Q21)</f>
        <v>0</v>
      </c>
      <c r="R19" s="164"/>
      <c r="S19" s="164"/>
      <c r="T19" s="164"/>
      <c r="U19" s="164"/>
      <c r="V19" s="164">
        <f>SUM(V20:V21)</f>
        <v>2.13</v>
      </c>
      <c r="W19" s="164"/>
      <c r="X19" s="164"/>
      <c r="AG19" t="s">
        <v>144</v>
      </c>
    </row>
    <row r="20" spans="1:60" ht="22.5" outlineLevel="1" x14ac:dyDescent="0.2">
      <c r="A20" s="171">
        <v>7</v>
      </c>
      <c r="B20" s="172" t="s">
        <v>490</v>
      </c>
      <c r="C20" s="186" t="s">
        <v>491</v>
      </c>
      <c r="D20" s="173" t="s">
        <v>154</v>
      </c>
      <c r="E20" s="174">
        <v>2.2400000000000002</v>
      </c>
      <c r="F20" s="175"/>
      <c r="G20" s="176">
        <f>ROUND(E20*F20,2)</f>
        <v>0</v>
      </c>
      <c r="H20" s="159">
        <v>239.34</v>
      </c>
      <c r="I20" s="158">
        <f>ROUND(E20*H20,2)</f>
        <v>536.12</v>
      </c>
      <c r="J20" s="159">
        <v>565.66</v>
      </c>
      <c r="K20" s="158">
        <f>ROUND(E20*J20,2)</f>
        <v>1267.08</v>
      </c>
      <c r="L20" s="158">
        <v>15</v>
      </c>
      <c r="M20" s="158">
        <f>G20*(1+L20/100)</f>
        <v>0</v>
      </c>
      <c r="N20" s="158">
        <v>1.1900000000000001E-2</v>
      </c>
      <c r="O20" s="158">
        <f>ROUND(E20*N20,2)</f>
        <v>0.03</v>
      </c>
      <c r="P20" s="158">
        <v>0</v>
      </c>
      <c r="Q20" s="158">
        <f>ROUND(E20*P20,2)</f>
        <v>0</v>
      </c>
      <c r="R20" s="158"/>
      <c r="S20" s="158" t="s">
        <v>148</v>
      </c>
      <c r="T20" s="158" t="s">
        <v>149</v>
      </c>
      <c r="U20" s="158">
        <v>0.95</v>
      </c>
      <c r="V20" s="158">
        <f>ROUND(E20*U20,2)</f>
        <v>2.13</v>
      </c>
      <c r="W20" s="158"/>
      <c r="X20" s="158" t="s">
        <v>150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191</v>
      </c>
      <c r="D21" s="160"/>
      <c r="E21" s="161">
        <v>2.2400000000000002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156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5" t="s">
        <v>143</v>
      </c>
      <c r="B22" s="166" t="s">
        <v>61</v>
      </c>
      <c r="C22" s="184" t="s">
        <v>62</v>
      </c>
      <c r="D22" s="167"/>
      <c r="E22" s="168"/>
      <c r="F22" s="169"/>
      <c r="G22" s="170">
        <f>SUMIF(AG23:AG66,"&lt;&gt;NOR",G23:G66)</f>
        <v>0</v>
      </c>
      <c r="H22" s="164"/>
      <c r="I22" s="164">
        <f>SUM(I23:I66)</f>
        <v>5036.2899999999991</v>
      </c>
      <c r="J22" s="164"/>
      <c r="K22" s="164">
        <f>SUM(K23:K66)</f>
        <v>33576.11</v>
      </c>
      <c r="L22" s="164"/>
      <c r="M22" s="164">
        <f>SUM(M23:M66)</f>
        <v>0</v>
      </c>
      <c r="N22" s="164"/>
      <c r="O22" s="164">
        <f>SUM(O23:O66)</f>
        <v>3.1199999999999992</v>
      </c>
      <c r="P22" s="164"/>
      <c r="Q22" s="164">
        <f>SUM(Q23:Q66)</f>
        <v>0</v>
      </c>
      <c r="R22" s="164"/>
      <c r="S22" s="164"/>
      <c r="T22" s="164"/>
      <c r="U22" s="164"/>
      <c r="V22" s="164">
        <f>SUM(V23:V66)</f>
        <v>67.48</v>
      </c>
      <c r="W22" s="164"/>
      <c r="X22" s="164"/>
      <c r="AG22" t="s">
        <v>144</v>
      </c>
    </row>
    <row r="23" spans="1:60" outlineLevel="1" x14ac:dyDescent="0.2">
      <c r="A23" s="171">
        <v>8</v>
      </c>
      <c r="B23" s="172" t="s">
        <v>152</v>
      </c>
      <c r="C23" s="186" t="s">
        <v>153</v>
      </c>
      <c r="D23" s="173" t="s">
        <v>154</v>
      </c>
      <c r="E23" s="174">
        <v>1.08</v>
      </c>
      <c r="F23" s="175"/>
      <c r="G23" s="176">
        <f>ROUND(E23*F23,2)</f>
        <v>0</v>
      </c>
      <c r="H23" s="159">
        <v>27.42</v>
      </c>
      <c r="I23" s="158">
        <f>ROUND(E23*H23,2)</f>
        <v>29.61</v>
      </c>
      <c r="J23" s="159">
        <v>121.08</v>
      </c>
      <c r="K23" s="158">
        <f>ROUND(E23*J23,2)</f>
        <v>130.77000000000001</v>
      </c>
      <c r="L23" s="158">
        <v>15</v>
      </c>
      <c r="M23" s="158">
        <f>G23*(1+L23/100)</f>
        <v>0</v>
      </c>
      <c r="N23" s="158">
        <v>4.8999999999999998E-3</v>
      </c>
      <c r="O23" s="158">
        <f>ROUND(E23*N23,2)</f>
        <v>0.01</v>
      </c>
      <c r="P23" s="158">
        <v>0</v>
      </c>
      <c r="Q23" s="158">
        <f>ROUND(E23*P23,2)</f>
        <v>0</v>
      </c>
      <c r="R23" s="158"/>
      <c r="S23" s="158" t="s">
        <v>148</v>
      </c>
      <c r="T23" s="158" t="s">
        <v>149</v>
      </c>
      <c r="U23" s="158">
        <v>0.25</v>
      </c>
      <c r="V23" s="158">
        <f>ROUND(E23*U23,2)</f>
        <v>0.27</v>
      </c>
      <c r="W23" s="158"/>
      <c r="X23" s="158" t="s">
        <v>150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7" t="s">
        <v>155</v>
      </c>
      <c r="D24" s="160"/>
      <c r="E24" s="161">
        <v>1.08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156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1">
        <v>9</v>
      </c>
      <c r="B25" s="172" t="s">
        <v>157</v>
      </c>
      <c r="C25" s="186" t="s">
        <v>492</v>
      </c>
      <c r="D25" s="173" t="s">
        <v>154</v>
      </c>
      <c r="E25" s="174">
        <v>34.56</v>
      </c>
      <c r="F25" s="175"/>
      <c r="G25" s="176">
        <f>ROUND(E25*F25,2)</f>
        <v>0</v>
      </c>
      <c r="H25" s="159">
        <v>14.48</v>
      </c>
      <c r="I25" s="158">
        <f>ROUND(E25*H25,2)</f>
        <v>500.43</v>
      </c>
      <c r="J25" s="159">
        <v>98.02</v>
      </c>
      <c r="K25" s="158">
        <f>ROUND(E25*J25,2)</f>
        <v>3387.57</v>
      </c>
      <c r="L25" s="158">
        <v>15</v>
      </c>
      <c r="M25" s="158">
        <f>G25*(1+L25/100)</f>
        <v>0</v>
      </c>
      <c r="N25" s="158">
        <v>6.0899999999999999E-3</v>
      </c>
      <c r="O25" s="158">
        <f>ROUND(E25*N25,2)</f>
        <v>0.21</v>
      </c>
      <c r="P25" s="158">
        <v>0</v>
      </c>
      <c r="Q25" s="158">
        <f>ROUND(E25*P25,2)</f>
        <v>0</v>
      </c>
      <c r="R25" s="158"/>
      <c r="S25" s="158" t="s">
        <v>148</v>
      </c>
      <c r="T25" s="158" t="s">
        <v>149</v>
      </c>
      <c r="U25" s="158">
        <v>0.19273999999999999</v>
      </c>
      <c r="V25" s="158">
        <f>ROUND(E25*U25,2)</f>
        <v>6.66</v>
      </c>
      <c r="W25" s="158"/>
      <c r="X25" s="158" t="s">
        <v>150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151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7" t="s">
        <v>493</v>
      </c>
      <c r="D26" s="160"/>
      <c r="E26" s="161">
        <v>5.22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156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494</v>
      </c>
      <c r="D27" s="160"/>
      <c r="E27" s="161">
        <v>6.24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156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162</v>
      </c>
      <c r="D28" s="160"/>
      <c r="E28" s="161">
        <v>4.1399999999999997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156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495</v>
      </c>
      <c r="D29" s="160"/>
      <c r="E29" s="161">
        <v>16.38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156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496</v>
      </c>
      <c r="D30" s="160"/>
      <c r="E30" s="161">
        <v>2.58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156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1">
        <v>10</v>
      </c>
      <c r="B31" s="172" t="s">
        <v>164</v>
      </c>
      <c r="C31" s="186" t="s">
        <v>165</v>
      </c>
      <c r="D31" s="173" t="s">
        <v>154</v>
      </c>
      <c r="E31" s="174">
        <v>16.68</v>
      </c>
      <c r="F31" s="175"/>
      <c r="G31" s="176">
        <f>ROUND(E31*F31,2)</f>
        <v>0</v>
      </c>
      <c r="H31" s="159">
        <v>42.36</v>
      </c>
      <c r="I31" s="158">
        <f>ROUND(E31*H31,2)</f>
        <v>706.56</v>
      </c>
      <c r="J31" s="159">
        <v>289.14</v>
      </c>
      <c r="K31" s="158">
        <f>ROUND(E31*J31,2)</f>
        <v>4822.8599999999997</v>
      </c>
      <c r="L31" s="158">
        <v>15</v>
      </c>
      <c r="M31" s="158">
        <f>G31*(1+L31/100)</f>
        <v>0</v>
      </c>
      <c r="N31" s="158">
        <v>4.4139999999999999E-2</v>
      </c>
      <c r="O31" s="158">
        <f>ROUND(E31*N31,2)</f>
        <v>0.74</v>
      </c>
      <c r="P31" s="158">
        <v>0</v>
      </c>
      <c r="Q31" s="158">
        <f>ROUND(E31*P31,2)</f>
        <v>0</v>
      </c>
      <c r="R31" s="158"/>
      <c r="S31" s="158" t="s">
        <v>148</v>
      </c>
      <c r="T31" s="158" t="s">
        <v>149</v>
      </c>
      <c r="U31" s="158">
        <v>0.6</v>
      </c>
      <c r="V31" s="158">
        <f>ROUND(E31*U31,2)</f>
        <v>10.01</v>
      </c>
      <c r="W31" s="158"/>
      <c r="X31" s="158" t="s">
        <v>150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151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155</v>
      </c>
      <c r="D32" s="160"/>
      <c r="E32" s="161">
        <v>1.08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156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166</v>
      </c>
      <c r="D33" s="160"/>
      <c r="E33" s="161">
        <v>2.8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156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497</v>
      </c>
      <c r="D34" s="160"/>
      <c r="E34" s="161">
        <v>16.399999999999999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156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498</v>
      </c>
      <c r="D35" s="160"/>
      <c r="E35" s="161">
        <v>-1.6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156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499</v>
      </c>
      <c r="D36" s="160"/>
      <c r="E36" s="161">
        <v>-2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156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1">
        <v>11</v>
      </c>
      <c r="B37" s="172" t="s">
        <v>500</v>
      </c>
      <c r="C37" s="186" t="s">
        <v>501</v>
      </c>
      <c r="D37" s="173" t="s">
        <v>154</v>
      </c>
      <c r="E37" s="174">
        <v>30.824000000000002</v>
      </c>
      <c r="F37" s="175"/>
      <c r="G37" s="176">
        <f>ROUND(E37*F37,2)</f>
        <v>0</v>
      </c>
      <c r="H37" s="159">
        <v>46.97</v>
      </c>
      <c r="I37" s="158">
        <f>ROUND(E37*H37,2)</f>
        <v>1447.8</v>
      </c>
      <c r="J37" s="159">
        <v>405.53</v>
      </c>
      <c r="K37" s="158">
        <f>ROUND(E37*J37,2)</f>
        <v>12500.06</v>
      </c>
      <c r="L37" s="158">
        <v>15</v>
      </c>
      <c r="M37" s="158">
        <f>G37*(1+L37/100)</f>
        <v>0</v>
      </c>
      <c r="N37" s="158">
        <v>4.7660000000000001E-2</v>
      </c>
      <c r="O37" s="158">
        <f>ROUND(E37*N37,2)</f>
        <v>1.47</v>
      </c>
      <c r="P37" s="158">
        <v>0</v>
      </c>
      <c r="Q37" s="158">
        <f>ROUND(E37*P37,2)</f>
        <v>0</v>
      </c>
      <c r="R37" s="158"/>
      <c r="S37" s="158" t="s">
        <v>148</v>
      </c>
      <c r="T37" s="158" t="s">
        <v>148</v>
      </c>
      <c r="U37" s="158">
        <v>0.84</v>
      </c>
      <c r="V37" s="158">
        <f>ROUND(E37*U37,2)</f>
        <v>25.89</v>
      </c>
      <c r="W37" s="158"/>
      <c r="X37" s="158" t="s">
        <v>150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151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502</v>
      </c>
      <c r="D38" s="160"/>
      <c r="E38" s="161">
        <v>32.4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156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7" t="s">
        <v>174</v>
      </c>
      <c r="D39" s="160"/>
      <c r="E39" s="161">
        <v>-1.5760000000000001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156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1">
        <v>12</v>
      </c>
      <c r="B40" s="172" t="s">
        <v>503</v>
      </c>
      <c r="C40" s="186" t="s">
        <v>504</v>
      </c>
      <c r="D40" s="173" t="s">
        <v>154</v>
      </c>
      <c r="E40" s="174">
        <v>93.995999999999995</v>
      </c>
      <c r="F40" s="175"/>
      <c r="G40" s="176">
        <f>ROUND(E40*F40,2)</f>
        <v>0</v>
      </c>
      <c r="H40" s="159">
        <v>4.97</v>
      </c>
      <c r="I40" s="158">
        <f>ROUND(E40*H40,2)</f>
        <v>467.16</v>
      </c>
      <c r="J40" s="159">
        <v>87.33</v>
      </c>
      <c r="K40" s="158">
        <f>ROUND(E40*J40,2)</f>
        <v>8208.67</v>
      </c>
      <c r="L40" s="158">
        <v>15</v>
      </c>
      <c r="M40" s="158">
        <f>G40*(1+L40/100)</f>
        <v>0</v>
      </c>
      <c r="N40" s="158">
        <v>5.4299999999999999E-3</v>
      </c>
      <c r="O40" s="158">
        <f>ROUND(E40*N40,2)</f>
        <v>0.51</v>
      </c>
      <c r="P40" s="158">
        <v>0</v>
      </c>
      <c r="Q40" s="158">
        <f>ROUND(E40*P40,2)</f>
        <v>0</v>
      </c>
      <c r="R40" s="158"/>
      <c r="S40" s="158" t="s">
        <v>148</v>
      </c>
      <c r="T40" s="158" t="s">
        <v>149</v>
      </c>
      <c r="U40" s="158">
        <v>0.16941999999999999</v>
      </c>
      <c r="V40" s="158">
        <f>ROUND(E40*U40,2)</f>
        <v>15.92</v>
      </c>
      <c r="W40" s="158"/>
      <c r="X40" s="158" t="s">
        <v>150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381</v>
      </c>
      <c r="D41" s="160"/>
      <c r="E41" s="161">
        <v>16.2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156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7" t="s">
        <v>505</v>
      </c>
      <c r="D42" s="160"/>
      <c r="E42" s="161">
        <v>-4.7279999999999998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156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506</v>
      </c>
      <c r="D43" s="160"/>
      <c r="E43" s="161">
        <v>25.38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156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172</v>
      </c>
      <c r="D44" s="160"/>
      <c r="E44" s="161">
        <v>-6.3040000000000003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156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7" t="s">
        <v>507</v>
      </c>
      <c r="D45" s="160"/>
      <c r="E45" s="161">
        <v>27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156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174</v>
      </c>
      <c r="D46" s="160"/>
      <c r="E46" s="161">
        <v>-1.5760000000000001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156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508</v>
      </c>
      <c r="D47" s="160"/>
      <c r="E47" s="161">
        <v>-1.8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156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7" t="s">
        <v>176</v>
      </c>
      <c r="D48" s="160"/>
      <c r="E48" s="161">
        <v>5.04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156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509</v>
      </c>
      <c r="D49" s="160"/>
      <c r="E49" s="161">
        <v>11.34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156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175</v>
      </c>
      <c r="D50" s="160"/>
      <c r="E50" s="161">
        <v>-2.25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156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510</v>
      </c>
      <c r="D51" s="160"/>
      <c r="E51" s="161">
        <v>27.27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156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7" t="s">
        <v>174</v>
      </c>
      <c r="D52" s="160"/>
      <c r="E52" s="161">
        <v>-1.5760000000000001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156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1">
        <v>13</v>
      </c>
      <c r="B53" s="172" t="s">
        <v>178</v>
      </c>
      <c r="C53" s="186" t="s">
        <v>179</v>
      </c>
      <c r="D53" s="173" t="s">
        <v>154</v>
      </c>
      <c r="E53" s="174">
        <v>2.67</v>
      </c>
      <c r="F53" s="175"/>
      <c r="G53" s="176">
        <f>ROUND(E53*F53,2)</f>
        <v>0</v>
      </c>
      <c r="H53" s="159">
        <v>148.16999999999999</v>
      </c>
      <c r="I53" s="158">
        <f>ROUND(E53*H53,2)</f>
        <v>395.61</v>
      </c>
      <c r="J53" s="159">
        <v>946.83</v>
      </c>
      <c r="K53" s="158">
        <f>ROUND(E53*J53,2)</f>
        <v>2528.04</v>
      </c>
      <c r="L53" s="158">
        <v>15</v>
      </c>
      <c r="M53" s="158">
        <f>G53*(1+L53/100)</f>
        <v>0</v>
      </c>
      <c r="N53" s="158">
        <v>5.8500000000000003E-2</v>
      </c>
      <c r="O53" s="158">
        <f>ROUND(E53*N53,2)</f>
        <v>0.16</v>
      </c>
      <c r="P53" s="158">
        <v>0</v>
      </c>
      <c r="Q53" s="158">
        <f>ROUND(E53*P53,2)</f>
        <v>0</v>
      </c>
      <c r="R53" s="158"/>
      <c r="S53" s="158" t="s">
        <v>148</v>
      </c>
      <c r="T53" s="158" t="s">
        <v>149</v>
      </c>
      <c r="U53" s="158">
        <v>1.86904</v>
      </c>
      <c r="V53" s="158">
        <f>ROUND(E53*U53,2)</f>
        <v>4.99</v>
      </c>
      <c r="W53" s="158"/>
      <c r="X53" s="158" t="s">
        <v>150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7" t="s">
        <v>511</v>
      </c>
      <c r="D54" s="160"/>
      <c r="E54" s="161">
        <v>0.42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156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512</v>
      </c>
      <c r="D55" s="160"/>
      <c r="E55" s="161">
        <v>0.75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156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513</v>
      </c>
      <c r="D56" s="160"/>
      <c r="E56" s="161">
        <v>1.2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156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7" t="s">
        <v>514</v>
      </c>
      <c r="D57" s="160"/>
      <c r="E57" s="161">
        <v>0.3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156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1">
        <v>14</v>
      </c>
      <c r="B58" s="172" t="s">
        <v>515</v>
      </c>
      <c r="C58" s="186" t="s">
        <v>516</v>
      </c>
      <c r="D58" s="173" t="s">
        <v>154</v>
      </c>
      <c r="E58" s="174">
        <v>2.4</v>
      </c>
      <c r="F58" s="175"/>
      <c r="G58" s="176">
        <f>ROUND(E58*F58,2)</f>
        <v>0</v>
      </c>
      <c r="H58" s="159">
        <v>84.48</v>
      </c>
      <c r="I58" s="158">
        <f>ROUND(E58*H58,2)</f>
        <v>202.75</v>
      </c>
      <c r="J58" s="159">
        <v>180.02</v>
      </c>
      <c r="K58" s="158">
        <f>ROUND(E58*J58,2)</f>
        <v>432.05</v>
      </c>
      <c r="L58" s="158">
        <v>15</v>
      </c>
      <c r="M58" s="158">
        <f>G58*(1+L58/100)</f>
        <v>0</v>
      </c>
      <c r="N58" s="158">
        <v>3.6099999999999999E-3</v>
      </c>
      <c r="O58" s="158">
        <f>ROUND(E58*N58,2)</f>
        <v>0.01</v>
      </c>
      <c r="P58" s="158">
        <v>0</v>
      </c>
      <c r="Q58" s="158">
        <f>ROUND(E58*P58,2)</f>
        <v>0</v>
      </c>
      <c r="R58" s="158"/>
      <c r="S58" s="158" t="s">
        <v>148</v>
      </c>
      <c r="T58" s="158" t="s">
        <v>482</v>
      </c>
      <c r="U58" s="158">
        <v>0.36199999999999999</v>
      </c>
      <c r="V58" s="158">
        <f>ROUND(E58*U58,2)</f>
        <v>0.87</v>
      </c>
      <c r="W58" s="158"/>
      <c r="X58" s="158" t="s">
        <v>150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151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7" t="s">
        <v>517</v>
      </c>
      <c r="D59" s="160"/>
      <c r="E59" s="161">
        <v>2.4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156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1">
        <v>15</v>
      </c>
      <c r="B60" s="172" t="s">
        <v>181</v>
      </c>
      <c r="C60" s="186" t="s">
        <v>182</v>
      </c>
      <c r="D60" s="173" t="s">
        <v>154</v>
      </c>
      <c r="E60" s="174">
        <v>31.904</v>
      </c>
      <c r="F60" s="175"/>
      <c r="G60" s="176">
        <f>ROUND(E60*F60,2)</f>
        <v>0</v>
      </c>
      <c r="H60" s="159">
        <v>40.32</v>
      </c>
      <c r="I60" s="158">
        <f>ROUND(E60*H60,2)</f>
        <v>1286.3699999999999</v>
      </c>
      <c r="J60" s="159">
        <v>42.88</v>
      </c>
      <c r="K60" s="158">
        <f>ROUND(E60*J60,2)</f>
        <v>1368.04</v>
      </c>
      <c r="L60" s="158">
        <v>15</v>
      </c>
      <c r="M60" s="158">
        <f>G60*(1+L60/100)</f>
        <v>0</v>
      </c>
      <c r="N60" s="158">
        <v>2.5999999999999998E-4</v>
      </c>
      <c r="O60" s="158">
        <f>ROUND(E60*N60,2)</f>
        <v>0.01</v>
      </c>
      <c r="P60" s="158">
        <v>0</v>
      </c>
      <c r="Q60" s="158">
        <f>ROUND(E60*P60,2)</f>
        <v>0</v>
      </c>
      <c r="R60" s="158"/>
      <c r="S60" s="158" t="s">
        <v>148</v>
      </c>
      <c r="T60" s="158" t="s">
        <v>149</v>
      </c>
      <c r="U60" s="158">
        <v>0.09</v>
      </c>
      <c r="V60" s="158">
        <f>ROUND(E60*U60,2)</f>
        <v>2.87</v>
      </c>
      <c r="W60" s="158"/>
      <c r="X60" s="158" t="s">
        <v>150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151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7" t="s">
        <v>155</v>
      </c>
      <c r="D61" s="160"/>
      <c r="E61" s="161">
        <v>1.08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156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7" t="s">
        <v>502</v>
      </c>
      <c r="D62" s="160"/>
      <c r="E62" s="161">
        <v>32.4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156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7" t="s">
        <v>174</v>
      </c>
      <c r="D63" s="160"/>
      <c r="E63" s="161">
        <v>-1.5760000000000001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156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1">
        <v>16</v>
      </c>
      <c r="B64" s="172" t="s">
        <v>183</v>
      </c>
      <c r="C64" s="186" t="s">
        <v>184</v>
      </c>
      <c r="D64" s="173" t="s">
        <v>154</v>
      </c>
      <c r="E64" s="174">
        <v>4.05</v>
      </c>
      <c r="F64" s="175"/>
      <c r="G64" s="176">
        <f>ROUND(E64*F64,2)</f>
        <v>0</v>
      </c>
      <c r="H64" s="159">
        <v>0</v>
      </c>
      <c r="I64" s="158">
        <f>ROUND(E64*H64,2)</f>
        <v>0</v>
      </c>
      <c r="J64" s="159">
        <v>48.9</v>
      </c>
      <c r="K64" s="158">
        <f>ROUND(E64*J64,2)</f>
        <v>198.05</v>
      </c>
      <c r="L64" s="158">
        <v>15</v>
      </c>
      <c r="M64" s="158">
        <f>G64*(1+L64/100)</f>
        <v>0</v>
      </c>
      <c r="N64" s="158">
        <v>4.0000000000000003E-5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148</v>
      </c>
      <c r="T64" s="158" t="s">
        <v>149</v>
      </c>
      <c r="U64" s="158">
        <v>0</v>
      </c>
      <c r="V64" s="158">
        <f>ROUND(E64*U64,2)</f>
        <v>0</v>
      </c>
      <c r="W64" s="158"/>
      <c r="X64" s="158" t="s">
        <v>185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186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7" t="s">
        <v>188</v>
      </c>
      <c r="D65" s="160"/>
      <c r="E65" s="161">
        <v>2.25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156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187</v>
      </c>
      <c r="D66" s="160"/>
      <c r="E66" s="161">
        <v>1.8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156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5" t="s">
        <v>143</v>
      </c>
      <c r="B67" s="166" t="s">
        <v>63</v>
      </c>
      <c r="C67" s="184" t="s">
        <v>64</v>
      </c>
      <c r="D67" s="167"/>
      <c r="E67" s="168"/>
      <c r="F67" s="169"/>
      <c r="G67" s="170">
        <f>SUMIF(AG68:AG73,"&lt;&gt;NOR",G68:G73)</f>
        <v>0</v>
      </c>
      <c r="H67" s="164"/>
      <c r="I67" s="164">
        <f>SUM(I68:I73)</f>
        <v>1449.04</v>
      </c>
      <c r="J67" s="164"/>
      <c r="K67" s="164">
        <f>SUM(K68:K73)</f>
        <v>956.91</v>
      </c>
      <c r="L67" s="164"/>
      <c r="M67" s="164">
        <f>SUM(M68:M73)</f>
        <v>0</v>
      </c>
      <c r="N67" s="164"/>
      <c r="O67" s="164">
        <f>SUM(O68:O73)</f>
        <v>0.24000000000000002</v>
      </c>
      <c r="P67" s="164"/>
      <c r="Q67" s="164">
        <f>SUM(Q68:Q73)</f>
        <v>0</v>
      </c>
      <c r="R67" s="164"/>
      <c r="S67" s="164"/>
      <c r="T67" s="164"/>
      <c r="U67" s="164"/>
      <c r="V67" s="164">
        <f>SUM(V68:V73)</f>
        <v>2.0499999999999998</v>
      </c>
      <c r="W67" s="164"/>
      <c r="X67" s="164"/>
      <c r="AG67" t="s">
        <v>144</v>
      </c>
    </row>
    <row r="68" spans="1:60" outlineLevel="1" x14ac:dyDescent="0.2">
      <c r="A68" s="171">
        <v>17</v>
      </c>
      <c r="B68" s="172" t="s">
        <v>518</v>
      </c>
      <c r="C68" s="186" t="s">
        <v>519</v>
      </c>
      <c r="D68" s="173" t="s">
        <v>520</v>
      </c>
      <c r="E68" s="174">
        <v>6.8000000000000005E-2</v>
      </c>
      <c r="F68" s="175"/>
      <c r="G68" s="176">
        <f>ROUND(E68*F68,2)</f>
        <v>0</v>
      </c>
      <c r="H68" s="159">
        <v>1978.6</v>
      </c>
      <c r="I68" s="158">
        <f>ROUND(E68*H68,2)</f>
        <v>134.54</v>
      </c>
      <c r="J68" s="159">
        <v>2001.4</v>
      </c>
      <c r="K68" s="158">
        <f>ROUND(E68*J68,2)</f>
        <v>136.1</v>
      </c>
      <c r="L68" s="158">
        <v>15</v>
      </c>
      <c r="M68" s="158">
        <f>G68*(1+L68/100)</f>
        <v>0</v>
      </c>
      <c r="N68" s="158">
        <v>2.5</v>
      </c>
      <c r="O68" s="158">
        <f>ROUND(E68*N68,2)</f>
        <v>0.17</v>
      </c>
      <c r="P68" s="158">
        <v>0</v>
      </c>
      <c r="Q68" s="158">
        <f>ROUND(E68*P68,2)</f>
        <v>0</v>
      </c>
      <c r="R68" s="158"/>
      <c r="S68" s="158" t="s">
        <v>148</v>
      </c>
      <c r="T68" s="158" t="s">
        <v>148</v>
      </c>
      <c r="U68" s="158">
        <v>4.66</v>
      </c>
      <c r="V68" s="158">
        <f>ROUND(E68*U68,2)</f>
        <v>0.32</v>
      </c>
      <c r="W68" s="158"/>
      <c r="X68" s="158" t="s">
        <v>150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151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521</v>
      </c>
      <c r="D69" s="160"/>
      <c r="E69" s="161">
        <v>6.8000000000000005E-2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156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1">
        <v>18</v>
      </c>
      <c r="B70" s="172" t="s">
        <v>181</v>
      </c>
      <c r="C70" s="186" t="s">
        <v>182</v>
      </c>
      <c r="D70" s="173" t="s">
        <v>154</v>
      </c>
      <c r="E70" s="174">
        <v>3.7349999999999999</v>
      </c>
      <c r="F70" s="175"/>
      <c r="G70" s="176">
        <f>ROUND(E70*F70,2)</f>
        <v>0</v>
      </c>
      <c r="H70" s="159">
        <v>40.32</v>
      </c>
      <c r="I70" s="158">
        <f>ROUND(E70*H70,2)</f>
        <v>150.6</v>
      </c>
      <c r="J70" s="159">
        <v>42.88</v>
      </c>
      <c r="K70" s="158">
        <f>ROUND(E70*J70,2)</f>
        <v>160.16</v>
      </c>
      <c r="L70" s="158">
        <v>15</v>
      </c>
      <c r="M70" s="158">
        <f>G70*(1+L70/100)</f>
        <v>0</v>
      </c>
      <c r="N70" s="158">
        <v>2.5999999999999998E-4</v>
      </c>
      <c r="O70" s="158">
        <f>ROUND(E70*N70,2)</f>
        <v>0</v>
      </c>
      <c r="P70" s="158">
        <v>0</v>
      </c>
      <c r="Q70" s="158">
        <f>ROUND(E70*P70,2)</f>
        <v>0</v>
      </c>
      <c r="R70" s="158"/>
      <c r="S70" s="158" t="s">
        <v>148</v>
      </c>
      <c r="T70" s="158" t="s">
        <v>149</v>
      </c>
      <c r="U70" s="158">
        <v>0.09</v>
      </c>
      <c r="V70" s="158">
        <f>ROUND(E70*U70,2)</f>
        <v>0.34</v>
      </c>
      <c r="W70" s="158"/>
      <c r="X70" s="158" t="s">
        <v>150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151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7" t="s">
        <v>522</v>
      </c>
      <c r="D71" s="160"/>
      <c r="E71" s="161">
        <v>3.7349999999999999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156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1">
        <v>19</v>
      </c>
      <c r="B72" s="172" t="s">
        <v>523</v>
      </c>
      <c r="C72" s="186" t="s">
        <v>524</v>
      </c>
      <c r="D72" s="173" t="s">
        <v>154</v>
      </c>
      <c r="E72" s="174">
        <v>3.7349999999999999</v>
      </c>
      <c r="F72" s="175"/>
      <c r="G72" s="176">
        <f>ROUND(E72*F72,2)</f>
        <v>0</v>
      </c>
      <c r="H72" s="159">
        <v>311.62</v>
      </c>
      <c r="I72" s="158">
        <f>ROUND(E72*H72,2)</f>
        <v>1163.9000000000001</v>
      </c>
      <c r="J72" s="159">
        <v>176.88</v>
      </c>
      <c r="K72" s="158">
        <f>ROUND(E72*J72,2)</f>
        <v>660.65</v>
      </c>
      <c r="L72" s="158">
        <v>15</v>
      </c>
      <c r="M72" s="158">
        <f>G72*(1+L72/100)</f>
        <v>0</v>
      </c>
      <c r="N72" s="158">
        <v>1.806E-2</v>
      </c>
      <c r="O72" s="158">
        <f>ROUND(E72*N72,2)</f>
        <v>7.0000000000000007E-2</v>
      </c>
      <c r="P72" s="158">
        <v>0</v>
      </c>
      <c r="Q72" s="158">
        <f>ROUND(E72*P72,2)</f>
        <v>0</v>
      </c>
      <c r="R72" s="158"/>
      <c r="S72" s="158" t="s">
        <v>148</v>
      </c>
      <c r="T72" s="158" t="s">
        <v>148</v>
      </c>
      <c r="U72" s="158">
        <v>0.372</v>
      </c>
      <c r="V72" s="158">
        <f>ROUND(E72*U72,2)</f>
        <v>1.39</v>
      </c>
      <c r="W72" s="158"/>
      <c r="X72" s="158" t="s">
        <v>150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151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7" t="s">
        <v>522</v>
      </c>
      <c r="D73" s="160"/>
      <c r="E73" s="161">
        <v>3.7349999999999999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156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5" t="s">
        <v>143</v>
      </c>
      <c r="B74" s="166" t="s">
        <v>65</v>
      </c>
      <c r="C74" s="184" t="s">
        <v>66</v>
      </c>
      <c r="D74" s="167"/>
      <c r="E74" s="168"/>
      <c r="F74" s="169"/>
      <c r="G74" s="170">
        <f>SUMIF(AG75:AG76,"&lt;&gt;NOR",G75:G76)</f>
        <v>0</v>
      </c>
      <c r="H74" s="164"/>
      <c r="I74" s="164">
        <f>SUM(I75:I76)</f>
        <v>1234.52</v>
      </c>
      <c r="J74" s="164"/>
      <c r="K74" s="164">
        <f>SUM(K75:K76)</f>
        <v>903.48</v>
      </c>
      <c r="L74" s="164"/>
      <c r="M74" s="164">
        <f>SUM(M75:M76)</f>
        <v>0</v>
      </c>
      <c r="N74" s="164"/>
      <c r="O74" s="164">
        <f>SUM(O75:O76)</f>
        <v>0.03</v>
      </c>
      <c r="P74" s="164"/>
      <c r="Q74" s="164">
        <f>SUM(Q75:Q76)</f>
        <v>0</v>
      </c>
      <c r="R74" s="164"/>
      <c r="S74" s="164"/>
      <c r="T74" s="164"/>
      <c r="U74" s="164"/>
      <c r="V74" s="164">
        <f>SUM(V75:V76)</f>
        <v>1.86</v>
      </c>
      <c r="W74" s="164"/>
      <c r="X74" s="164"/>
      <c r="AG74" t="s">
        <v>144</v>
      </c>
    </row>
    <row r="75" spans="1:60" outlineLevel="1" x14ac:dyDescent="0.2">
      <c r="A75" s="177">
        <v>20</v>
      </c>
      <c r="B75" s="178" t="s">
        <v>525</v>
      </c>
      <c r="C75" s="185" t="s">
        <v>526</v>
      </c>
      <c r="D75" s="179" t="s">
        <v>195</v>
      </c>
      <c r="E75" s="180">
        <v>1</v>
      </c>
      <c r="F75" s="181"/>
      <c r="G75" s="182">
        <f>ROUND(E75*F75,2)</f>
        <v>0</v>
      </c>
      <c r="H75" s="159">
        <v>19.52</v>
      </c>
      <c r="I75" s="158">
        <f>ROUND(E75*H75,2)</f>
        <v>19.52</v>
      </c>
      <c r="J75" s="159">
        <v>903.48</v>
      </c>
      <c r="K75" s="158">
        <f>ROUND(E75*J75,2)</f>
        <v>903.48</v>
      </c>
      <c r="L75" s="158">
        <v>15</v>
      </c>
      <c r="M75" s="158">
        <f>G75*(1+L75/100)</f>
        <v>0</v>
      </c>
      <c r="N75" s="158">
        <v>1.8970000000000001E-2</v>
      </c>
      <c r="O75" s="158">
        <f>ROUND(E75*N75,2)</f>
        <v>0.02</v>
      </c>
      <c r="P75" s="158">
        <v>0</v>
      </c>
      <c r="Q75" s="158">
        <f>ROUND(E75*P75,2)</f>
        <v>0</v>
      </c>
      <c r="R75" s="158"/>
      <c r="S75" s="158" t="s">
        <v>148</v>
      </c>
      <c r="T75" s="158" t="s">
        <v>148</v>
      </c>
      <c r="U75" s="158">
        <v>1.86</v>
      </c>
      <c r="V75" s="158">
        <f>ROUND(E75*U75,2)</f>
        <v>1.86</v>
      </c>
      <c r="W75" s="158"/>
      <c r="X75" s="158" t="s">
        <v>150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151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33.75" outlineLevel="1" x14ac:dyDescent="0.2">
      <c r="A76" s="177">
        <v>21</v>
      </c>
      <c r="B76" s="178" t="s">
        <v>527</v>
      </c>
      <c r="C76" s="185" t="s">
        <v>528</v>
      </c>
      <c r="D76" s="179" t="s">
        <v>195</v>
      </c>
      <c r="E76" s="180">
        <v>1</v>
      </c>
      <c r="F76" s="181"/>
      <c r="G76" s="182">
        <f>ROUND(E76*F76,2)</f>
        <v>0</v>
      </c>
      <c r="H76" s="159">
        <v>1215</v>
      </c>
      <c r="I76" s="158">
        <f>ROUND(E76*H76,2)</f>
        <v>1215</v>
      </c>
      <c r="J76" s="159">
        <v>0</v>
      </c>
      <c r="K76" s="158">
        <f>ROUND(E76*J76,2)</f>
        <v>0</v>
      </c>
      <c r="L76" s="158">
        <v>15</v>
      </c>
      <c r="M76" s="158">
        <f>G76*(1+L76/100)</f>
        <v>0</v>
      </c>
      <c r="N76" s="158">
        <v>1.081E-2</v>
      </c>
      <c r="O76" s="158">
        <f>ROUND(E76*N76,2)</f>
        <v>0.01</v>
      </c>
      <c r="P76" s="158">
        <v>0</v>
      </c>
      <c r="Q76" s="158">
        <f>ROUND(E76*P76,2)</f>
        <v>0</v>
      </c>
      <c r="R76" s="158" t="s">
        <v>249</v>
      </c>
      <c r="S76" s="158" t="s">
        <v>148</v>
      </c>
      <c r="T76" s="158" t="s">
        <v>148</v>
      </c>
      <c r="U76" s="158">
        <v>0</v>
      </c>
      <c r="V76" s="158">
        <f>ROUND(E76*U76,2)</f>
        <v>0</v>
      </c>
      <c r="W76" s="158"/>
      <c r="X76" s="158" t="s">
        <v>250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5.5" x14ac:dyDescent="0.2">
      <c r="A77" s="165" t="s">
        <v>143</v>
      </c>
      <c r="B77" s="166" t="s">
        <v>69</v>
      </c>
      <c r="C77" s="184" t="s">
        <v>70</v>
      </c>
      <c r="D77" s="167"/>
      <c r="E77" s="168"/>
      <c r="F77" s="169"/>
      <c r="G77" s="170">
        <f>SUMIF(AG78:AG84,"&lt;&gt;NOR",G78:G84)</f>
        <v>0</v>
      </c>
      <c r="H77" s="164"/>
      <c r="I77" s="164">
        <f>SUM(I78:I84)</f>
        <v>52.62</v>
      </c>
      <c r="J77" s="164"/>
      <c r="K77" s="164">
        <f>SUM(K78:K84)</f>
        <v>4492.18</v>
      </c>
      <c r="L77" s="164"/>
      <c r="M77" s="164">
        <f>SUM(M78:M84)</f>
        <v>0</v>
      </c>
      <c r="N77" s="164"/>
      <c r="O77" s="164">
        <f>SUM(O78:O84)</f>
        <v>0</v>
      </c>
      <c r="P77" s="164"/>
      <c r="Q77" s="164">
        <f>SUM(Q78:Q84)</f>
        <v>0</v>
      </c>
      <c r="R77" s="164"/>
      <c r="S77" s="164"/>
      <c r="T77" s="164"/>
      <c r="U77" s="164"/>
      <c r="V77" s="164">
        <f>SUM(V78:V84)</f>
        <v>11.33</v>
      </c>
      <c r="W77" s="164"/>
      <c r="X77" s="164"/>
      <c r="AG77" t="s">
        <v>144</v>
      </c>
    </row>
    <row r="78" spans="1:60" outlineLevel="1" x14ac:dyDescent="0.2">
      <c r="A78" s="171">
        <v>22</v>
      </c>
      <c r="B78" s="172" t="s">
        <v>189</v>
      </c>
      <c r="C78" s="186" t="s">
        <v>190</v>
      </c>
      <c r="D78" s="173" t="s">
        <v>154</v>
      </c>
      <c r="E78" s="174">
        <v>36.799999999999997</v>
      </c>
      <c r="F78" s="175"/>
      <c r="G78" s="176">
        <f>ROUND(E78*F78,2)</f>
        <v>0</v>
      </c>
      <c r="H78" s="159">
        <v>1.43</v>
      </c>
      <c r="I78" s="158">
        <f>ROUND(E78*H78,2)</f>
        <v>52.62</v>
      </c>
      <c r="J78" s="159">
        <v>122.07</v>
      </c>
      <c r="K78" s="158">
        <f>ROUND(E78*J78,2)</f>
        <v>4492.18</v>
      </c>
      <c r="L78" s="158">
        <v>15</v>
      </c>
      <c r="M78" s="158">
        <f>G78*(1+L78/100)</f>
        <v>0</v>
      </c>
      <c r="N78" s="158">
        <v>4.0000000000000003E-5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148</v>
      </c>
      <c r="T78" s="158" t="s">
        <v>149</v>
      </c>
      <c r="U78" s="158">
        <v>0.308</v>
      </c>
      <c r="V78" s="158">
        <f>ROUND(E78*U78,2)</f>
        <v>11.33</v>
      </c>
      <c r="W78" s="158"/>
      <c r="X78" s="158" t="s">
        <v>150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191</v>
      </c>
      <c r="D79" s="160"/>
      <c r="E79" s="161">
        <v>2.2400000000000002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156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7" t="s">
        <v>493</v>
      </c>
      <c r="D80" s="160"/>
      <c r="E80" s="161">
        <v>5.22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156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494</v>
      </c>
      <c r="D81" s="160"/>
      <c r="E81" s="161">
        <v>6.24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156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7" t="s">
        <v>162</v>
      </c>
      <c r="D82" s="160"/>
      <c r="E82" s="161">
        <v>4.1399999999999997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156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7" t="s">
        <v>495</v>
      </c>
      <c r="D83" s="160"/>
      <c r="E83" s="161">
        <v>16.38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156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7" t="s">
        <v>529</v>
      </c>
      <c r="D84" s="160"/>
      <c r="E84" s="161">
        <v>2.58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156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5" t="s">
        <v>143</v>
      </c>
      <c r="B85" s="166" t="s">
        <v>71</v>
      </c>
      <c r="C85" s="184" t="s">
        <v>72</v>
      </c>
      <c r="D85" s="167"/>
      <c r="E85" s="168"/>
      <c r="F85" s="169"/>
      <c r="G85" s="170">
        <f>SUMIF(AG86:AG132,"&lt;&gt;NOR",G86:G132)</f>
        <v>0</v>
      </c>
      <c r="H85" s="164"/>
      <c r="I85" s="164">
        <f>SUM(I86:I132)</f>
        <v>969.66000000000008</v>
      </c>
      <c r="J85" s="164"/>
      <c r="K85" s="164">
        <f>SUM(K86:K132)</f>
        <v>17094.2</v>
      </c>
      <c r="L85" s="164"/>
      <c r="M85" s="164">
        <f>SUM(M86:M132)</f>
        <v>0</v>
      </c>
      <c r="N85" s="164"/>
      <c r="O85" s="164">
        <f>SUM(O86:O132)</f>
        <v>0.01</v>
      </c>
      <c r="P85" s="164"/>
      <c r="Q85" s="164">
        <f>SUM(Q86:Q132)</f>
        <v>3.7800000000000002</v>
      </c>
      <c r="R85" s="164"/>
      <c r="S85" s="164"/>
      <c r="T85" s="164"/>
      <c r="U85" s="164"/>
      <c r="V85" s="164">
        <f>SUM(V86:V132)</f>
        <v>33.999999999999993</v>
      </c>
      <c r="W85" s="164"/>
      <c r="X85" s="164"/>
      <c r="AG85" t="s">
        <v>144</v>
      </c>
    </row>
    <row r="86" spans="1:60" outlineLevel="1" x14ac:dyDescent="0.2">
      <c r="A86" s="171">
        <v>23</v>
      </c>
      <c r="B86" s="172" t="s">
        <v>530</v>
      </c>
      <c r="C86" s="186" t="s">
        <v>531</v>
      </c>
      <c r="D86" s="173" t="s">
        <v>154</v>
      </c>
      <c r="E86" s="174">
        <v>2.4</v>
      </c>
      <c r="F86" s="175"/>
      <c r="G86" s="176">
        <f>ROUND(E86*F86,2)</f>
        <v>0</v>
      </c>
      <c r="H86" s="159">
        <v>15.23</v>
      </c>
      <c r="I86" s="158">
        <f>ROUND(E86*H86,2)</f>
        <v>36.549999999999997</v>
      </c>
      <c r="J86" s="159">
        <v>71.37</v>
      </c>
      <c r="K86" s="158">
        <f>ROUND(E86*J86,2)</f>
        <v>171.29</v>
      </c>
      <c r="L86" s="158">
        <v>15</v>
      </c>
      <c r="M86" s="158">
        <f>G86*(1+L86/100)</f>
        <v>0</v>
      </c>
      <c r="N86" s="158">
        <v>6.7000000000000002E-4</v>
      </c>
      <c r="O86" s="158">
        <f>ROUND(E86*N86,2)</f>
        <v>0</v>
      </c>
      <c r="P86" s="158">
        <v>0.107</v>
      </c>
      <c r="Q86" s="158">
        <f>ROUND(E86*P86,2)</f>
        <v>0.26</v>
      </c>
      <c r="R86" s="158"/>
      <c r="S86" s="158" t="s">
        <v>148</v>
      </c>
      <c r="T86" s="158" t="s">
        <v>149</v>
      </c>
      <c r="U86" s="158">
        <v>0.158</v>
      </c>
      <c r="V86" s="158">
        <f>ROUND(E86*U86,2)</f>
        <v>0.38</v>
      </c>
      <c r="W86" s="158"/>
      <c r="X86" s="158" t="s">
        <v>150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151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532</v>
      </c>
      <c r="D87" s="160"/>
      <c r="E87" s="161">
        <v>2.4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156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1">
        <v>24</v>
      </c>
      <c r="B88" s="172" t="s">
        <v>533</v>
      </c>
      <c r="C88" s="186" t="s">
        <v>534</v>
      </c>
      <c r="D88" s="173" t="s">
        <v>154</v>
      </c>
      <c r="E88" s="174">
        <v>3.7349999999999999</v>
      </c>
      <c r="F88" s="175"/>
      <c r="G88" s="176">
        <f>ROUND(E88*F88,2)</f>
        <v>0</v>
      </c>
      <c r="H88" s="159">
        <v>0</v>
      </c>
      <c r="I88" s="158">
        <f>ROUND(E88*H88,2)</f>
        <v>0</v>
      </c>
      <c r="J88" s="159">
        <v>59.5</v>
      </c>
      <c r="K88" s="158">
        <f>ROUND(E88*J88,2)</f>
        <v>222.23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1.75E-3</v>
      </c>
      <c r="Q88" s="158">
        <f>ROUND(E88*P88,2)</f>
        <v>0.01</v>
      </c>
      <c r="R88" s="158"/>
      <c r="S88" s="158" t="s">
        <v>148</v>
      </c>
      <c r="T88" s="158" t="s">
        <v>149</v>
      </c>
      <c r="U88" s="158">
        <v>0.16500000000000001</v>
      </c>
      <c r="V88" s="158">
        <f>ROUND(E88*U88,2)</f>
        <v>0.62</v>
      </c>
      <c r="W88" s="158"/>
      <c r="X88" s="158" t="s">
        <v>150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151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7" t="s">
        <v>535</v>
      </c>
      <c r="D89" s="160"/>
      <c r="E89" s="161">
        <v>3.7349999999999999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156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1">
        <v>25</v>
      </c>
      <c r="B90" s="172" t="s">
        <v>536</v>
      </c>
      <c r="C90" s="186" t="s">
        <v>537</v>
      </c>
      <c r="D90" s="173" t="s">
        <v>154</v>
      </c>
      <c r="E90" s="174">
        <v>3.7349999999999999</v>
      </c>
      <c r="F90" s="175"/>
      <c r="G90" s="176">
        <f>ROUND(E90*F90,2)</f>
        <v>0</v>
      </c>
      <c r="H90" s="159">
        <v>0</v>
      </c>
      <c r="I90" s="158">
        <f>ROUND(E90*H90,2)</f>
        <v>0</v>
      </c>
      <c r="J90" s="159">
        <v>67.3</v>
      </c>
      <c r="K90" s="158">
        <f>ROUND(E90*J90,2)</f>
        <v>251.37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0.02</v>
      </c>
      <c r="Q90" s="158">
        <f>ROUND(E90*P90,2)</f>
        <v>7.0000000000000007E-2</v>
      </c>
      <c r="R90" s="158"/>
      <c r="S90" s="158" t="s">
        <v>148</v>
      </c>
      <c r="T90" s="158" t="s">
        <v>149</v>
      </c>
      <c r="U90" s="158">
        <v>0.14699999999999999</v>
      </c>
      <c r="V90" s="158">
        <f>ROUND(E90*U90,2)</f>
        <v>0.55000000000000004</v>
      </c>
      <c r="W90" s="158"/>
      <c r="X90" s="158" t="s">
        <v>150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151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7" t="s">
        <v>535</v>
      </c>
      <c r="D91" s="160"/>
      <c r="E91" s="161">
        <v>3.7349999999999999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156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1">
        <v>26</v>
      </c>
      <c r="B92" s="172" t="s">
        <v>538</v>
      </c>
      <c r="C92" s="186" t="s">
        <v>539</v>
      </c>
      <c r="D92" s="173" t="s">
        <v>154</v>
      </c>
      <c r="E92" s="174">
        <v>0.19700000000000001</v>
      </c>
      <c r="F92" s="175"/>
      <c r="G92" s="176">
        <f>ROUND(E92*F92,2)</f>
        <v>0</v>
      </c>
      <c r="H92" s="159">
        <v>0</v>
      </c>
      <c r="I92" s="158">
        <f>ROUND(E92*H92,2)</f>
        <v>0</v>
      </c>
      <c r="J92" s="159">
        <v>149.5</v>
      </c>
      <c r="K92" s="158">
        <f>ROUND(E92*J92,2)</f>
        <v>29.45</v>
      </c>
      <c r="L92" s="158">
        <v>15</v>
      </c>
      <c r="M92" s="158">
        <f>G92*(1+L92/100)</f>
        <v>0</v>
      </c>
      <c r="N92" s="158">
        <v>0</v>
      </c>
      <c r="O92" s="158">
        <f>ROUND(E92*N92,2)</f>
        <v>0</v>
      </c>
      <c r="P92" s="158">
        <v>5.5E-2</v>
      </c>
      <c r="Q92" s="158">
        <f>ROUND(E92*P92,2)</f>
        <v>0.01</v>
      </c>
      <c r="R92" s="158"/>
      <c r="S92" s="158" t="s">
        <v>148</v>
      </c>
      <c r="T92" s="158" t="s">
        <v>149</v>
      </c>
      <c r="U92" s="158">
        <v>0.42499999999999999</v>
      </c>
      <c r="V92" s="158">
        <f>ROUND(E92*U92,2)</f>
        <v>0.08</v>
      </c>
      <c r="W92" s="158"/>
      <c r="X92" s="158" t="s">
        <v>150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151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540</v>
      </c>
      <c r="D93" s="160"/>
      <c r="E93" s="161">
        <v>0.19700000000000001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156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7">
        <v>27</v>
      </c>
      <c r="B94" s="178" t="s">
        <v>193</v>
      </c>
      <c r="C94" s="185" t="s">
        <v>194</v>
      </c>
      <c r="D94" s="179" t="s">
        <v>195</v>
      </c>
      <c r="E94" s="180">
        <v>5</v>
      </c>
      <c r="F94" s="181"/>
      <c r="G94" s="182">
        <f>ROUND(E94*F94,2)</f>
        <v>0</v>
      </c>
      <c r="H94" s="159">
        <v>0</v>
      </c>
      <c r="I94" s="158">
        <f>ROUND(E94*H94,2)</f>
        <v>0</v>
      </c>
      <c r="J94" s="159">
        <v>17.600000000000001</v>
      </c>
      <c r="K94" s="158">
        <f>ROUND(E94*J94,2)</f>
        <v>88</v>
      </c>
      <c r="L94" s="158">
        <v>15</v>
      </c>
      <c r="M94" s="158">
        <f>G94*(1+L94/100)</f>
        <v>0</v>
      </c>
      <c r="N94" s="158">
        <v>0</v>
      </c>
      <c r="O94" s="158">
        <f>ROUND(E94*N94,2)</f>
        <v>0</v>
      </c>
      <c r="P94" s="158">
        <v>0</v>
      </c>
      <c r="Q94" s="158">
        <f>ROUND(E94*P94,2)</f>
        <v>0</v>
      </c>
      <c r="R94" s="158"/>
      <c r="S94" s="158" t="s">
        <v>148</v>
      </c>
      <c r="T94" s="158" t="s">
        <v>149</v>
      </c>
      <c r="U94" s="158">
        <v>0.05</v>
      </c>
      <c r="V94" s="158">
        <f>ROUND(E94*U94,2)</f>
        <v>0.25</v>
      </c>
      <c r="W94" s="158"/>
      <c r="X94" s="158" t="s">
        <v>150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151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1">
        <v>28</v>
      </c>
      <c r="B95" s="172" t="s">
        <v>541</v>
      </c>
      <c r="C95" s="186" t="s">
        <v>542</v>
      </c>
      <c r="D95" s="173" t="s">
        <v>154</v>
      </c>
      <c r="E95" s="174">
        <v>1.1819999999999999</v>
      </c>
      <c r="F95" s="175"/>
      <c r="G95" s="176">
        <f>ROUND(E95*F95,2)</f>
        <v>0</v>
      </c>
      <c r="H95" s="159">
        <v>26.39</v>
      </c>
      <c r="I95" s="158">
        <f>ROUND(E95*H95,2)</f>
        <v>31.19</v>
      </c>
      <c r="J95" s="159">
        <v>372.11</v>
      </c>
      <c r="K95" s="158">
        <f>ROUND(E95*J95,2)</f>
        <v>439.83</v>
      </c>
      <c r="L95" s="158">
        <v>15</v>
      </c>
      <c r="M95" s="158">
        <f>G95*(1+L95/100)</f>
        <v>0</v>
      </c>
      <c r="N95" s="158">
        <v>1.17E-3</v>
      </c>
      <c r="O95" s="158">
        <f>ROUND(E95*N95,2)</f>
        <v>0</v>
      </c>
      <c r="P95" s="158">
        <v>7.5999999999999998E-2</v>
      </c>
      <c r="Q95" s="158">
        <f>ROUND(E95*P95,2)</f>
        <v>0.09</v>
      </c>
      <c r="R95" s="158"/>
      <c r="S95" s="158" t="s">
        <v>148</v>
      </c>
      <c r="T95" s="158" t="s">
        <v>149</v>
      </c>
      <c r="U95" s="158">
        <v>0.93899999999999995</v>
      </c>
      <c r="V95" s="158">
        <f>ROUND(E95*U95,2)</f>
        <v>1.1100000000000001</v>
      </c>
      <c r="W95" s="158"/>
      <c r="X95" s="158" t="s">
        <v>150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7" t="s">
        <v>543</v>
      </c>
      <c r="D96" s="160"/>
      <c r="E96" s="161">
        <v>1.1819999999999999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156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1">
        <v>29</v>
      </c>
      <c r="B97" s="172" t="s">
        <v>544</v>
      </c>
      <c r="C97" s="186" t="s">
        <v>545</v>
      </c>
      <c r="D97" s="173" t="s">
        <v>198</v>
      </c>
      <c r="E97" s="174">
        <v>2.2200000000000002</v>
      </c>
      <c r="F97" s="175"/>
      <c r="G97" s="176">
        <f>ROUND(E97*F97,2)</f>
        <v>0</v>
      </c>
      <c r="H97" s="159">
        <v>61.68</v>
      </c>
      <c r="I97" s="158">
        <f>ROUND(E97*H97,2)</f>
        <v>136.93</v>
      </c>
      <c r="J97" s="159">
        <v>441.32</v>
      </c>
      <c r="K97" s="158">
        <f>ROUND(E97*J97,2)</f>
        <v>979.73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4.6000000000000001E-4</v>
      </c>
      <c r="Q97" s="158">
        <f>ROUND(E97*P97,2)</f>
        <v>0</v>
      </c>
      <c r="R97" s="158"/>
      <c r="S97" s="158" t="s">
        <v>148</v>
      </c>
      <c r="T97" s="158" t="s">
        <v>149</v>
      </c>
      <c r="U97" s="158">
        <v>0.81</v>
      </c>
      <c r="V97" s="158">
        <f>ROUND(E97*U97,2)</f>
        <v>1.8</v>
      </c>
      <c r="W97" s="158"/>
      <c r="X97" s="158" t="s">
        <v>150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151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7" t="s">
        <v>546</v>
      </c>
      <c r="D98" s="160"/>
      <c r="E98" s="161">
        <v>2.2200000000000002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156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1">
        <v>30</v>
      </c>
      <c r="B99" s="172" t="s">
        <v>547</v>
      </c>
      <c r="C99" s="186" t="s">
        <v>548</v>
      </c>
      <c r="D99" s="173" t="s">
        <v>154</v>
      </c>
      <c r="E99" s="174">
        <v>0.49249999999999999</v>
      </c>
      <c r="F99" s="175"/>
      <c r="G99" s="176">
        <f>ROUND(E99*F99,2)</f>
        <v>0</v>
      </c>
      <c r="H99" s="159">
        <v>12.26</v>
      </c>
      <c r="I99" s="158">
        <f>ROUND(E99*H99,2)</f>
        <v>6.04</v>
      </c>
      <c r="J99" s="159">
        <v>123.74</v>
      </c>
      <c r="K99" s="158">
        <f>ROUND(E99*J99,2)</f>
        <v>60.94</v>
      </c>
      <c r="L99" s="158">
        <v>15</v>
      </c>
      <c r="M99" s="158">
        <f>G99*(1+L99/100)</f>
        <v>0</v>
      </c>
      <c r="N99" s="158">
        <v>5.4000000000000001E-4</v>
      </c>
      <c r="O99" s="158">
        <f>ROUND(E99*N99,2)</f>
        <v>0</v>
      </c>
      <c r="P99" s="158">
        <v>0.18</v>
      </c>
      <c r="Q99" s="158">
        <f>ROUND(E99*P99,2)</f>
        <v>0.09</v>
      </c>
      <c r="R99" s="158"/>
      <c r="S99" s="158" t="s">
        <v>148</v>
      </c>
      <c r="T99" s="158" t="s">
        <v>149</v>
      </c>
      <c r="U99" s="158">
        <v>0.309</v>
      </c>
      <c r="V99" s="158">
        <f>ROUND(E99*U99,2)</f>
        <v>0.15</v>
      </c>
      <c r="W99" s="158"/>
      <c r="X99" s="158" t="s">
        <v>150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151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7" t="s">
        <v>549</v>
      </c>
      <c r="D100" s="160"/>
      <c r="E100" s="161">
        <v>0.49249999999999999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156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7">
        <v>31</v>
      </c>
      <c r="B101" s="178" t="s">
        <v>550</v>
      </c>
      <c r="C101" s="185" t="s">
        <v>551</v>
      </c>
      <c r="D101" s="179" t="s">
        <v>198</v>
      </c>
      <c r="E101" s="180">
        <v>6</v>
      </c>
      <c r="F101" s="181"/>
      <c r="G101" s="182">
        <f>ROUND(E101*F101,2)</f>
        <v>0</v>
      </c>
      <c r="H101" s="159">
        <v>11.18</v>
      </c>
      <c r="I101" s="158">
        <f>ROUND(E101*H101,2)</f>
        <v>67.08</v>
      </c>
      <c r="J101" s="159">
        <v>101.82</v>
      </c>
      <c r="K101" s="158">
        <f>ROUND(E101*J101,2)</f>
        <v>610.91999999999996</v>
      </c>
      <c r="L101" s="158">
        <v>15</v>
      </c>
      <c r="M101" s="158">
        <f>G101*(1+L101/100)</f>
        <v>0</v>
      </c>
      <c r="N101" s="158">
        <v>4.8999999999999998E-4</v>
      </c>
      <c r="O101" s="158">
        <f>ROUND(E101*N101,2)</f>
        <v>0</v>
      </c>
      <c r="P101" s="158">
        <v>6.0000000000000001E-3</v>
      </c>
      <c r="Q101" s="158">
        <f>ROUND(E101*P101,2)</f>
        <v>0.04</v>
      </c>
      <c r="R101" s="158"/>
      <c r="S101" s="158" t="s">
        <v>148</v>
      </c>
      <c r="T101" s="158" t="s">
        <v>149</v>
      </c>
      <c r="U101" s="158">
        <v>0.27400000000000002</v>
      </c>
      <c r="V101" s="158">
        <f>ROUND(E101*U101,2)</f>
        <v>1.64</v>
      </c>
      <c r="W101" s="158"/>
      <c r="X101" s="158" t="s">
        <v>150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151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7">
        <v>32</v>
      </c>
      <c r="B102" s="178" t="s">
        <v>552</v>
      </c>
      <c r="C102" s="185" t="s">
        <v>553</v>
      </c>
      <c r="D102" s="179" t="s">
        <v>198</v>
      </c>
      <c r="E102" s="180">
        <v>5</v>
      </c>
      <c r="F102" s="181"/>
      <c r="G102" s="182">
        <f>ROUND(E102*F102,2)</f>
        <v>0</v>
      </c>
      <c r="H102" s="159">
        <v>11.11</v>
      </c>
      <c r="I102" s="158">
        <f>ROUND(E102*H102,2)</f>
        <v>55.55</v>
      </c>
      <c r="J102" s="159">
        <v>153.88999999999999</v>
      </c>
      <c r="K102" s="158">
        <f>ROUND(E102*J102,2)</f>
        <v>769.45</v>
      </c>
      <c r="L102" s="158">
        <v>15</v>
      </c>
      <c r="M102" s="158">
        <f>G102*(1+L102/100)</f>
        <v>0</v>
      </c>
      <c r="N102" s="158">
        <v>4.8999999999999998E-4</v>
      </c>
      <c r="O102" s="158">
        <f>ROUND(E102*N102,2)</f>
        <v>0</v>
      </c>
      <c r="P102" s="158">
        <v>2.7E-2</v>
      </c>
      <c r="Q102" s="158">
        <f>ROUND(E102*P102,2)</f>
        <v>0.14000000000000001</v>
      </c>
      <c r="R102" s="158"/>
      <c r="S102" s="158" t="s">
        <v>148</v>
      </c>
      <c r="T102" s="158" t="s">
        <v>149</v>
      </c>
      <c r="U102" s="158">
        <v>0.42199999999999999</v>
      </c>
      <c r="V102" s="158">
        <f>ROUND(E102*U102,2)</f>
        <v>2.11</v>
      </c>
      <c r="W102" s="158"/>
      <c r="X102" s="158" t="s">
        <v>150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151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7">
        <v>33</v>
      </c>
      <c r="B103" s="178" t="s">
        <v>196</v>
      </c>
      <c r="C103" s="185" t="s">
        <v>197</v>
      </c>
      <c r="D103" s="179" t="s">
        <v>198</v>
      </c>
      <c r="E103" s="180">
        <v>40</v>
      </c>
      <c r="F103" s="181"/>
      <c r="G103" s="182">
        <f>ROUND(E103*F103,2)</f>
        <v>0</v>
      </c>
      <c r="H103" s="159">
        <v>12.67</v>
      </c>
      <c r="I103" s="158">
        <f>ROUND(E103*H103,2)</f>
        <v>506.8</v>
      </c>
      <c r="J103" s="159">
        <v>102.83</v>
      </c>
      <c r="K103" s="158">
        <f>ROUND(E103*J103,2)</f>
        <v>4113.2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2.16E-3</v>
      </c>
      <c r="Q103" s="158">
        <f>ROUND(E103*P103,2)</f>
        <v>0.09</v>
      </c>
      <c r="R103" s="158"/>
      <c r="S103" s="158" t="s">
        <v>148</v>
      </c>
      <c r="T103" s="158" t="s">
        <v>149</v>
      </c>
      <c r="U103" s="158">
        <v>0.26500000000000001</v>
      </c>
      <c r="V103" s="158">
        <f>ROUND(E103*U103,2)</f>
        <v>10.6</v>
      </c>
      <c r="W103" s="158"/>
      <c r="X103" s="158" t="s">
        <v>150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151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7">
        <v>34</v>
      </c>
      <c r="B104" s="178" t="s">
        <v>554</v>
      </c>
      <c r="C104" s="185" t="s">
        <v>555</v>
      </c>
      <c r="D104" s="179" t="s">
        <v>198</v>
      </c>
      <c r="E104" s="180">
        <v>10</v>
      </c>
      <c r="F104" s="181"/>
      <c r="G104" s="182">
        <f>ROUND(E104*F104,2)</f>
        <v>0</v>
      </c>
      <c r="H104" s="159">
        <v>11.38</v>
      </c>
      <c r="I104" s="158">
        <f>ROUND(E104*H104,2)</f>
        <v>113.8</v>
      </c>
      <c r="J104" s="159">
        <v>44.22</v>
      </c>
      <c r="K104" s="158">
        <f>ROUND(E104*J104,2)</f>
        <v>442.2</v>
      </c>
      <c r="L104" s="158">
        <v>15</v>
      </c>
      <c r="M104" s="158">
        <f>G104*(1+L104/100)</f>
        <v>0</v>
      </c>
      <c r="N104" s="158">
        <v>4.8999999999999998E-4</v>
      </c>
      <c r="O104" s="158">
        <f>ROUND(E104*N104,2)</f>
        <v>0</v>
      </c>
      <c r="P104" s="158">
        <v>1E-3</v>
      </c>
      <c r="Q104" s="158">
        <f>ROUND(E104*P104,2)</f>
        <v>0.01</v>
      </c>
      <c r="R104" s="158"/>
      <c r="S104" s="158" t="s">
        <v>148</v>
      </c>
      <c r="T104" s="158" t="s">
        <v>149</v>
      </c>
      <c r="U104" s="158">
        <v>0.111</v>
      </c>
      <c r="V104" s="158">
        <f>ROUND(E104*U104,2)</f>
        <v>1.1100000000000001</v>
      </c>
      <c r="W104" s="158"/>
      <c r="X104" s="158" t="s">
        <v>150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151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1">
        <v>35</v>
      </c>
      <c r="B105" s="172" t="s">
        <v>199</v>
      </c>
      <c r="C105" s="186" t="s">
        <v>556</v>
      </c>
      <c r="D105" s="173" t="s">
        <v>154</v>
      </c>
      <c r="E105" s="174">
        <v>34.56</v>
      </c>
      <c r="F105" s="175"/>
      <c r="G105" s="176">
        <f>ROUND(E105*F105,2)</f>
        <v>0</v>
      </c>
      <c r="H105" s="159">
        <v>0</v>
      </c>
      <c r="I105" s="158">
        <f>ROUND(E105*H105,2)</f>
        <v>0</v>
      </c>
      <c r="J105" s="159">
        <v>10.5</v>
      </c>
      <c r="K105" s="158">
        <f>ROUND(E105*J105,2)</f>
        <v>362.88</v>
      </c>
      <c r="L105" s="158">
        <v>15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4.0000000000000001E-3</v>
      </c>
      <c r="Q105" s="158">
        <f>ROUND(E105*P105,2)</f>
        <v>0.14000000000000001</v>
      </c>
      <c r="R105" s="158"/>
      <c r="S105" s="158" t="s">
        <v>148</v>
      </c>
      <c r="T105" s="158" t="s">
        <v>149</v>
      </c>
      <c r="U105" s="158">
        <v>0.03</v>
      </c>
      <c r="V105" s="158">
        <f>ROUND(E105*U105,2)</f>
        <v>1.04</v>
      </c>
      <c r="W105" s="158"/>
      <c r="X105" s="158" t="s">
        <v>150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151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7" t="s">
        <v>493</v>
      </c>
      <c r="D106" s="160"/>
      <c r="E106" s="161">
        <v>5.22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156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7" t="s">
        <v>494</v>
      </c>
      <c r="D107" s="160"/>
      <c r="E107" s="161">
        <v>6.24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156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7" t="s">
        <v>162</v>
      </c>
      <c r="D108" s="160"/>
      <c r="E108" s="161">
        <v>4.1399999999999997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156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7" t="s">
        <v>495</v>
      </c>
      <c r="D109" s="160"/>
      <c r="E109" s="161">
        <v>16.38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156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7" t="s">
        <v>496</v>
      </c>
      <c r="D110" s="160"/>
      <c r="E110" s="161">
        <v>2.58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156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1">
        <v>36</v>
      </c>
      <c r="B111" s="172" t="s">
        <v>201</v>
      </c>
      <c r="C111" s="186" t="s">
        <v>557</v>
      </c>
      <c r="D111" s="173" t="s">
        <v>154</v>
      </c>
      <c r="E111" s="174">
        <v>93.995999999999995</v>
      </c>
      <c r="F111" s="175"/>
      <c r="G111" s="176">
        <f>ROUND(E111*F111,2)</f>
        <v>0</v>
      </c>
      <c r="H111" s="159">
        <v>0</v>
      </c>
      <c r="I111" s="158">
        <f>ROUND(E111*H111,2)</f>
        <v>0</v>
      </c>
      <c r="J111" s="159">
        <v>10.5</v>
      </c>
      <c r="K111" s="158">
        <f>ROUND(E111*J111,2)</f>
        <v>986.96</v>
      </c>
      <c r="L111" s="158">
        <v>15</v>
      </c>
      <c r="M111" s="158">
        <f>G111*(1+L111/100)</f>
        <v>0</v>
      </c>
      <c r="N111" s="158">
        <v>0</v>
      </c>
      <c r="O111" s="158">
        <f>ROUND(E111*N111,2)</f>
        <v>0</v>
      </c>
      <c r="P111" s="158">
        <v>4.0000000000000001E-3</v>
      </c>
      <c r="Q111" s="158">
        <f>ROUND(E111*P111,2)</f>
        <v>0.38</v>
      </c>
      <c r="R111" s="158"/>
      <c r="S111" s="158" t="s">
        <v>148</v>
      </c>
      <c r="T111" s="158" t="s">
        <v>149</v>
      </c>
      <c r="U111" s="158">
        <v>0.03</v>
      </c>
      <c r="V111" s="158">
        <f>ROUND(E111*U111,2)</f>
        <v>2.82</v>
      </c>
      <c r="W111" s="158"/>
      <c r="X111" s="158" t="s">
        <v>150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151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7" t="s">
        <v>381</v>
      </c>
      <c r="D112" s="160"/>
      <c r="E112" s="161">
        <v>16.2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156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7" t="s">
        <v>505</v>
      </c>
      <c r="D113" s="160"/>
      <c r="E113" s="161">
        <v>-4.7279999999999998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156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7" t="s">
        <v>506</v>
      </c>
      <c r="D114" s="160"/>
      <c r="E114" s="161">
        <v>25.38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156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7" t="s">
        <v>172</v>
      </c>
      <c r="D115" s="160"/>
      <c r="E115" s="161">
        <v>-6.3040000000000003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156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7" t="s">
        <v>507</v>
      </c>
      <c r="D116" s="160"/>
      <c r="E116" s="161">
        <v>27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156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7" t="s">
        <v>174</v>
      </c>
      <c r="D117" s="160"/>
      <c r="E117" s="161">
        <v>-1.5760000000000001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156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7" t="s">
        <v>508</v>
      </c>
      <c r="D118" s="160"/>
      <c r="E118" s="161">
        <v>-1.8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156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7" t="s">
        <v>176</v>
      </c>
      <c r="D119" s="160"/>
      <c r="E119" s="161">
        <v>5.04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156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7" t="s">
        <v>509</v>
      </c>
      <c r="D120" s="160"/>
      <c r="E120" s="161">
        <v>11.34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156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7" t="s">
        <v>175</v>
      </c>
      <c r="D121" s="160"/>
      <c r="E121" s="161">
        <v>-2.25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156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7" t="s">
        <v>510</v>
      </c>
      <c r="D122" s="160"/>
      <c r="E122" s="161">
        <v>27.27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156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7" t="s">
        <v>174</v>
      </c>
      <c r="D123" s="160"/>
      <c r="E123" s="161">
        <v>-1.5760000000000001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156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1">
        <v>37</v>
      </c>
      <c r="B124" s="172" t="s">
        <v>558</v>
      </c>
      <c r="C124" s="186" t="s">
        <v>559</v>
      </c>
      <c r="D124" s="173" t="s">
        <v>154</v>
      </c>
      <c r="E124" s="174">
        <v>30.824000000000002</v>
      </c>
      <c r="F124" s="175"/>
      <c r="G124" s="176">
        <f>ROUND(E124*F124,2)</f>
        <v>0</v>
      </c>
      <c r="H124" s="159">
        <v>0</v>
      </c>
      <c r="I124" s="158">
        <f>ROUND(E124*H124,2)</f>
        <v>0</v>
      </c>
      <c r="J124" s="159">
        <v>91.3</v>
      </c>
      <c r="K124" s="158">
        <f>ROUND(E124*J124,2)</f>
        <v>2814.23</v>
      </c>
      <c r="L124" s="158">
        <v>15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4.5999999999999999E-2</v>
      </c>
      <c r="Q124" s="158">
        <f>ROUND(E124*P124,2)</f>
        <v>1.42</v>
      </c>
      <c r="R124" s="158"/>
      <c r="S124" s="158" t="s">
        <v>148</v>
      </c>
      <c r="T124" s="158" t="s">
        <v>148</v>
      </c>
      <c r="U124" s="158">
        <v>0.26</v>
      </c>
      <c r="V124" s="158">
        <f>ROUND(E124*U124,2)</f>
        <v>8.01</v>
      </c>
      <c r="W124" s="158"/>
      <c r="X124" s="158" t="s">
        <v>150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151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7" t="s">
        <v>502</v>
      </c>
      <c r="D125" s="160"/>
      <c r="E125" s="161">
        <v>32.4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156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7" t="s">
        <v>174</v>
      </c>
      <c r="D126" s="160"/>
      <c r="E126" s="161">
        <v>-1.5760000000000001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156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 x14ac:dyDescent="0.2">
      <c r="A127" s="177">
        <v>38</v>
      </c>
      <c r="B127" s="178" t="s">
        <v>203</v>
      </c>
      <c r="C127" s="185" t="s">
        <v>204</v>
      </c>
      <c r="D127" s="179" t="s">
        <v>195</v>
      </c>
      <c r="E127" s="180">
        <v>4</v>
      </c>
      <c r="F127" s="181"/>
      <c r="G127" s="182">
        <f>ROUND(E127*F127,2)</f>
        <v>0</v>
      </c>
      <c r="H127" s="159">
        <v>3.93</v>
      </c>
      <c r="I127" s="158">
        <f>ROUND(E127*H127,2)</f>
        <v>15.72</v>
      </c>
      <c r="J127" s="159">
        <v>194.07</v>
      </c>
      <c r="K127" s="158">
        <f>ROUND(E127*J127,2)</f>
        <v>776.28</v>
      </c>
      <c r="L127" s="158">
        <v>15</v>
      </c>
      <c r="M127" s="158">
        <f>G127*(1+L127/100)</f>
        <v>0</v>
      </c>
      <c r="N127" s="158">
        <v>3.6700000000000001E-3</v>
      </c>
      <c r="O127" s="158">
        <f>ROUND(E127*N127,2)</f>
        <v>0.01</v>
      </c>
      <c r="P127" s="158">
        <v>0</v>
      </c>
      <c r="Q127" s="158">
        <f>ROUND(E127*P127,2)</f>
        <v>0</v>
      </c>
      <c r="R127" s="158"/>
      <c r="S127" s="158" t="s">
        <v>148</v>
      </c>
      <c r="T127" s="158" t="s">
        <v>149</v>
      </c>
      <c r="U127" s="158">
        <v>0.433</v>
      </c>
      <c r="V127" s="158">
        <f>ROUND(E127*U127,2)</f>
        <v>1.73</v>
      </c>
      <c r="W127" s="158"/>
      <c r="X127" s="158" t="s">
        <v>150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151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1">
        <v>39</v>
      </c>
      <c r="B128" s="172" t="s">
        <v>205</v>
      </c>
      <c r="C128" s="186" t="s">
        <v>206</v>
      </c>
      <c r="D128" s="173" t="s">
        <v>154</v>
      </c>
      <c r="E128" s="174">
        <v>16.88</v>
      </c>
      <c r="F128" s="175"/>
      <c r="G128" s="176">
        <f>ROUND(E128*F128,2)</f>
        <v>0</v>
      </c>
      <c r="H128" s="159">
        <v>0</v>
      </c>
      <c r="I128" s="158">
        <f>ROUND(E128*H128,2)</f>
        <v>0</v>
      </c>
      <c r="J128" s="159">
        <v>235.5</v>
      </c>
      <c r="K128" s="158">
        <f>ROUND(E128*J128,2)</f>
        <v>3975.24</v>
      </c>
      <c r="L128" s="158">
        <v>15</v>
      </c>
      <c r="M128" s="158">
        <f>G128*(1+L128/100)</f>
        <v>0</v>
      </c>
      <c r="N128" s="158">
        <v>0</v>
      </c>
      <c r="O128" s="158">
        <f>ROUND(E128*N128,2)</f>
        <v>0</v>
      </c>
      <c r="P128" s="158">
        <v>6.0999999999999999E-2</v>
      </c>
      <c r="Q128" s="158">
        <f>ROUND(E128*P128,2)</f>
        <v>1.03</v>
      </c>
      <c r="R128" s="158"/>
      <c r="S128" s="158" t="s">
        <v>148</v>
      </c>
      <c r="T128" s="158" t="s">
        <v>149</v>
      </c>
      <c r="U128" s="158">
        <v>0</v>
      </c>
      <c r="V128" s="158">
        <f>ROUND(E128*U128,2)</f>
        <v>0</v>
      </c>
      <c r="W128" s="158"/>
      <c r="X128" s="158" t="s">
        <v>185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186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7" t="s">
        <v>155</v>
      </c>
      <c r="D129" s="160"/>
      <c r="E129" s="161">
        <v>1.08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156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7" t="s">
        <v>166</v>
      </c>
      <c r="D130" s="160"/>
      <c r="E130" s="161">
        <v>2.8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156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7" t="s">
        <v>497</v>
      </c>
      <c r="D131" s="160"/>
      <c r="E131" s="161">
        <v>16.399999999999999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156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7" t="s">
        <v>560</v>
      </c>
      <c r="D132" s="160"/>
      <c r="E132" s="161">
        <v>-3.4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156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5" t="s">
        <v>143</v>
      </c>
      <c r="B133" s="166" t="s">
        <v>73</v>
      </c>
      <c r="C133" s="184" t="s">
        <v>74</v>
      </c>
      <c r="D133" s="167"/>
      <c r="E133" s="168"/>
      <c r="F133" s="169"/>
      <c r="G133" s="170">
        <f>SUMIF(AG134:AG134,"&lt;&gt;NOR",G134:G134)</f>
        <v>0</v>
      </c>
      <c r="H133" s="164"/>
      <c r="I133" s="164">
        <f>SUM(I134:I134)</f>
        <v>0</v>
      </c>
      <c r="J133" s="164"/>
      <c r="K133" s="164">
        <f>SUM(K134:K134)</f>
        <v>1391.46</v>
      </c>
      <c r="L133" s="164"/>
      <c r="M133" s="164">
        <f>SUM(M134:M134)</f>
        <v>0</v>
      </c>
      <c r="N133" s="164"/>
      <c r="O133" s="164">
        <f>SUM(O134:O134)</f>
        <v>0</v>
      </c>
      <c r="P133" s="164"/>
      <c r="Q133" s="164">
        <f>SUM(Q134:Q134)</f>
        <v>0</v>
      </c>
      <c r="R133" s="164"/>
      <c r="S133" s="164"/>
      <c r="T133" s="164"/>
      <c r="U133" s="164"/>
      <c r="V133" s="164">
        <f>SUM(V134:V134)</f>
        <v>3.34</v>
      </c>
      <c r="W133" s="164"/>
      <c r="X133" s="164"/>
      <c r="AG133" t="s">
        <v>144</v>
      </c>
    </row>
    <row r="134" spans="1:60" outlineLevel="1" x14ac:dyDescent="0.2">
      <c r="A134" s="177">
        <v>40</v>
      </c>
      <c r="B134" s="178" t="s">
        <v>207</v>
      </c>
      <c r="C134" s="185" t="s">
        <v>208</v>
      </c>
      <c r="D134" s="179" t="s">
        <v>209</v>
      </c>
      <c r="E134" s="180">
        <v>3.5632899999999998</v>
      </c>
      <c r="F134" s="181"/>
      <c r="G134" s="182">
        <f>ROUND(E134*F134,2)</f>
        <v>0</v>
      </c>
      <c r="H134" s="159">
        <v>0</v>
      </c>
      <c r="I134" s="158">
        <f>ROUND(E134*H134,2)</f>
        <v>0</v>
      </c>
      <c r="J134" s="159">
        <v>390.5</v>
      </c>
      <c r="K134" s="158">
        <f>ROUND(E134*J134,2)</f>
        <v>1391.46</v>
      </c>
      <c r="L134" s="158">
        <v>15</v>
      </c>
      <c r="M134" s="158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8"/>
      <c r="S134" s="158" t="s">
        <v>148</v>
      </c>
      <c r="T134" s="158" t="s">
        <v>149</v>
      </c>
      <c r="U134" s="158">
        <v>0.9385</v>
      </c>
      <c r="V134" s="158">
        <f>ROUND(E134*U134,2)</f>
        <v>3.34</v>
      </c>
      <c r="W134" s="158"/>
      <c r="X134" s="158" t="s">
        <v>210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211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5" t="s">
        <v>143</v>
      </c>
      <c r="B135" s="166" t="s">
        <v>75</v>
      </c>
      <c r="C135" s="184" t="s">
        <v>76</v>
      </c>
      <c r="D135" s="167"/>
      <c r="E135" s="168"/>
      <c r="F135" s="169"/>
      <c r="G135" s="170">
        <f>SUMIF(AG136:AG143,"&lt;&gt;NOR",G136:G143)</f>
        <v>0</v>
      </c>
      <c r="H135" s="164"/>
      <c r="I135" s="164">
        <f>SUM(I136:I143)</f>
        <v>4380.58</v>
      </c>
      <c r="J135" s="164"/>
      <c r="K135" s="164">
        <f>SUM(K136:K143)</f>
        <v>3184.54</v>
      </c>
      <c r="L135" s="164"/>
      <c r="M135" s="164">
        <f>SUM(M136:M143)</f>
        <v>0</v>
      </c>
      <c r="N135" s="164"/>
      <c r="O135" s="164">
        <f>SUM(O136:O143)</f>
        <v>0.04</v>
      </c>
      <c r="P135" s="164"/>
      <c r="Q135" s="164">
        <f>SUM(Q136:Q143)</f>
        <v>0</v>
      </c>
      <c r="R135" s="164"/>
      <c r="S135" s="164"/>
      <c r="T135" s="164"/>
      <c r="U135" s="164"/>
      <c r="V135" s="164">
        <f>SUM(V136:V143)</f>
        <v>5.46</v>
      </c>
      <c r="W135" s="164"/>
      <c r="X135" s="164"/>
      <c r="AG135" t="s">
        <v>144</v>
      </c>
    </row>
    <row r="136" spans="1:60" outlineLevel="1" x14ac:dyDescent="0.2">
      <c r="A136" s="171">
        <v>41</v>
      </c>
      <c r="B136" s="172" t="s">
        <v>561</v>
      </c>
      <c r="C136" s="186" t="s">
        <v>562</v>
      </c>
      <c r="D136" s="173" t="s">
        <v>154</v>
      </c>
      <c r="E136" s="174">
        <v>10.074999999999999</v>
      </c>
      <c r="F136" s="175"/>
      <c r="G136" s="176">
        <f>ROUND(E136*F136,2)</f>
        <v>0</v>
      </c>
      <c r="H136" s="159">
        <v>309.82</v>
      </c>
      <c r="I136" s="158">
        <f>ROUND(E136*H136,2)</f>
        <v>3121.44</v>
      </c>
      <c r="J136" s="159">
        <v>203.18</v>
      </c>
      <c r="K136" s="158">
        <f>ROUND(E136*J136,2)</f>
        <v>2047.04</v>
      </c>
      <c r="L136" s="158">
        <v>15</v>
      </c>
      <c r="M136" s="158">
        <f>G136*(1+L136/100)</f>
        <v>0</v>
      </c>
      <c r="N136" s="158">
        <v>3.6800000000000001E-3</v>
      </c>
      <c r="O136" s="158">
        <f>ROUND(E136*N136,2)</f>
        <v>0.04</v>
      </c>
      <c r="P136" s="158">
        <v>0</v>
      </c>
      <c r="Q136" s="158">
        <f>ROUND(E136*P136,2)</f>
        <v>0</v>
      </c>
      <c r="R136" s="158"/>
      <c r="S136" s="158" t="s">
        <v>148</v>
      </c>
      <c r="T136" s="158" t="s">
        <v>149</v>
      </c>
      <c r="U136" s="158">
        <v>0.38500000000000001</v>
      </c>
      <c r="V136" s="158">
        <f>ROUND(E136*U136,2)</f>
        <v>3.88</v>
      </c>
      <c r="W136" s="158"/>
      <c r="X136" s="158" t="s">
        <v>150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151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7" t="s">
        <v>535</v>
      </c>
      <c r="D137" s="160"/>
      <c r="E137" s="161">
        <v>3.7349999999999999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156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7" t="s">
        <v>563</v>
      </c>
      <c r="D138" s="160"/>
      <c r="E138" s="161">
        <v>0.74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156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564</v>
      </c>
      <c r="D139" s="160"/>
      <c r="E139" s="161">
        <v>5.6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156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1">
        <v>42</v>
      </c>
      <c r="B140" s="172" t="s">
        <v>565</v>
      </c>
      <c r="C140" s="186" t="s">
        <v>566</v>
      </c>
      <c r="D140" s="173" t="s">
        <v>198</v>
      </c>
      <c r="E140" s="174">
        <v>14.4</v>
      </c>
      <c r="F140" s="175"/>
      <c r="G140" s="176">
        <f>ROUND(E140*F140,2)</f>
        <v>0</v>
      </c>
      <c r="H140" s="159">
        <v>87.44</v>
      </c>
      <c r="I140" s="158">
        <f>ROUND(E140*H140,2)</f>
        <v>1259.1400000000001</v>
      </c>
      <c r="J140" s="159">
        <v>58.06</v>
      </c>
      <c r="K140" s="158">
        <f>ROUND(E140*J140,2)</f>
        <v>836.06</v>
      </c>
      <c r="L140" s="158">
        <v>15</v>
      </c>
      <c r="M140" s="158">
        <f>G140*(1+L140/100)</f>
        <v>0</v>
      </c>
      <c r="N140" s="158">
        <v>3.2000000000000003E-4</v>
      </c>
      <c r="O140" s="158">
        <f>ROUND(E140*N140,2)</f>
        <v>0</v>
      </c>
      <c r="P140" s="158">
        <v>0</v>
      </c>
      <c r="Q140" s="158">
        <f>ROUND(E140*P140,2)</f>
        <v>0</v>
      </c>
      <c r="R140" s="158"/>
      <c r="S140" s="158" t="s">
        <v>148</v>
      </c>
      <c r="T140" s="158" t="s">
        <v>149</v>
      </c>
      <c r="U140" s="158">
        <v>0.11</v>
      </c>
      <c r="V140" s="158">
        <f>ROUND(E140*U140,2)</f>
        <v>1.58</v>
      </c>
      <c r="W140" s="158"/>
      <c r="X140" s="158" t="s">
        <v>150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151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7" t="s">
        <v>567</v>
      </c>
      <c r="D141" s="160"/>
      <c r="E141" s="161">
        <v>10.4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156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7" t="s">
        <v>568</v>
      </c>
      <c r="D142" s="160"/>
      <c r="E142" s="161">
        <v>4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156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7">
        <v>43</v>
      </c>
      <c r="B143" s="178" t="s">
        <v>569</v>
      </c>
      <c r="C143" s="185" t="s">
        <v>570</v>
      </c>
      <c r="D143" s="179" t="s">
        <v>0</v>
      </c>
      <c r="E143" s="180">
        <v>72.636799999999994</v>
      </c>
      <c r="F143" s="181"/>
      <c r="G143" s="182">
        <f>ROUND(E143*F143,2)</f>
        <v>0</v>
      </c>
      <c r="H143" s="159">
        <v>0</v>
      </c>
      <c r="I143" s="158">
        <f>ROUND(E143*H143,2)</f>
        <v>0</v>
      </c>
      <c r="J143" s="159">
        <v>4.1500000000000004</v>
      </c>
      <c r="K143" s="158">
        <f>ROUND(E143*J143,2)</f>
        <v>301.44</v>
      </c>
      <c r="L143" s="158">
        <v>15</v>
      </c>
      <c r="M143" s="158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8"/>
      <c r="S143" s="158" t="s">
        <v>148</v>
      </c>
      <c r="T143" s="158" t="s">
        <v>149</v>
      </c>
      <c r="U143" s="158">
        <v>0</v>
      </c>
      <c r="V143" s="158">
        <f>ROUND(E143*U143,2)</f>
        <v>0</v>
      </c>
      <c r="W143" s="158"/>
      <c r="X143" s="158" t="s">
        <v>210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211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165" t="s">
        <v>143</v>
      </c>
      <c r="B144" s="166" t="s">
        <v>77</v>
      </c>
      <c r="C144" s="184" t="s">
        <v>78</v>
      </c>
      <c r="D144" s="167"/>
      <c r="E144" s="168"/>
      <c r="F144" s="169"/>
      <c r="G144" s="170">
        <f>SUMIF(AG145:AG145,"&lt;&gt;NOR",G145:G145)</f>
        <v>0</v>
      </c>
      <c r="H144" s="164"/>
      <c r="I144" s="164">
        <f>SUM(I145:I145)</f>
        <v>0</v>
      </c>
      <c r="J144" s="164"/>
      <c r="K144" s="164">
        <f>SUM(K145:K145)</f>
        <v>1000</v>
      </c>
      <c r="L144" s="164"/>
      <c r="M144" s="164">
        <f>SUM(M145:M145)</f>
        <v>0</v>
      </c>
      <c r="N144" s="164"/>
      <c r="O144" s="164">
        <f>SUM(O145:O145)</f>
        <v>0</v>
      </c>
      <c r="P144" s="164"/>
      <c r="Q144" s="164">
        <f>SUM(Q145:Q145)</f>
        <v>0</v>
      </c>
      <c r="R144" s="164"/>
      <c r="S144" s="164"/>
      <c r="T144" s="164"/>
      <c r="U144" s="164"/>
      <c r="V144" s="164">
        <f>SUM(V145:V145)</f>
        <v>0.16</v>
      </c>
      <c r="W144" s="164"/>
      <c r="X144" s="164"/>
      <c r="AG144" t="s">
        <v>144</v>
      </c>
    </row>
    <row r="145" spans="1:60" ht="22.5" outlineLevel="1" x14ac:dyDescent="0.2">
      <c r="A145" s="177">
        <v>44</v>
      </c>
      <c r="B145" s="178" t="s">
        <v>212</v>
      </c>
      <c r="C145" s="185" t="s">
        <v>213</v>
      </c>
      <c r="D145" s="179" t="s">
        <v>214</v>
      </c>
      <c r="E145" s="180">
        <v>1</v>
      </c>
      <c r="F145" s="181"/>
      <c r="G145" s="182">
        <f>ROUND(E145*F145,2)</f>
        <v>0</v>
      </c>
      <c r="H145" s="159">
        <v>0</v>
      </c>
      <c r="I145" s="158">
        <f>ROUND(E145*H145,2)</f>
        <v>0</v>
      </c>
      <c r="J145" s="159">
        <v>1000</v>
      </c>
      <c r="K145" s="158">
        <f>ROUND(E145*J145,2)</f>
        <v>1000</v>
      </c>
      <c r="L145" s="158">
        <v>15</v>
      </c>
      <c r="M145" s="158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8"/>
      <c r="S145" s="158" t="s">
        <v>215</v>
      </c>
      <c r="T145" s="158" t="s">
        <v>149</v>
      </c>
      <c r="U145" s="158">
        <v>0.157</v>
      </c>
      <c r="V145" s="158">
        <f>ROUND(E145*U145,2)</f>
        <v>0.16</v>
      </c>
      <c r="W145" s="158"/>
      <c r="X145" s="158" t="s">
        <v>150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151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">
      <c r="A146" s="165" t="s">
        <v>143</v>
      </c>
      <c r="B146" s="166" t="s">
        <v>79</v>
      </c>
      <c r="C146" s="184" t="s">
        <v>80</v>
      </c>
      <c r="D146" s="167"/>
      <c r="E146" s="168"/>
      <c r="F146" s="169"/>
      <c r="G146" s="170">
        <f>SUMIF(AG147:AG154,"&lt;&gt;NOR",G147:G154)</f>
        <v>0</v>
      </c>
      <c r="H146" s="164"/>
      <c r="I146" s="164">
        <f>SUM(I147:I154)</f>
        <v>1382.8799999999999</v>
      </c>
      <c r="J146" s="164"/>
      <c r="K146" s="164">
        <f>SUM(K147:K154)</f>
        <v>3935.7299999999996</v>
      </c>
      <c r="L146" s="164"/>
      <c r="M146" s="164">
        <f>SUM(M147:M154)</f>
        <v>0</v>
      </c>
      <c r="N146" s="164"/>
      <c r="O146" s="164">
        <f>SUM(O147:O154)</f>
        <v>0</v>
      </c>
      <c r="P146" s="164"/>
      <c r="Q146" s="164">
        <f>SUM(Q147:Q154)</f>
        <v>0</v>
      </c>
      <c r="R146" s="164"/>
      <c r="S146" s="164"/>
      <c r="T146" s="164"/>
      <c r="U146" s="164"/>
      <c r="V146" s="164">
        <f>SUM(V147:V154)</f>
        <v>6.45</v>
      </c>
      <c r="W146" s="164"/>
      <c r="X146" s="164"/>
      <c r="AG146" t="s">
        <v>144</v>
      </c>
    </row>
    <row r="147" spans="1:60" outlineLevel="1" x14ac:dyDescent="0.2">
      <c r="A147" s="177">
        <v>45</v>
      </c>
      <c r="B147" s="178" t="s">
        <v>571</v>
      </c>
      <c r="C147" s="185" t="s">
        <v>572</v>
      </c>
      <c r="D147" s="179" t="s">
        <v>198</v>
      </c>
      <c r="E147" s="180">
        <v>8</v>
      </c>
      <c r="F147" s="181"/>
      <c r="G147" s="182">
        <f t="shared" ref="G147:G154" si="0">ROUND(E147*F147,2)</f>
        <v>0</v>
      </c>
      <c r="H147" s="159">
        <v>172.22</v>
      </c>
      <c r="I147" s="158">
        <f t="shared" ref="I147:I154" si="1">ROUND(E147*H147,2)</f>
        <v>1377.76</v>
      </c>
      <c r="J147" s="159">
        <v>278.77999999999997</v>
      </c>
      <c r="K147" s="158">
        <f t="shared" ref="K147:K154" si="2">ROUND(E147*J147,2)</f>
        <v>2230.2399999999998</v>
      </c>
      <c r="L147" s="158">
        <v>15</v>
      </c>
      <c r="M147" s="158">
        <f t="shared" ref="M147:M154" si="3">G147*(1+L147/100)</f>
        <v>0</v>
      </c>
      <c r="N147" s="158">
        <v>5.1999999999999995E-4</v>
      </c>
      <c r="O147" s="158">
        <f t="shared" ref="O147:O154" si="4">ROUND(E147*N147,2)</f>
        <v>0</v>
      </c>
      <c r="P147" s="158">
        <v>0</v>
      </c>
      <c r="Q147" s="158">
        <f t="shared" ref="Q147:Q154" si="5">ROUND(E147*P147,2)</f>
        <v>0</v>
      </c>
      <c r="R147" s="158"/>
      <c r="S147" s="158" t="s">
        <v>148</v>
      </c>
      <c r="T147" s="158" t="s">
        <v>149</v>
      </c>
      <c r="U147" s="158">
        <v>0.52900000000000003</v>
      </c>
      <c r="V147" s="158">
        <f t="shared" ref="V147:V154" si="6">ROUND(E147*U147,2)</f>
        <v>4.2300000000000004</v>
      </c>
      <c r="W147" s="158"/>
      <c r="X147" s="158" t="s">
        <v>150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151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7">
        <v>46</v>
      </c>
      <c r="B148" s="178" t="s">
        <v>573</v>
      </c>
      <c r="C148" s="185" t="s">
        <v>574</v>
      </c>
      <c r="D148" s="179" t="s">
        <v>195</v>
      </c>
      <c r="E148" s="180">
        <v>1</v>
      </c>
      <c r="F148" s="181"/>
      <c r="G148" s="182">
        <f t="shared" si="0"/>
        <v>0</v>
      </c>
      <c r="H148" s="159">
        <v>0</v>
      </c>
      <c r="I148" s="158">
        <f t="shared" si="1"/>
        <v>0</v>
      </c>
      <c r="J148" s="159">
        <v>79.2</v>
      </c>
      <c r="K148" s="158">
        <f t="shared" si="2"/>
        <v>79.2</v>
      </c>
      <c r="L148" s="158">
        <v>15</v>
      </c>
      <c r="M148" s="158">
        <f t="shared" si="3"/>
        <v>0</v>
      </c>
      <c r="N148" s="158">
        <v>0</v>
      </c>
      <c r="O148" s="158">
        <f t="shared" si="4"/>
        <v>0</v>
      </c>
      <c r="P148" s="158">
        <v>0</v>
      </c>
      <c r="Q148" s="158">
        <f t="shared" si="5"/>
        <v>0</v>
      </c>
      <c r="R148" s="158"/>
      <c r="S148" s="158" t="s">
        <v>148</v>
      </c>
      <c r="T148" s="158" t="s">
        <v>148</v>
      </c>
      <c r="U148" s="158">
        <v>0.157</v>
      </c>
      <c r="V148" s="158">
        <f t="shared" si="6"/>
        <v>0.16</v>
      </c>
      <c r="W148" s="158"/>
      <c r="X148" s="158" t="s">
        <v>150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151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7">
        <v>47</v>
      </c>
      <c r="B149" s="178" t="s">
        <v>575</v>
      </c>
      <c r="C149" s="185" t="s">
        <v>576</v>
      </c>
      <c r="D149" s="179" t="s">
        <v>195</v>
      </c>
      <c r="E149" s="180">
        <v>3</v>
      </c>
      <c r="F149" s="181"/>
      <c r="G149" s="182">
        <f t="shared" si="0"/>
        <v>0</v>
      </c>
      <c r="H149" s="159">
        <v>0</v>
      </c>
      <c r="I149" s="158">
        <f t="shared" si="1"/>
        <v>0</v>
      </c>
      <c r="J149" s="159">
        <v>87.7</v>
      </c>
      <c r="K149" s="158">
        <f t="shared" si="2"/>
        <v>263.10000000000002</v>
      </c>
      <c r="L149" s="158">
        <v>15</v>
      </c>
      <c r="M149" s="158">
        <f t="shared" si="3"/>
        <v>0</v>
      </c>
      <c r="N149" s="158">
        <v>0</v>
      </c>
      <c r="O149" s="158">
        <f t="shared" si="4"/>
        <v>0</v>
      </c>
      <c r="P149" s="158">
        <v>0</v>
      </c>
      <c r="Q149" s="158">
        <f t="shared" si="5"/>
        <v>0</v>
      </c>
      <c r="R149" s="158"/>
      <c r="S149" s="158" t="s">
        <v>148</v>
      </c>
      <c r="T149" s="158" t="s">
        <v>149</v>
      </c>
      <c r="U149" s="158">
        <v>0.17399999999999999</v>
      </c>
      <c r="V149" s="158">
        <f t="shared" si="6"/>
        <v>0.52</v>
      </c>
      <c r="W149" s="158"/>
      <c r="X149" s="158" t="s">
        <v>150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151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7">
        <v>48</v>
      </c>
      <c r="B150" s="178" t="s">
        <v>577</v>
      </c>
      <c r="C150" s="185" t="s">
        <v>578</v>
      </c>
      <c r="D150" s="179" t="s">
        <v>195</v>
      </c>
      <c r="E150" s="180">
        <v>1</v>
      </c>
      <c r="F150" s="181"/>
      <c r="G150" s="182">
        <f t="shared" si="0"/>
        <v>0</v>
      </c>
      <c r="H150" s="159">
        <v>0</v>
      </c>
      <c r="I150" s="158">
        <f t="shared" si="1"/>
        <v>0</v>
      </c>
      <c r="J150" s="159">
        <v>130.5</v>
      </c>
      <c r="K150" s="158">
        <f t="shared" si="2"/>
        <v>130.5</v>
      </c>
      <c r="L150" s="158">
        <v>15</v>
      </c>
      <c r="M150" s="158">
        <f t="shared" si="3"/>
        <v>0</v>
      </c>
      <c r="N150" s="158">
        <v>0</v>
      </c>
      <c r="O150" s="158">
        <f t="shared" si="4"/>
        <v>0</v>
      </c>
      <c r="P150" s="158">
        <v>0</v>
      </c>
      <c r="Q150" s="158">
        <f t="shared" si="5"/>
        <v>0</v>
      </c>
      <c r="R150" s="158"/>
      <c r="S150" s="158" t="s">
        <v>148</v>
      </c>
      <c r="T150" s="158" t="s">
        <v>148</v>
      </c>
      <c r="U150" s="158">
        <v>0.25900000000000001</v>
      </c>
      <c r="V150" s="158">
        <f t="shared" si="6"/>
        <v>0.26</v>
      </c>
      <c r="W150" s="158"/>
      <c r="X150" s="158" t="s">
        <v>150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151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7">
        <v>49</v>
      </c>
      <c r="B151" s="178" t="s">
        <v>579</v>
      </c>
      <c r="C151" s="185" t="s">
        <v>580</v>
      </c>
      <c r="D151" s="179" t="s">
        <v>198</v>
      </c>
      <c r="E151" s="180">
        <v>8</v>
      </c>
      <c r="F151" s="181"/>
      <c r="G151" s="182">
        <f t="shared" si="0"/>
        <v>0</v>
      </c>
      <c r="H151" s="159">
        <v>0.64</v>
      </c>
      <c r="I151" s="158">
        <f t="shared" si="1"/>
        <v>5.12</v>
      </c>
      <c r="J151" s="159">
        <v>24.26</v>
      </c>
      <c r="K151" s="158">
        <f t="shared" si="2"/>
        <v>194.08</v>
      </c>
      <c r="L151" s="158">
        <v>15</v>
      </c>
      <c r="M151" s="158">
        <f t="shared" si="3"/>
        <v>0</v>
      </c>
      <c r="N151" s="158">
        <v>0</v>
      </c>
      <c r="O151" s="158">
        <f t="shared" si="4"/>
        <v>0</v>
      </c>
      <c r="P151" s="158">
        <v>0</v>
      </c>
      <c r="Q151" s="158">
        <f t="shared" si="5"/>
        <v>0</v>
      </c>
      <c r="R151" s="158"/>
      <c r="S151" s="158" t="s">
        <v>148</v>
      </c>
      <c r="T151" s="158" t="s">
        <v>149</v>
      </c>
      <c r="U151" s="158">
        <v>4.8000000000000001E-2</v>
      </c>
      <c r="V151" s="158">
        <f t="shared" si="6"/>
        <v>0.38</v>
      </c>
      <c r="W151" s="158"/>
      <c r="X151" s="158" t="s">
        <v>150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151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7">
        <v>50</v>
      </c>
      <c r="B152" s="178" t="s">
        <v>581</v>
      </c>
      <c r="C152" s="185" t="s">
        <v>582</v>
      </c>
      <c r="D152" s="179" t="s">
        <v>195</v>
      </c>
      <c r="E152" s="180">
        <v>2</v>
      </c>
      <c r="F152" s="181"/>
      <c r="G152" s="182">
        <f t="shared" si="0"/>
        <v>0</v>
      </c>
      <c r="H152" s="159">
        <v>0</v>
      </c>
      <c r="I152" s="158">
        <f t="shared" si="1"/>
        <v>0</v>
      </c>
      <c r="J152" s="159">
        <v>246</v>
      </c>
      <c r="K152" s="158">
        <f t="shared" si="2"/>
        <v>492</v>
      </c>
      <c r="L152" s="158">
        <v>15</v>
      </c>
      <c r="M152" s="158">
        <f t="shared" si="3"/>
        <v>0</v>
      </c>
      <c r="N152" s="158">
        <v>0</v>
      </c>
      <c r="O152" s="158">
        <f t="shared" si="4"/>
        <v>0</v>
      </c>
      <c r="P152" s="158">
        <v>0</v>
      </c>
      <c r="Q152" s="158">
        <f t="shared" si="5"/>
        <v>0</v>
      </c>
      <c r="R152" s="158"/>
      <c r="S152" s="158" t="s">
        <v>148</v>
      </c>
      <c r="T152" s="158" t="s">
        <v>149</v>
      </c>
      <c r="U152" s="158">
        <v>0.45</v>
      </c>
      <c r="V152" s="158">
        <f t="shared" si="6"/>
        <v>0.9</v>
      </c>
      <c r="W152" s="158"/>
      <c r="X152" s="158" t="s">
        <v>150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151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77">
        <v>51</v>
      </c>
      <c r="B153" s="178" t="s">
        <v>583</v>
      </c>
      <c r="C153" s="185" t="s">
        <v>584</v>
      </c>
      <c r="D153" s="179" t="s">
        <v>147</v>
      </c>
      <c r="E153" s="180">
        <v>1</v>
      </c>
      <c r="F153" s="181"/>
      <c r="G153" s="182">
        <f t="shared" si="0"/>
        <v>0</v>
      </c>
      <c r="H153" s="159">
        <v>0</v>
      </c>
      <c r="I153" s="158">
        <f t="shared" si="1"/>
        <v>0</v>
      </c>
      <c r="J153" s="159">
        <v>450</v>
      </c>
      <c r="K153" s="158">
        <f t="shared" si="2"/>
        <v>450</v>
      </c>
      <c r="L153" s="158">
        <v>15</v>
      </c>
      <c r="M153" s="158">
        <f t="shared" si="3"/>
        <v>0</v>
      </c>
      <c r="N153" s="158">
        <v>0</v>
      </c>
      <c r="O153" s="158">
        <f t="shared" si="4"/>
        <v>0</v>
      </c>
      <c r="P153" s="158">
        <v>0</v>
      </c>
      <c r="Q153" s="158">
        <f t="shared" si="5"/>
        <v>0</v>
      </c>
      <c r="R153" s="158"/>
      <c r="S153" s="158" t="s">
        <v>215</v>
      </c>
      <c r="T153" s="158" t="s">
        <v>149</v>
      </c>
      <c r="U153" s="158">
        <v>0</v>
      </c>
      <c r="V153" s="158">
        <f t="shared" si="6"/>
        <v>0</v>
      </c>
      <c r="W153" s="158"/>
      <c r="X153" s="158" t="s">
        <v>150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151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7">
        <v>52</v>
      </c>
      <c r="B154" s="178" t="s">
        <v>585</v>
      </c>
      <c r="C154" s="185" t="s">
        <v>586</v>
      </c>
      <c r="D154" s="179" t="s">
        <v>0</v>
      </c>
      <c r="E154" s="180">
        <v>52.22</v>
      </c>
      <c r="F154" s="181"/>
      <c r="G154" s="182">
        <f t="shared" si="0"/>
        <v>0</v>
      </c>
      <c r="H154" s="159">
        <v>0</v>
      </c>
      <c r="I154" s="158">
        <f t="shared" si="1"/>
        <v>0</v>
      </c>
      <c r="J154" s="159">
        <v>1.85</v>
      </c>
      <c r="K154" s="158">
        <f t="shared" si="2"/>
        <v>96.61</v>
      </c>
      <c r="L154" s="158">
        <v>15</v>
      </c>
      <c r="M154" s="158">
        <f t="shared" si="3"/>
        <v>0</v>
      </c>
      <c r="N154" s="158">
        <v>0</v>
      </c>
      <c r="O154" s="158">
        <f t="shared" si="4"/>
        <v>0</v>
      </c>
      <c r="P154" s="158">
        <v>0</v>
      </c>
      <c r="Q154" s="158">
        <f t="shared" si="5"/>
        <v>0</v>
      </c>
      <c r="R154" s="158"/>
      <c r="S154" s="158" t="s">
        <v>148</v>
      </c>
      <c r="T154" s="158" t="s">
        <v>149</v>
      </c>
      <c r="U154" s="158">
        <v>0</v>
      </c>
      <c r="V154" s="158">
        <f t="shared" si="6"/>
        <v>0</v>
      </c>
      <c r="W154" s="158"/>
      <c r="X154" s="158" t="s">
        <v>210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211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5" t="s">
        <v>143</v>
      </c>
      <c r="B155" s="166" t="s">
        <v>81</v>
      </c>
      <c r="C155" s="184" t="s">
        <v>82</v>
      </c>
      <c r="D155" s="167"/>
      <c r="E155" s="168"/>
      <c r="F155" s="169"/>
      <c r="G155" s="170">
        <f>SUMIF(AG156:AG161,"&lt;&gt;NOR",G156:G161)</f>
        <v>0</v>
      </c>
      <c r="H155" s="164"/>
      <c r="I155" s="164">
        <f>SUM(I156:I161)</f>
        <v>2462.88</v>
      </c>
      <c r="J155" s="164"/>
      <c r="K155" s="164">
        <f>SUM(K156:K161)</f>
        <v>6443.1699999999992</v>
      </c>
      <c r="L155" s="164"/>
      <c r="M155" s="164">
        <f>SUM(M156:M161)</f>
        <v>0</v>
      </c>
      <c r="N155" s="164"/>
      <c r="O155" s="164">
        <f>SUM(O156:O161)</f>
        <v>0.06</v>
      </c>
      <c r="P155" s="164"/>
      <c r="Q155" s="164">
        <f>SUM(Q156:Q161)</f>
        <v>0</v>
      </c>
      <c r="R155" s="164"/>
      <c r="S155" s="164"/>
      <c r="T155" s="164"/>
      <c r="U155" s="164"/>
      <c r="V155" s="164">
        <f>SUM(V156:V161)</f>
        <v>13.25</v>
      </c>
      <c r="W155" s="164"/>
      <c r="X155" s="164"/>
      <c r="AG155" t="s">
        <v>144</v>
      </c>
    </row>
    <row r="156" spans="1:60" outlineLevel="1" x14ac:dyDescent="0.2">
      <c r="A156" s="177">
        <v>53</v>
      </c>
      <c r="B156" s="178" t="s">
        <v>587</v>
      </c>
      <c r="C156" s="185" t="s">
        <v>588</v>
      </c>
      <c r="D156" s="179" t="s">
        <v>198</v>
      </c>
      <c r="E156" s="180">
        <v>16</v>
      </c>
      <c r="F156" s="181"/>
      <c r="G156" s="182">
        <f t="shared" ref="G156:G161" si="7">ROUND(E156*F156,2)</f>
        <v>0</v>
      </c>
      <c r="H156" s="159">
        <v>69.92</v>
      </c>
      <c r="I156" s="158">
        <f t="shared" ref="I156:I161" si="8">ROUND(E156*H156,2)</f>
        <v>1118.72</v>
      </c>
      <c r="J156" s="159">
        <v>266.08</v>
      </c>
      <c r="K156" s="158">
        <f t="shared" ref="K156:K161" si="9">ROUND(E156*J156,2)</f>
        <v>4257.28</v>
      </c>
      <c r="L156" s="158">
        <v>15</v>
      </c>
      <c r="M156" s="158">
        <f t="shared" ref="M156:M161" si="10">G156*(1+L156/100)</f>
        <v>0</v>
      </c>
      <c r="N156" s="158">
        <v>3.9899999999999996E-3</v>
      </c>
      <c r="O156" s="158">
        <f t="shared" ref="O156:O161" si="11">ROUND(E156*N156,2)</f>
        <v>0.06</v>
      </c>
      <c r="P156" s="158">
        <v>0</v>
      </c>
      <c r="Q156" s="158">
        <f t="shared" ref="Q156:Q161" si="12">ROUND(E156*P156,2)</f>
        <v>0</v>
      </c>
      <c r="R156" s="158"/>
      <c r="S156" s="158" t="s">
        <v>148</v>
      </c>
      <c r="T156" s="158" t="s">
        <v>149</v>
      </c>
      <c r="U156" s="158">
        <v>0.54290000000000005</v>
      </c>
      <c r="V156" s="158">
        <f t="shared" ref="V156:V161" si="13">ROUND(E156*U156,2)</f>
        <v>8.69</v>
      </c>
      <c r="W156" s="158"/>
      <c r="X156" s="158" t="s">
        <v>150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151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77">
        <v>54</v>
      </c>
      <c r="B157" s="178" t="s">
        <v>589</v>
      </c>
      <c r="C157" s="185" t="s">
        <v>590</v>
      </c>
      <c r="D157" s="179" t="s">
        <v>198</v>
      </c>
      <c r="E157" s="180">
        <v>16</v>
      </c>
      <c r="F157" s="181"/>
      <c r="G157" s="182">
        <f t="shared" si="7"/>
        <v>0</v>
      </c>
      <c r="H157" s="159">
        <v>27.01</v>
      </c>
      <c r="I157" s="158">
        <f t="shared" si="8"/>
        <v>432.16</v>
      </c>
      <c r="J157" s="159">
        <v>59.69</v>
      </c>
      <c r="K157" s="158">
        <f t="shared" si="9"/>
        <v>955.04</v>
      </c>
      <c r="L157" s="158">
        <v>15</v>
      </c>
      <c r="M157" s="158">
        <f t="shared" si="10"/>
        <v>0</v>
      </c>
      <c r="N157" s="158">
        <v>4.0000000000000003E-5</v>
      </c>
      <c r="O157" s="158">
        <f t="shared" si="11"/>
        <v>0</v>
      </c>
      <c r="P157" s="158">
        <v>0</v>
      </c>
      <c r="Q157" s="158">
        <f t="shared" si="12"/>
        <v>0</v>
      </c>
      <c r="R157" s="158"/>
      <c r="S157" s="158" t="s">
        <v>148</v>
      </c>
      <c r="T157" s="158" t="s">
        <v>149</v>
      </c>
      <c r="U157" s="158">
        <v>0.129</v>
      </c>
      <c r="V157" s="158">
        <f t="shared" si="13"/>
        <v>2.06</v>
      </c>
      <c r="W157" s="158"/>
      <c r="X157" s="158" t="s">
        <v>150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151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7">
        <v>55</v>
      </c>
      <c r="B158" s="178" t="s">
        <v>591</v>
      </c>
      <c r="C158" s="185" t="s">
        <v>592</v>
      </c>
      <c r="D158" s="179" t="s">
        <v>195</v>
      </c>
      <c r="E158" s="180">
        <v>2</v>
      </c>
      <c r="F158" s="181"/>
      <c r="G158" s="182">
        <f t="shared" si="7"/>
        <v>0</v>
      </c>
      <c r="H158" s="159">
        <v>111.64</v>
      </c>
      <c r="I158" s="158">
        <f t="shared" si="8"/>
        <v>223.28</v>
      </c>
      <c r="J158" s="159">
        <v>119.36</v>
      </c>
      <c r="K158" s="158">
        <f t="shared" si="9"/>
        <v>238.72</v>
      </c>
      <c r="L158" s="158">
        <v>15</v>
      </c>
      <c r="M158" s="158">
        <f t="shared" si="10"/>
        <v>0</v>
      </c>
      <c r="N158" s="158">
        <v>6.3000000000000003E-4</v>
      </c>
      <c r="O158" s="158">
        <f t="shared" si="11"/>
        <v>0</v>
      </c>
      <c r="P158" s="158">
        <v>0</v>
      </c>
      <c r="Q158" s="158">
        <f t="shared" si="12"/>
        <v>0</v>
      </c>
      <c r="R158" s="158"/>
      <c r="S158" s="158" t="s">
        <v>148</v>
      </c>
      <c r="T158" s="158" t="s">
        <v>149</v>
      </c>
      <c r="U158" s="158">
        <v>0.27200000000000002</v>
      </c>
      <c r="V158" s="158">
        <f t="shared" si="13"/>
        <v>0.54</v>
      </c>
      <c r="W158" s="158"/>
      <c r="X158" s="158" t="s">
        <v>150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151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7">
        <v>56</v>
      </c>
      <c r="B159" s="178" t="s">
        <v>593</v>
      </c>
      <c r="C159" s="185" t="s">
        <v>594</v>
      </c>
      <c r="D159" s="179" t="s">
        <v>595</v>
      </c>
      <c r="E159" s="180">
        <v>3</v>
      </c>
      <c r="F159" s="181"/>
      <c r="G159" s="182">
        <f t="shared" si="7"/>
        <v>0</v>
      </c>
      <c r="H159" s="159">
        <v>228.24</v>
      </c>
      <c r="I159" s="158">
        <f t="shared" si="8"/>
        <v>684.72</v>
      </c>
      <c r="J159" s="159">
        <v>237.26</v>
      </c>
      <c r="K159" s="158">
        <f t="shared" si="9"/>
        <v>711.78</v>
      </c>
      <c r="L159" s="158">
        <v>15</v>
      </c>
      <c r="M159" s="158">
        <f t="shared" si="10"/>
        <v>0</v>
      </c>
      <c r="N159" s="158">
        <v>1.48E-3</v>
      </c>
      <c r="O159" s="158">
        <f t="shared" si="11"/>
        <v>0</v>
      </c>
      <c r="P159" s="158">
        <v>0</v>
      </c>
      <c r="Q159" s="158">
        <f t="shared" si="12"/>
        <v>0</v>
      </c>
      <c r="R159" s="158"/>
      <c r="S159" s="158" t="s">
        <v>148</v>
      </c>
      <c r="T159" s="158" t="s">
        <v>149</v>
      </c>
      <c r="U159" s="158">
        <v>0.54</v>
      </c>
      <c r="V159" s="158">
        <f t="shared" si="13"/>
        <v>1.62</v>
      </c>
      <c r="W159" s="158"/>
      <c r="X159" s="158" t="s">
        <v>150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151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7">
        <v>57</v>
      </c>
      <c r="B160" s="178" t="s">
        <v>596</v>
      </c>
      <c r="C160" s="185" t="s">
        <v>597</v>
      </c>
      <c r="D160" s="179" t="s">
        <v>198</v>
      </c>
      <c r="E160" s="180">
        <v>16</v>
      </c>
      <c r="F160" s="181"/>
      <c r="G160" s="182">
        <f t="shared" si="7"/>
        <v>0</v>
      </c>
      <c r="H160" s="159">
        <v>0.25</v>
      </c>
      <c r="I160" s="158">
        <f t="shared" si="8"/>
        <v>4</v>
      </c>
      <c r="J160" s="159">
        <v>10.65</v>
      </c>
      <c r="K160" s="158">
        <f t="shared" si="9"/>
        <v>170.4</v>
      </c>
      <c r="L160" s="158">
        <v>15</v>
      </c>
      <c r="M160" s="158">
        <f t="shared" si="10"/>
        <v>0</v>
      </c>
      <c r="N160" s="158">
        <v>0</v>
      </c>
      <c r="O160" s="158">
        <f t="shared" si="11"/>
        <v>0</v>
      </c>
      <c r="P160" s="158">
        <v>0</v>
      </c>
      <c r="Q160" s="158">
        <f t="shared" si="12"/>
        <v>0</v>
      </c>
      <c r="R160" s="158"/>
      <c r="S160" s="158" t="s">
        <v>148</v>
      </c>
      <c r="T160" s="158" t="s">
        <v>149</v>
      </c>
      <c r="U160" s="158">
        <v>2.1000000000000001E-2</v>
      </c>
      <c r="V160" s="158">
        <f t="shared" si="13"/>
        <v>0.34</v>
      </c>
      <c r="W160" s="158"/>
      <c r="X160" s="158" t="s">
        <v>150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151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7">
        <v>58</v>
      </c>
      <c r="B161" s="178" t="s">
        <v>598</v>
      </c>
      <c r="C161" s="185" t="s">
        <v>599</v>
      </c>
      <c r="D161" s="179" t="s">
        <v>0</v>
      </c>
      <c r="E161" s="180">
        <v>87.960999999999999</v>
      </c>
      <c r="F161" s="181"/>
      <c r="G161" s="182">
        <f t="shared" si="7"/>
        <v>0</v>
      </c>
      <c r="H161" s="159">
        <v>0</v>
      </c>
      <c r="I161" s="158">
        <f t="shared" si="8"/>
        <v>0</v>
      </c>
      <c r="J161" s="159">
        <v>1.25</v>
      </c>
      <c r="K161" s="158">
        <f t="shared" si="9"/>
        <v>109.95</v>
      </c>
      <c r="L161" s="158">
        <v>15</v>
      </c>
      <c r="M161" s="158">
        <f t="shared" si="10"/>
        <v>0</v>
      </c>
      <c r="N161" s="158">
        <v>0</v>
      </c>
      <c r="O161" s="158">
        <f t="shared" si="11"/>
        <v>0</v>
      </c>
      <c r="P161" s="158">
        <v>0</v>
      </c>
      <c r="Q161" s="158">
        <f t="shared" si="12"/>
        <v>0</v>
      </c>
      <c r="R161" s="158"/>
      <c r="S161" s="158" t="s">
        <v>148</v>
      </c>
      <c r="T161" s="158" t="s">
        <v>149</v>
      </c>
      <c r="U161" s="158">
        <v>0</v>
      </c>
      <c r="V161" s="158">
        <f t="shared" si="13"/>
        <v>0</v>
      </c>
      <c r="W161" s="158"/>
      <c r="X161" s="158" t="s">
        <v>210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211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x14ac:dyDescent="0.2">
      <c r="A162" s="165" t="s">
        <v>143</v>
      </c>
      <c r="B162" s="166" t="s">
        <v>83</v>
      </c>
      <c r="C162" s="184" t="s">
        <v>84</v>
      </c>
      <c r="D162" s="167"/>
      <c r="E162" s="168"/>
      <c r="F162" s="169"/>
      <c r="G162" s="170">
        <f>SUMIF(AG163:AG170,"&lt;&gt;NOR",G163:G170)</f>
        <v>0</v>
      </c>
      <c r="H162" s="164"/>
      <c r="I162" s="164">
        <f>SUM(I163:I170)</f>
        <v>4210.43</v>
      </c>
      <c r="J162" s="164"/>
      <c r="K162" s="164">
        <f>SUM(K163:K170)</f>
        <v>5354.49</v>
      </c>
      <c r="L162" s="164"/>
      <c r="M162" s="164">
        <f>SUM(M163:M170)</f>
        <v>0</v>
      </c>
      <c r="N162" s="164"/>
      <c r="O162" s="164">
        <f>SUM(O163:O170)</f>
        <v>0</v>
      </c>
      <c r="P162" s="164"/>
      <c r="Q162" s="164">
        <f>SUM(Q163:Q170)</f>
        <v>0</v>
      </c>
      <c r="R162" s="164"/>
      <c r="S162" s="164"/>
      <c r="T162" s="164"/>
      <c r="U162" s="164"/>
      <c r="V162" s="164">
        <f>SUM(V163:V170)</f>
        <v>3.98</v>
      </c>
      <c r="W162" s="164"/>
      <c r="X162" s="164"/>
      <c r="AG162" t="s">
        <v>144</v>
      </c>
    </row>
    <row r="163" spans="1:60" ht="22.5" outlineLevel="1" x14ac:dyDescent="0.2">
      <c r="A163" s="177">
        <v>59</v>
      </c>
      <c r="B163" s="178" t="s">
        <v>216</v>
      </c>
      <c r="C163" s="185" t="s">
        <v>217</v>
      </c>
      <c r="D163" s="179" t="s">
        <v>218</v>
      </c>
      <c r="E163" s="180">
        <v>1</v>
      </c>
      <c r="F163" s="181"/>
      <c r="G163" s="182">
        <f t="shared" ref="G163:G170" si="14">ROUND(E163*F163,2)</f>
        <v>0</v>
      </c>
      <c r="H163" s="159">
        <v>983.29</v>
      </c>
      <c r="I163" s="158">
        <f t="shared" ref="I163:I170" si="15">ROUND(E163*H163,2)</f>
        <v>983.29</v>
      </c>
      <c r="J163" s="159">
        <v>1066.71</v>
      </c>
      <c r="K163" s="158">
        <f t="shared" ref="K163:K170" si="16">ROUND(E163*J163,2)</f>
        <v>1066.71</v>
      </c>
      <c r="L163" s="158">
        <v>15</v>
      </c>
      <c r="M163" s="158">
        <f t="shared" ref="M163:M170" si="17">G163*(1+L163/100)</f>
        <v>0</v>
      </c>
      <c r="N163" s="158">
        <v>3.2499999999999999E-3</v>
      </c>
      <c r="O163" s="158">
        <f t="shared" ref="O163:O170" si="18">ROUND(E163*N163,2)</f>
        <v>0</v>
      </c>
      <c r="P163" s="158">
        <v>0</v>
      </c>
      <c r="Q163" s="158">
        <f t="shared" ref="Q163:Q170" si="19">ROUND(E163*P163,2)</f>
        <v>0</v>
      </c>
      <c r="R163" s="158"/>
      <c r="S163" s="158" t="s">
        <v>148</v>
      </c>
      <c r="T163" s="158" t="s">
        <v>149</v>
      </c>
      <c r="U163" s="158">
        <v>1.78</v>
      </c>
      <c r="V163" s="158">
        <f t="shared" ref="V163:V170" si="20">ROUND(E163*U163,2)</f>
        <v>1.78</v>
      </c>
      <c r="W163" s="158"/>
      <c r="X163" s="158" t="s">
        <v>150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151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7">
        <v>60</v>
      </c>
      <c r="B164" s="178" t="s">
        <v>219</v>
      </c>
      <c r="C164" s="185" t="s">
        <v>220</v>
      </c>
      <c r="D164" s="179" t="s">
        <v>218</v>
      </c>
      <c r="E164" s="180">
        <v>1</v>
      </c>
      <c r="F164" s="181"/>
      <c r="G164" s="182">
        <f t="shared" si="14"/>
        <v>0</v>
      </c>
      <c r="H164" s="159">
        <v>32.549999999999997</v>
      </c>
      <c r="I164" s="158">
        <f t="shared" si="15"/>
        <v>32.549999999999997</v>
      </c>
      <c r="J164" s="159">
        <v>431.45</v>
      </c>
      <c r="K164" s="158">
        <f t="shared" si="16"/>
        <v>431.45</v>
      </c>
      <c r="L164" s="158">
        <v>15</v>
      </c>
      <c r="M164" s="158">
        <f t="shared" si="17"/>
        <v>0</v>
      </c>
      <c r="N164" s="158">
        <v>1.8000000000000001E-4</v>
      </c>
      <c r="O164" s="158">
        <f t="shared" si="18"/>
        <v>0</v>
      </c>
      <c r="P164" s="158">
        <v>0</v>
      </c>
      <c r="Q164" s="158">
        <f t="shared" si="19"/>
        <v>0</v>
      </c>
      <c r="R164" s="158"/>
      <c r="S164" s="158" t="s">
        <v>148</v>
      </c>
      <c r="T164" s="158" t="s">
        <v>148</v>
      </c>
      <c r="U164" s="158">
        <v>0.83799999999999997</v>
      </c>
      <c r="V164" s="158">
        <f t="shared" si="20"/>
        <v>0.84</v>
      </c>
      <c r="W164" s="158"/>
      <c r="X164" s="158" t="s">
        <v>150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151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7">
        <v>61</v>
      </c>
      <c r="B165" s="178" t="s">
        <v>221</v>
      </c>
      <c r="C165" s="185" t="s">
        <v>222</v>
      </c>
      <c r="D165" s="179" t="s">
        <v>198</v>
      </c>
      <c r="E165" s="180">
        <v>2</v>
      </c>
      <c r="F165" s="181"/>
      <c r="G165" s="182">
        <f t="shared" si="14"/>
        <v>0</v>
      </c>
      <c r="H165" s="159">
        <v>265.29000000000002</v>
      </c>
      <c r="I165" s="158">
        <f t="shared" si="15"/>
        <v>530.58000000000004</v>
      </c>
      <c r="J165" s="159">
        <v>166.71</v>
      </c>
      <c r="K165" s="158">
        <f t="shared" si="16"/>
        <v>333.42</v>
      </c>
      <c r="L165" s="158">
        <v>15</v>
      </c>
      <c r="M165" s="158">
        <f t="shared" si="17"/>
        <v>0</v>
      </c>
      <c r="N165" s="158">
        <v>7.9000000000000001E-4</v>
      </c>
      <c r="O165" s="158">
        <f t="shared" si="18"/>
        <v>0</v>
      </c>
      <c r="P165" s="158">
        <v>0</v>
      </c>
      <c r="Q165" s="158">
        <f t="shared" si="19"/>
        <v>0</v>
      </c>
      <c r="R165" s="158"/>
      <c r="S165" s="158" t="s">
        <v>148</v>
      </c>
      <c r="T165" s="158" t="s">
        <v>148</v>
      </c>
      <c r="U165" s="158">
        <v>0.30869000000000002</v>
      </c>
      <c r="V165" s="158">
        <f t="shared" si="20"/>
        <v>0.62</v>
      </c>
      <c r="W165" s="158"/>
      <c r="X165" s="158" t="s">
        <v>150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151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7">
        <v>62</v>
      </c>
      <c r="B166" s="178" t="s">
        <v>223</v>
      </c>
      <c r="C166" s="185" t="s">
        <v>224</v>
      </c>
      <c r="D166" s="179" t="s">
        <v>195</v>
      </c>
      <c r="E166" s="180">
        <v>1</v>
      </c>
      <c r="F166" s="181"/>
      <c r="G166" s="182">
        <f t="shared" si="14"/>
        <v>0</v>
      </c>
      <c r="H166" s="159">
        <v>124.39</v>
      </c>
      <c r="I166" s="158">
        <f t="shared" si="15"/>
        <v>124.39</v>
      </c>
      <c r="J166" s="159">
        <v>236.11</v>
      </c>
      <c r="K166" s="158">
        <f t="shared" si="16"/>
        <v>236.11</v>
      </c>
      <c r="L166" s="158">
        <v>15</v>
      </c>
      <c r="M166" s="158">
        <f t="shared" si="17"/>
        <v>0</v>
      </c>
      <c r="N166" s="158">
        <v>9.3000000000000005E-4</v>
      </c>
      <c r="O166" s="158">
        <f t="shared" si="18"/>
        <v>0</v>
      </c>
      <c r="P166" s="158">
        <v>0</v>
      </c>
      <c r="Q166" s="158">
        <f t="shared" si="19"/>
        <v>0</v>
      </c>
      <c r="R166" s="158"/>
      <c r="S166" s="158" t="s">
        <v>148</v>
      </c>
      <c r="T166" s="158" t="s">
        <v>149</v>
      </c>
      <c r="U166" s="158">
        <v>0.42399999999999999</v>
      </c>
      <c r="V166" s="158">
        <f t="shared" si="20"/>
        <v>0.42</v>
      </c>
      <c r="W166" s="158"/>
      <c r="X166" s="158" t="s">
        <v>150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151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7">
        <v>63</v>
      </c>
      <c r="B167" s="178" t="s">
        <v>225</v>
      </c>
      <c r="C167" s="185" t="s">
        <v>226</v>
      </c>
      <c r="D167" s="179" t="s">
        <v>218</v>
      </c>
      <c r="E167" s="180">
        <v>1</v>
      </c>
      <c r="F167" s="181"/>
      <c r="G167" s="182">
        <f t="shared" si="14"/>
        <v>0</v>
      </c>
      <c r="H167" s="159">
        <v>1800.82</v>
      </c>
      <c r="I167" s="158">
        <f t="shared" si="15"/>
        <v>1800.82</v>
      </c>
      <c r="J167" s="159">
        <v>81.180000000000007</v>
      </c>
      <c r="K167" s="158">
        <f t="shared" si="16"/>
        <v>81.180000000000007</v>
      </c>
      <c r="L167" s="158">
        <v>15</v>
      </c>
      <c r="M167" s="158">
        <f t="shared" si="17"/>
        <v>0</v>
      </c>
      <c r="N167" s="158">
        <v>1E-3</v>
      </c>
      <c r="O167" s="158">
        <f t="shared" si="18"/>
        <v>0</v>
      </c>
      <c r="P167" s="158">
        <v>0</v>
      </c>
      <c r="Q167" s="158">
        <f t="shared" si="19"/>
        <v>0</v>
      </c>
      <c r="R167" s="158"/>
      <c r="S167" s="158" t="s">
        <v>148</v>
      </c>
      <c r="T167" s="158" t="s">
        <v>149</v>
      </c>
      <c r="U167" s="158">
        <v>0.14499999999999999</v>
      </c>
      <c r="V167" s="158">
        <f t="shared" si="20"/>
        <v>0.15</v>
      </c>
      <c r="W167" s="158"/>
      <c r="X167" s="158" t="s">
        <v>150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151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7">
        <v>64</v>
      </c>
      <c r="B168" s="178" t="s">
        <v>227</v>
      </c>
      <c r="C168" s="185" t="s">
        <v>228</v>
      </c>
      <c r="D168" s="179" t="s">
        <v>218</v>
      </c>
      <c r="E168" s="180">
        <v>1</v>
      </c>
      <c r="F168" s="181"/>
      <c r="G168" s="182">
        <f t="shared" si="14"/>
        <v>0</v>
      </c>
      <c r="H168" s="159">
        <v>738.8</v>
      </c>
      <c r="I168" s="158">
        <f t="shared" si="15"/>
        <v>738.8</v>
      </c>
      <c r="J168" s="159">
        <v>92.2</v>
      </c>
      <c r="K168" s="158">
        <f t="shared" si="16"/>
        <v>92.2</v>
      </c>
      <c r="L168" s="158">
        <v>15</v>
      </c>
      <c r="M168" s="158">
        <f t="shared" si="17"/>
        <v>0</v>
      </c>
      <c r="N168" s="158">
        <v>5.0000000000000001E-4</v>
      </c>
      <c r="O168" s="158">
        <f t="shared" si="18"/>
        <v>0</v>
      </c>
      <c r="P168" s="158">
        <v>0</v>
      </c>
      <c r="Q168" s="158">
        <f t="shared" si="19"/>
        <v>0</v>
      </c>
      <c r="R168" s="158"/>
      <c r="S168" s="158" t="s">
        <v>148</v>
      </c>
      <c r="T168" s="158" t="s">
        <v>149</v>
      </c>
      <c r="U168" s="158">
        <v>0.16500000000000001</v>
      </c>
      <c r="V168" s="158">
        <f t="shared" si="20"/>
        <v>0.17</v>
      </c>
      <c r="W168" s="158"/>
      <c r="X168" s="158" t="s">
        <v>150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151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7">
        <v>65</v>
      </c>
      <c r="B169" s="178" t="s">
        <v>229</v>
      </c>
      <c r="C169" s="185" t="s">
        <v>230</v>
      </c>
      <c r="D169" s="179" t="s">
        <v>214</v>
      </c>
      <c r="E169" s="180">
        <v>1</v>
      </c>
      <c r="F169" s="181"/>
      <c r="G169" s="182">
        <f t="shared" si="14"/>
        <v>0</v>
      </c>
      <c r="H169" s="159">
        <v>0</v>
      </c>
      <c r="I169" s="158">
        <f t="shared" si="15"/>
        <v>0</v>
      </c>
      <c r="J169" s="159">
        <v>3000</v>
      </c>
      <c r="K169" s="158">
        <f t="shared" si="16"/>
        <v>3000</v>
      </c>
      <c r="L169" s="158">
        <v>15</v>
      </c>
      <c r="M169" s="158">
        <f t="shared" si="17"/>
        <v>0</v>
      </c>
      <c r="N169" s="158">
        <v>0</v>
      </c>
      <c r="O169" s="158">
        <f t="shared" si="18"/>
        <v>0</v>
      </c>
      <c r="P169" s="158">
        <v>0</v>
      </c>
      <c r="Q169" s="158">
        <f t="shared" si="19"/>
        <v>0</v>
      </c>
      <c r="R169" s="158"/>
      <c r="S169" s="158" t="s">
        <v>215</v>
      </c>
      <c r="T169" s="158" t="s">
        <v>149</v>
      </c>
      <c r="U169" s="158">
        <v>0</v>
      </c>
      <c r="V169" s="158">
        <f t="shared" si="20"/>
        <v>0</v>
      </c>
      <c r="W169" s="158"/>
      <c r="X169" s="158" t="s">
        <v>150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151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7">
        <v>66</v>
      </c>
      <c r="B170" s="178" t="s">
        <v>231</v>
      </c>
      <c r="C170" s="185" t="s">
        <v>232</v>
      </c>
      <c r="D170" s="179" t="s">
        <v>0</v>
      </c>
      <c r="E170" s="180">
        <v>94.515000000000001</v>
      </c>
      <c r="F170" s="181"/>
      <c r="G170" s="182">
        <f t="shared" si="14"/>
        <v>0</v>
      </c>
      <c r="H170" s="159">
        <v>0</v>
      </c>
      <c r="I170" s="158">
        <f t="shared" si="15"/>
        <v>0</v>
      </c>
      <c r="J170" s="159">
        <v>1.2</v>
      </c>
      <c r="K170" s="158">
        <f t="shared" si="16"/>
        <v>113.42</v>
      </c>
      <c r="L170" s="158">
        <v>15</v>
      </c>
      <c r="M170" s="158">
        <f t="shared" si="17"/>
        <v>0</v>
      </c>
      <c r="N170" s="158">
        <v>0</v>
      </c>
      <c r="O170" s="158">
        <f t="shared" si="18"/>
        <v>0</v>
      </c>
      <c r="P170" s="158">
        <v>0</v>
      </c>
      <c r="Q170" s="158">
        <f t="shared" si="19"/>
        <v>0</v>
      </c>
      <c r="R170" s="158"/>
      <c r="S170" s="158" t="s">
        <v>148</v>
      </c>
      <c r="T170" s="158" t="s">
        <v>149</v>
      </c>
      <c r="U170" s="158">
        <v>0</v>
      </c>
      <c r="V170" s="158">
        <f t="shared" si="20"/>
        <v>0</v>
      </c>
      <c r="W170" s="158"/>
      <c r="X170" s="158" t="s">
        <v>210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211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65" t="s">
        <v>143</v>
      </c>
      <c r="B171" s="166" t="s">
        <v>85</v>
      </c>
      <c r="C171" s="184" t="s">
        <v>86</v>
      </c>
      <c r="D171" s="167"/>
      <c r="E171" s="168"/>
      <c r="F171" s="169"/>
      <c r="G171" s="170">
        <f>SUMIF(AG172:AG202,"&lt;&gt;NOR",G172:G202)</f>
        <v>0</v>
      </c>
      <c r="H171" s="164"/>
      <c r="I171" s="164">
        <f>SUM(I172:I202)</f>
        <v>25334.120000000003</v>
      </c>
      <c r="J171" s="164"/>
      <c r="K171" s="164">
        <f>SUM(K172:K202)</f>
        <v>7240.2300000000005</v>
      </c>
      <c r="L171" s="164"/>
      <c r="M171" s="164">
        <f>SUM(M172:M202)</f>
        <v>0</v>
      </c>
      <c r="N171" s="164"/>
      <c r="O171" s="164">
        <f>SUM(O172:O202)</f>
        <v>0.05</v>
      </c>
      <c r="P171" s="164"/>
      <c r="Q171" s="164">
        <f>SUM(Q172:Q202)</f>
        <v>0.14000000000000001</v>
      </c>
      <c r="R171" s="164"/>
      <c r="S171" s="164"/>
      <c r="T171" s="164"/>
      <c r="U171" s="164"/>
      <c r="V171" s="164">
        <f>SUM(V172:V202)</f>
        <v>12.78</v>
      </c>
      <c r="W171" s="164"/>
      <c r="X171" s="164"/>
      <c r="AG171" t="s">
        <v>144</v>
      </c>
    </row>
    <row r="172" spans="1:60" ht="22.5" outlineLevel="1" x14ac:dyDescent="0.2">
      <c r="A172" s="177">
        <v>67</v>
      </c>
      <c r="B172" s="178" t="s">
        <v>600</v>
      </c>
      <c r="C172" s="185" t="s">
        <v>601</v>
      </c>
      <c r="D172" s="179" t="s">
        <v>195</v>
      </c>
      <c r="E172" s="180">
        <v>1</v>
      </c>
      <c r="F172" s="181"/>
      <c r="G172" s="182">
        <f t="shared" ref="G172:G189" si="21">ROUND(E172*F172,2)</f>
        <v>0</v>
      </c>
      <c r="H172" s="159">
        <v>3548.86</v>
      </c>
      <c r="I172" s="158">
        <f t="shared" ref="I172:I189" si="22">ROUND(E172*H172,2)</f>
        <v>3548.86</v>
      </c>
      <c r="J172" s="159">
        <v>141.13999999999999</v>
      </c>
      <c r="K172" s="158">
        <f t="shared" ref="K172:K189" si="23">ROUND(E172*J172,2)</f>
        <v>141.13999999999999</v>
      </c>
      <c r="L172" s="158">
        <v>15</v>
      </c>
      <c r="M172" s="158">
        <f t="shared" ref="M172:M189" si="24">G172*(1+L172/100)</f>
        <v>0</v>
      </c>
      <c r="N172" s="158">
        <v>1.1800000000000001E-3</v>
      </c>
      <c r="O172" s="158">
        <f t="shared" ref="O172:O189" si="25">ROUND(E172*N172,2)</f>
        <v>0</v>
      </c>
      <c r="P172" s="158">
        <v>0</v>
      </c>
      <c r="Q172" s="158">
        <f t="shared" ref="Q172:Q189" si="26">ROUND(E172*P172,2)</f>
        <v>0</v>
      </c>
      <c r="R172" s="158"/>
      <c r="S172" s="158" t="s">
        <v>148</v>
      </c>
      <c r="T172" s="158" t="s">
        <v>149</v>
      </c>
      <c r="U172" s="158">
        <v>0.2</v>
      </c>
      <c r="V172" s="158">
        <f t="shared" ref="V172:V189" si="27">ROUND(E172*U172,2)</f>
        <v>0.2</v>
      </c>
      <c r="W172" s="158"/>
      <c r="X172" s="158" t="s">
        <v>150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151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7">
        <v>68</v>
      </c>
      <c r="B173" s="178" t="s">
        <v>602</v>
      </c>
      <c r="C173" s="185" t="s">
        <v>603</v>
      </c>
      <c r="D173" s="179" t="s">
        <v>218</v>
      </c>
      <c r="E173" s="180">
        <v>1</v>
      </c>
      <c r="F173" s="181"/>
      <c r="G173" s="182">
        <f t="shared" si="21"/>
        <v>0</v>
      </c>
      <c r="H173" s="159">
        <v>5673.21</v>
      </c>
      <c r="I173" s="158">
        <f t="shared" si="22"/>
        <v>5673.21</v>
      </c>
      <c r="J173" s="159">
        <v>826.79</v>
      </c>
      <c r="K173" s="158">
        <f t="shared" si="23"/>
        <v>826.79</v>
      </c>
      <c r="L173" s="158">
        <v>15</v>
      </c>
      <c r="M173" s="158">
        <f t="shared" si="24"/>
        <v>0</v>
      </c>
      <c r="N173" s="158">
        <v>2.8719999999999999E-2</v>
      </c>
      <c r="O173" s="158">
        <f t="shared" si="25"/>
        <v>0.03</v>
      </c>
      <c r="P173" s="158">
        <v>0</v>
      </c>
      <c r="Q173" s="158">
        <f t="shared" si="26"/>
        <v>0</v>
      </c>
      <c r="R173" s="158"/>
      <c r="S173" s="158" t="s">
        <v>148</v>
      </c>
      <c r="T173" s="158" t="s">
        <v>149</v>
      </c>
      <c r="U173" s="158">
        <v>1.5</v>
      </c>
      <c r="V173" s="158">
        <f t="shared" si="27"/>
        <v>1.5</v>
      </c>
      <c r="W173" s="158"/>
      <c r="X173" s="158" t="s">
        <v>150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151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7">
        <v>69</v>
      </c>
      <c r="B174" s="178" t="s">
        <v>604</v>
      </c>
      <c r="C174" s="185" t="s">
        <v>605</v>
      </c>
      <c r="D174" s="179" t="s">
        <v>218</v>
      </c>
      <c r="E174" s="180">
        <v>1</v>
      </c>
      <c r="F174" s="181"/>
      <c r="G174" s="182">
        <f t="shared" si="21"/>
        <v>0</v>
      </c>
      <c r="H174" s="159">
        <v>475.26</v>
      </c>
      <c r="I174" s="158">
        <f t="shared" si="22"/>
        <v>475.26</v>
      </c>
      <c r="J174" s="159">
        <v>760.74</v>
      </c>
      <c r="K174" s="158">
        <f t="shared" si="23"/>
        <v>760.74</v>
      </c>
      <c r="L174" s="158">
        <v>15</v>
      </c>
      <c r="M174" s="158">
        <f t="shared" si="24"/>
        <v>0</v>
      </c>
      <c r="N174" s="158">
        <v>1.8600000000000001E-3</v>
      </c>
      <c r="O174" s="158">
        <f t="shared" si="25"/>
        <v>0</v>
      </c>
      <c r="P174" s="158">
        <v>0</v>
      </c>
      <c r="Q174" s="158">
        <f t="shared" si="26"/>
        <v>0</v>
      </c>
      <c r="R174" s="158"/>
      <c r="S174" s="158" t="s">
        <v>148</v>
      </c>
      <c r="T174" s="158" t="s">
        <v>149</v>
      </c>
      <c r="U174" s="158">
        <v>1.3340000000000001</v>
      </c>
      <c r="V174" s="158">
        <f t="shared" si="27"/>
        <v>1.33</v>
      </c>
      <c r="W174" s="158"/>
      <c r="X174" s="158" t="s">
        <v>150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151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7">
        <v>70</v>
      </c>
      <c r="B175" s="178" t="s">
        <v>606</v>
      </c>
      <c r="C175" s="185" t="s">
        <v>607</v>
      </c>
      <c r="D175" s="179" t="s">
        <v>218</v>
      </c>
      <c r="E175" s="180">
        <v>1</v>
      </c>
      <c r="F175" s="181"/>
      <c r="G175" s="182">
        <f t="shared" si="21"/>
        <v>0</v>
      </c>
      <c r="H175" s="159">
        <v>95.29</v>
      </c>
      <c r="I175" s="158">
        <f t="shared" si="22"/>
        <v>95.29</v>
      </c>
      <c r="J175" s="159">
        <v>731.71</v>
      </c>
      <c r="K175" s="158">
        <f t="shared" si="23"/>
        <v>731.71</v>
      </c>
      <c r="L175" s="158">
        <v>15</v>
      </c>
      <c r="M175" s="158">
        <f t="shared" si="24"/>
        <v>0</v>
      </c>
      <c r="N175" s="158">
        <v>1.41E-3</v>
      </c>
      <c r="O175" s="158">
        <f t="shared" si="25"/>
        <v>0</v>
      </c>
      <c r="P175" s="158">
        <v>0</v>
      </c>
      <c r="Q175" s="158">
        <f t="shared" si="26"/>
        <v>0</v>
      </c>
      <c r="R175" s="158"/>
      <c r="S175" s="158" t="s">
        <v>148</v>
      </c>
      <c r="T175" s="158" t="s">
        <v>482</v>
      </c>
      <c r="U175" s="158">
        <v>1.575</v>
      </c>
      <c r="V175" s="158">
        <f t="shared" si="27"/>
        <v>1.58</v>
      </c>
      <c r="W175" s="158"/>
      <c r="X175" s="158" t="s">
        <v>150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151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77">
        <v>71</v>
      </c>
      <c r="B176" s="178" t="s">
        <v>608</v>
      </c>
      <c r="C176" s="185" t="s">
        <v>609</v>
      </c>
      <c r="D176" s="179" t="s">
        <v>218</v>
      </c>
      <c r="E176" s="180">
        <v>3</v>
      </c>
      <c r="F176" s="181"/>
      <c r="G176" s="182">
        <f t="shared" si="21"/>
        <v>0</v>
      </c>
      <c r="H176" s="159">
        <v>18.260000000000002</v>
      </c>
      <c r="I176" s="158">
        <f t="shared" si="22"/>
        <v>54.78</v>
      </c>
      <c r="J176" s="159">
        <v>171.74</v>
      </c>
      <c r="K176" s="158">
        <f t="shared" si="23"/>
        <v>515.22</v>
      </c>
      <c r="L176" s="158">
        <v>15</v>
      </c>
      <c r="M176" s="158">
        <f t="shared" si="24"/>
        <v>0</v>
      </c>
      <c r="N176" s="158">
        <v>3.0000000000000001E-5</v>
      </c>
      <c r="O176" s="158">
        <f t="shared" si="25"/>
        <v>0</v>
      </c>
      <c r="P176" s="158">
        <v>0</v>
      </c>
      <c r="Q176" s="158">
        <f t="shared" si="26"/>
        <v>0</v>
      </c>
      <c r="R176" s="158"/>
      <c r="S176" s="158" t="s">
        <v>148</v>
      </c>
      <c r="T176" s="158" t="s">
        <v>149</v>
      </c>
      <c r="U176" s="158">
        <v>0.33</v>
      </c>
      <c r="V176" s="158">
        <f t="shared" si="27"/>
        <v>0.99</v>
      </c>
      <c r="W176" s="158"/>
      <c r="X176" s="158" t="s">
        <v>150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151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77">
        <v>72</v>
      </c>
      <c r="B177" s="178" t="s">
        <v>233</v>
      </c>
      <c r="C177" s="185" t="s">
        <v>610</v>
      </c>
      <c r="D177" s="179" t="s">
        <v>195</v>
      </c>
      <c r="E177" s="180">
        <v>1</v>
      </c>
      <c r="F177" s="181"/>
      <c r="G177" s="182">
        <f t="shared" si="21"/>
        <v>0</v>
      </c>
      <c r="H177" s="159">
        <v>405.28</v>
      </c>
      <c r="I177" s="158">
        <f t="shared" si="22"/>
        <v>405.28</v>
      </c>
      <c r="J177" s="159">
        <v>706.72</v>
      </c>
      <c r="K177" s="158">
        <f t="shared" si="23"/>
        <v>706.72</v>
      </c>
      <c r="L177" s="158">
        <v>15</v>
      </c>
      <c r="M177" s="158">
        <f t="shared" si="24"/>
        <v>0</v>
      </c>
      <c r="N177" s="158">
        <v>1.82E-3</v>
      </c>
      <c r="O177" s="158">
        <f t="shared" si="25"/>
        <v>0</v>
      </c>
      <c r="P177" s="158">
        <v>0</v>
      </c>
      <c r="Q177" s="158">
        <f t="shared" si="26"/>
        <v>0</v>
      </c>
      <c r="R177" s="158"/>
      <c r="S177" s="158" t="s">
        <v>148</v>
      </c>
      <c r="T177" s="158" t="s">
        <v>149</v>
      </c>
      <c r="U177" s="158">
        <v>1.262</v>
      </c>
      <c r="V177" s="158">
        <f t="shared" si="27"/>
        <v>1.26</v>
      </c>
      <c r="W177" s="158"/>
      <c r="X177" s="158" t="s">
        <v>150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151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7">
        <v>73</v>
      </c>
      <c r="B178" s="178" t="s">
        <v>611</v>
      </c>
      <c r="C178" s="185" t="s">
        <v>612</v>
      </c>
      <c r="D178" s="179" t="s">
        <v>218</v>
      </c>
      <c r="E178" s="180">
        <v>1</v>
      </c>
      <c r="F178" s="181"/>
      <c r="G178" s="182">
        <f t="shared" si="21"/>
        <v>0</v>
      </c>
      <c r="H178" s="159">
        <v>0</v>
      </c>
      <c r="I178" s="158">
        <f t="shared" si="22"/>
        <v>0</v>
      </c>
      <c r="J178" s="159">
        <v>123</v>
      </c>
      <c r="K178" s="158">
        <f t="shared" si="23"/>
        <v>123</v>
      </c>
      <c r="L178" s="158">
        <v>15</v>
      </c>
      <c r="M178" s="158">
        <f t="shared" si="24"/>
        <v>0</v>
      </c>
      <c r="N178" s="158">
        <v>0</v>
      </c>
      <c r="O178" s="158">
        <f t="shared" si="25"/>
        <v>0</v>
      </c>
      <c r="P178" s="158">
        <v>6.7000000000000004E-2</v>
      </c>
      <c r="Q178" s="158">
        <f t="shared" si="26"/>
        <v>7.0000000000000007E-2</v>
      </c>
      <c r="R178" s="158"/>
      <c r="S178" s="158" t="s">
        <v>148</v>
      </c>
      <c r="T178" s="158" t="s">
        <v>149</v>
      </c>
      <c r="U178" s="158">
        <v>0.31</v>
      </c>
      <c r="V178" s="158">
        <f t="shared" si="27"/>
        <v>0.31</v>
      </c>
      <c r="W178" s="158"/>
      <c r="X178" s="158" t="s">
        <v>150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151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7">
        <v>74</v>
      </c>
      <c r="B179" s="178" t="s">
        <v>235</v>
      </c>
      <c r="C179" s="185" t="s">
        <v>236</v>
      </c>
      <c r="D179" s="179" t="s">
        <v>218</v>
      </c>
      <c r="E179" s="180">
        <v>5</v>
      </c>
      <c r="F179" s="181"/>
      <c r="G179" s="182">
        <f t="shared" si="21"/>
        <v>0</v>
      </c>
      <c r="H179" s="159">
        <v>127.41</v>
      </c>
      <c r="I179" s="158">
        <f t="shared" si="22"/>
        <v>637.04999999999995</v>
      </c>
      <c r="J179" s="159">
        <v>116.09</v>
      </c>
      <c r="K179" s="158">
        <f t="shared" si="23"/>
        <v>580.45000000000005</v>
      </c>
      <c r="L179" s="158">
        <v>15</v>
      </c>
      <c r="M179" s="158">
        <f t="shared" si="24"/>
        <v>0</v>
      </c>
      <c r="N179" s="158">
        <v>1.7000000000000001E-4</v>
      </c>
      <c r="O179" s="158">
        <f t="shared" si="25"/>
        <v>0</v>
      </c>
      <c r="P179" s="158">
        <v>0</v>
      </c>
      <c r="Q179" s="158">
        <f t="shared" si="26"/>
        <v>0</v>
      </c>
      <c r="R179" s="158"/>
      <c r="S179" s="158" t="s">
        <v>148</v>
      </c>
      <c r="T179" s="158" t="s">
        <v>149</v>
      </c>
      <c r="U179" s="158">
        <v>0.22700000000000001</v>
      </c>
      <c r="V179" s="158">
        <f t="shared" si="27"/>
        <v>1.1399999999999999</v>
      </c>
      <c r="W179" s="158"/>
      <c r="X179" s="158" t="s">
        <v>150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151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7">
        <v>75</v>
      </c>
      <c r="B180" s="178" t="s">
        <v>237</v>
      </c>
      <c r="C180" s="185" t="s">
        <v>238</v>
      </c>
      <c r="D180" s="179" t="s">
        <v>218</v>
      </c>
      <c r="E180" s="180">
        <v>1</v>
      </c>
      <c r="F180" s="181"/>
      <c r="G180" s="182">
        <f t="shared" si="21"/>
        <v>0</v>
      </c>
      <c r="H180" s="159">
        <v>195.34</v>
      </c>
      <c r="I180" s="158">
        <f t="shared" si="22"/>
        <v>195.34</v>
      </c>
      <c r="J180" s="159">
        <v>63.66</v>
      </c>
      <c r="K180" s="158">
        <f t="shared" si="23"/>
        <v>63.66</v>
      </c>
      <c r="L180" s="158">
        <v>15</v>
      </c>
      <c r="M180" s="158">
        <f t="shared" si="24"/>
        <v>0</v>
      </c>
      <c r="N180" s="158">
        <v>2.4000000000000001E-4</v>
      </c>
      <c r="O180" s="158">
        <f t="shared" si="25"/>
        <v>0</v>
      </c>
      <c r="P180" s="158">
        <v>0</v>
      </c>
      <c r="Q180" s="158">
        <f t="shared" si="26"/>
        <v>0</v>
      </c>
      <c r="R180" s="158"/>
      <c r="S180" s="158" t="s">
        <v>148</v>
      </c>
      <c r="T180" s="158" t="s">
        <v>149</v>
      </c>
      <c r="U180" s="158">
        <v>0.124</v>
      </c>
      <c r="V180" s="158">
        <f t="shared" si="27"/>
        <v>0.12</v>
      </c>
      <c r="W180" s="158"/>
      <c r="X180" s="158" t="s">
        <v>150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151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7">
        <v>76</v>
      </c>
      <c r="B181" s="178" t="s">
        <v>613</v>
      </c>
      <c r="C181" s="185" t="s">
        <v>614</v>
      </c>
      <c r="D181" s="179" t="s">
        <v>195</v>
      </c>
      <c r="E181" s="180">
        <v>1</v>
      </c>
      <c r="F181" s="181"/>
      <c r="G181" s="182">
        <f t="shared" si="21"/>
        <v>0</v>
      </c>
      <c r="H181" s="159">
        <v>1788.56</v>
      </c>
      <c r="I181" s="158">
        <f t="shared" si="22"/>
        <v>1788.56</v>
      </c>
      <c r="J181" s="159">
        <v>236.44</v>
      </c>
      <c r="K181" s="158">
        <f t="shared" si="23"/>
        <v>236.44</v>
      </c>
      <c r="L181" s="158">
        <v>15</v>
      </c>
      <c r="M181" s="158">
        <f t="shared" si="24"/>
        <v>0</v>
      </c>
      <c r="N181" s="158">
        <v>1.64E-3</v>
      </c>
      <c r="O181" s="158">
        <f t="shared" si="25"/>
        <v>0</v>
      </c>
      <c r="P181" s="158">
        <v>0</v>
      </c>
      <c r="Q181" s="158">
        <f t="shared" si="26"/>
        <v>0</v>
      </c>
      <c r="R181" s="158"/>
      <c r="S181" s="158" t="s">
        <v>148</v>
      </c>
      <c r="T181" s="158" t="s">
        <v>149</v>
      </c>
      <c r="U181" s="158">
        <v>0.44500000000000001</v>
      </c>
      <c r="V181" s="158">
        <f t="shared" si="27"/>
        <v>0.45</v>
      </c>
      <c r="W181" s="158"/>
      <c r="X181" s="158" t="s">
        <v>150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151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7">
        <v>77</v>
      </c>
      <c r="B182" s="178" t="s">
        <v>615</v>
      </c>
      <c r="C182" s="185" t="s">
        <v>616</v>
      </c>
      <c r="D182" s="179" t="s">
        <v>195</v>
      </c>
      <c r="E182" s="180">
        <v>1</v>
      </c>
      <c r="F182" s="181"/>
      <c r="G182" s="182">
        <f t="shared" si="21"/>
        <v>0</v>
      </c>
      <c r="H182" s="159">
        <v>2038.95</v>
      </c>
      <c r="I182" s="158">
        <f t="shared" si="22"/>
        <v>2038.95</v>
      </c>
      <c r="J182" s="159">
        <v>236.05</v>
      </c>
      <c r="K182" s="158">
        <f t="shared" si="23"/>
        <v>236.05</v>
      </c>
      <c r="L182" s="158">
        <v>15</v>
      </c>
      <c r="M182" s="158">
        <f t="shared" si="24"/>
        <v>0</v>
      </c>
      <c r="N182" s="158">
        <v>8.4999999999999995E-4</v>
      </c>
      <c r="O182" s="158">
        <f t="shared" si="25"/>
        <v>0</v>
      </c>
      <c r="P182" s="158">
        <v>0</v>
      </c>
      <c r="Q182" s="158">
        <f t="shared" si="26"/>
        <v>0</v>
      </c>
      <c r="R182" s="158"/>
      <c r="S182" s="158" t="s">
        <v>148</v>
      </c>
      <c r="T182" s="158" t="s">
        <v>482</v>
      </c>
      <c r="U182" s="158">
        <v>0.48499999999999999</v>
      </c>
      <c r="V182" s="158">
        <f t="shared" si="27"/>
        <v>0.49</v>
      </c>
      <c r="W182" s="158"/>
      <c r="X182" s="158" t="s">
        <v>150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151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7">
        <v>78</v>
      </c>
      <c r="B183" s="178" t="s">
        <v>617</v>
      </c>
      <c r="C183" s="185" t="s">
        <v>618</v>
      </c>
      <c r="D183" s="179" t="s">
        <v>195</v>
      </c>
      <c r="E183" s="180">
        <v>2</v>
      </c>
      <c r="F183" s="181"/>
      <c r="G183" s="182">
        <f t="shared" si="21"/>
        <v>0</v>
      </c>
      <c r="H183" s="159">
        <v>6.46</v>
      </c>
      <c r="I183" s="158">
        <f t="shared" si="22"/>
        <v>12.92</v>
      </c>
      <c r="J183" s="159">
        <v>225.04</v>
      </c>
      <c r="K183" s="158">
        <f t="shared" si="23"/>
        <v>450.08</v>
      </c>
      <c r="L183" s="158">
        <v>15</v>
      </c>
      <c r="M183" s="158">
        <f t="shared" si="24"/>
        <v>0</v>
      </c>
      <c r="N183" s="158">
        <v>4.0000000000000003E-5</v>
      </c>
      <c r="O183" s="158">
        <f t="shared" si="25"/>
        <v>0</v>
      </c>
      <c r="P183" s="158">
        <v>0</v>
      </c>
      <c r="Q183" s="158">
        <f t="shared" si="26"/>
        <v>0</v>
      </c>
      <c r="R183" s="158"/>
      <c r="S183" s="158" t="s">
        <v>148</v>
      </c>
      <c r="T183" s="158" t="s">
        <v>149</v>
      </c>
      <c r="U183" s="158">
        <v>0.44500000000000001</v>
      </c>
      <c r="V183" s="158">
        <f t="shared" si="27"/>
        <v>0.89</v>
      </c>
      <c r="W183" s="158"/>
      <c r="X183" s="158" t="s">
        <v>150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151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7">
        <v>79</v>
      </c>
      <c r="B184" s="178" t="s">
        <v>239</v>
      </c>
      <c r="C184" s="185" t="s">
        <v>240</v>
      </c>
      <c r="D184" s="179" t="s">
        <v>218</v>
      </c>
      <c r="E184" s="180">
        <v>3</v>
      </c>
      <c r="F184" s="181"/>
      <c r="G184" s="182">
        <f t="shared" si="21"/>
        <v>0</v>
      </c>
      <c r="H184" s="159">
        <v>0</v>
      </c>
      <c r="I184" s="158">
        <f t="shared" si="22"/>
        <v>0</v>
      </c>
      <c r="J184" s="159">
        <v>86</v>
      </c>
      <c r="K184" s="158">
        <f t="shared" si="23"/>
        <v>258</v>
      </c>
      <c r="L184" s="158">
        <v>15</v>
      </c>
      <c r="M184" s="158">
        <f t="shared" si="24"/>
        <v>0</v>
      </c>
      <c r="N184" s="158">
        <v>0</v>
      </c>
      <c r="O184" s="158">
        <f t="shared" si="25"/>
        <v>0</v>
      </c>
      <c r="P184" s="158">
        <v>1.56E-3</v>
      </c>
      <c r="Q184" s="158">
        <f t="shared" si="26"/>
        <v>0</v>
      </c>
      <c r="R184" s="158"/>
      <c r="S184" s="158" t="s">
        <v>148</v>
      </c>
      <c r="T184" s="158" t="s">
        <v>149</v>
      </c>
      <c r="U184" s="158">
        <v>0.217</v>
      </c>
      <c r="V184" s="158">
        <f t="shared" si="27"/>
        <v>0.65</v>
      </c>
      <c r="W184" s="158"/>
      <c r="X184" s="158" t="s">
        <v>150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151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7">
        <v>80</v>
      </c>
      <c r="B185" s="178" t="s">
        <v>619</v>
      </c>
      <c r="C185" s="185" t="s">
        <v>620</v>
      </c>
      <c r="D185" s="179" t="s">
        <v>195</v>
      </c>
      <c r="E185" s="180">
        <v>1</v>
      </c>
      <c r="F185" s="181"/>
      <c r="G185" s="182">
        <f t="shared" si="21"/>
        <v>0</v>
      </c>
      <c r="H185" s="159">
        <v>78.97</v>
      </c>
      <c r="I185" s="158">
        <f t="shared" si="22"/>
        <v>78.97</v>
      </c>
      <c r="J185" s="159">
        <v>313.02999999999997</v>
      </c>
      <c r="K185" s="158">
        <f t="shared" si="23"/>
        <v>313.02999999999997</v>
      </c>
      <c r="L185" s="158">
        <v>15</v>
      </c>
      <c r="M185" s="158">
        <f t="shared" si="24"/>
        <v>0</v>
      </c>
      <c r="N185" s="158">
        <v>1.2999999999999999E-4</v>
      </c>
      <c r="O185" s="158">
        <f t="shared" si="25"/>
        <v>0</v>
      </c>
      <c r="P185" s="158">
        <v>0</v>
      </c>
      <c r="Q185" s="158">
        <f t="shared" si="26"/>
        <v>0</v>
      </c>
      <c r="R185" s="158"/>
      <c r="S185" s="158" t="s">
        <v>148</v>
      </c>
      <c r="T185" s="158" t="s">
        <v>148</v>
      </c>
      <c r="U185" s="158">
        <v>0.624</v>
      </c>
      <c r="V185" s="158">
        <f t="shared" si="27"/>
        <v>0.62</v>
      </c>
      <c r="W185" s="158"/>
      <c r="X185" s="158" t="s">
        <v>150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151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2.5" outlineLevel="1" x14ac:dyDescent="0.2">
      <c r="A186" s="177">
        <v>81</v>
      </c>
      <c r="B186" s="178" t="s">
        <v>621</v>
      </c>
      <c r="C186" s="185" t="s">
        <v>622</v>
      </c>
      <c r="D186" s="179" t="s">
        <v>195</v>
      </c>
      <c r="E186" s="180">
        <v>1</v>
      </c>
      <c r="F186" s="181"/>
      <c r="G186" s="182">
        <f t="shared" si="21"/>
        <v>0</v>
      </c>
      <c r="H186" s="159">
        <v>433.94</v>
      </c>
      <c r="I186" s="158">
        <f t="shared" si="22"/>
        <v>433.94</v>
      </c>
      <c r="J186" s="159">
        <v>126.06</v>
      </c>
      <c r="K186" s="158">
        <f t="shared" si="23"/>
        <v>126.06</v>
      </c>
      <c r="L186" s="158">
        <v>15</v>
      </c>
      <c r="M186" s="158">
        <f t="shared" si="24"/>
        <v>0</v>
      </c>
      <c r="N186" s="158">
        <v>2.0000000000000001E-4</v>
      </c>
      <c r="O186" s="158">
        <f t="shared" si="25"/>
        <v>0</v>
      </c>
      <c r="P186" s="158">
        <v>0</v>
      </c>
      <c r="Q186" s="158">
        <f t="shared" si="26"/>
        <v>0</v>
      </c>
      <c r="R186" s="158"/>
      <c r="S186" s="158" t="s">
        <v>148</v>
      </c>
      <c r="T186" s="158" t="s">
        <v>149</v>
      </c>
      <c r="U186" s="158">
        <v>0.246</v>
      </c>
      <c r="V186" s="158">
        <f t="shared" si="27"/>
        <v>0.25</v>
      </c>
      <c r="W186" s="158"/>
      <c r="X186" s="158" t="s">
        <v>150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151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7">
        <v>82</v>
      </c>
      <c r="B187" s="178" t="s">
        <v>241</v>
      </c>
      <c r="C187" s="185" t="s">
        <v>242</v>
      </c>
      <c r="D187" s="179" t="s">
        <v>195</v>
      </c>
      <c r="E187" s="180">
        <v>1</v>
      </c>
      <c r="F187" s="181"/>
      <c r="G187" s="182">
        <f t="shared" si="21"/>
        <v>0</v>
      </c>
      <c r="H187" s="159">
        <v>353.7</v>
      </c>
      <c r="I187" s="158">
        <f t="shared" si="22"/>
        <v>353.7</v>
      </c>
      <c r="J187" s="159">
        <v>128.80000000000001</v>
      </c>
      <c r="K187" s="158">
        <f t="shared" si="23"/>
        <v>128.80000000000001</v>
      </c>
      <c r="L187" s="158">
        <v>15</v>
      </c>
      <c r="M187" s="158">
        <f t="shared" si="24"/>
        <v>0</v>
      </c>
      <c r="N187" s="158">
        <v>2.5999999999999998E-4</v>
      </c>
      <c r="O187" s="158">
        <f t="shared" si="25"/>
        <v>0</v>
      </c>
      <c r="P187" s="158">
        <v>0</v>
      </c>
      <c r="Q187" s="158">
        <f t="shared" si="26"/>
        <v>0</v>
      </c>
      <c r="R187" s="158"/>
      <c r="S187" s="158" t="s">
        <v>148</v>
      </c>
      <c r="T187" s="158" t="s">
        <v>149</v>
      </c>
      <c r="U187" s="158">
        <v>0.246</v>
      </c>
      <c r="V187" s="158">
        <f t="shared" si="27"/>
        <v>0.25</v>
      </c>
      <c r="W187" s="158"/>
      <c r="X187" s="158" t="s">
        <v>150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151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7">
        <v>83</v>
      </c>
      <c r="B188" s="178" t="s">
        <v>623</v>
      </c>
      <c r="C188" s="185" t="s">
        <v>624</v>
      </c>
      <c r="D188" s="179" t="s">
        <v>195</v>
      </c>
      <c r="E188" s="180">
        <v>1</v>
      </c>
      <c r="F188" s="181"/>
      <c r="G188" s="182">
        <f t="shared" si="21"/>
        <v>0</v>
      </c>
      <c r="H188" s="159">
        <v>243.49</v>
      </c>
      <c r="I188" s="158">
        <f t="shared" si="22"/>
        <v>243.49</v>
      </c>
      <c r="J188" s="159">
        <v>124.01</v>
      </c>
      <c r="K188" s="158">
        <f t="shared" si="23"/>
        <v>124.01</v>
      </c>
      <c r="L188" s="158">
        <v>15</v>
      </c>
      <c r="M188" s="158">
        <f t="shared" si="24"/>
        <v>0</v>
      </c>
      <c r="N188" s="158">
        <v>2.0000000000000001E-4</v>
      </c>
      <c r="O188" s="158">
        <f t="shared" si="25"/>
        <v>0</v>
      </c>
      <c r="P188" s="158">
        <v>0</v>
      </c>
      <c r="Q188" s="158">
        <f t="shared" si="26"/>
        <v>0</v>
      </c>
      <c r="R188" s="158"/>
      <c r="S188" s="158" t="s">
        <v>148</v>
      </c>
      <c r="T188" s="158" t="s">
        <v>148</v>
      </c>
      <c r="U188" s="158">
        <v>0.246</v>
      </c>
      <c r="V188" s="158">
        <f t="shared" si="27"/>
        <v>0.25</v>
      </c>
      <c r="W188" s="158"/>
      <c r="X188" s="158" t="s">
        <v>150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151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1">
        <v>84</v>
      </c>
      <c r="B189" s="172" t="s">
        <v>243</v>
      </c>
      <c r="C189" s="186" t="s">
        <v>244</v>
      </c>
      <c r="D189" s="173" t="s">
        <v>154</v>
      </c>
      <c r="E189" s="174">
        <v>0.24</v>
      </c>
      <c r="F189" s="175"/>
      <c r="G189" s="176">
        <f t="shared" si="21"/>
        <v>0</v>
      </c>
      <c r="H189" s="159">
        <v>29.26</v>
      </c>
      <c r="I189" s="158">
        <f t="shared" si="22"/>
        <v>7.02</v>
      </c>
      <c r="J189" s="159">
        <v>1076.74</v>
      </c>
      <c r="K189" s="158">
        <f t="shared" si="23"/>
        <v>258.42</v>
      </c>
      <c r="L189" s="158">
        <v>15</v>
      </c>
      <c r="M189" s="158">
        <f t="shared" si="24"/>
        <v>0</v>
      </c>
      <c r="N189" s="158">
        <v>8.0000000000000007E-5</v>
      </c>
      <c r="O189" s="158">
        <f t="shared" si="25"/>
        <v>0</v>
      </c>
      <c r="P189" s="158">
        <v>0</v>
      </c>
      <c r="Q189" s="158">
        <f t="shared" si="26"/>
        <v>0</v>
      </c>
      <c r="R189" s="158"/>
      <c r="S189" s="158" t="s">
        <v>148</v>
      </c>
      <c r="T189" s="158" t="s">
        <v>149</v>
      </c>
      <c r="U189" s="158">
        <v>2.1</v>
      </c>
      <c r="V189" s="158">
        <f t="shared" si="27"/>
        <v>0.5</v>
      </c>
      <c r="W189" s="158"/>
      <c r="X189" s="158" t="s">
        <v>150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151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7" t="s">
        <v>245</v>
      </c>
      <c r="D190" s="160"/>
      <c r="E190" s="161">
        <v>0.24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156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77">
        <v>85</v>
      </c>
      <c r="B191" s="178" t="s">
        <v>625</v>
      </c>
      <c r="C191" s="185" t="s">
        <v>626</v>
      </c>
      <c r="D191" s="179" t="s">
        <v>195</v>
      </c>
      <c r="E191" s="180">
        <v>1</v>
      </c>
      <c r="F191" s="181"/>
      <c r="G191" s="182">
        <f t="shared" ref="G191:G202" si="28">ROUND(E191*F191,2)</f>
        <v>0</v>
      </c>
      <c r="H191" s="159">
        <v>1073</v>
      </c>
      <c r="I191" s="158">
        <f t="shared" ref="I191:I202" si="29">ROUND(E191*H191,2)</f>
        <v>1073</v>
      </c>
      <c r="J191" s="159">
        <v>0</v>
      </c>
      <c r="K191" s="158">
        <f t="shared" ref="K191:K202" si="30">ROUND(E191*J191,2)</f>
        <v>0</v>
      </c>
      <c r="L191" s="158">
        <v>15</v>
      </c>
      <c r="M191" s="158">
        <f t="shared" ref="M191:M202" si="31">G191*(1+L191/100)</f>
        <v>0</v>
      </c>
      <c r="N191" s="158">
        <v>1.2999999999999999E-2</v>
      </c>
      <c r="O191" s="158">
        <f t="shared" ref="O191:O202" si="32">ROUND(E191*N191,2)</f>
        <v>0.01</v>
      </c>
      <c r="P191" s="158">
        <v>0</v>
      </c>
      <c r="Q191" s="158">
        <f t="shared" ref="Q191:Q202" si="33">ROUND(E191*P191,2)</f>
        <v>0</v>
      </c>
      <c r="R191" s="158"/>
      <c r="S191" s="158" t="s">
        <v>148</v>
      </c>
      <c r="T191" s="158" t="s">
        <v>148</v>
      </c>
      <c r="U191" s="158">
        <v>0</v>
      </c>
      <c r="V191" s="158">
        <f t="shared" ref="V191:V202" si="34">ROUND(E191*U191,2)</f>
        <v>0</v>
      </c>
      <c r="W191" s="158"/>
      <c r="X191" s="158" t="s">
        <v>185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355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7">
        <v>86</v>
      </c>
      <c r="B192" s="178" t="s">
        <v>627</v>
      </c>
      <c r="C192" s="185" t="s">
        <v>628</v>
      </c>
      <c r="D192" s="179" t="s">
        <v>195</v>
      </c>
      <c r="E192" s="180">
        <v>2</v>
      </c>
      <c r="F192" s="181"/>
      <c r="G192" s="182">
        <f t="shared" si="28"/>
        <v>0</v>
      </c>
      <c r="H192" s="159">
        <v>345</v>
      </c>
      <c r="I192" s="158">
        <f t="shared" si="29"/>
        <v>690</v>
      </c>
      <c r="J192" s="159">
        <v>0</v>
      </c>
      <c r="K192" s="158">
        <f t="shared" si="30"/>
        <v>0</v>
      </c>
      <c r="L192" s="158">
        <v>15</v>
      </c>
      <c r="M192" s="158">
        <f t="shared" si="31"/>
        <v>0</v>
      </c>
      <c r="N192" s="158">
        <v>8.9999999999999998E-4</v>
      </c>
      <c r="O192" s="158">
        <f t="shared" si="32"/>
        <v>0</v>
      </c>
      <c r="P192" s="158">
        <v>0</v>
      </c>
      <c r="Q192" s="158">
        <f t="shared" si="33"/>
        <v>0</v>
      </c>
      <c r="R192" s="158"/>
      <c r="S192" s="158" t="s">
        <v>215</v>
      </c>
      <c r="T192" s="158" t="s">
        <v>149</v>
      </c>
      <c r="U192" s="158">
        <v>0</v>
      </c>
      <c r="V192" s="158">
        <f t="shared" si="34"/>
        <v>0</v>
      </c>
      <c r="W192" s="158"/>
      <c r="X192" s="158" t="s">
        <v>250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251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2.5" outlineLevel="1" x14ac:dyDescent="0.2">
      <c r="A193" s="177">
        <v>87</v>
      </c>
      <c r="B193" s="178" t="s">
        <v>629</v>
      </c>
      <c r="C193" s="185" t="s">
        <v>630</v>
      </c>
      <c r="D193" s="179" t="s">
        <v>195</v>
      </c>
      <c r="E193" s="180">
        <v>1</v>
      </c>
      <c r="F193" s="181"/>
      <c r="G193" s="182">
        <f t="shared" si="28"/>
        <v>0</v>
      </c>
      <c r="H193" s="159">
        <v>1192</v>
      </c>
      <c r="I193" s="158">
        <f t="shared" si="29"/>
        <v>1192</v>
      </c>
      <c r="J193" s="159">
        <v>0</v>
      </c>
      <c r="K193" s="158">
        <f t="shared" si="30"/>
        <v>0</v>
      </c>
      <c r="L193" s="158">
        <v>15</v>
      </c>
      <c r="M193" s="158">
        <f t="shared" si="31"/>
        <v>0</v>
      </c>
      <c r="N193" s="158">
        <v>1E-4</v>
      </c>
      <c r="O193" s="158">
        <f t="shared" si="32"/>
        <v>0</v>
      </c>
      <c r="P193" s="158">
        <v>0</v>
      </c>
      <c r="Q193" s="158">
        <f t="shared" si="33"/>
        <v>0</v>
      </c>
      <c r="R193" s="158"/>
      <c r="S193" s="158" t="s">
        <v>215</v>
      </c>
      <c r="T193" s="158" t="s">
        <v>149</v>
      </c>
      <c r="U193" s="158">
        <v>0</v>
      </c>
      <c r="V193" s="158">
        <f t="shared" si="34"/>
        <v>0</v>
      </c>
      <c r="W193" s="158"/>
      <c r="X193" s="158" t="s">
        <v>250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251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77">
        <v>88</v>
      </c>
      <c r="B194" s="178" t="s">
        <v>631</v>
      </c>
      <c r="C194" s="185" t="s">
        <v>632</v>
      </c>
      <c r="D194" s="179" t="s">
        <v>195</v>
      </c>
      <c r="E194" s="180">
        <v>1</v>
      </c>
      <c r="F194" s="181"/>
      <c r="G194" s="182">
        <f t="shared" si="28"/>
        <v>0</v>
      </c>
      <c r="H194" s="159">
        <v>1670</v>
      </c>
      <c r="I194" s="158">
        <f t="shared" si="29"/>
        <v>1670</v>
      </c>
      <c r="J194" s="159">
        <v>0</v>
      </c>
      <c r="K194" s="158">
        <f t="shared" si="30"/>
        <v>0</v>
      </c>
      <c r="L194" s="158">
        <v>15</v>
      </c>
      <c r="M194" s="158">
        <f t="shared" si="31"/>
        <v>0</v>
      </c>
      <c r="N194" s="158">
        <v>8.0000000000000004E-4</v>
      </c>
      <c r="O194" s="158">
        <f t="shared" si="32"/>
        <v>0</v>
      </c>
      <c r="P194" s="158">
        <v>0</v>
      </c>
      <c r="Q194" s="158">
        <f t="shared" si="33"/>
        <v>0</v>
      </c>
      <c r="R194" s="158" t="s">
        <v>249</v>
      </c>
      <c r="S194" s="158" t="s">
        <v>148</v>
      </c>
      <c r="T194" s="158" t="s">
        <v>148</v>
      </c>
      <c r="U194" s="158">
        <v>0</v>
      </c>
      <c r="V194" s="158">
        <f t="shared" si="34"/>
        <v>0</v>
      </c>
      <c r="W194" s="158"/>
      <c r="X194" s="158" t="s">
        <v>250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251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77">
        <v>89</v>
      </c>
      <c r="B195" s="178" t="s">
        <v>633</v>
      </c>
      <c r="C195" s="185" t="s">
        <v>634</v>
      </c>
      <c r="D195" s="179" t="s">
        <v>195</v>
      </c>
      <c r="E195" s="180">
        <v>1</v>
      </c>
      <c r="F195" s="181"/>
      <c r="G195" s="182">
        <f t="shared" si="28"/>
        <v>0</v>
      </c>
      <c r="H195" s="159">
        <v>3305</v>
      </c>
      <c r="I195" s="158">
        <f t="shared" si="29"/>
        <v>3305</v>
      </c>
      <c r="J195" s="159">
        <v>0</v>
      </c>
      <c r="K195" s="158">
        <f t="shared" si="30"/>
        <v>0</v>
      </c>
      <c r="L195" s="158">
        <v>15</v>
      </c>
      <c r="M195" s="158">
        <f t="shared" si="31"/>
        <v>0</v>
      </c>
      <c r="N195" s="158">
        <v>1E-3</v>
      </c>
      <c r="O195" s="158">
        <f t="shared" si="32"/>
        <v>0</v>
      </c>
      <c r="P195" s="158">
        <v>0</v>
      </c>
      <c r="Q195" s="158">
        <f t="shared" si="33"/>
        <v>0</v>
      </c>
      <c r="R195" s="158" t="s">
        <v>249</v>
      </c>
      <c r="S195" s="158" t="s">
        <v>148</v>
      </c>
      <c r="T195" s="158" t="s">
        <v>148</v>
      </c>
      <c r="U195" s="158">
        <v>0</v>
      </c>
      <c r="V195" s="158">
        <f t="shared" si="34"/>
        <v>0</v>
      </c>
      <c r="W195" s="158"/>
      <c r="X195" s="158" t="s">
        <v>250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251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77">
        <v>90</v>
      </c>
      <c r="B196" s="178" t="s">
        <v>635</v>
      </c>
      <c r="C196" s="185" t="s">
        <v>636</v>
      </c>
      <c r="D196" s="179" t="s">
        <v>195</v>
      </c>
      <c r="E196" s="180">
        <v>1</v>
      </c>
      <c r="F196" s="181"/>
      <c r="G196" s="182">
        <f t="shared" si="28"/>
        <v>0</v>
      </c>
      <c r="H196" s="159">
        <v>529</v>
      </c>
      <c r="I196" s="158">
        <f t="shared" si="29"/>
        <v>529</v>
      </c>
      <c r="J196" s="159">
        <v>0</v>
      </c>
      <c r="K196" s="158">
        <f t="shared" si="30"/>
        <v>0</v>
      </c>
      <c r="L196" s="158">
        <v>15</v>
      </c>
      <c r="M196" s="158">
        <f t="shared" si="31"/>
        <v>0</v>
      </c>
      <c r="N196" s="158">
        <v>0</v>
      </c>
      <c r="O196" s="158">
        <f t="shared" si="32"/>
        <v>0</v>
      </c>
      <c r="P196" s="158">
        <v>0</v>
      </c>
      <c r="Q196" s="158">
        <f t="shared" si="33"/>
        <v>0</v>
      </c>
      <c r="R196" s="158" t="s">
        <v>249</v>
      </c>
      <c r="S196" s="158" t="s">
        <v>148</v>
      </c>
      <c r="T196" s="158" t="s">
        <v>148</v>
      </c>
      <c r="U196" s="158">
        <v>0</v>
      </c>
      <c r="V196" s="158">
        <f t="shared" si="34"/>
        <v>0</v>
      </c>
      <c r="W196" s="158"/>
      <c r="X196" s="158" t="s">
        <v>250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251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7">
        <v>91</v>
      </c>
      <c r="B197" s="178" t="s">
        <v>637</v>
      </c>
      <c r="C197" s="185" t="s">
        <v>638</v>
      </c>
      <c r="D197" s="179" t="s">
        <v>195</v>
      </c>
      <c r="E197" s="180">
        <v>1</v>
      </c>
      <c r="F197" s="181"/>
      <c r="G197" s="182">
        <f t="shared" si="28"/>
        <v>0</v>
      </c>
      <c r="H197" s="159">
        <v>480</v>
      </c>
      <c r="I197" s="158">
        <f t="shared" si="29"/>
        <v>480</v>
      </c>
      <c r="J197" s="159">
        <v>0</v>
      </c>
      <c r="K197" s="158">
        <f t="shared" si="30"/>
        <v>0</v>
      </c>
      <c r="L197" s="158">
        <v>15</v>
      </c>
      <c r="M197" s="158">
        <f t="shared" si="31"/>
        <v>0</v>
      </c>
      <c r="N197" s="158">
        <v>2E-3</v>
      </c>
      <c r="O197" s="158">
        <f t="shared" si="32"/>
        <v>0</v>
      </c>
      <c r="P197" s="158">
        <v>0</v>
      </c>
      <c r="Q197" s="158">
        <f t="shared" si="33"/>
        <v>0</v>
      </c>
      <c r="R197" s="158"/>
      <c r="S197" s="158" t="s">
        <v>215</v>
      </c>
      <c r="T197" s="158" t="s">
        <v>149</v>
      </c>
      <c r="U197" s="158">
        <v>0</v>
      </c>
      <c r="V197" s="158">
        <f t="shared" si="34"/>
        <v>0</v>
      </c>
      <c r="W197" s="158"/>
      <c r="X197" s="158" t="s">
        <v>250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7">
        <v>92</v>
      </c>
      <c r="B198" s="178" t="s">
        <v>246</v>
      </c>
      <c r="C198" s="185" t="s">
        <v>247</v>
      </c>
      <c r="D198" s="179" t="s">
        <v>248</v>
      </c>
      <c r="E198" s="180">
        <v>1</v>
      </c>
      <c r="F198" s="181"/>
      <c r="G198" s="182">
        <f t="shared" si="28"/>
        <v>0</v>
      </c>
      <c r="H198" s="159">
        <v>352.5</v>
      </c>
      <c r="I198" s="158">
        <f t="shared" si="29"/>
        <v>352.5</v>
      </c>
      <c r="J198" s="159">
        <v>0</v>
      </c>
      <c r="K198" s="158">
        <f t="shared" si="30"/>
        <v>0</v>
      </c>
      <c r="L198" s="158">
        <v>15</v>
      </c>
      <c r="M198" s="158">
        <f t="shared" si="31"/>
        <v>0</v>
      </c>
      <c r="N198" s="158">
        <v>0.01</v>
      </c>
      <c r="O198" s="158">
        <f t="shared" si="32"/>
        <v>0.01</v>
      </c>
      <c r="P198" s="158">
        <v>0</v>
      </c>
      <c r="Q198" s="158">
        <f t="shared" si="33"/>
        <v>0</v>
      </c>
      <c r="R198" s="158" t="s">
        <v>249</v>
      </c>
      <c r="S198" s="158" t="s">
        <v>148</v>
      </c>
      <c r="T198" s="158" t="s">
        <v>149</v>
      </c>
      <c r="U198" s="158">
        <v>0</v>
      </c>
      <c r="V198" s="158">
        <f t="shared" si="34"/>
        <v>0</v>
      </c>
      <c r="W198" s="158"/>
      <c r="X198" s="158" t="s">
        <v>250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251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7">
        <v>93</v>
      </c>
      <c r="B199" s="178" t="s">
        <v>639</v>
      </c>
      <c r="C199" s="185" t="s">
        <v>640</v>
      </c>
      <c r="D199" s="179" t="s">
        <v>218</v>
      </c>
      <c r="E199" s="180">
        <v>1</v>
      </c>
      <c r="F199" s="181"/>
      <c r="G199" s="182">
        <f t="shared" si="28"/>
        <v>0</v>
      </c>
      <c r="H199" s="159">
        <v>0</v>
      </c>
      <c r="I199" s="158">
        <f t="shared" si="29"/>
        <v>0</v>
      </c>
      <c r="J199" s="159">
        <v>233.5</v>
      </c>
      <c r="K199" s="158">
        <f t="shared" si="30"/>
        <v>233.5</v>
      </c>
      <c r="L199" s="158">
        <v>15</v>
      </c>
      <c r="M199" s="158">
        <f t="shared" si="31"/>
        <v>0</v>
      </c>
      <c r="N199" s="158">
        <v>0</v>
      </c>
      <c r="O199" s="158">
        <f t="shared" si="32"/>
        <v>0</v>
      </c>
      <c r="P199" s="158">
        <v>1.933E-2</v>
      </c>
      <c r="Q199" s="158">
        <f t="shared" si="33"/>
        <v>0.02</v>
      </c>
      <c r="R199" s="158"/>
      <c r="S199" s="158" t="s">
        <v>148</v>
      </c>
      <c r="T199" s="158" t="s">
        <v>149</v>
      </c>
      <c r="U199" s="158">
        <v>0</v>
      </c>
      <c r="V199" s="158">
        <f t="shared" si="34"/>
        <v>0</v>
      </c>
      <c r="W199" s="158"/>
      <c r="X199" s="158" t="s">
        <v>185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186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7">
        <v>94</v>
      </c>
      <c r="B200" s="178" t="s">
        <v>641</v>
      </c>
      <c r="C200" s="185" t="s">
        <v>642</v>
      </c>
      <c r="D200" s="179" t="s">
        <v>218</v>
      </c>
      <c r="E200" s="180">
        <v>1</v>
      </c>
      <c r="F200" s="181"/>
      <c r="G200" s="182">
        <f t="shared" si="28"/>
        <v>0</v>
      </c>
      <c r="H200" s="159">
        <v>0</v>
      </c>
      <c r="I200" s="158">
        <f t="shared" si="29"/>
        <v>0</v>
      </c>
      <c r="J200" s="159">
        <v>151.5</v>
      </c>
      <c r="K200" s="158">
        <f t="shared" si="30"/>
        <v>151.5</v>
      </c>
      <c r="L200" s="158">
        <v>15</v>
      </c>
      <c r="M200" s="158">
        <f t="shared" si="31"/>
        <v>0</v>
      </c>
      <c r="N200" s="158">
        <v>0</v>
      </c>
      <c r="O200" s="158">
        <f t="shared" si="32"/>
        <v>0</v>
      </c>
      <c r="P200" s="158">
        <v>1.9460000000000002E-2</v>
      </c>
      <c r="Q200" s="158">
        <f t="shared" si="33"/>
        <v>0.02</v>
      </c>
      <c r="R200" s="158"/>
      <c r="S200" s="158" t="s">
        <v>148</v>
      </c>
      <c r="T200" s="158" t="s">
        <v>148</v>
      </c>
      <c r="U200" s="158">
        <v>0</v>
      </c>
      <c r="V200" s="158">
        <f t="shared" si="34"/>
        <v>0</v>
      </c>
      <c r="W200" s="158"/>
      <c r="X200" s="158" t="s">
        <v>185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186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7">
        <v>95</v>
      </c>
      <c r="B201" s="178" t="s">
        <v>643</v>
      </c>
      <c r="C201" s="185" t="s">
        <v>644</v>
      </c>
      <c r="D201" s="179" t="s">
        <v>218</v>
      </c>
      <c r="E201" s="180">
        <v>1</v>
      </c>
      <c r="F201" s="181"/>
      <c r="G201" s="182">
        <f t="shared" si="28"/>
        <v>0</v>
      </c>
      <c r="H201" s="159">
        <v>0</v>
      </c>
      <c r="I201" s="158">
        <f t="shared" si="29"/>
        <v>0</v>
      </c>
      <c r="J201" s="159">
        <v>171</v>
      </c>
      <c r="K201" s="158">
        <f t="shared" si="30"/>
        <v>171</v>
      </c>
      <c r="L201" s="158">
        <v>15</v>
      </c>
      <c r="M201" s="158">
        <f t="shared" si="31"/>
        <v>0</v>
      </c>
      <c r="N201" s="158">
        <v>0</v>
      </c>
      <c r="O201" s="158">
        <f t="shared" si="32"/>
        <v>0</v>
      </c>
      <c r="P201" s="158">
        <v>3.2899999999999999E-2</v>
      </c>
      <c r="Q201" s="158">
        <f t="shared" si="33"/>
        <v>0.03</v>
      </c>
      <c r="R201" s="158"/>
      <c r="S201" s="158" t="s">
        <v>148</v>
      </c>
      <c r="T201" s="158" t="s">
        <v>148</v>
      </c>
      <c r="U201" s="158">
        <v>0</v>
      </c>
      <c r="V201" s="158">
        <f t="shared" si="34"/>
        <v>0</v>
      </c>
      <c r="W201" s="158"/>
      <c r="X201" s="158" t="s">
        <v>185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186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77">
        <v>96</v>
      </c>
      <c r="B202" s="178" t="s">
        <v>252</v>
      </c>
      <c r="C202" s="185" t="s">
        <v>253</v>
      </c>
      <c r="D202" s="179" t="s">
        <v>0</v>
      </c>
      <c r="E202" s="180">
        <v>324.70440000000002</v>
      </c>
      <c r="F202" s="181"/>
      <c r="G202" s="182">
        <f t="shared" si="28"/>
        <v>0</v>
      </c>
      <c r="H202" s="159">
        <v>0</v>
      </c>
      <c r="I202" s="158">
        <f t="shared" si="29"/>
        <v>0</v>
      </c>
      <c r="J202" s="159">
        <v>0.32</v>
      </c>
      <c r="K202" s="158">
        <f t="shared" si="30"/>
        <v>103.91</v>
      </c>
      <c r="L202" s="158">
        <v>15</v>
      </c>
      <c r="M202" s="158">
        <f t="shared" si="31"/>
        <v>0</v>
      </c>
      <c r="N202" s="158">
        <v>0</v>
      </c>
      <c r="O202" s="158">
        <f t="shared" si="32"/>
        <v>0</v>
      </c>
      <c r="P202" s="158">
        <v>0</v>
      </c>
      <c r="Q202" s="158">
        <f t="shared" si="33"/>
        <v>0</v>
      </c>
      <c r="R202" s="158"/>
      <c r="S202" s="158" t="s">
        <v>148</v>
      </c>
      <c r="T202" s="158" t="s">
        <v>149</v>
      </c>
      <c r="U202" s="158">
        <v>0</v>
      </c>
      <c r="V202" s="158">
        <f t="shared" si="34"/>
        <v>0</v>
      </c>
      <c r="W202" s="158"/>
      <c r="X202" s="158" t="s">
        <v>210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211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165" t="s">
        <v>143</v>
      </c>
      <c r="B203" s="166" t="s">
        <v>87</v>
      </c>
      <c r="C203" s="184" t="s">
        <v>88</v>
      </c>
      <c r="D203" s="167"/>
      <c r="E203" s="168"/>
      <c r="F203" s="169"/>
      <c r="G203" s="170">
        <f>SUMIF(AG204:AG212,"&lt;&gt;NOR",G204:G212)</f>
        <v>0</v>
      </c>
      <c r="H203" s="164"/>
      <c r="I203" s="164">
        <f>SUM(I204:I212)</f>
        <v>1025.55</v>
      </c>
      <c r="J203" s="164"/>
      <c r="K203" s="164">
        <f>SUM(K204:K212)</f>
        <v>1368.81</v>
      </c>
      <c r="L203" s="164"/>
      <c r="M203" s="164">
        <f>SUM(M204:M212)</f>
        <v>0</v>
      </c>
      <c r="N203" s="164"/>
      <c r="O203" s="164">
        <f>SUM(O204:O212)</f>
        <v>0</v>
      </c>
      <c r="P203" s="164"/>
      <c r="Q203" s="164">
        <f>SUM(Q204:Q212)</f>
        <v>0.01</v>
      </c>
      <c r="R203" s="164"/>
      <c r="S203" s="164"/>
      <c r="T203" s="164"/>
      <c r="U203" s="164"/>
      <c r="V203" s="164">
        <f>SUM(V204:V212)</f>
        <v>2.94</v>
      </c>
      <c r="W203" s="164"/>
      <c r="X203" s="164"/>
      <c r="AG203" t="s">
        <v>144</v>
      </c>
    </row>
    <row r="204" spans="1:60" ht="22.5" outlineLevel="1" x14ac:dyDescent="0.2">
      <c r="A204" s="177">
        <v>97</v>
      </c>
      <c r="B204" s="178" t="s">
        <v>254</v>
      </c>
      <c r="C204" s="185" t="s">
        <v>255</v>
      </c>
      <c r="D204" s="179" t="s">
        <v>195</v>
      </c>
      <c r="E204" s="180">
        <v>1</v>
      </c>
      <c r="F204" s="181"/>
      <c r="G204" s="182">
        <f t="shared" ref="G204:G212" si="35">ROUND(E204*F204,2)</f>
        <v>0</v>
      </c>
      <c r="H204" s="159">
        <v>132.55000000000001</v>
      </c>
      <c r="I204" s="158">
        <f t="shared" ref="I204:I212" si="36">ROUND(E204*H204,2)</f>
        <v>132.55000000000001</v>
      </c>
      <c r="J204" s="159">
        <v>159.44999999999999</v>
      </c>
      <c r="K204" s="158">
        <f t="shared" ref="K204:K212" si="37">ROUND(E204*J204,2)</f>
        <v>159.44999999999999</v>
      </c>
      <c r="L204" s="158">
        <v>15</v>
      </c>
      <c r="M204" s="158">
        <f t="shared" ref="M204:M212" si="38">G204*(1+L204/100)</f>
        <v>0</v>
      </c>
      <c r="N204" s="158">
        <v>7.2999999999999996E-4</v>
      </c>
      <c r="O204" s="158">
        <f t="shared" ref="O204:O212" si="39">ROUND(E204*N204,2)</f>
        <v>0</v>
      </c>
      <c r="P204" s="158">
        <v>0</v>
      </c>
      <c r="Q204" s="158">
        <f t="shared" ref="Q204:Q212" si="40">ROUND(E204*P204,2)</f>
        <v>0</v>
      </c>
      <c r="R204" s="158"/>
      <c r="S204" s="158" t="s">
        <v>148</v>
      </c>
      <c r="T204" s="158" t="s">
        <v>149</v>
      </c>
      <c r="U204" s="158">
        <v>0.33</v>
      </c>
      <c r="V204" s="158">
        <f t="shared" ref="V204:V212" si="41">ROUND(E204*U204,2)</f>
        <v>0.33</v>
      </c>
      <c r="W204" s="158"/>
      <c r="X204" s="158" t="s">
        <v>150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151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7">
        <v>98</v>
      </c>
      <c r="B205" s="178" t="s">
        <v>256</v>
      </c>
      <c r="C205" s="185" t="s">
        <v>257</v>
      </c>
      <c r="D205" s="179" t="s">
        <v>198</v>
      </c>
      <c r="E205" s="180">
        <v>0.5</v>
      </c>
      <c r="F205" s="181"/>
      <c r="G205" s="182">
        <f t="shared" si="35"/>
        <v>0</v>
      </c>
      <c r="H205" s="159">
        <v>0</v>
      </c>
      <c r="I205" s="158">
        <f t="shared" si="36"/>
        <v>0</v>
      </c>
      <c r="J205" s="159">
        <v>161</v>
      </c>
      <c r="K205" s="158">
        <f t="shared" si="37"/>
        <v>80.5</v>
      </c>
      <c r="L205" s="158">
        <v>15</v>
      </c>
      <c r="M205" s="158">
        <f t="shared" si="38"/>
        <v>0</v>
      </c>
      <c r="N205" s="158">
        <v>0</v>
      </c>
      <c r="O205" s="158">
        <f t="shared" si="39"/>
        <v>0</v>
      </c>
      <c r="P205" s="158">
        <v>0</v>
      </c>
      <c r="Q205" s="158">
        <f t="shared" si="40"/>
        <v>0</v>
      </c>
      <c r="R205" s="158"/>
      <c r="S205" s="158" t="s">
        <v>148</v>
      </c>
      <c r="T205" s="158" t="s">
        <v>149</v>
      </c>
      <c r="U205" s="158">
        <v>0.35</v>
      </c>
      <c r="V205" s="158">
        <f t="shared" si="41"/>
        <v>0.18</v>
      </c>
      <c r="W205" s="158"/>
      <c r="X205" s="158" t="s">
        <v>150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151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7">
        <v>99</v>
      </c>
      <c r="B206" s="178" t="s">
        <v>258</v>
      </c>
      <c r="C206" s="185" t="s">
        <v>259</v>
      </c>
      <c r="D206" s="179" t="s">
        <v>195</v>
      </c>
      <c r="E206" s="180">
        <v>2</v>
      </c>
      <c r="F206" s="181"/>
      <c r="G206" s="182">
        <f t="shared" si="35"/>
        <v>0</v>
      </c>
      <c r="H206" s="159">
        <v>0</v>
      </c>
      <c r="I206" s="158">
        <f t="shared" si="36"/>
        <v>0</v>
      </c>
      <c r="J206" s="159">
        <v>344.5</v>
      </c>
      <c r="K206" s="158">
        <f t="shared" si="37"/>
        <v>689</v>
      </c>
      <c r="L206" s="158">
        <v>15</v>
      </c>
      <c r="M206" s="158">
        <f t="shared" si="38"/>
        <v>0</v>
      </c>
      <c r="N206" s="158">
        <v>0</v>
      </c>
      <c r="O206" s="158">
        <f t="shared" si="39"/>
        <v>0</v>
      </c>
      <c r="P206" s="158">
        <v>0</v>
      </c>
      <c r="Q206" s="158">
        <f t="shared" si="40"/>
        <v>0</v>
      </c>
      <c r="R206" s="158"/>
      <c r="S206" s="158" t="s">
        <v>148</v>
      </c>
      <c r="T206" s="158" t="s">
        <v>149</v>
      </c>
      <c r="U206" s="158">
        <v>0.75</v>
      </c>
      <c r="V206" s="158">
        <f t="shared" si="41"/>
        <v>1.5</v>
      </c>
      <c r="W206" s="158"/>
      <c r="X206" s="158" t="s">
        <v>150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151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2.5" outlineLevel="1" x14ac:dyDescent="0.2">
      <c r="A207" s="177">
        <v>100</v>
      </c>
      <c r="B207" s="178" t="s">
        <v>260</v>
      </c>
      <c r="C207" s="185" t="s">
        <v>261</v>
      </c>
      <c r="D207" s="179" t="s">
        <v>195</v>
      </c>
      <c r="E207" s="180">
        <v>1</v>
      </c>
      <c r="F207" s="181"/>
      <c r="G207" s="182">
        <f t="shared" si="35"/>
        <v>0</v>
      </c>
      <c r="H207" s="159">
        <v>0</v>
      </c>
      <c r="I207" s="158">
        <f t="shared" si="36"/>
        <v>0</v>
      </c>
      <c r="J207" s="159">
        <v>230</v>
      </c>
      <c r="K207" s="158">
        <f t="shared" si="37"/>
        <v>230</v>
      </c>
      <c r="L207" s="158">
        <v>15</v>
      </c>
      <c r="M207" s="158">
        <f t="shared" si="38"/>
        <v>0</v>
      </c>
      <c r="N207" s="158">
        <v>0</v>
      </c>
      <c r="O207" s="158">
        <f t="shared" si="39"/>
        <v>0</v>
      </c>
      <c r="P207" s="158">
        <v>0</v>
      </c>
      <c r="Q207" s="158">
        <f t="shared" si="40"/>
        <v>0</v>
      </c>
      <c r="R207" s="158"/>
      <c r="S207" s="158" t="s">
        <v>148</v>
      </c>
      <c r="T207" s="158" t="s">
        <v>149</v>
      </c>
      <c r="U207" s="158">
        <v>0.5</v>
      </c>
      <c r="V207" s="158">
        <f t="shared" si="41"/>
        <v>0.5</v>
      </c>
      <c r="W207" s="158"/>
      <c r="X207" s="158" t="s">
        <v>150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151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77">
        <v>101</v>
      </c>
      <c r="B208" s="178" t="s">
        <v>262</v>
      </c>
      <c r="C208" s="185" t="s">
        <v>263</v>
      </c>
      <c r="D208" s="179" t="s">
        <v>195</v>
      </c>
      <c r="E208" s="180">
        <v>1</v>
      </c>
      <c r="F208" s="181"/>
      <c r="G208" s="182">
        <f t="shared" si="35"/>
        <v>0</v>
      </c>
      <c r="H208" s="159">
        <v>0</v>
      </c>
      <c r="I208" s="158">
        <f t="shared" si="36"/>
        <v>0</v>
      </c>
      <c r="J208" s="159">
        <v>197</v>
      </c>
      <c r="K208" s="158">
        <f t="shared" si="37"/>
        <v>197</v>
      </c>
      <c r="L208" s="158">
        <v>15</v>
      </c>
      <c r="M208" s="158">
        <f t="shared" si="38"/>
        <v>0</v>
      </c>
      <c r="N208" s="158">
        <v>0</v>
      </c>
      <c r="O208" s="158">
        <f t="shared" si="39"/>
        <v>0</v>
      </c>
      <c r="P208" s="158">
        <v>1.489E-2</v>
      </c>
      <c r="Q208" s="158">
        <f t="shared" si="40"/>
        <v>0.01</v>
      </c>
      <c r="R208" s="158"/>
      <c r="S208" s="158" t="s">
        <v>148</v>
      </c>
      <c r="T208" s="158" t="s">
        <v>149</v>
      </c>
      <c r="U208" s="158">
        <v>0.42899999999999999</v>
      </c>
      <c r="V208" s="158">
        <f t="shared" si="41"/>
        <v>0.43</v>
      </c>
      <c r="W208" s="158"/>
      <c r="X208" s="158" t="s">
        <v>150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151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77">
        <v>102</v>
      </c>
      <c r="B209" s="178" t="s">
        <v>264</v>
      </c>
      <c r="C209" s="185" t="s">
        <v>265</v>
      </c>
      <c r="D209" s="179" t="s">
        <v>198</v>
      </c>
      <c r="E209" s="180">
        <v>0.5</v>
      </c>
      <c r="F209" s="181"/>
      <c r="G209" s="182">
        <f t="shared" si="35"/>
        <v>0</v>
      </c>
      <c r="H209" s="159">
        <v>142</v>
      </c>
      <c r="I209" s="158">
        <f t="shared" si="36"/>
        <v>71</v>
      </c>
      <c r="J209" s="159">
        <v>0</v>
      </c>
      <c r="K209" s="158">
        <f t="shared" si="37"/>
        <v>0</v>
      </c>
      <c r="L209" s="158">
        <v>15</v>
      </c>
      <c r="M209" s="158">
        <f t="shared" si="38"/>
        <v>0</v>
      </c>
      <c r="N209" s="158">
        <v>4.8000000000000001E-4</v>
      </c>
      <c r="O209" s="158">
        <f t="shared" si="39"/>
        <v>0</v>
      </c>
      <c r="P209" s="158">
        <v>0</v>
      </c>
      <c r="Q209" s="158">
        <f t="shared" si="40"/>
        <v>0</v>
      </c>
      <c r="R209" s="158"/>
      <c r="S209" s="158" t="s">
        <v>215</v>
      </c>
      <c r="T209" s="158" t="s">
        <v>149</v>
      </c>
      <c r="U209" s="158">
        <v>0</v>
      </c>
      <c r="V209" s="158">
        <f t="shared" si="41"/>
        <v>0</v>
      </c>
      <c r="W209" s="158"/>
      <c r="X209" s="158" t="s">
        <v>250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77">
        <v>103</v>
      </c>
      <c r="B210" s="178" t="s">
        <v>266</v>
      </c>
      <c r="C210" s="185" t="s">
        <v>267</v>
      </c>
      <c r="D210" s="179" t="s">
        <v>195</v>
      </c>
      <c r="E210" s="180">
        <v>1</v>
      </c>
      <c r="F210" s="181"/>
      <c r="G210" s="182">
        <f t="shared" si="35"/>
        <v>0</v>
      </c>
      <c r="H210" s="159">
        <v>544</v>
      </c>
      <c r="I210" s="158">
        <f t="shared" si="36"/>
        <v>544</v>
      </c>
      <c r="J210" s="159">
        <v>0</v>
      </c>
      <c r="K210" s="158">
        <f t="shared" si="37"/>
        <v>0</v>
      </c>
      <c r="L210" s="158">
        <v>15</v>
      </c>
      <c r="M210" s="158">
        <f t="shared" si="38"/>
        <v>0</v>
      </c>
      <c r="N210" s="158">
        <v>5.9000000000000003E-4</v>
      </c>
      <c r="O210" s="158">
        <f t="shared" si="39"/>
        <v>0</v>
      </c>
      <c r="P210" s="158">
        <v>0</v>
      </c>
      <c r="Q210" s="158">
        <f t="shared" si="40"/>
        <v>0</v>
      </c>
      <c r="R210" s="158" t="s">
        <v>249</v>
      </c>
      <c r="S210" s="158" t="s">
        <v>148</v>
      </c>
      <c r="T210" s="158" t="s">
        <v>149</v>
      </c>
      <c r="U210" s="158">
        <v>0</v>
      </c>
      <c r="V210" s="158">
        <f t="shared" si="41"/>
        <v>0</v>
      </c>
      <c r="W210" s="158"/>
      <c r="X210" s="158" t="s">
        <v>250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251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7">
        <v>104</v>
      </c>
      <c r="B211" s="178" t="s">
        <v>268</v>
      </c>
      <c r="C211" s="185" t="s">
        <v>269</v>
      </c>
      <c r="D211" s="179" t="s">
        <v>195</v>
      </c>
      <c r="E211" s="180">
        <v>2</v>
      </c>
      <c r="F211" s="181"/>
      <c r="G211" s="182">
        <f t="shared" si="35"/>
        <v>0</v>
      </c>
      <c r="H211" s="159">
        <v>139</v>
      </c>
      <c r="I211" s="158">
        <f t="shared" si="36"/>
        <v>278</v>
      </c>
      <c r="J211" s="159">
        <v>0</v>
      </c>
      <c r="K211" s="158">
        <f t="shared" si="37"/>
        <v>0</v>
      </c>
      <c r="L211" s="158">
        <v>15</v>
      </c>
      <c r="M211" s="158">
        <f t="shared" si="38"/>
        <v>0</v>
      </c>
      <c r="N211" s="158">
        <v>8.0000000000000007E-5</v>
      </c>
      <c r="O211" s="158">
        <f t="shared" si="39"/>
        <v>0</v>
      </c>
      <c r="P211" s="158">
        <v>0</v>
      </c>
      <c r="Q211" s="158">
        <f t="shared" si="40"/>
        <v>0</v>
      </c>
      <c r="R211" s="158"/>
      <c r="S211" s="158" t="s">
        <v>215</v>
      </c>
      <c r="T211" s="158" t="s">
        <v>149</v>
      </c>
      <c r="U211" s="158">
        <v>0</v>
      </c>
      <c r="V211" s="158">
        <f t="shared" si="41"/>
        <v>0</v>
      </c>
      <c r="W211" s="158"/>
      <c r="X211" s="158" t="s">
        <v>250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251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7">
        <v>105</v>
      </c>
      <c r="B212" s="178" t="s">
        <v>270</v>
      </c>
      <c r="C212" s="185" t="s">
        <v>271</v>
      </c>
      <c r="D212" s="179" t="s">
        <v>0</v>
      </c>
      <c r="E212" s="180">
        <v>23.815000000000001</v>
      </c>
      <c r="F212" s="181"/>
      <c r="G212" s="182">
        <f t="shared" si="35"/>
        <v>0</v>
      </c>
      <c r="H212" s="159">
        <v>0</v>
      </c>
      <c r="I212" s="158">
        <f t="shared" si="36"/>
        <v>0</v>
      </c>
      <c r="J212" s="159">
        <v>0.54</v>
      </c>
      <c r="K212" s="158">
        <f t="shared" si="37"/>
        <v>12.86</v>
      </c>
      <c r="L212" s="158">
        <v>15</v>
      </c>
      <c r="M212" s="158">
        <f t="shared" si="38"/>
        <v>0</v>
      </c>
      <c r="N212" s="158">
        <v>0</v>
      </c>
      <c r="O212" s="158">
        <f t="shared" si="39"/>
        <v>0</v>
      </c>
      <c r="P212" s="158">
        <v>0</v>
      </c>
      <c r="Q212" s="158">
        <f t="shared" si="40"/>
        <v>0</v>
      </c>
      <c r="R212" s="158"/>
      <c r="S212" s="158" t="s">
        <v>148</v>
      </c>
      <c r="T212" s="158" t="s">
        <v>149</v>
      </c>
      <c r="U212" s="158">
        <v>0</v>
      </c>
      <c r="V212" s="158">
        <f t="shared" si="41"/>
        <v>0</v>
      </c>
      <c r="W212" s="158"/>
      <c r="X212" s="158" t="s">
        <v>210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211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x14ac:dyDescent="0.2">
      <c r="A213" s="165" t="s">
        <v>143</v>
      </c>
      <c r="B213" s="166" t="s">
        <v>89</v>
      </c>
      <c r="C213" s="184" t="s">
        <v>90</v>
      </c>
      <c r="D213" s="167"/>
      <c r="E213" s="168"/>
      <c r="F213" s="169"/>
      <c r="G213" s="170">
        <f>SUMIF(AG214:AG215,"&lt;&gt;NOR",G214:G215)</f>
        <v>0</v>
      </c>
      <c r="H213" s="164"/>
      <c r="I213" s="164">
        <f>SUM(I214:I215)</f>
        <v>1653.4</v>
      </c>
      <c r="J213" s="164"/>
      <c r="K213" s="164">
        <f>SUM(K214:K215)</f>
        <v>1364.6</v>
      </c>
      <c r="L213" s="164"/>
      <c r="M213" s="164">
        <f>SUM(M214:M215)</f>
        <v>0</v>
      </c>
      <c r="N213" s="164"/>
      <c r="O213" s="164">
        <f>SUM(O214:O215)</f>
        <v>0</v>
      </c>
      <c r="P213" s="164"/>
      <c r="Q213" s="164">
        <f>SUM(Q214:Q215)</f>
        <v>0</v>
      </c>
      <c r="R213" s="164"/>
      <c r="S213" s="164"/>
      <c r="T213" s="164"/>
      <c r="U213" s="164"/>
      <c r="V213" s="164">
        <f>SUM(V214:V215)</f>
        <v>1.42</v>
      </c>
      <c r="W213" s="164"/>
      <c r="X213" s="164"/>
      <c r="AG213" t="s">
        <v>144</v>
      </c>
    </row>
    <row r="214" spans="1:60" ht="22.5" outlineLevel="1" x14ac:dyDescent="0.2">
      <c r="A214" s="177">
        <v>106</v>
      </c>
      <c r="B214" s="178" t="s">
        <v>272</v>
      </c>
      <c r="C214" s="185" t="s">
        <v>273</v>
      </c>
      <c r="D214" s="179" t="s">
        <v>198</v>
      </c>
      <c r="E214" s="180">
        <v>2</v>
      </c>
      <c r="F214" s="181"/>
      <c r="G214" s="182">
        <f>ROUND(E214*F214,2)</f>
        <v>0</v>
      </c>
      <c r="H214" s="159">
        <v>292.55</v>
      </c>
      <c r="I214" s="158">
        <f>ROUND(E214*H214,2)</f>
        <v>585.1</v>
      </c>
      <c r="J214" s="159">
        <v>241.45</v>
      </c>
      <c r="K214" s="158">
        <f>ROUND(E214*J214,2)</f>
        <v>482.9</v>
      </c>
      <c r="L214" s="158">
        <v>15</v>
      </c>
      <c r="M214" s="158">
        <f>G214*(1+L214/100)</f>
        <v>0</v>
      </c>
      <c r="N214" s="158">
        <v>6.4999999999999997E-4</v>
      </c>
      <c r="O214" s="158">
        <f>ROUND(E214*N214,2)</f>
        <v>0</v>
      </c>
      <c r="P214" s="158">
        <v>0</v>
      </c>
      <c r="Q214" s="158">
        <f>ROUND(E214*P214,2)</f>
        <v>0</v>
      </c>
      <c r="R214" s="158"/>
      <c r="S214" s="158" t="s">
        <v>148</v>
      </c>
      <c r="T214" s="158" t="s">
        <v>149</v>
      </c>
      <c r="U214" s="158">
        <v>0.2848</v>
      </c>
      <c r="V214" s="158">
        <f>ROUND(E214*U214,2)</f>
        <v>0.56999999999999995</v>
      </c>
      <c r="W214" s="158"/>
      <c r="X214" s="158" t="s">
        <v>150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151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7">
        <v>107</v>
      </c>
      <c r="B215" s="178" t="s">
        <v>274</v>
      </c>
      <c r="C215" s="185" t="s">
        <v>275</v>
      </c>
      <c r="D215" s="179" t="s">
        <v>276</v>
      </c>
      <c r="E215" s="180">
        <v>3</v>
      </c>
      <c r="F215" s="181"/>
      <c r="G215" s="182">
        <f>ROUND(E215*F215,2)</f>
        <v>0</v>
      </c>
      <c r="H215" s="159">
        <v>356.1</v>
      </c>
      <c r="I215" s="158">
        <f>ROUND(E215*H215,2)</f>
        <v>1068.3</v>
      </c>
      <c r="J215" s="159">
        <v>293.89999999999998</v>
      </c>
      <c r="K215" s="158">
        <f>ROUND(E215*J215,2)</f>
        <v>881.7</v>
      </c>
      <c r="L215" s="158">
        <v>15</v>
      </c>
      <c r="M215" s="158">
        <f>G215*(1+L215/100)</f>
        <v>0</v>
      </c>
      <c r="N215" s="158">
        <v>6.4999999999999997E-4</v>
      </c>
      <c r="O215" s="158">
        <f>ROUND(E215*N215,2)</f>
        <v>0</v>
      </c>
      <c r="P215" s="158">
        <v>0</v>
      </c>
      <c r="Q215" s="158">
        <f>ROUND(E215*P215,2)</f>
        <v>0</v>
      </c>
      <c r="R215" s="158"/>
      <c r="S215" s="158" t="s">
        <v>215</v>
      </c>
      <c r="T215" s="158" t="s">
        <v>149</v>
      </c>
      <c r="U215" s="158">
        <v>0.2848</v>
      </c>
      <c r="V215" s="158">
        <f>ROUND(E215*U215,2)</f>
        <v>0.85</v>
      </c>
      <c r="W215" s="158"/>
      <c r="X215" s="158" t="s">
        <v>150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151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x14ac:dyDescent="0.2">
      <c r="A216" s="165" t="s">
        <v>143</v>
      </c>
      <c r="B216" s="166" t="s">
        <v>91</v>
      </c>
      <c r="C216" s="184" t="s">
        <v>92</v>
      </c>
      <c r="D216" s="167"/>
      <c r="E216" s="168"/>
      <c r="F216" s="169"/>
      <c r="G216" s="170">
        <f>SUMIF(AG217:AG219,"&lt;&gt;NOR",G217:G219)</f>
        <v>0</v>
      </c>
      <c r="H216" s="164"/>
      <c r="I216" s="164">
        <f>SUM(I217:I219)</f>
        <v>691.52</v>
      </c>
      <c r="J216" s="164"/>
      <c r="K216" s="164">
        <f>SUM(K217:K219)</f>
        <v>473.32</v>
      </c>
      <c r="L216" s="164"/>
      <c r="M216" s="164">
        <f>SUM(M217:M219)</f>
        <v>0</v>
      </c>
      <c r="N216" s="164"/>
      <c r="O216" s="164">
        <f>SUM(O217:O219)</f>
        <v>0</v>
      </c>
      <c r="P216" s="164"/>
      <c r="Q216" s="164">
        <f>SUM(Q217:Q219)</f>
        <v>0</v>
      </c>
      <c r="R216" s="164"/>
      <c r="S216" s="164"/>
      <c r="T216" s="164"/>
      <c r="U216" s="164"/>
      <c r="V216" s="164">
        <f>SUM(V217:V219)</f>
        <v>0.25</v>
      </c>
      <c r="W216" s="164"/>
      <c r="X216" s="164"/>
      <c r="AG216" t="s">
        <v>144</v>
      </c>
    </row>
    <row r="217" spans="1:60" ht="22.5" outlineLevel="1" x14ac:dyDescent="0.2">
      <c r="A217" s="177">
        <v>108</v>
      </c>
      <c r="B217" s="178" t="s">
        <v>277</v>
      </c>
      <c r="C217" s="185" t="s">
        <v>278</v>
      </c>
      <c r="D217" s="179" t="s">
        <v>195</v>
      </c>
      <c r="E217" s="180">
        <v>1</v>
      </c>
      <c r="F217" s="181"/>
      <c r="G217" s="182">
        <f>ROUND(E217*F217,2)</f>
        <v>0</v>
      </c>
      <c r="H217" s="159">
        <v>691.52</v>
      </c>
      <c r="I217" s="158">
        <f>ROUND(E217*H217,2)</f>
        <v>691.52</v>
      </c>
      <c r="J217" s="159">
        <v>139.47999999999999</v>
      </c>
      <c r="K217" s="158">
        <f>ROUND(E217*J217,2)</f>
        <v>139.47999999999999</v>
      </c>
      <c r="L217" s="158">
        <v>15</v>
      </c>
      <c r="M217" s="158">
        <f>G217*(1+L217/100)</f>
        <v>0</v>
      </c>
      <c r="N217" s="158">
        <v>8.9999999999999998E-4</v>
      </c>
      <c r="O217" s="158">
        <f>ROUND(E217*N217,2)</f>
        <v>0</v>
      </c>
      <c r="P217" s="158">
        <v>0</v>
      </c>
      <c r="Q217" s="158">
        <f>ROUND(E217*P217,2)</f>
        <v>0</v>
      </c>
      <c r="R217" s="158"/>
      <c r="S217" s="158" t="s">
        <v>148</v>
      </c>
      <c r="T217" s="158" t="s">
        <v>149</v>
      </c>
      <c r="U217" s="158">
        <v>0.247</v>
      </c>
      <c r="V217" s="158">
        <f>ROUND(E217*U217,2)</f>
        <v>0.25</v>
      </c>
      <c r="W217" s="158"/>
      <c r="X217" s="158" t="s">
        <v>150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151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7">
        <v>109</v>
      </c>
      <c r="B218" s="178" t="s">
        <v>279</v>
      </c>
      <c r="C218" s="185" t="s">
        <v>280</v>
      </c>
      <c r="D218" s="179" t="s">
        <v>195</v>
      </c>
      <c r="E218" s="180">
        <v>1</v>
      </c>
      <c r="F218" s="181"/>
      <c r="G218" s="182">
        <f>ROUND(E218*F218,2)</f>
        <v>0</v>
      </c>
      <c r="H218" s="159">
        <v>0</v>
      </c>
      <c r="I218" s="158">
        <f>ROUND(E218*H218,2)</f>
        <v>0</v>
      </c>
      <c r="J218" s="159">
        <v>311</v>
      </c>
      <c r="K218" s="158">
        <f>ROUND(E218*J218,2)</f>
        <v>311</v>
      </c>
      <c r="L218" s="158">
        <v>15</v>
      </c>
      <c r="M218" s="158">
        <f>G218*(1+L218/100)</f>
        <v>0</v>
      </c>
      <c r="N218" s="158">
        <v>0</v>
      </c>
      <c r="O218" s="158">
        <f>ROUND(E218*N218,2)</f>
        <v>0</v>
      </c>
      <c r="P218" s="158">
        <v>0</v>
      </c>
      <c r="Q218" s="158">
        <f>ROUND(E218*P218,2)</f>
        <v>0</v>
      </c>
      <c r="R218" s="158"/>
      <c r="S218" s="158" t="s">
        <v>215</v>
      </c>
      <c r="T218" s="158" t="s">
        <v>148</v>
      </c>
      <c r="U218" s="158">
        <v>0</v>
      </c>
      <c r="V218" s="158">
        <f>ROUND(E218*U218,2)</f>
        <v>0</v>
      </c>
      <c r="W218" s="158"/>
      <c r="X218" s="158" t="s">
        <v>150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151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7">
        <v>110</v>
      </c>
      <c r="B219" s="178" t="s">
        <v>281</v>
      </c>
      <c r="C219" s="185" t="s">
        <v>282</v>
      </c>
      <c r="D219" s="179" t="s">
        <v>0</v>
      </c>
      <c r="E219" s="180">
        <v>11.42</v>
      </c>
      <c r="F219" s="181"/>
      <c r="G219" s="182">
        <f>ROUND(E219*F219,2)</f>
        <v>0</v>
      </c>
      <c r="H219" s="159">
        <v>0</v>
      </c>
      <c r="I219" s="158">
        <f>ROUND(E219*H219,2)</f>
        <v>0</v>
      </c>
      <c r="J219" s="159">
        <v>2</v>
      </c>
      <c r="K219" s="158">
        <f>ROUND(E219*J219,2)</f>
        <v>22.84</v>
      </c>
      <c r="L219" s="158">
        <v>15</v>
      </c>
      <c r="M219" s="158">
        <f>G219*(1+L219/100)</f>
        <v>0</v>
      </c>
      <c r="N219" s="158">
        <v>0</v>
      </c>
      <c r="O219" s="158">
        <f>ROUND(E219*N219,2)</f>
        <v>0</v>
      </c>
      <c r="P219" s="158">
        <v>0</v>
      </c>
      <c r="Q219" s="158">
        <f>ROUND(E219*P219,2)</f>
        <v>0</v>
      </c>
      <c r="R219" s="158"/>
      <c r="S219" s="158" t="s">
        <v>148</v>
      </c>
      <c r="T219" s="158" t="s">
        <v>149</v>
      </c>
      <c r="U219" s="158">
        <v>0</v>
      </c>
      <c r="V219" s="158">
        <f>ROUND(E219*U219,2)</f>
        <v>0</v>
      </c>
      <c r="W219" s="158"/>
      <c r="X219" s="158" t="s">
        <v>210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211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x14ac:dyDescent="0.2">
      <c r="A220" s="165" t="s">
        <v>143</v>
      </c>
      <c r="B220" s="166" t="s">
        <v>93</v>
      </c>
      <c r="C220" s="184" t="s">
        <v>94</v>
      </c>
      <c r="D220" s="167"/>
      <c r="E220" s="168"/>
      <c r="F220" s="169"/>
      <c r="G220" s="170">
        <f>SUMIF(AG221:AG226,"&lt;&gt;NOR",G221:G226)</f>
        <v>0</v>
      </c>
      <c r="H220" s="164"/>
      <c r="I220" s="164">
        <f>SUM(I221:I226)</f>
        <v>2610</v>
      </c>
      <c r="J220" s="164"/>
      <c r="K220" s="164">
        <f>SUM(K221:K226)</f>
        <v>1639.77</v>
      </c>
      <c r="L220" s="164"/>
      <c r="M220" s="164">
        <f>SUM(M221:M226)</f>
        <v>0</v>
      </c>
      <c r="N220" s="164"/>
      <c r="O220" s="164">
        <f>SUM(O221:O226)</f>
        <v>0.01</v>
      </c>
      <c r="P220" s="164"/>
      <c r="Q220" s="164">
        <f>SUM(Q221:Q226)</f>
        <v>0.01</v>
      </c>
      <c r="R220" s="164"/>
      <c r="S220" s="164"/>
      <c r="T220" s="164"/>
      <c r="U220" s="164"/>
      <c r="V220" s="164">
        <f>SUM(V221:V226)</f>
        <v>0.16</v>
      </c>
      <c r="W220" s="164"/>
      <c r="X220" s="164"/>
      <c r="AG220" t="s">
        <v>144</v>
      </c>
    </row>
    <row r="221" spans="1:60" outlineLevel="1" x14ac:dyDescent="0.2">
      <c r="A221" s="177">
        <v>111</v>
      </c>
      <c r="B221" s="178" t="s">
        <v>283</v>
      </c>
      <c r="C221" s="185" t="s">
        <v>284</v>
      </c>
      <c r="D221" s="179" t="s">
        <v>214</v>
      </c>
      <c r="E221" s="180">
        <v>1</v>
      </c>
      <c r="F221" s="181"/>
      <c r="G221" s="182">
        <f t="shared" ref="G221:G226" si="42">ROUND(E221*F221,2)</f>
        <v>0</v>
      </c>
      <c r="H221" s="159">
        <v>0</v>
      </c>
      <c r="I221" s="158">
        <f t="shared" ref="I221:I226" si="43">ROUND(E221*H221,2)</f>
        <v>0</v>
      </c>
      <c r="J221" s="159">
        <v>200</v>
      </c>
      <c r="K221" s="158">
        <f t="shared" ref="K221:K226" si="44">ROUND(E221*J221,2)</f>
        <v>200</v>
      </c>
      <c r="L221" s="158">
        <v>15</v>
      </c>
      <c r="M221" s="158">
        <f t="shared" ref="M221:M226" si="45">G221*(1+L221/100)</f>
        <v>0</v>
      </c>
      <c r="N221" s="158">
        <v>0</v>
      </c>
      <c r="O221" s="158">
        <f t="shared" ref="O221:O226" si="46">ROUND(E221*N221,2)</f>
        <v>0</v>
      </c>
      <c r="P221" s="158">
        <v>0</v>
      </c>
      <c r="Q221" s="158">
        <f t="shared" ref="Q221:Q226" si="47">ROUND(E221*P221,2)</f>
        <v>0</v>
      </c>
      <c r="R221" s="158"/>
      <c r="S221" s="158" t="s">
        <v>148</v>
      </c>
      <c r="T221" s="158" t="s">
        <v>149</v>
      </c>
      <c r="U221" s="158">
        <v>3.1E-2</v>
      </c>
      <c r="V221" s="158">
        <f t="shared" ref="V221:V226" si="48">ROUND(E221*U221,2)</f>
        <v>0.03</v>
      </c>
      <c r="W221" s="158"/>
      <c r="X221" s="158" t="s">
        <v>150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151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7">
        <v>112</v>
      </c>
      <c r="B222" s="178" t="s">
        <v>285</v>
      </c>
      <c r="C222" s="185" t="s">
        <v>286</v>
      </c>
      <c r="D222" s="179" t="s">
        <v>214</v>
      </c>
      <c r="E222" s="180">
        <v>1</v>
      </c>
      <c r="F222" s="181"/>
      <c r="G222" s="182">
        <f t="shared" si="42"/>
        <v>0</v>
      </c>
      <c r="H222" s="159">
        <v>0</v>
      </c>
      <c r="I222" s="158">
        <f t="shared" si="43"/>
        <v>0</v>
      </c>
      <c r="J222" s="159">
        <v>150</v>
      </c>
      <c r="K222" s="158">
        <f t="shared" si="44"/>
        <v>150</v>
      </c>
      <c r="L222" s="158">
        <v>15</v>
      </c>
      <c r="M222" s="158">
        <f t="shared" si="45"/>
        <v>0</v>
      </c>
      <c r="N222" s="158">
        <v>0</v>
      </c>
      <c r="O222" s="158">
        <f t="shared" si="46"/>
        <v>0</v>
      </c>
      <c r="P222" s="158">
        <v>0</v>
      </c>
      <c r="Q222" s="158">
        <f t="shared" si="47"/>
        <v>0</v>
      </c>
      <c r="R222" s="158"/>
      <c r="S222" s="158" t="s">
        <v>148</v>
      </c>
      <c r="T222" s="158" t="s">
        <v>149</v>
      </c>
      <c r="U222" s="158">
        <v>5.1999999999999998E-2</v>
      </c>
      <c r="V222" s="158">
        <f t="shared" si="48"/>
        <v>0.05</v>
      </c>
      <c r="W222" s="158"/>
      <c r="X222" s="158" t="s">
        <v>150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151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7">
        <v>113</v>
      </c>
      <c r="B223" s="178" t="s">
        <v>287</v>
      </c>
      <c r="C223" s="185" t="s">
        <v>288</v>
      </c>
      <c r="D223" s="179" t="s">
        <v>248</v>
      </c>
      <c r="E223" s="180">
        <v>1</v>
      </c>
      <c r="F223" s="181"/>
      <c r="G223" s="182">
        <f t="shared" si="42"/>
        <v>0</v>
      </c>
      <c r="H223" s="159">
        <v>0</v>
      </c>
      <c r="I223" s="158">
        <f t="shared" si="43"/>
        <v>0</v>
      </c>
      <c r="J223" s="159">
        <v>690</v>
      </c>
      <c r="K223" s="158">
        <f t="shared" si="44"/>
        <v>690</v>
      </c>
      <c r="L223" s="158">
        <v>15</v>
      </c>
      <c r="M223" s="158">
        <f t="shared" si="45"/>
        <v>0</v>
      </c>
      <c r="N223" s="158">
        <v>0</v>
      </c>
      <c r="O223" s="158">
        <f t="shared" si="46"/>
        <v>0</v>
      </c>
      <c r="P223" s="158">
        <v>1.057E-2</v>
      </c>
      <c r="Q223" s="158">
        <f t="shared" si="47"/>
        <v>0.01</v>
      </c>
      <c r="R223" s="158"/>
      <c r="S223" s="158" t="s">
        <v>215</v>
      </c>
      <c r="T223" s="158" t="s">
        <v>149</v>
      </c>
      <c r="U223" s="158">
        <v>8.2000000000000003E-2</v>
      </c>
      <c r="V223" s="158">
        <f t="shared" si="48"/>
        <v>0.08</v>
      </c>
      <c r="W223" s="158"/>
      <c r="X223" s="158" t="s">
        <v>150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151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7">
        <v>114</v>
      </c>
      <c r="B224" s="178" t="s">
        <v>289</v>
      </c>
      <c r="C224" s="185" t="s">
        <v>290</v>
      </c>
      <c r="D224" s="179" t="s">
        <v>195</v>
      </c>
      <c r="E224" s="180">
        <v>1</v>
      </c>
      <c r="F224" s="181"/>
      <c r="G224" s="182">
        <f t="shared" si="42"/>
        <v>0</v>
      </c>
      <c r="H224" s="159">
        <v>2610</v>
      </c>
      <c r="I224" s="158">
        <f t="shared" si="43"/>
        <v>2610</v>
      </c>
      <c r="J224" s="159">
        <v>0</v>
      </c>
      <c r="K224" s="158">
        <f t="shared" si="44"/>
        <v>0</v>
      </c>
      <c r="L224" s="158">
        <v>15</v>
      </c>
      <c r="M224" s="158">
        <f t="shared" si="45"/>
        <v>0</v>
      </c>
      <c r="N224" s="158">
        <v>7.1000000000000004E-3</v>
      </c>
      <c r="O224" s="158">
        <f t="shared" si="46"/>
        <v>0.01</v>
      </c>
      <c r="P224" s="158">
        <v>0</v>
      </c>
      <c r="Q224" s="158">
        <f t="shared" si="47"/>
        <v>0</v>
      </c>
      <c r="R224" s="158" t="s">
        <v>249</v>
      </c>
      <c r="S224" s="158" t="s">
        <v>148</v>
      </c>
      <c r="T224" s="158" t="s">
        <v>148</v>
      </c>
      <c r="U224" s="158">
        <v>0</v>
      </c>
      <c r="V224" s="158">
        <f t="shared" si="48"/>
        <v>0</v>
      </c>
      <c r="W224" s="158"/>
      <c r="X224" s="158" t="s">
        <v>250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251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77">
        <v>115</v>
      </c>
      <c r="B225" s="178" t="s">
        <v>291</v>
      </c>
      <c r="C225" s="185" t="s">
        <v>292</v>
      </c>
      <c r="D225" s="179" t="s">
        <v>195</v>
      </c>
      <c r="E225" s="180">
        <v>1</v>
      </c>
      <c r="F225" s="181"/>
      <c r="G225" s="182">
        <f t="shared" si="42"/>
        <v>0</v>
      </c>
      <c r="H225" s="159">
        <v>0</v>
      </c>
      <c r="I225" s="158">
        <f t="shared" si="43"/>
        <v>0</v>
      </c>
      <c r="J225" s="159">
        <v>480</v>
      </c>
      <c r="K225" s="158">
        <f t="shared" si="44"/>
        <v>480</v>
      </c>
      <c r="L225" s="158">
        <v>15</v>
      </c>
      <c r="M225" s="158">
        <f t="shared" si="45"/>
        <v>0</v>
      </c>
      <c r="N225" s="158">
        <v>2.0000000000000002E-5</v>
      </c>
      <c r="O225" s="158">
        <f t="shared" si="46"/>
        <v>0</v>
      </c>
      <c r="P225" s="158">
        <v>0</v>
      </c>
      <c r="Q225" s="158">
        <f t="shared" si="47"/>
        <v>0</v>
      </c>
      <c r="R225" s="158"/>
      <c r="S225" s="158" t="s">
        <v>148</v>
      </c>
      <c r="T225" s="158" t="s">
        <v>149</v>
      </c>
      <c r="U225" s="158">
        <v>0</v>
      </c>
      <c r="V225" s="158">
        <f t="shared" si="48"/>
        <v>0</v>
      </c>
      <c r="W225" s="158"/>
      <c r="X225" s="158" t="s">
        <v>185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186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7">
        <v>116</v>
      </c>
      <c r="B226" s="178" t="s">
        <v>293</v>
      </c>
      <c r="C226" s="185" t="s">
        <v>294</v>
      </c>
      <c r="D226" s="179" t="s">
        <v>0</v>
      </c>
      <c r="E226" s="180">
        <v>41.3</v>
      </c>
      <c r="F226" s="181"/>
      <c r="G226" s="182">
        <f t="shared" si="42"/>
        <v>0</v>
      </c>
      <c r="H226" s="159">
        <v>0</v>
      </c>
      <c r="I226" s="158">
        <f t="shared" si="43"/>
        <v>0</v>
      </c>
      <c r="J226" s="159">
        <v>2.9</v>
      </c>
      <c r="K226" s="158">
        <f t="shared" si="44"/>
        <v>119.77</v>
      </c>
      <c r="L226" s="158">
        <v>15</v>
      </c>
      <c r="M226" s="158">
        <f t="shared" si="45"/>
        <v>0</v>
      </c>
      <c r="N226" s="158">
        <v>0</v>
      </c>
      <c r="O226" s="158">
        <f t="shared" si="46"/>
        <v>0</v>
      </c>
      <c r="P226" s="158">
        <v>0</v>
      </c>
      <c r="Q226" s="158">
        <f t="shared" si="47"/>
        <v>0</v>
      </c>
      <c r="R226" s="158"/>
      <c r="S226" s="158" t="s">
        <v>148</v>
      </c>
      <c r="T226" s="158" t="s">
        <v>148</v>
      </c>
      <c r="U226" s="158">
        <v>0</v>
      </c>
      <c r="V226" s="158">
        <f t="shared" si="48"/>
        <v>0</v>
      </c>
      <c r="W226" s="158"/>
      <c r="X226" s="158" t="s">
        <v>210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211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x14ac:dyDescent="0.2">
      <c r="A227" s="165" t="s">
        <v>143</v>
      </c>
      <c r="B227" s="166" t="s">
        <v>95</v>
      </c>
      <c r="C227" s="184" t="s">
        <v>96</v>
      </c>
      <c r="D227" s="167"/>
      <c r="E227" s="168"/>
      <c r="F227" s="169"/>
      <c r="G227" s="170">
        <f>SUMIF(AG228:AG253,"&lt;&gt;NOR",G228:G253)</f>
        <v>0</v>
      </c>
      <c r="H227" s="164"/>
      <c r="I227" s="164">
        <f>SUM(I228:I253)</f>
        <v>20340</v>
      </c>
      <c r="J227" s="164"/>
      <c r="K227" s="164">
        <f>SUM(K228:K253)</f>
        <v>61459.87</v>
      </c>
      <c r="L227" s="164"/>
      <c r="M227" s="164">
        <f>SUM(M228:M253)</f>
        <v>0</v>
      </c>
      <c r="N227" s="164"/>
      <c r="O227" s="164">
        <f>SUM(O228:O253)</f>
        <v>0.09</v>
      </c>
      <c r="P227" s="164"/>
      <c r="Q227" s="164">
        <f>SUM(Q228:Q253)</f>
        <v>0.29000000000000004</v>
      </c>
      <c r="R227" s="164"/>
      <c r="S227" s="164"/>
      <c r="T227" s="164"/>
      <c r="U227" s="164"/>
      <c r="V227" s="164">
        <f>SUM(V228:V253)</f>
        <v>11.11</v>
      </c>
      <c r="W227" s="164"/>
      <c r="X227" s="164"/>
      <c r="AG227" t="s">
        <v>144</v>
      </c>
    </row>
    <row r="228" spans="1:60" outlineLevel="1" x14ac:dyDescent="0.2">
      <c r="A228" s="177">
        <v>117</v>
      </c>
      <c r="B228" s="178" t="s">
        <v>295</v>
      </c>
      <c r="C228" s="185" t="s">
        <v>645</v>
      </c>
      <c r="D228" s="179" t="s">
        <v>195</v>
      </c>
      <c r="E228" s="180">
        <v>5</v>
      </c>
      <c r="F228" s="181"/>
      <c r="G228" s="182">
        <f t="shared" ref="G228:G239" si="49">ROUND(E228*F228,2)</f>
        <v>0</v>
      </c>
      <c r="H228" s="159">
        <v>0</v>
      </c>
      <c r="I228" s="158">
        <f t="shared" ref="I228:I239" si="50">ROUND(E228*H228,2)</f>
        <v>0</v>
      </c>
      <c r="J228" s="159">
        <v>160</v>
      </c>
      <c r="K228" s="158">
        <f t="shared" ref="K228:K239" si="51">ROUND(E228*J228,2)</f>
        <v>800</v>
      </c>
      <c r="L228" s="158">
        <v>15</v>
      </c>
      <c r="M228" s="158">
        <f t="shared" ref="M228:M239" si="52">G228*(1+L228/100)</f>
        <v>0</v>
      </c>
      <c r="N228" s="158">
        <v>0</v>
      </c>
      <c r="O228" s="158">
        <f t="shared" ref="O228:O239" si="53">ROUND(E228*N228,2)</f>
        <v>0</v>
      </c>
      <c r="P228" s="158">
        <v>0</v>
      </c>
      <c r="Q228" s="158">
        <f t="shared" ref="Q228:Q239" si="54">ROUND(E228*P228,2)</f>
        <v>0</v>
      </c>
      <c r="R228" s="158"/>
      <c r="S228" s="158" t="s">
        <v>148</v>
      </c>
      <c r="T228" s="158" t="s">
        <v>149</v>
      </c>
      <c r="U228" s="158">
        <v>1.45</v>
      </c>
      <c r="V228" s="158">
        <f t="shared" ref="V228:V239" si="55">ROUND(E228*U228,2)</f>
        <v>7.25</v>
      </c>
      <c r="W228" s="158"/>
      <c r="X228" s="158" t="s">
        <v>150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151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7">
        <v>118</v>
      </c>
      <c r="B229" s="178" t="s">
        <v>646</v>
      </c>
      <c r="C229" s="185" t="s">
        <v>647</v>
      </c>
      <c r="D229" s="179" t="s">
        <v>195</v>
      </c>
      <c r="E229" s="180">
        <v>5</v>
      </c>
      <c r="F229" s="181"/>
      <c r="G229" s="182">
        <f t="shared" si="49"/>
        <v>0</v>
      </c>
      <c r="H229" s="159">
        <v>0</v>
      </c>
      <c r="I229" s="158">
        <f t="shared" si="50"/>
        <v>0</v>
      </c>
      <c r="J229" s="159">
        <v>50.6</v>
      </c>
      <c r="K229" s="158">
        <f t="shared" si="51"/>
        <v>253</v>
      </c>
      <c r="L229" s="158">
        <v>15</v>
      </c>
      <c r="M229" s="158">
        <f t="shared" si="52"/>
        <v>0</v>
      </c>
      <c r="N229" s="158">
        <v>0</v>
      </c>
      <c r="O229" s="158">
        <f t="shared" si="53"/>
        <v>0</v>
      </c>
      <c r="P229" s="158">
        <v>1.8E-3</v>
      </c>
      <c r="Q229" s="158">
        <f t="shared" si="54"/>
        <v>0.01</v>
      </c>
      <c r="R229" s="158"/>
      <c r="S229" s="158" t="s">
        <v>148</v>
      </c>
      <c r="T229" s="158" t="s">
        <v>149</v>
      </c>
      <c r="U229" s="158">
        <v>0.11</v>
      </c>
      <c r="V229" s="158">
        <f t="shared" si="55"/>
        <v>0.55000000000000004</v>
      </c>
      <c r="W229" s="158"/>
      <c r="X229" s="158" t="s">
        <v>150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151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7">
        <v>119</v>
      </c>
      <c r="B230" s="178" t="s">
        <v>297</v>
      </c>
      <c r="C230" s="185" t="s">
        <v>298</v>
      </c>
      <c r="D230" s="179" t="s">
        <v>195</v>
      </c>
      <c r="E230" s="180">
        <v>1</v>
      </c>
      <c r="F230" s="181"/>
      <c r="G230" s="182">
        <f t="shared" si="49"/>
        <v>0</v>
      </c>
      <c r="H230" s="159">
        <v>0</v>
      </c>
      <c r="I230" s="158">
        <f t="shared" si="50"/>
        <v>0</v>
      </c>
      <c r="J230" s="159">
        <v>436.5</v>
      </c>
      <c r="K230" s="158">
        <f t="shared" si="51"/>
        <v>436.5</v>
      </c>
      <c r="L230" s="158">
        <v>15</v>
      </c>
      <c r="M230" s="158">
        <f t="shared" si="52"/>
        <v>0</v>
      </c>
      <c r="N230" s="158">
        <v>0</v>
      </c>
      <c r="O230" s="158">
        <f t="shared" si="53"/>
        <v>0</v>
      </c>
      <c r="P230" s="158">
        <v>0.17399999999999999</v>
      </c>
      <c r="Q230" s="158">
        <f t="shared" si="54"/>
        <v>0.17</v>
      </c>
      <c r="R230" s="158"/>
      <c r="S230" s="158" t="s">
        <v>148</v>
      </c>
      <c r="T230" s="158" t="s">
        <v>148</v>
      </c>
      <c r="U230" s="158">
        <v>0.95</v>
      </c>
      <c r="V230" s="158">
        <f t="shared" si="55"/>
        <v>0.95</v>
      </c>
      <c r="W230" s="158"/>
      <c r="X230" s="158" t="s">
        <v>150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151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77">
        <v>120</v>
      </c>
      <c r="B231" s="178" t="s">
        <v>299</v>
      </c>
      <c r="C231" s="185" t="s">
        <v>300</v>
      </c>
      <c r="D231" s="179" t="s">
        <v>195</v>
      </c>
      <c r="E231" s="180">
        <v>1</v>
      </c>
      <c r="F231" s="181"/>
      <c r="G231" s="182">
        <f t="shared" si="49"/>
        <v>0</v>
      </c>
      <c r="H231" s="159">
        <v>0</v>
      </c>
      <c r="I231" s="158">
        <f t="shared" si="50"/>
        <v>0</v>
      </c>
      <c r="J231" s="159">
        <v>211.5</v>
      </c>
      <c r="K231" s="158">
        <f t="shared" si="51"/>
        <v>211.5</v>
      </c>
      <c r="L231" s="158">
        <v>15</v>
      </c>
      <c r="M231" s="158">
        <f t="shared" si="52"/>
        <v>0</v>
      </c>
      <c r="N231" s="158">
        <v>0</v>
      </c>
      <c r="O231" s="158">
        <f t="shared" si="53"/>
        <v>0</v>
      </c>
      <c r="P231" s="158">
        <v>0.1104</v>
      </c>
      <c r="Q231" s="158">
        <f t="shared" si="54"/>
        <v>0.11</v>
      </c>
      <c r="R231" s="158"/>
      <c r="S231" s="158" t="s">
        <v>148</v>
      </c>
      <c r="T231" s="158" t="s">
        <v>149</v>
      </c>
      <c r="U231" s="158">
        <v>0.46</v>
      </c>
      <c r="V231" s="158">
        <f t="shared" si="55"/>
        <v>0.46</v>
      </c>
      <c r="W231" s="158"/>
      <c r="X231" s="158" t="s">
        <v>150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151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56.25" outlineLevel="1" x14ac:dyDescent="0.2">
      <c r="A232" s="177">
        <v>121</v>
      </c>
      <c r="B232" s="178" t="s">
        <v>303</v>
      </c>
      <c r="C232" s="185" t="s">
        <v>304</v>
      </c>
      <c r="D232" s="179" t="s">
        <v>195</v>
      </c>
      <c r="E232" s="180">
        <v>1</v>
      </c>
      <c r="F232" s="181"/>
      <c r="G232" s="182">
        <f t="shared" si="49"/>
        <v>0</v>
      </c>
      <c r="H232" s="159">
        <v>0</v>
      </c>
      <c r="I232" s="158">
        <f t="shared" si="50"/>
        <v>0</v>
      </c>
      <c r="J232" s="159">
        <v>11250</v>
      </c>
      <c r="K232" s="158">
        <f t="shared" si="51"/>
        <v>11250</v>
      </c>
      <c r="L232" s="158">
        <v>15</v>
      </c>
      <c r="M232" s="158">
        <f t="shared" si="52"/>
        <v>0</v>
      </c>
      <c r="N232" s="158">
        <v>0</v>
      </c>
      <c r="O232" s="158">
        <f t="shared" si="53"/>
        <v>0</v>
      </c>
      <c r="P232" s="158">
        <v>0</v>
      </c>
      <c r="Q232" s="158">
        <f t="shared" si="54"/>
        <v>0</v>
      </c>
      <c r="R232" s="158"/>
      <c r="S232" s="158" t="s">
        <v>215</v>
      </c>
      <c r="T232" s="158" t="s">
        <v>149</v>
      </c>
      <c r="U232" s="158">
        <v>0.95</v>
      </c>
      <c r="V232" s="158">
        <f t="shared" si="55"/>
        <v>0.95</v>
      </c>
      <c r="W232" s="158"/>
      <c r="X232" s="158" t="s">
        <v>150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151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33.75" outlineLevel="1" x14ac:dyDescent="0.2">
      <c r="A233" s="177">
        <v>122</v>
      </c>
      <c r="B233" s="178" t="s">
        <v>305</v>
      </c>
      <c r="C233" s="185" t="s">
        <v>306</v>
      </c>
      <c r="D233" s="179" t="s">
        <v>195</v>
      </c>
      <c r="E233" s="180">
        <v>1</v>
      </c>
      <c r="F233" s="181"/>
      <c r="G233" s="182">
        <f t="shared" si="49"/>
        <v>0</v>
      </c>
      <c r="H233" s="159">
        <v>0</v>
      </c>
      <c r="I233" s="158">
        <f t="shared" si="50"/>
        <v>0</v>
      </c>
      <c r="J233" s="159">
        <v>8200</v>
      </c>
      <c r="K233" s="158">
        <f t="shared" si="51"/>
        <v>8200</v>
      </c>
      <c r="L233" s="158">
        <v>15</v>
      </c>
      <c r="M233" s="158">
        <f t="shared" si="52"/>
        <v>0</v>
      </c>
      <c r="N233" s="158">
        <v>0</v>
      </c>
      <c r="O233" s="158">
        <f t="shared" si="53"/>
        <v>0</v>
      </c>
      <c r="P233" s="158">
        <v>0</v>
      </c>
      <c r="Q233" s="158">
        <f t="shared" si="54"/>
        <v>0</v>
      </c>
      <c r="R233" s="158"/>
      <c r="S233" s="158" t="s">
        <v>215</v>
      </c>
      <c r="T233" s="158" t="s">
        <v>149</v>
      </c>
      <c r="U233" s="158">
        <v>0.95</v>
      </c>
      <c r="V233" s="158">
        <f t="shared" si="55"/>
        <v>0.95</v>
      </c>
      <c r="W233" s="158"/>
      <c r="X233" s="158" t="s">
        <v>150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151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2.5" outlineLevel="1" x14ac:dyDescent="0.2">
      <c r="A234" s="177">
        <v>123</v>
      </c>
      <c r="B234" s="178" t="s">
        <v>648</v>
      </c>
      <c r="C234" s="185" t="s">
        <v>649</v>
      </c>
      <c r="D234" s="179" t="s">
        <v>195</v>
      </c>
      <c r="E234" s="180">
        <v>1</v>
      </c>
      <c r="F234" s="181"/>
      <c r="G234" s="182">
        <f t="shared" si="49"/>
        <v>0</v>
      </c>
      <c r="H234" s="159">
        <v>1990</v>
      </c>
      <c r="I234" s="158">
        <f t="shared" si="50"/>
        <v>1990</v>
      </c>
      <c r="J234" s="159">
        <v>0</v>
      </c>
      <c r="K234" s="158">
        <f t="shared" si="51"/>
        <v>0</v>
      </c>
      <c r="L234" s="158">
        <v>15</v>
      </c>
      <c r="M234" s="158">
        <f t="shared" si="52"/>
        <v>0</v>
      </c>
      <c r="N234" s="158">
        <v>1.2999999999999999E-2</v>
      </c>
      <c r="O234" s="158">
        <f t="shared" si="53"/>
        <v>0.01</v>
      </c>
      <c r="P234" s="158">
        <v>0</v>
      </c>
      <c r="Q234" s="158">
        <f t="shared" si="54"/>
        <v>0</v>
      </c>
      <c r="R234" s="158"/>
      <c r="S234" s="158" t="s">
        <v>148</v>
      </c>
      <c r="T234" s="158" t="s">
        <v>149</v>
      </c>
      <c r="U234" s="158">
        <v>0</v>
      </c>
      <c r="V234" s="158">
        <f t="shared" si="55"/>
        <v>0</v>
      </c>
      <c r="W234" s="158"/>
      <c r="X234" s="158" t="s">
        <v>185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355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1" x14ac:dyDescent="0.2">
      <c r="A235" s="177">
        <v>124</v>
      </c>
      <c r="B235" s="178" t="s">
        <v>650</v>
      </c>
      <c r="C235" s="185" t="s">
        <v>651</v>
      </c>
      <c r="D235" s="179" t="s">
        <v>195</v>
      </c>
      <c r="E235" s="180">
        <v>4</v>
      </c>
      <c r="F235" s="181"/>
      <c r="G235" s="182">
        <f t="shared" si="49"/>
        <v>0</v>
      </c>
      <c r="H235" s="159">
        <v>2450</v>
      </c>
      <c r="I235" s="158">
        <f t="shared" si="50"/>
        <v>9800</v>
      </c>
      <c r="J235" s="159">
        <v>0</v>
      </c>
      <c r="K235" s="158">
        <f t="shared" si="51"/>
        <v>0</v>
      </c>
      <c r="L235" s="158">
        <v>15</v>
      </c>
      <c r="M235" s="158">
        <f t="shared" si="52"/>
        <v>0</v>
      </c>
      <c r="N235" s="158">
        <v>0.02</v>
      </c>
      <c r="O235" s="158">
        <f t="shared" si="53"/>
        <v>0.08</v>
      </c>
      <c r="P235" s="158">
        <v>0</v>
      </c>
      <c r="Q235" s="158">
        <f t="shared" si="54"/>
        <v>0</v>
      </c>
      <c r="R235" s="158" t="s">
        <v>249</v>
      </c>
      <c r="S235" s="158" t="s">
        <v>148</v>
      </c>
      <c r="T235" s="158" t="s">
        <v>149</v>
      </c>
      <c r="U235" s="158">
        <v>0</v>
      </c>
      <c r="V235" s="158">
        <f t="shared" si="55"/>
        <v>0</v>
      </c>
      <c r="W235" s="158"/>
      <c r="X235" s="158" t="s">
        <v>250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251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45" outlineLevel="1" x14ac:dyDescent="0.2">
      <c r="A236" s="177">
        <v>125</v>
      </c>
      <c r="B236" s="178" t="s">
        <v>307</v>
      </c>
      <c r="C236" s="185" t="s">
        <v>308</v>
      </c>
      <c r="D236" s="179" t="s">
        <v>214</v>
      </c>
      <c r="E236" s="180">
        <v>1</v>
      </c>
      <c r="F236" s="181"/>
      <c r="G236" s="182">
        <f t="shared" si="49"/>
        <v>0</v>
      </c>
      <c r="H236" s="159">
        <v>8550</v>
      </c>
      <c r="I236" s="158">
        <f t="shared" si="50"/>
        <v>8550</v>
      </c>
      <c r="J236" s="159">
        <v>0</v>
      </c>
      <c r="K236" s="158">
        <f t="shared" si="51"/>
        <v>0</v>
      </c>
      <c r="L236" s="158">
        <v>15</v>
      </c>
      <c r="M236" s="158">
        <f t="shared" si="52"/>
        <v>0</v>
      </c>
      <c r="N236" s="158">
        <v>0</v>
      </c>
      <c r="O236" s="158">
        <f t="shared" si="53"/>
        <v>0</v>
      </c>
      <c r="P236" s="158">
        <v>0</v>
      </c>
      <c r="Q236" s="158">
        <f t="shared" si="54"/>
        <v>0</v>
      </c>
      <c r="R236" s="158"/>
      <c r="S236" s="158" t="s">
        <v>215</v>
      </c>
      <c r="T236" s="158" t="s">
        <v>149</v>
      </c>
      <c r="U236" s="158">
        <v>0</v>
      </c>
      <c r="V236" s="158">
        <f t="shared" si="55"/>
        <v>0</v>
      </c>
      <c r="W236" s="158"/>
      <c r="X236" s="158" t="s">
        <v>250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251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7">
        <v>126</v>
      </c>
      <c r="B237" s="178" t="s">
        <v>309</v>
      </c>
      <c r="C237" s="185" t="s">
        <v>310</v>
      </c>
      <c r="D237" s="179" t="s">
        <v>195</v>
      </c>
      <c r="E237" s="180">
        <v>1</v>
      </c>
      <c r="F237" s="181"/>
      <c r="G237" s="182">
        <f t="shared" si="49"/>
        <v>0</v>
      </c>
      <c r="H237" s="159">
        <v>0</v>
      </c>
      <c r="I237" s="158">
        <f t="shared" si="50"/>
        <v>0</v>
      </c>
      <c r="J237" s="159">
        <v>2500</v>
      </c>
      <c r="K237" s="158">
        <f t="shared" si="51"/>
        <v>2500</v>
      </c>
      <c r="L237" s="158">
        <v>15</v>
      </c>
      <c r="M237" s="158">
        <f t="shared" si="52"/>
        <v>0</v>
      </c>
      <c r="N237" s="158">
        <v>0</v>
      </c>
      <c r="O237" s="158">
        <f t="shared" si="53"/>
        <v>0</v>
      </c>
      <c r="P237" s="158">
        <v>0</v>
      </c>
      <c r="Q237" s="158">
        <f t="shared" si="54"/>
        <v>0</v>
      </c>
      <c r="R237" s="158"/>
      <c r="S237" s="158" t="s">
        <v>215</v>
      </c>
      <c r="T237" s="158" t="s">
        <v>149</v>
      </c>
      <c r="U237" s="158">
        <v>0</v>
      </c>
      <c r="V237" s="158">
        <f t="shared" si="55"/>
        <v>0</v>
      </c>
      <c r="W237" s="158"/>
      <c r="X237" s="158" t="s">
        <v>185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186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22.5" outlineLevel="1" x14ac:dyDescent="0.2">
      <c r="A238" s="177">
        <v>127</v>
      </c>
      <c r="B238" s="178" t="s">
        <v>311</v>
      </c>
      <c r="C238" s="185" t="s">
        <v>312</v>
      </c>
      <c r="D238" s="179" t="s">
        <v>214</v>
      </c>
      <c r="E238" s="180">
        <v>1</v>
      </c>
      <c r="F238" s="181"/>
      <c r="G238" s="182">
        <f t="shared" si="49"/>
        <v>0</v>
      </c>
      <c r="H238" s="159">
        <v>0</v>
      </c>
      <c r="I238" s="158">
        <f t="shared" si="50"/>
        <v>0</v>
      </c>
      <c r="J238" s="159">
        <v>1500</v>
      </c>
      <c r="K238" s="158">
        <f t="shared" si="51"/>
        <v>1500</v>
      </c>
      <c r="L238" s="158">
        <v>15</v>
      </c>
      <c r="M238" s="158">
        <f t="shared" si="52"/>
        <v>0</v>
      </c>
      <c r="N238" s="158">
        <v>0</v>
      </c>
      <c r="O238" s="158">
        <f t="shared" si="53"/>
        <v>0</v>
      </c>
      <c r="P238" s="158">
        <v>0</v>
      </c>
      <c r="Q238" s="158">
        <f t="shared" si="54"/>
        <v>0</v>
      </c>
      <c r="R238" s="158"/>
      <c r="S238" s="158" t="s">
        <v>215</v>
      </c>
      <c r="T238" s="158" t="s">
        <v>149</v>
      </c>
      <c r="U238" s="158">
        <v>0</v>
      </c>
      <c r="V238" s="158">
        <f t="shared" si="55"/>
        <v>0</v>
      </c>
      <c r="W238" s="158"/>
      <c r="X238" s="158" t="s">
        <v>185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186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71">
        <v>128</v>
      </c>
      <c r="B239" s="172" t="s">
        <v>313</v>
      </c>
      <c r="C239" s="186" t="s">
        <v>314</v>
      </c>
      <c r="D239" s="173" t="s">
        <v>198</v>
      </c>
      <c r="E239" s="174">
        <v>1.8</v>
      </c>
      <c r="F239" s="175"/>
      <c r="G239" s="176">
        <f t="shared" si="49"/>
        <v>0</v>
      </c>
      <c r="H239" s="159">
        <v>0</v>
      </c>
      <c r="I239" s="158">
        <f t="shared" si="50"/>
        <v>0</v>
      </c>
      <c r="J239" s="159">
        <v>19500</v>
      </c>
      <c r="K239" s="158">
        <f t="shared" si="51"/>
        <v>35100</v>
      </c>
      <c r="L239" s="158">
        <v>15</v>
      </c>
      <c r="M239" s="158">
        <f t="shared" si="52"/>
        <v>0</v>
      </c>
      <c r="N239" s="158">
        <v>0</v>
      </c>
      <c r="O239" s="158">
        <f t="shared" si="53"/>
        <v>0</v>
      </c>
      <c r="P239" s="158">
        <v>0</v>
      </c>
      <c r="Q239" s="158">
        <f t="shared" si="54"/>
        <v>0</v>
      </c>
      <c r="R239" s="158"/>
      <c r="S239" s="158" t="s">
        <v>215</v>
      </c>
      <c r="T239" s="158" t="s">
        <v>149</v>
      </c>
      <c r="U239" s="158">
        <v>0</v>
      </c>
      <c r="V239" s="158">
        <f t="shared" si="55"/>
        <v>0</v>
      </c>
      <c r="W239" s="158"/>
      <c r="X239" s="158" t="s">
        <v>185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186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ht="22.5" outlineLevel="1" x14ac:dyDescent="0.2">
      <c r="A240" s="156"/>
      <c r="B240" s="157"/>
      <c r="C240" s="187" t="s">
        <v>315</v>
      </c>
      <c r="D240" s="160"/>
      <c r="E240" s="161">
        <v>1.8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156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87" t="s">
        <v>316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156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7" t="s">
        <v>317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156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ht="22.5" outlineLevel="1" x14ac:dyDescent="0.2">
      <c r="A243" s="156"/>
      <c r="B243" s="157"/>
      <c r="C243" s="187" t="s">
        <v>318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156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87" t="s">
        <v>319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156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22.5" outlineLevel="1" x14ac:dyDescent="0.2">
      <c r="A245" s="156"/>
      <c r="B245" s="157"/>
      <c r="C245" s="187" t="s">
        <v>652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156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56"/>
      <c r="B246" s="157"/>
      <c r="C246" s="187" t="s">
        <v>321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156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7" t="s">
        <v>322</v>
      </c>
      <c r="D247" s="160"/>
      <c r="E247" s="161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156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7" t="s">
        <v>323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156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7" t="s">
        <v>653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156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ht="22.5" outlineLevel="1" x14ac:dyDescent="0.2">
      <c r="A250" s="156"/>
      <c r="B250" s="157"/>
      <c r="C250" s="187" t="s">
        <v>325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156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56"/>
      <c r="B251" s="157"/>
      <c r="C251" s="187" t="s">
        <v>326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156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7" t="s">
        <v>327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156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7">
        <v>129</v>
      </c>
      <c r="B253" s="178" t="s">
        <v>328</v>
      </c>
      <c r="C253" s="185" t="s">
        <v>329</v>
      </c>
      <c r="D253" s="179" t="s">
        <v>0</v>
      </c>
      <c r="E253" s="180">
        <v>805.91</v>
      </c>
      <c r="F253" s="181"/>
      <c r="G253" s="182">
        <f>ROUND(E253*F253,2)</f>
        <v>0</v>
      </c>
      <c r="H253" s="159">
        <v>0</v>
      </c>
      <c r="I253" s="158">
        <f>ROUND(E253*H253,2)</f>
        <v>0</v>
      </c>
      <c r="J253" s="159">
        <v>1.5</v>
      </c>
      <c r="K253" s="158">
        <f>ROUND(E253*J253,2)</f>
        <v>1208.8699999999999</v>
      </c>
      <c r="L253" s="158">
        <v>15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148</v>
      </c>
      <c r="T253" s="158" t="s">
        <v>149</v>
      </c>
      <c r="U253" s="158">
        <v>0</v>
      </c>
      <c r="V253" s="158">
        <f>ROUND(E253*U253,2)</f>
        <v>0</v>
      </c>
      <c r="W253" s="158"/>
      <c r="X253" s="158" t="s">
        <v>210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211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x14ac:dyDescent="0.2">
      <c r="A254" s="165" t="s">
        <v>143</v>
      </c>
      <c r="B254" s="166" t="s">
        <v>97</v>
      </c>
      <c r="C254" s="184" t="s">
        <v>98</v>
      </c>
      <c r="D254" s="167"/>
      <c r="E254" s="168"/>
      <c r="F254" s="169"/>
      <c r="G254" s="170">
        <f>SUMIF(AG255:AG272,"&lt;&gt;NOR",G255:G272)</f>
        <v>0</v>
      </c>
      <c r="H254" s="164"/>
      <c r="I254" s="164">
        <f>SUM(I255:I272)</f>
        <v>2510.15</v>
      </c>
      <c r="J254" s="164"/>
      <c r="K254" s="164">
        <f>SUM(K255:K272)</f>
        <v>2846.28</v>
      </c>
      <c r="L254" s="164"/>
      <c r="M254" s="164">
        <f>SUM(M255:M272)</f>
        <v>0</v>
      </c>
      <c r="N254" s="164"/>
      <c r="O254" s="164">
        <f>SUM(O255:O272)</f>
        <v>0.02</v>
      </c>
      <c r="P254" s="164"/>
      <c r="Q254" s="164">
        <f>SUM(Q255:Q272)</f>
        <v>0</v>
      </c>
      <c r="R254" s="164"/>
      <c r="S254" s="164"/>
      <c r="T254" s="164"/>
      <c r="U254" s="164"/>
      <c r="V254" s="164">
        <f>SUM(V255:V272)</f>
        <v>4.96</v>
      </c>
      <c r="W254" s="164"/>
      <c r="X254" s="164"/>
      <c r="AG254" t="s">
        <v>144</v>
      </c>
    </row>
    <row r="255" spans="1:60" ht="22.5" outlineLevel="1" x14ac:dyDescent="0.2">
      <c r="A255" s="171">
        <v>130</v>
      </c>
      <c r="B255" s="172" t="s">
        <v>654</v>
      </c>
      <c r="C255" s="186" t="s">
        <v>655</v>
      </c>
      <c r="D255" s="173" t="s">
        <v>154</v>
      </c>
      <c r="E255" s="174">
        <v>3.7349999999999999</v>
      </c>
      <c r="F255" s="175"/>
      <c r="G255" s="176">
        <f>ROUND(E255*F255,2)</f>
        <v>0</v>
      </c>
      <c r="H255" s="159">
        <v>0</v>
      </c>
      <c r="I255" s="158">
        <f>ROUND(E255*H255,2)</f>
        <v>0</v>
      </c>
      <c r="J255" s="159">
        <v>7.1</v>
      </c>
      <c r="K255" s="158">
        <f>ROUND(E255*J255,2)</f>
        <v>26.52</v>
      </c>
      <c r="L255" s="158">
        <v>15</v>
      </c>
      <c r="M255" s="158">
        <f>G255*(1+L255/100)</f>
        <v>0</v>
      </c>
      <c r="N255" s="158">
        <v>0</v>
      </c>
      <c r="O255" s="158">
        <f>ROUND(E255*N255,2)</f>
        <v>0</v>
      </c>
      <c r="P255" s="158">
        <v>0</v>
      </c>
      <c r="Q255" s="158">
        <f>ROUND(E255*P255,2)</f>
        <v>0</v>
      </c>
      <c r="R255" s="158"/>
      <c r="S255" s="158" t="s">
        <v>148</v>
      </c>
      <c r="T255" s="158" t="s">
        <v>148</v>
      </c>
      <c r="U255" s="158">
        <v>1.6E-2</v>
      </c>
      <c r="V255" s="158">
        <f>ROUND(E255*U255,2)</f>
        <v>0.06</v>
      </c>
      <c r="W255" s="158"/>
      <c r="X255" s="158" t="s">
        <v>150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151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7" t="s">
        <v>522</v>
      </c>
      <c r="D256" s="160"/>
      <c r="E256" s="161">
        <v>3.7349999999999999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156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71">
        <v>131</v>
      </c>
      <c r="B257" s="172" t="s">
        <v>656</v>
      </c>
      <c r="C257" s="186" t="s">
        <v>657</v>
      </c>
      <c r="D257" s="173" t="s">
        <v>154</v>
      </c>
      <c r="E257" s="174">
        <v>3.7349999999999999</v>
      </c>
      <c r="F257" s="175"/>
      <c r="G257" s="176">
        <f>ROUND(E257*F257,2)</f>
        <v>0</v>
      </c>
      <c r="H257" s="159">
        <v>24.89</v>
      </c>
      <c r="I257" s="158">
        <f>ROUND(E257*H257,2)</f>
        <v>92.96</v>
      </c>
      <c r="J257" s="159">
        <v>25.21</v>
      </c>
      <c r="K257" s="158">
        <f>ROUND(E257*J257,2)</f>
        <v>94.16</v>
      </c>
      <c r="L257" s="158">
        <v>15</v>
      </c>
      <c r="M257" s="158">
        <f>G257*(1+L257/100)</f>
        <v>0</v>
      </c>
      <c r="N257" s="158">
        <v>2.1000000000000001E-4</v>
      </c>
      <c r="O257" s="158">
        <f>ROUND(E257*N257,2)</f>
        <v>0</v>
      </c>
      <c r="P257" s="158">
        <v>0</v>
      </c>
      <c r="Q257" s="158">
        <f>ROUND(E257*P257,2)</f>
        <v>0</v>
      </c>
      <c r="R257" s="158"/>
      <c r="S257" s="158" t="s">
        <v>148</v>
      </c>
      <c r="T257" s="158" t="s">
        <v>148</v>
      </c>
      <c r="U257" s="158">
        <v>0.05</v>
      </c>
      <c r="V257" s="158">
        <f>ROUND(E257*U257,2)</f>
        <v>0.19</v>
      </c>
      <c r="W257" s="158"/>
      <c r="X257" s="158" t="s">
        <v>150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151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87" t="s">
        <v>522</v>
      </c>
      <c r="D258" s="160"/>
      <c r="E258" s="161">
        <v>3.7349999999999999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156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71">
        <v>132</v>
      </c>
      <c r="B259" s="172" t="s">
        <v>658</v>
      </c>
      <c r="C259" s="186" t="s">
        <v>659</v>
      </c>
      <c r="D259" s="173" t="s">
        <v>154</v>
      </c>
      <c r="E259" s="174">
        <v>3.7349999999999999</v>
      </c>
      <c r="F259" s="175"/>
      <c r="G259" s="176">
        <f>ROUND(E259*F259,2)</f>
        <v>0</v>
      </c>
      <c r="H259" s="159">
        <v>137.32</v>
      </c>
      <c r="I259" s="158">
        <f>ROUND(E259*H259,2)</f>
        <v>512.89</v>
      </c>
      <c r="J259" s="159">
        <v>524.67999999999995</v>
      </c>
      <c r="K259" s="158">
        <f>ROUND(E259*J259,2)</f>
        <v>1959.68</v>
      </c>
      <c r="L259" s="158">
        <v>15</v>
      </c>
      <c r="M259" s="158">
        <f>G259*(1+L259/100)</f>
        <v>0</v>
      </c>
      <c r="N259" s="158">
        <v>5.1500000000000001E-3</v>
      </c>
      <c r="O259" s="158">
        <f>ROUND(E259*N259,2)</f>
        <v>0.02</v>
      </c>
      <c r="P259" s="158">
        <v>0</v>
      </c>
      <c r="Q259" s="158">
        <f>ROUND(E259*P259,2)</f>
        <v>0</v>
      </c>
      <c r="R259" s="158"/>
      <c r="S259" s="158" t="s">
        <v>148</v>
      </c>
      <c r="T259" s="158" t="s">
        <v>148</v>
      </c>
      <c r="U259" s="158">
        <v>1.04</v>
      </c>
      <c r="V259" s="158">
        <f>ROUND(E259*U259,2)</f>
        <v>3.88</v>
      </c>
      <c r="W259" s="158"/>
      <c r="X259" s="158" t="s">
        <v>150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151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7" t="s">
        <v>522</v>
      </c>
      <c r="D260" s="160"/>
      <c r="E260" s="161">
        <v>3.7349999999999999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156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1">
        <v>133</v>
      </c>
      <c r="B261" s="172" t="s">
        <v>330</v>
      </c>
      <c r="C261" s="186" t="s">
        <v>331</v>
      </c>
      <c r="D261" s="173" t="s">
        <v>198</v>
      </c>
      <c r="E261" s="174">
        <v>10.3</v>
      </c>
      <c r="F261" s="175"/>
      <c r="G261" s="176">
        <f>ROUND(E261*F261,2)</f>
        <v>0</v>
      </c>
      <c r="H261" s="159">
        <v>20.87</v>
      </c>
      <c r="I261" s="158">
        <f>ROUND(E261*H261,2)</f>
        <v>214.96</v>
      </c>
      <c r="J261" s="159">
        <v>36.229999999999997</v>
      </c>
      <c r="K261" s="158">
        <f>ROUND(E261*J261,2)</f>
        <v>373.17</v>
      </c>
      <c r="L261" s="158">
        <v>15</v>
      </c>
      <c r="M261" s="158">
        <f>G261*(1+L261/100)</f>
        <v>0</v>
      </c>
      <c r="N261" s="158">
        <v>4.0000000000000003E-5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148</v>
      </c>
      <c r="T261" s="158" t="s">
        <v>149</v>
      </c>
      <c r="U261" s="158">
        <v>7.0000000000000007E-2</v>
      </c>
      <c r="V261" s="158">
        <f>ROUND(E261*U261,2)</f>
        <v>0.72</v>
      </c>
      <c r="W261" s="158"/>
      <c r="X261" s="158" t="s">
        <v>150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151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87" t="s">
        <v>660</v>
      </c>
      <c r="D262" s="160"/>
      <c r="E262" s="161">
        <v>10.3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156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71">
        <v>134</v>
      </c>
      <c r="B263" s="172" t="s">
        <v>661</v>
      </c>
      <c r="C263" s="186" t="s">
        <v>662</v>
      </c>
      <c r="D263" s="173" t="s">
        <v>154</v>
      </c>
      <c r="E263" s="174">
        <v>3.7349999999999999</v>
      </c>
      <c r="F263" s="175"/>
      <c r="G263" s="176">
        <f>ROUND(E263*F263,2)</f>
        <v>0</v>
      </c>
      <c r="H263" s="159">
        <v>0</v>
      </c>
      <c r="I263" s="158">
        <f>ROUND(E263*H263,2)</f>
        <v>0</v>
      </c>
      <c r="J263" s="159">
        <v>15.1</v>
      </c>
      <c r="K263" s="158">
        <f>ROUND(E263*J263,2)</f>
        <v>56.4</v>
      </c>
      <c r="L263" s="158">
        <v>15</v>
      </c>
      <c r="M263" s="158">
        <f>G263*(1+L263/100)</f>
        <v>0</v>
      </c>
      <c r="N263" s="158">
        <v>0</v>
      </c>
      <c r="O263" s="158">
        <f>ROUND(E263*N263,2)</f>
        <v>0</v>
      </c>
      <c r="P263" s="158">
        <v>0</v>
      </c>
      <c r="Q263" s="158">
        <f>ROUND(E263*P263,2)</f>
        <v>0</v>
      </c>
      <c r="R263" s="158"/>
      <c r="S263" s="158" t="s">
        <v>148</v>
      </c>
      <c r="T263" s="158" t="s">
        <v>148</v>
      </c>
      <c r="U263" s="158">
        <v>0.03</v>
      </c>
      <c r="V263" s="158">
        <f>ROUND(E263*U263,2)</f>
        <v>0.11</v>
      </c>
      <c r="W263" s="158"/>
      <c r="X263" s="158" t="s">
        <v>150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151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7" t="s">
        <v>522</v>
      </c>
      <c r="D264" s="160"/>
      <c r="E264" s="161">
        <v>3.7349999999999999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156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1">
        <v>135</v>
      </c>
      <c r="B265" s="172" t="s">
        <v>663</v>
      </c>
      <c r="C265" s="186" t="s">
        <v>664</v>
      </c>
      <c r="D265" s="173" t="s">
        <v>154</v>
      </c>
      <c r="E265" s="174">
        <v>3.7349999999999999</v>
      </c>
      <c r="F265" s="175"/>
      <c r="G265" s="176">
        <f>ROUND(E265*F265,2)</f>
        <v>0</v>
      </c>
      <c r="H265" s="159">
        <v>12.3</v>
      </c>
      <c r="I265" s="158">
        <f>ROUND(E265*H265,2)</f>
        <v>45.94</v>
      </c>
      <c r="J265" s="159">
        <v>0</v>
      </c>
      <c r="K265" s="158">
        <f>ROUND(E265*J265,2)</f>
        <v>0</v>
      </c>
      <c r="L265" s="158">
        <v>15</v>
      </c>
      <c r="M265" s="158">
        <f>G265*(1+L265/100)</f>
        <v>0</v>
      </c>
      <c r="N265" s="158">
        <v>1.1999999999999999E-3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148</v>
      </c>
      <c r="T265" s="158" t="s">
        <v>148</v>
      </c>
      <c r="U265" s="158">
        <v>0</v>
      </c>
      <c r="V265" s="158">
        <f>ROUND(E265*U265,2)</f>
        <v>0</v>
      </c>
      <c r="W265" s="158"/>
      <c r="X265" s="158" t="s">
        <v>150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151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7" t="s">
        <v>522</v>
      </c>
      <c r="D266" s="160"/>
      <c r="E266" s="161">
        <v>3.7349999999999999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156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2.5" outlineLevel="1" x14ac:dyDescent="0.2">
      <c r="A267" s="171">
        <v>136</v>
      </c>
      <c r="B267" s="172" t="s">
        <v>665</v>
      </c>
      <c r="C267" s="186" t="s">
        <v>666</v>
      </c>
      <c r="D267" s="173" t="s">
        <v>154</v>
      </c>
      <c r="E267" s="174">
        <v>4.1085000000000003</v>
      </c>
      <c r="F267" s="175"/>
      <c r="G267" s="176">
        <f>ROUND(E267*F267,2)</f>
        <v>0</v>
      </c>
      <c r="H267" s="159">
        <v>400</v>
      </c>
      <c r="I267" s="158">
        <f>ROUND(E267*H267,2)</f>
        <v>1643.4</v>
      </c>
      <c r="J267" s="159">
        <v>0</v>
      </c>
      <c r="K267" s="158">
        <f>ROUND(E267*J267,2)</f>
        <v>0</v>
      </c>
      <c r="L267" s="158">
        <v>15</v>
      </c>
      <c r="M267" s="158">
        <f>G267*(1+L267/100)</f>
        <v>0</v>
      </c>
      <c r="N267" s="158">
        <v>0</v>
      </c>
      <c r="O267" s="158">
        <f>ROUND(E267*N267,2)</f>
        <v>0</v>
      </c>
      <c r="P267" s="158">
        <v>0</v>
      </c>
      <c r="Q267" s="158">
        <f>ROUND(E267*P267,2)</f>
        <v>0</v>
      </c>
      <c r="R267" s="158"/>
      <c r="S267" s="158" t="s">
        <v>215</v>
      </c>
      <c r="T267" s="158" t="s">
        <v>149</v>
      </c>
      <c r="U267" s="158">
        <v>0</v>
      </c>
      <c r="V267" s="158">
        <f>ROUND(E267*U267,2)</f>
        <v>0</v>
      </c>
      <c r="W267" s="158"/>
      <c r="X267" s="158" t="s">
        <v>250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251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8" t="s">
        <v>356</v>
      </c>
      <c r="D268" s="162"/>
      <c r="E268" s="163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156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9" t="s">
        <v>667</v>
      </c>
      <c r="D269" s="162"/>
      <c r="E269" s="163">
        <v>3.7349999999999999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156</v>
      </c>
      <c r="AH269" s="149">
        <v>2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88" t="s">
        <v>358</v>
      </c>
      <c r="D270" s="162"/>
      <c r="E270" s="163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156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7" t="s">
        <v>668</v>
      </c>
      <c r="D271" s="160"/>
      <c r="E271" s="161">
        <v>4.1085000000000003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156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7">
        <v>137</v>
      </c>
      <c r="B272" s="178" t="s">
        <v>336</v>
      </c>
      <c r="C272" s="185" t="s">
        <v>337</v>
      </c>
      <c r="D272" s="179" t="s">
        <v>0</v>
      </c>
      <c r="E272" s="180">
        <v>50.200800000000001</v>
      </c>
      <c r="F272" s="181"/>
      <c r="G272" s="182">
        <f>ROUND(E272*F272,2)</f>
        <v>0</v>
      </c>
      <c r="H272" s="159">
        <v>0</v>
      </c>
      <c r="I272" s="158">
        <f>ROUND(E272*H272,2)</f>
        <v>0</v>
      </c>
      <c r="J272" s="159">
        <v>6.7</v>
      </c>
      <c r="K272" s="158">
        <f>ROUND(E272*J272,2)</f>
        <v>336.35</v>
      </c>
      <c r="L272" s="158">
        <v>15</v>
      </c>
      <c r="M272" s="158">
        <f>G272*(1+L272/100)</f>
        <v>0</v>
      </c>
      <c r="N272" s="158">
        <v>0</v>
      </c>
      <c r="O272" s="158">
        <f>ROUND(E272*N272,2)</f>
        <v>0</v>
      </c>
      <c r="P272" s="158">
        <v>0</v>
      </c>
      <c r="Q272" s="158">
        <f>ROUND(E272*P272,2)</f>
        <v>0</v>
      </c>
      <c r="R272" s="158"/>
      <c r="S272" s="158" t="s">
        <v>148</v>
      </c>
      <c r="T272" s="158" t="s">
        <v>149</v>
      </c>
      <c r="U272" s="158">
        <v>0</v>
      </c>
      <c r="V272" s="158">
        <f>ROUND(E272*U272,2)</f>
        <v>0</v>
      </c>
      <c r="W272" s="158"/>
      <c r="X272" s="158" t="s">
        <v>210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211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x14ac:dyDescent="0.2">
      <c r="A273" s="165" t="s">
        <v>143</v>
      </c>
      <c r="B273" s="166" t="s">
        <v>99</v>
      </c>
      <c r="C273" s="184" t="s">
        <v>100</v>
      </c>
      <c r="D273" s="167"/>
      <c r="E273" s="168"/>
      <c r="F273" s="169"/>
      <c r="G273" s="170">
        <f>SUMIF(AG274:AG320,"&lt;&gt;NOR",G274:G320)</f>
        <v>0</v>
      </c>
      <c r="H273" s="164"/>
      <c r="I273" s="164">
        <f>SUM(I274:I320)</f>
        <v>14292.94</v>
      </c>
      <c r="J273" s="164"/>
      <c r="K273" s="164">
        <f>SUM(K274:K320)</f>
        <v>11642.259999999998</v>
      </c>
      <c r="L273" s="164"/>
      <c r="M273" s="164">
        <f>SUM(M274:M320)</f>
        <v>0</v>
      </c>
      <c r="N273" s="164"/>
      <c r="O273" s="164">
        <f>SUM(O274:O320)</f>
        <v>0.12</v>
      </c>
      <c r="P273" s="164"/>
      <c r="Q273" s="164">
        <f>SUM(Q274:Q320)</f>
        <v>0</v>
      </c>
      <c r="R273" s="164"/>
      <c r="S273" s="164"/>
      <c r="T273" s="164"/>
      <c r="U273" s="164"/>
      <c r="V273" s="164">
        <f>SUM(V274:V320)</f>
        <v>21.9</v>
      </c>
      <c r="W273" s="164"/>
      <c r="X273" s="164"/>
      <c r="AG273" t="s">
        <v>144</v>
      </c>
    </row>
    <row r="274" spans="1:60" ht="22.5" outlineLevel="1" x14ac:dyDescent="0.2">
      <c r="A274" s="171">
        <v>138</v>
      </c>
      <c r="B274" s="172" t="s">
        <v>338</v>
      </c>
      <c r="C274" s="186" t="s">
        <v>339</v>
      </c>
      <c r="D274" s="173" t="s">
        <v>154</v>
      </c>
      <c r="E274" s="174">
        <v>32.659999999999997</v>
      </c>
      <c r="F274" s="175"/>
      <c r="G274" s="176">
        <f>ROUND(E274*F274,2)</f>
        <v>0</v>
      </c>
      <c r="H274" s="159">
        <v>0</v>
      </c>
      <c r="I274" s="158">
        <f>ROUND(E274*H274,2)</f>
        <v>0</v>
      </c>
      <c r="J274" s="159">
        <v>7.1</v>
      </c>
      <c r="K274" s="158">
        <f>ROUND(E274*J274,2)</f>
        <v>231.89</v>
      </c>
      <c r="L274" s="158">
        <v>15</v>
      </c>
      <c r="M274" s="158">
        <f>G274*(1+L274/100)</f>
        <v>0</v>
      </c>
      <c r="N274" s="158">
        <v>0</v>
      </c>
      <c r="O274" s="158">
        <f>ROUND(E274*N274,2)</f>
        <v>0</v>
      </c>
      <c r="P274" s="158">
        <v>0</v>
      </c>
      <c r="Q274" s="158">
        <f>ROUND(E274*P274,2)</f>
        <v>0</v>
      </c>
      <c r="R274" s="158"/>
      <c r="S274" s="158" t="s">
        <v>148</v>
      </c>
      <c r="T274" s="158" t="s">
        <v>149</v>
      </c>
      <c r="U274" s="158">
        <v>1.6E-2</v>
      </c>
      <c r="V274" s="158">
        <f>ROUND(E274*U274,2)</f>
        <v>0.52</v>
      </c>
      <c r="W274" s="158"/>
      <c r="X274" s="158" t="s">
        <v>150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151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7" t="s">
        <v>191</v>
      </c>
      <c r="D275" s="160"/>
      <c r="E275" s="161">
        <v>2.2400000000000002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156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87" t="s">
        <v>493</v>
      </c>
      <c r="D276" s="160"/>
      <c r="E276" s="161">
        <v>5.22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156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7" t="s">
        <v>494</v>
      </c>
      <c r="D277" s="160"/>
      <c r="E277" s="161">
        <v>6.24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156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7" t="s">
        <v>495</v>
      </c>
      <c r="D278" s="160"/>
      <c r="E278" s="161">
        <v>16.38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156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7" t="s">
        <v>529</v>
      </c>
      <c r="D279" s="160"/>
      <c r="E279" s="161">
        <v>2.58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156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71">
        <v>139</v>
      </c>
      <c r="B280" s="172" t="s">
        <v>669</v>
      </c>
      <c r="C280" s="186" t="s">
        <v>670</v>
      </c>
      <c r="D280" s="173" t="s">
        <v>198</v>
      </c>
      <c r="E280" s="174">
        <v>41.1</v>
      </c>
      <c r="F280" s="175"/>
      <c r="G280" s="176">
        <f>ROUND(E280*F280,2)</f>
        <v>0</v>
      </c>
      <c r="H280" s="159">
        <v>0</v>
      </c>
      <c r="I280" s="158">
        <f>ROUND(E280*H280,2)</f>
        <v>0</v>
      </c>
      <c r="J280" s="159">
        <v>13.9</v>
      </c>
      <c r="K280" s="158">
        <f>ROUND(E280*J280,2)</f>
        <v>571.29</v>
      </c>
      <c r="L280" s="158">
        <v>15</v>
      </c>
      <c r="M280" s="158">
        <f>G280*(1+L280/100)</f>
        <v>0</v>
      </c>
      <c r="N280" s="158">
        <v>0</v>
      </c>
      <c r="O280" s="158">
        <f>ROUND(E280*N280,2)</f>
        <v>0</v>
      </c>
      <c r="P280" s="158">
        <v>8.0000000000000007E-5</v>
      </c>
      <c r="Q280" s="158">
        <f>ROUND(E280*P280,2)</f>
        <v>0</v>
      </c>
      <c r="R280" s="158"/>
      <c r="S280" s="158" t="s">
        <v>148</v>
      </c>
      <c r="T280" s="158" t="s">
        <v>149</v>
      </c>
      <c r="U280" s="158">
        <v>3.5000000000000003E-2</v>
      </c>
      <c r="V280" s="158">
        <f>ROUND(E280*U280,2)</f>
        <v>1.44</v>
      </c>
      <c r="W280" s="158"/>
      <c r="X280" s="158" t="s">
        <v>150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151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7" t="s">
        <v>671</v>
      </c>
      <c r="D281" s="160"/>
      <c r="E281" s="161">
        <v>5.6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156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7" t="s">
        <v>672</v>
      </c>
      <c r="D282" s="160"/>
      <c r="E282" s="161">
        <v>-4.8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156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7" t="s">
        <v>673</v>
      </c>
      <c r="D283" s="160"/>
      <c r="E283" s="161">
        <v>9.1999999999999993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156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7" t="s">
        <v>674</v>
      </c>
      <c r="D284" s="160"/>
      <c r="E284" s="161">
        <v>-3.2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156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87" t="s">
        <v>675</v>
      </c>
      <c r="D285" s="160"/>
      <c r="E285" s="161">
        <v>10.4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156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87" t="s">
        <v>676</v>
      </c>
      <c r="D286" s="160"/>
      <c r="E286" s="161">
        <v>-0.8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156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87" t="s">
        <v>677</v>
      </c>
      <c r="D287" s="160"/>
      <c r="E287" s="161">
        <v>16.2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156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7" t="s">
        <v>676</v>
      </c>
      <c r="D288" s="160"/>
      <c r="E288" s="161">
        <v>-0.8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156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87" t="s">
        <v>678</v>
      </c>
      <c r="D289" s="160"/>
      <c r="E289" s="161">
        <v>10.1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156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7" t="s">
        <v>676</v>
      </c>
      <c r="D290" s="160"/>
      <c r="E290" s="161">
        <v>-0.8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156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71">
        <v>140</v>
      </c>
      <c r="B291" s="172" t="s">
        <v>679</v>
      </c>
      <c r="C291" s="186" t="s">
        <v>680</v>
      </c>
      <c r="D291" s="173" t="s">
        <v>198</v>
      </c>
      <c r="E291" s="174">
        <v>41.1</v>
      </c>
      <c r="F291" s="175"/>
      <c r="G291" s="176">
        <f>ROUND(E291*F291,2)</f>
        <v>0</v>
      </c>
      <c r="H291" s="159">
        <v>31.37</v>
      </c>
      <c r="I291" s="158">
        <f>ROUND(E291*H291,2)</f>
        <v>1289.31</v>
      </c>
      <c r="J291" s="159">
        <v>71.63</v>
      </c>
      <c r="K291" s="158">
        <f>ROUND(E291*J291,2)</f>
        <v>2943.99</v>
      </c>
      <c r="L291" s="158">
        <v>15</v>
      </c>
      <c r="M291" s="158">
        <f>G291*(1+L291/100)</f>
        <v>0</v>
      </c>
      <c r="N291" s="158">
        <v>8.0000000000000007E-5</v>
      </c>
      <c r="O291" s="158">
        <f>ROUND(E291*N291,2)</f>
        <v>0</v>
      </c>
      <c r="P291" s="158">
        <v>0</v>
      </c>
      <c r="Q291" s="158">
        <f>ROUND(E291*P291,2)</f>
        <v>0</v>
      </c>
      <c r="R291" s="158"/>
      <c r="S291" s="158" t="s">
        <v>148</v>
      </c>
      <c r="T291" s="158" t="s">
        <v>149</v>
      </c>
      <c r="U291" s="158">
        <v>0.13719999999999999</v>
      </c>
      <c r="V291" s="158">
        <f>ROUND(E291*U291,2)</f>
        <v>5.64</v>
      </c>
      <c r="W291" s="158"/>
      <c r="X291" s="158" t="s">
        <v>150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151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87" t="s">
        <v>671</v>
      </c>
      <c r="D292" s="160"/>
      <c r="E292" s="161">
        <v>5.6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156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7" t="s">
        <v>672</v>
      </c>
      <c r="D293" s="160"/>
      <c r="E293" s="161">
        <v>-4.8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156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87" t="s">
        <v>673</v>
      </c>
      <c r="D294" s="160"/>
      <c r="E294" s="161">
        <v>9.1999999999999993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156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7" t="s">
        <v>674</v>
      </c>
      <c r="D295" s="160"/>
      <c r="E295" s="161">
        <v>-3.2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156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87" t="s">
        <v>675</v>
      </c>
      <c r="D296" s="160"/>
      <c r="E296" s="161">
        <v>10.4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156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7" t="s">
        <v>676</v>
      </c>
      <c r="D297" s="160"/>
      <c r="E297" s="161">
        <v>-0.8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156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87" t="s">
        <v>677</v>
      </c>
      <c r="D298" s="160"/>
      <c r="E298" s="161">
        <v>16.2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156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87" t="s">
        <v>676</v>
      </c>
      <c r="D299" s="160"/>
      <c r="E299" s="161">
        <v>-0.8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156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87" t="s">
        <v>678</v>
      </c>
      <c r="D300" s="160"/>
      <c r="E300" s="161">
        <v>10.1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156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7" t="s">
        <v>676</v>
      </c>
      <c r="D301" s="160"/>
      <c r="E301" s="161">
        <v>-0.8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156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ht="33.75" outlineLevel="1" x14ac:dyDescent="0.2">
      <c r="A302" s="171">
        <v>141</v>
      </c>
      <c r="B302" s="172" t="s">
        <v>681</v>
      </c>
      <c r="C302" s="186" t="s">
        <v>682</v>
      </c>
      <c r="D302" s="173" t="s">
        <v>154</v>
      </c>
      <c r="E302" s="174">
        <v>32.659999999999997</v>
      </c>
      <c r="F302" s="175"/>
      <c r="G302" s="176">
        <f>ROUND(E302*F302,2)</f>
        <v>0</v>
      </c>
      <c r="H302" s="159">
        <v>372.85</v>
      </c>
      <c r="I302" s="158">
        <f>ROUND(E302*H302,2)</f>
        <v>12177.28</v>
      </c>
      <c r="J302" s="159">
        <v>206.15</v>
      </c>
      <c r="K302" s="158">
        <f>ROUND(E302*J302,2)</f>
        <v>6732.86</v>
      </c>
      <c r="L302" s="158">
        <v>15</v>
      </c>
      <c r="M302" s="158">
        <f>G302*(1+L302/100)</f>
        <v>0</v>
      </c>
      <c r="N302" s="158">
        <v>3.63E-3</v>
      </c>
      <c r="O302" s="158">
        <f>ROUND(E302*N302,2)</f>
        <v>0.12</v>
      </c>
      <c r="P302" s="158">
        <v>0</v>
      </c>
      <c r="Q302" s="158">
        <f>ROUND(E302*P302,2)</f>
        <v>0</v>
      </c>
      <c r="R302" s="158"/>
      <c r="S302" s="158" t="s">
        <v>148</v>
      </c>
      <c r="T302" s="158" t="s">
        <v>149</v>
      </c>
      <c r="U302" s="158">
        <v>0.38</v>
      </c>
      <c r="V302" s="158">
        <f>ROUND(E302*U302,2)</f>
        <v>12.41</v>
      </c>
      <c r="W302" s="158"/>
      <c r="X302" s="158" t="s">
        <v>150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151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87" t="s">
        <v>191</v>
      </c>
      <c r="D303" s="160"/>
      <c r="E303" s="161">
        <v>2.2400000000000002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156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87" t="s">
        <v>493</v>
      </c>
      <c r="D304" s="160"/>
      <c r="E304" s="161">
        <v>5.22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156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87" t="s">
        <v>494</v>
      </c>
      <c r="D305" s="160"/>
      <c r="E305" s="161">
        <v>6.24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156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87" t="s">
        <v>495</v>
      </c>
      <c r="D306" s="160"/>
      <c r="E306" s="161">
        <v>16.38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156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87" t="s">
        <v>529</v>
      </c>
      <c r="D307" s="160"/>
      <c r="E307" s="161">
        <v>2.58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156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71">
        <v>142</v>
      </c>
      <c r="B308" s="172" t="s">
        <v>683</v>
      </c>
      <c r="C308" s="186" t="s">
        <v>684</v>
      </c>
      <c r="D308" s="173" t="s">
        <v>198</v>
      </c>
      <c r="E308" s="174">
        <v>4</v>
      </c>
      <c r="F308" s="175"/>
      <c r="G308" s="176">
        <f>ROUND(E308*F308,2)</f>
        <v>0</v>
      </c>
      <c r="H308" s="159">
        <v>0</v>
      </c>
      <c r="I308" s="158">
        <f>ROUND(E308*H308,2)</f>
        <v>0</v>
      </c>
      <c r="J308" s="159">
        <v>76.599999999999994</v>
      </c>
      <c r="K308" s="158">
        <f>ROUND(E308*J308,2)</f>
        <v>306.39999999999998</v>
      </c>
      <c r="L308" s="158">
        <v>15</v>
      </c>
      <c r="M308" s="158">
        <f>G308*(1+L308/100)</f>
        <v>0</v>
      </c>
      <c r="N308" s="158">
        <v>0</v>
      </c>
      <c r="O308" s="158">
        <f>ROUND(E308*N308,2)</f>
        <v>0</v>
      </c>
      <c r="P308" s="158">
        <v>0</v>
      </c>
      <c r="Q308" s="158">
        <f>ROUND(E308*P308,2)</f>
        <v>0</v>
      </c>
      <c r="R308" s="158"/>
      <c r="S308" s="158" t="s">
        <v>148</v>
      </c>
      <c r="T308" s="158" t="s">
        <v>149</v>
      </c>
      <c r="U308" s="158">
        <v>0.152</v>
      </c>
      <c r="V308" s="158">
        <f>ROUND(E308*U308,2)</f>
        <v>0.61</v>
      </c>
      <c r="W308" s="158"/>
      <c r="X308" s="158" t="s">
        <v>150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151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87" t="s">
        <v>685</v>
      </c>
      <c r="D309" s="160"/>
      <c r="E309" s="161">
        <v>4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156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71">
        <v>143</v>
      </c>
      <c r="B310" s="172" t="s">
        <v>686</v>
      </c>
      <c r="C310" s="186" t="s">
        <v>687</v>
      </c>
      <c r="D310" s="173" t="s">
        <v>198</v>
      </c>
      <c r="E310" s="174">
        <v>16.329999999999998</v>
      </c>
      <c r="F310" s="175"/>
      <c r="G310" s="176">
        <f>ROUND(E310*F310,2)</f>
        <v>0</v>
      </c>
      <c r="H310" s="159">
        <v>10.34</v>
      </c>
      <c r="I310" s="158">
        <f>ROUND(E310*H310,2)</f>
        <v>168.85</v>
      </c>
      <c r="J310" s="159">
        <v>39.96</v>
      </c>
      <c r="K310" s="158">
        <f>ROUND(E310*J310,2)</f>
        <v>652.54999999999995</v>
      </c>
      <c r="L310" s="158">
        <v>15</v>
      </c>
      <c r="M310" s="158">
        <f>G310*(1+L310/100)</f>
        <v>0</v>
      </c>
      <c r="N310" s="158">
        <v>4.0000000000000003E-5</v>
      </c>
      <c r="O310" s="158">
        <f>ROUND(E310*N310,2)</f>
        <v>0</v>
      </c>
      <c r="P310" s="158">
        <v>0</v>
      </c>
      <c r="Q310" s="158">
        <f>ROUND(E310*P310,2)</f>
        <v>0</v>
      </c>
      <c r="R310" s="158"/>
      <c r="S310" s="158" t="s">
        <v>148</v>
      </c>
      <c r="T310" s="158" t="s">
        <v>149</v>
      </c>
      <c r="U310" s="158">
        <v>7.8200000000000006E-2</v>
      </c>
      <c r="V310" s="158">
        <f>ROUND(E310*U310,2)</f>
        <v>1.28</v>
      </c>
      <c r="W310" s="158"/>
      <c r="X310" s="158" t="s">
        <v>150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151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88" t="s">
        <v>356</v>
      </c>
      <c r="D311" s="162"/>
      <c r="E311" s="163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156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9" t="s">
        <v>688</v>
      </c>
      <c r="D312" s="162"/>
      <c r="E312" s="163">
        <v>2.2400000000000002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156</v>
      </c>
      <c r="AH312" s="149">
        <v>2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89" t="s">
        <v>689</v>
      </c>
      <c r="D313" s="162"/>
      <c r="E313" s="163">
        <v>5.22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156</v>
      </c>
      <c r="AH313" s="149">
        <v>2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9" t="s">
        <v>690</v>
      </c>
      <c r="D314" s="162"/>
      <c r="E314" s="163">
        <v>6.24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156</v>
      </c>
      <c r="AH314" s="149">
        <v>2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89" t="s">
        <v>691</v>
      </c>
      <c r="D315" s="162"/>
      <c r="E315" s="163">
        <v>16.38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156</v>
      </c>
      <c r="AH315" s="149">
        <v>2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9" t="s">
        <v>692</v>
      </c>
      <c r="D316" s="162"/>
      <c r="E316" s="163">
        <v>2.58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156</v>
      </c>
      <c r="AH316" s="149">
        <v>2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88" t="s">
        <v>358</v>
      </c>
      <c r="D317" s="162"/>
      <c r="E317" s="163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156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7" t="s">
        <v>693</v>
      </c>
      <c r="D318" s="160"/>
      <c r="E318" s="161">
        <v>16.329999999999998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156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22.5" outlineLevel="1" x14ac:dyDescent="0.2">
      <c r="A319" s="177">
        <v>144</v>
      </c>
      <c r="B319" s="178" t="s">
        <v>694</v>
      </c>
      <c r="C319" s="185" t="s">
        <v>695</v>
      </c>
      <c r="D319" s="179" t="s">
        <v>195</v>
      </c>
      <c r="E319" s="180">
        <v>5</v>
      </c>
      <c r="F319" s="181"/>
      <c r="G319" s="182">
        <f>ROUND(E319*F319,2)</f>
        <v>0</v>
      </c>
      <c r="H319" s="159">
        <v>131.5</v>
      </c>
      <c r="I319" s="158">
        <f>ROUND(E319*H319,2)</f>
        <v>657.5</v>
      </c>
      <c r="J319" s="159">
        <v>0</v>
      </c>
      <c r="K319" s="158">
        <f>ROUND(E319*J319,2)</f>
        <v>0</v>
      </c>
      <c r="L319" s="158">
        <v>15</v>
      </c>
      <c r="M319" s="158">
        <f>G319*(1+L319/100)</f>
        <v>0</v>
      </c>
      <c r="N319" s="158">
        <v>1.3999999999999999E-4</v>
      </c>
      <c r="O319" s="158">
        <f>ROUND(E319*N319,2)</f>
        <v>0</v>
      </c>
      <c r="P319" s="158">
        <v>0</v>
      </c>
      <c r="Q319" s="158">
        <f>ROUND(E319*P319,2)</f>
        <v>0</v>
      </c>
      <c r="R319" s="158" t="s">
        <v>249</v>
      </c>
      <c r="S319" s="158" t="s">
        <v>148</v>
      </c>
      <c r="T319" s="158" t="s">
        <v>149</v>
      </c>
      <c r="U319" s="158">
        <v>0</v>
      </c>
      <c r="V319" s="158">
        <f>ROUND(E319*U319,2)</f>
        <v>0</v>
      </c>
      <c r="W319" s="158"/>
      <c r="X319" s="158" t="s">
        <v>250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251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77">
        <v>145</v>
      </c>
      <c r="B320" s="178" t="s">
        <v>341</v>
      </c>
      <c r="C320" s="185" t="s">
        <v>342</v>
      </c>
      <c r="D320" s="179" t="s">
        <v>0</v>
      </c>
      <c r="E320" s="180">
        <v>257.31920000000002</v>
      </c>
      <c r="F320" s="181"/>
      <c r="G320" s="182">
        <f>ROUND(E320*F320,2)</f>
        <v>0</v>
      </c>
      <c r="H320" s="159">
        <v>0</v>
      </c>
      <c r="I320" s="158">
        <f>ROUND(E320*H320,2)</f>
        <v>0</v>
      </c>
      <c r="J320" s="159">
        <v>0.79</v>
      </c>
      <c r="K320" s="158">
        <f>ROUND(E320*J320,2)</f>
        <v>203.28</v>
      </c>
      <c r="L320" s="158">
        <v>15</v>
      </c>
      <c r="M320" s="158">
        <f>G320*(1+L320/100)</f>
        <v>0</v>
      </c>
      <c r="N320" s="158">
        <v>0</v>
      </c>
      <c r="O320" s="158">
        <f>ROUND(E320*N320,2)</f>
        <v>0</v>
      </c>
      <c r="P320" s="158">
        <v>0</v>
      </c>
      <c r="Q320" s="158">
        <f>ROUND(E320*P320,2)</f>
        <v>0</v>
      </c>
      <c r="R320" s="158"/>
      <c r="S320" s="158" t="s">
        <v>148</v>
      </c>
      <c r="T320" s="158" t="s">
        <v>149</v>
      </c>
      <c r="U320" s="158">
        <v>0</v>
      </c>
      <c r="V320" s="158">
        <f>ROUND(E320*U320,2)</f>
        <v>0</v>
      </c>
      <c r="W320" s="158"/>
      <c r="X320" s="158" t="s">
        <v>210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211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x14ac:dyDescent="0.2">
      <c r="A321" s="165" t="s">
        <v>143</v>
      </c>
      <c r="B321" s="166" t="s">
        <v>101</v>
      </c>
      <c r="C321" s="184" t="s">
        <v>102</v>
      </c>
      <c r="D321" s="167"/>
      <c r="E321" s="168"/>
      <c r="F321" s="169"/>
      <c r="G321" s="170">
        <f>SUMIF(AG322:AG354,"&lt;&gt;NOR",G322:G354)</f>
        <v>0</v>
      </c>
      <c r="H321" s="164"/>
      <c r="I321" s="164">
        <f>SUM(I322:I354)</f>
        <v>11009.8</v>
      </c>
      <c r="J321" s="164"/>
      <c r="K321" s="164">
        <f>SUM(K322:K354)</f>
        <v>15161.759999999998</v>
      </c>
      <c r="L321" s="164"/>
      <c r="M321" s="164">
        <f>SUM(M322:M354)</f>
        <v>0</v>
      </c>
      <c r="N321" s="164"/>
      <c r="O321" s="164">
        <f>SUM(O322:O354)</f>
        <v>0.12000000000000001</v>
      </c>
      <c r="P321" s="164"/>
      <c r="Q321" s="164">
        <f>SUM(Q322:Q354)</f>
        <v>0</v>
      </c>
      <c r="R321" s="164"/>
      <c r="S321" s="164"/>
      <c r="T321" s="164"/>
      <c r="U321" s="164"/>
      <c r="V321" s="164">
        <f>SUM(V322:V354)</f>
        <v>27.77</v>
      </c>
      <c r="W321" s="164"/>
      <c r="X321" s="164"/>
      <c r="AG321" t="s">
        <v>144</v>
      </c>
    </row>
    <row r="322" spans="1:60" outlineLevel="1" x14ac:dyDescent="0.2">
      <c r="A322" s="171">
        <v>146</v>
      </c>
      <c r="B322" s="172" t="s">
        <v>696</v>
      </c>
      <c r="C322" s="186" t="s">
        <v>697</v>
      </c>
      <c r="D322" s="173" t="s">
        <v>154</v>
      </c>
      <c r="E322" s="174">
        <v>18.254999999999999</v>
      </c>
      <c r="F322" s="175"/>
      <c r="G322" s="176">
        <f>ROUND(E322*F322,2)</f>
        <v>0</v>
      </c>
      <c r="H322" s="159">
        <v>24.89</v>
      </c>
      <c r="I322" s="158">
        <f>ROUND(E322*H322,2)</f>
        <v>454.37</v>
      </c>
      <c r="J322" s="159">
        <v>25.21</v>
      </c>
      <c r="K322" s="158">
        <f>ROUND(E322*J322,2)</f>
        <v>460.21</v>
      </c>
      <c r="L322" s="158">
        <v>15</v>
      </c>
      <c r="M322" s="158">
        <f>G322*(1+L322/100)</f>
        <v>0</v>
      </c>
      <c r="N322" s="158">
        <v>2.1000000000000001E-4</v>
      </c>
      <c r="O322" s="158">
        <f>ROUND(E322*N322,2)</f>
        <v>0</v>
      </c>
      <c r="P322" s="158">
        <v>0</v>
      </c>
      <c r="Q322" s="158">
        <f>ROUND(E322*P322,2)</f>
        <v>0</v>
      </c>
      <c r="R322" s="158"/>
      <c r="S322" s="158" t="s">
        <v>148</v>
      </c>
      <c r="T322" s="158" t="s">
        <v>148</v>
      </c>
      <c r="U322" s="158">
        <v>0.05</v>
      </c>
      <c r="V322" s="158">
        <f>ROUND(E322*U322,2)</f>
        <v>0.91</v>
      </c>
      <c r="W322" s="158"/>
      <c r="X322" s="158" t="s">
        <v>150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151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87" t="s">
        <v>497</v>
      </c>
      <c r="D323" s="160"/>
      <c r="E323" s="161">
        <v>16.399999999999999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156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87" t="s">
        <v>698</v>
      </c>
      <c r="D324" s="160"/>
      <c r="E324" s="161">
        <v>2.4550000000000001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156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87" t="s">
        <v>699</v>
      </c>
      <c r="D325" s="160"/>
      <c r="E325" s="161">
        <v>-3.4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156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87" t="s">
        <v>345</v>
      </c>
      <c r="D326" s="160"/>
      <c r="E326" s="161">
        <v>2.8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156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1">
        <v>147</v>
      </c>
      <c r="B327" s="172" t="s">
        <v>343</v>
      </c>
      <c r="C327" s="186" t="s">
        <v>344</v>
      </c>
      <c r="D327" s="173" t="s">
        <v>154</v>
      </c>
      <c r="E327" s="174">
        <v>18.254999999999999</v>
      </c>
      <c r="F327" s="175"/>
      <c r="G327" s="176">
        <f>ROUND(E327*F327,2)</f>
        <v>0</v>
      </c>
      <c r="H327" s="159">
        <v>0</v>
      </c>
      <c r="I327" s="158">
        <f>ROUND(E327*H327,2)</f>
        <v>0</v>
      </c>
      <c r="J327" s="159">
        <v>50.4</v>
      </c>
      <c r="K327" s="158">
        <f>ROUND(E327*J327,2)</f>
        <v>920.05</v>
      </c>
      <c r="L327" s="158">
        <v>15</v>
      </c>
      <c r="M327" s="158">
        <f>G327*(1+L327/100)</f>
        <v>0</v>
      </c>
      <c r="N327" s="158">
        <v>0</v>
      </c>
      <c r="O327" s="158">
        <f>ROUND(E327*N327,2)</f>
        <v>0</v>
      </c>
      <c r="P327" s="158">
        <v>0</v>
      </c>
      <c r="Q327" s="158">
        <f>ROUND(E327*P327,2)</f>
        <v>0</v>
      </c>
      <c r="R327" s="158"/>
      <c r="S327" s="158" t="s">
        <v>148</v>
      </c>
      <c r="T327" s="158" t="s">
        <v>149</v>
      </c>
      <c r="U327" s="158">
        <v>0.1</v>
      </c>
      <c r="V327" s="158">
        <f>ROUND(E327*U327,2)</f>
        <v>1.83</v>
      </c>
      <c r="W327" s="158"/>
      <c r="X327" s="158" t="s">
        <v>150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151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87" t="s">
        <v>497</v>
      </c>
      <c r="D328" s="160"/>
      <c r="E328" s="161">
        <v>16.399999999999999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156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87" t="s">
        <v>698</v>
      </c>
      <c r="D329" s="160"/>
      <c r="E329" s="161">
        <v>2.4550000000000001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156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87" t="s">
        <v>699</v>
      </c>
      <c r="D330" s="160"/>
      <c r="E330" s="161">
        <v>-3.4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156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87" t="s">
        <v>345</v>
      </c>
      <c r="D331" s="160"/>
      <c r="E331" s="161">
        <v>2.8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156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71">
        <v>148</v>
      </c>
      <c r="B332" s="172" t="s">
        <v>346</v>
      </c>
      <c r="C332" s="186" t="s">
        <v>347</v>
      </c>
      <c r="D332" s="173" t="s">
        <v>154</v>
      </c>
      <c r="E332" s="174">
        <v>18.254999999999999</v>
      </c>
      <c r="F332" s="175"/>
      <c r="G332" s="176">
        <f>ROUND(E332*F332,2)</f>
        <v>0</v>
      </c>
      <c r="H332" s="159">
        <v>134.80000000000001</v>
      </c>
      <c r="I332" s="158">
        <f>ROUND(E332*H332,2)</f>
        <v>2460.77</v>
      </c>
      <c r="J332" s="159">
        <v>661.2</v>
      </c>
      <c r="K332" s="158">
        <f>ROUND(E332*J332,2)</f>
        <v>12070.21</v>
      </c>
      <c r="L332" s="158">
        <v>15</v>
      </c>
      <c r="M332" s="158">
        <f>G332*(1+L332/100)</f>
        <v>0</v>
      </c>
      <c r="N332" s="158">
        <v>5.3499999999999997E-3</v>
      </c>
      <c r="O332" s="158">
        <f>ROUND(E332*N332,2)</f>
        <v>0.1</v>
      </c>
      <c r="P332" s="158">
        <v>0</v>
      </c>
      <c r="Q332" s="158">
        <f>ROUND(E332*P332,2)</f>
        <v>0</v>
      </c>
      <c r="R332" s="158"/>
      <c r="S332" s="158" t="s">
        <v>148</v>
      </c>
      <c r="T332" s="158" t="s">
        <v>149</v>
      </c>
      <c r="U332" s="158">
        <v>1.288</v>
      </c>
      <c r="V332" s="158">
        <f>ROUND(E332*U332,2)</f>
        <v>23.51</v>
      </c>
      <c r="W332" s="158"/>
      <c r="X332" s="158" t="s">
        <v>150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151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87" t="s">
        <v>497</v>
      </c>
      <c r="D333" s="160"/>
      <c r="E333" s="161">
        <v>16.399999999999999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156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87" t="s">
        <v>698</v>
      </c>
      <c r="D334" s="160"/>
      <c r="E334" s="161">
        <v>2.4550000000000001</v>
      </c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156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87" t="s">
        <v>699</v>
      </c>
      <c r="D335" s="160"/>
      <c r="E335" s="161">
        <v>-3.4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156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87" t="s">
        <v>345</v>
      </c>
      <c r="D336" s="160"/>
      <c r="E336" s="161">
        <v>2.8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156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71">
        <v>149</v>
      </c>
      <c r="B337" s="172" t="s">
        <v>348</v>
      </c>
      <c r="C337" s="186" t="s">
        <v>349</v>
      </c>
      <c r="D337" s="173" t="s">
        <v>154</v>
      </c>
      <c r="E337" s="174">
        <v>18.254999999999999</v>
      </c>
      <c r="F337" s="175"/>
      <c r="G337" s="176">
        <f>ROUND(E337*F337,2)</f>
        <v>0</v>
      </c>
      <c r="H337" s="159">
        <v>9.1999999999999993</v>
      </c>
      <c r="I337" s="158">
        <f>ROUND(E337*H337,2)</f>
        <v>167.95</v>
      </c>
      <c r="J337" s="159">
        <v>0</v>
      </c>
      <c r="K337" s="158">
        <f>ROUND(E337*J337,2)</f>
        <v>0</v>
      </c>
      <c r="L337" s="158">
        <v>15</v>
      </c>
      <c r="M337" s="158">
        <f>G337*(1+L337/100)</f>
        <v>0</v>
      </c>
      <c r="N337" s="158">
        <v>8.9999999999999998E-4</v>
      </c>
      <c r="O337" s="158">
        <f>ROUND(E337*N337,2)</f>
        <v>0.02</v>
      </c>
      <c r="P337" s="158">
        <v>0</v>
      </c>
      <c r="Q337" s="158">
        <f>ROUND(E337*P337,2)</f>
        <v>0</v>
      </c>
      <c r="R337" s="158"/>
      <c r="S337" s="158" t="s">
        <v>148</v>
      </c>
      <c r="T337" s="158" t="s">
        <v>149</v>
      </c>
      <c r="U337" s="158">
        <v>0</v>
      </c>
      <c r="V337" s="158">
        <f>ROUND(E337*U337,2)</f>
        <v>0</v>
      </c>
      <c r="W337" s="158"/>
      <c r="X337" s="158" t="s">
        <v>150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151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87" t="s">
        <v>497</v>
      </c>
      <c r="D338" s="160"/>
      <c r="E338" s="161">
        <v>16.399999999999999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156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87" t="s">
        <v>698</v>
      </c>
      <c r="D339" s="160"/>
      <c r="E339" s="161">
        <v>2.4550000000000001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156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87" t="s">
        <v>699</v>
      </c>
      <c r="D340" s="160"/>
      <c r="E340" s="161">
        <v>-3.4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156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87" t="s">
        <v>345</v>
      </c>
      <c r="D341" s="160"/>
      <c r="E341" s="161">
        <v>2.8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156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ht="22.5" outlineLevel="1" x14ac:dyDescent="0.2">
      <c r="A342" s="171">
        <v>150</v>
      </c>
      <c r="B342" s="172" t="s">
        <v>350</v>
      </c>
      <c r="C342" s="186" t="s">
        <v>351</v>
      </c>
      <c r="D342" s="173" t="s">
        <v>198</v>
      </c>
      <c r="E342" s="174">
        <v>12.65</v>
      </c>
      <c r="F342" s="175"/>
      <c r="G342" s="176">
        <f>ROUND(E342*F342,2)</f>
        <v>0</v>
      </c>
      <c r="H342" s="159">
        <v>0</v>
      </c>
      <c r="I342" s="158">
        <f>ROUND(E342*H342,2)</f>
        <v>0</v>
      </c>
      <c r="J342" s="159">
        <v>60.5</v>
      </c>
      <c r="K342" s="158">
        <f>ROUND(E342*J342,2)</f>
        <v>765.33</v>
      </c>
      <c r="L342" s="158">
        <v>15</v>
      </c>
      <c r="M342" s="158">
        <f>G342*(1+L342/100)</f>
        <v>0</v>
      </c>
      <c r="N342" s="158">
        <v>0</v>
      </c>
      <c r="O342" s="158">
        <f>ROUND(E342*N342,2)</f>
        <v>0</v>
      </c>
      <c r="P342" s="158">
        <v>0</v>
      </c>
      <c r="Q342" s="158">
        <f>ROUND(E342*P342,2)</f>
        <v>0</v>
      </c>
      <c r="R342" s="158"/>
      <c r="S342" s="158" t="s">
        <v>148</v>
      </c>
      <c r="T342" s="158" t="s">
        <v>149</v>
      </c>
      <c r="U342" s="158">
        <v>0.12</v>
      </c>
      <c r="V342" s="158">
        <f>ROUND(E342*U342,2)</f>
        <v>1.52</v>
      </c>
      <c r="W342" s="158"/>
      <c r="X342" s="158" t="s">
        <v>150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151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87" t="s">
        <v>700</v>
      </c>
      <c r="D343" s="160"/>
      <c r="E343" s="161">
        <v>10.9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156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87" t="s">
        <v>352</v>
      </c>
      <c r="D344" s="160"/>
      <c r="E344" s="161">
        <v>1.75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156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1">
        <v>151</v>
      </c>
      <c r="B345" s="172" t="s">
        <v>353</v>
      </c>
      <c r="C345" s="186" t="s">
        <v>354</v>
      </c>
      <c r="D345" s="173" t="s">
        <v>154</v>
      </c>
      <c r="E345" s="174">
        <v>19.167750000000002</v>
      </c>
      <c r="F345" s="175"/>
      <c r="G345" s="176">
        <f>ROUND(E345*F345,2)</f>
        <v>0</v>
      </c>
      <c r="H345" s="159">
        <v>350</v>
      </c>
      <c r="I345" s="158">
        <f>ROUND(E345*H345,2)</f>
        <v>6708.71</v>
      </c>
      <c r="J345" s="159">
        <v>0</v>
      </c>
      <c r="K345" s="158">
        <f>ROUND(E345*J345,2)</f>
        <v>0</v>
      </c>
      <c r="L345" s="158">
        <v>15</v>
      </c>
      <c r="M345" s="158">
        <f>G345*(1+L345/100)</f>
        <v>0</v>
      </c>
      <c r="N345" s="158">
        <v>0</v>
      </c>
      <c r="O345" s="158">
        <f>ROUND(E345*N345,2)</f>
        <v>0</v>
      </c>
      <c r="P345" s="158">
        <v>0</v>
      </c>
      <c r="Q345" s="158">
        <f>ROUND(E345*P345,2)</f>
        <v>0</v>
      </c>
      <c r="R345" s="158"/>
      <c r="S345" s="158" t="s">
        <v>215</v>
      </c>
      <c r="T345" s="158" t="s">
        <v>149</v>
      </c>
      <c r="U345" s="158">
        <v>0</v>
      </c>
      <c r="V345" s="158">
        <f>ROUND(E345*U345,2)</f>
        <v>0</v>
      </c>
      <c r="W345" s="158"/>
      <c r="X345" s="158" t="s">
        <v>185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355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88" t="s">
        <v>356</v>
      </c>
      <c r="D346" s="162"/>
      <c r="E346" s="163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9"/>
      <c r="Z346" s="149"/>
      <c r="AA346" s="149"/>
      <c r="AB346" s="149"/>
      <c r="AC346" s="149"/>
      <c r="AD346" s="149"/>
      <c r="AE346" s="149"/>
      <c r="AF346" s="149"/>
      <c r="AG346" s="149" t="s">
        <v>156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89" t="s">
        <v>701</v>
      </c>
      <c r="D347" s="162"/>
      <c r="E347" s="163">
        <v>16.399999999999999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156</v>
      </c>
      <c r="AH347" s="149">
        <v>2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89" t="s">
        <v>702</v>
      </c>
      <c r="D348" s="162"/>
      <c r="E348" s="163">
        <v>2.4550000000000001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156</v>
      </c>
      <c r="AH348" s="149">
        <v>2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89" t="s">
        <v>703</v>
      </c>
      <c r="D349" s="162"/>
      <c r="E349" s="163">
        <v>-3.4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156</v>
      </c>
      <c r="AH349" s="149">
        <v>2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89" t="s">
        <v>357</v>
      </c>
      <c r="D350" s="162"/>
      <c r="E350" s="163">
        <v>2.8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156</v>
      </c>
      <c r="AH350" s="149">
        <v>2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88" t="s">
        <v>358</v>
      </c>
      <c r="D351" s="162"/>
      <c r="E351" s="163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156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87" t="s">
        <v>704</v>
      </c>
      <c r="D352" s="160"/>
      <c r="E352" s="161">
        <v>19.167750000000002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156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77">
        <v>152</v>
      </c>
      <c r="B353" s="178" t="s">
        <v>360</v>
      </c>
      <c r="C353" s="185" t="s">
        <v>361</v>
      </c>
      <c r="D353" s="179" t="s">
        <v>198</v>
      </c>
      <c r="E353" s="180">
        <v>14</v>
      </c>
      <c r="F353" s="181"/>
      <c r="G353" s="182">
        <f>ROUND(E353*F353,2)</f>
        <v>0</v>
      </c>
      <c r="H353" s="159">
        <v>87</v>
      </c>
      <c r="I353" s="158">
        <f>ROUND(E353*H353,2)</f>
        <v>1218</v>
      </c>
      <c r="J353" s="159">
        <v>0</v>
      </c>
      <c r="K353" s="158">
        <f>ROUND(E353*J353,2)</f>
        <v>0</v>
      </c>
      <c r="L353" s="158">
        <v>15</v>
      </c>
      <c r="M353" s="158">
        <f>G353*(1+L353/100)</f>
        <v>0</v>
      </c>
      <c r="N353" s="158">
        <v>2.2000000000000001E-4</v>
      </c>
      <c r="O353" s="158">
        <f>ROUND(E353*N353,2)</f>
        <v>0</v>
      </c>
      <c r="P353" s="158">
        <v>0</v>
      </c>
      <c r="Q353" s="158">
        <f>ROUND(E353*P353,2)</f>
        <v>0</v>
      </c>
      <c r="R353" s="158"/>
      <c r="S353" s="158" t="s">
        <v>215</v>
      </c>
      <c r="T353" s="158" t="s">
        <v>149</v>
      </c>
      <c r="U353" s="158">
        <v>0</v>
      </c>
      <c r="V353" s="158">
        <f>ROUND(E353*U353,2)</f>
        <v>0</v>
      </c>
      <c r="W353" s="158"/>
      <c r="X353" s="158" t="s">
        <v>185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355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77">
        <v>153</v>
      </c>
      <c r="B354" s="178" t="s">
        <v>362</v>
      </c>
      <c r="C354" s="185" t="s">
        <v>363</v>
      </c>
      <c r="D354" s="179" t="s">
        <v>0</v>
      </c>
      <c r="E354" s="180">
        <v>252.256</v>
      </c>
      <c r="F354" s="181"/>
      <c r="G354" s="182">
        <f>ROUND(E354*F354,2)</f>
        <v>0</v>
      </c>
      <c r="H354" s="159">
        <v>0</v>
      </c>
      <c r="I354" s="158">
        <f>ROUND(E354*H354,2)</f>
        <v>0</v>
      </c>
      <c r="J354" s="159">
        <v>3.75</v>
      </c>
      <c r="K354" s="158">
        <f>ROUND(E354*J354,2)</f>
        <v>945.96</v>
      </c>
      <c r="L354" s="158">
        <v>15</v>
      </c>
      <c r="M354" s="158">
        <f>G354*(1+L354/100)</f>
        <v>0</v>
      </c>
      <c r="N354" s="158">
        <v>0</v>
      </c>
      <c r="O354" s="158">
        <f>ROUND(E354*N354,2)</f>
        <v>0</v>
      </c>
      <c r="P354" s="158">
        <v>0</v>
      </c>
      <c r="Q354" s="158">
        <f>ROUND(E354*P354,2)</f>
        <v>0</v>
      </c>
      <c r="R354" s="158"/>
      <c r="S354" s="158" t="s">
        <v>148</v>
      </c>
      <c r="T354" s="158" t="s">
        <v>149</v>
      </c>
      <c r="U354" s="158">
        <v>0</v>
      </c>
      <c r="V354" s="158">
        <f>ROUND(E354*U354,2)</f>
        <v>0</v>
      </c>
      <c r="W354" s="158"/>
      <c r="X354" s="158" t="s">
        <v>210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211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x14ac:dyDescent="0.2">
      <c r="A355" s="165" t="s">
        <v>143</v>
      </c>
      <c r="B355" s="166" t="s">
        <v>103</v>
      </c>
      <c r="C355" s="184" t="s">
        <v>104</v>
      </c>
      <c r="D355" s="167"/>
      <c r="E355" s="168"/>
      <c r="F355" s="169"/>
      <c r="G355" s="170">
        <f>SUMIF(AG356:AG368,"&lt;&gt;NOR",G356:G368)</f>
        <v>0</v>
      </c>
      <c r="H355" s="164"/>
      <c r="I355" s="164">
        <f>SUM(I356:I368)</f>
        <v>1304.19</v>
      </c>
      <c r="J355" s="164"/>
      <c r="K355" s="164">
        <f>SUM(K356:K368)</f>
        <v>5876.17</v>
      </c>
      <c r="L355" s="164"/>
      <c r="M355" s="164">
        <f>SUM(M356:M368)</f>
        <v>0</v>
      </c>
      <c r="N355" s="164"/>
      <c r="O355" s="164">
        <f>SUM(O356:O368)</f>
        <v>0</v>
      </c>
      <c r="P355" s="164"/>
      <c r="Q355" s="164">
        <f>SUM(Q356:Q368)</f>
        <v>0</v>
      </c>
      <c r="R355" s="164"/>
      <c r="S355" s="164"/>
      <c r="T355" s="164"/>
      <c r="U355" s="164"/>
      <c r="V355" s="164">
        <f>SUM(V356:V368)</f>
        <v>12.700000000000001</v>
      </c>
      <c r="W355" s="164"/>
      <c r="X355" s="164"/>
      <c r="AG355" t="s">
        <v>144</v>
      </c>
    </row>
    <row r="356" spans="1:60" outlineLevel="1" x14ac:dyDescent="0.2">
      <c r="A356" s="171">
        <v>154</v>
      </c>
      <c r="B356" s="172" t="s">
        <v>364</v>
      </c>
      <c r="C356" s="186" t="s">
        <v>365</v>
      </c>
      <c r="D356" s="173" t="s">
        <v>154</v>
      </c>
      <c r="E356" s="174">
        <v>2.88</v>
      </c>
      <c r="F356" s="175"/>
      <c r="G356" s="176">
        <f>ROUND(E356*F356,2)</f>
        <v>0</v>
      </c>
      <c r="H356" s="159">
        <v>71.23</v>
      </c>
      <c r="I356" s="158">
        <f>ROUND(E356*H356,2)</f>
        <v>205.14</v>
      </c>
      <c r="J356" s="159">
        <v>71.77</v>
      </c>
      <c r="K356" s="158">
        <f>ROUND(E356*J356,2)</f>
        <v>206.7</v>
      </c>
      <c r="L356" s="158">
        <v>15</v>
      </c>
      <c r="M356" s="158">
        <f>G356*(1+L356/100)</f>
        <v>0</v>
      </c>
      <c r="N356" s="158">
        <v>3.6999999999999999E-4</v>
      </c>
      <c r="O356" s="158">
        <f>ROUND(E356*N356,2)</f>
        <v>0</v>
      </c>
      <c r="P356" s="158">
        <v>0</v>
      </c>
      <c r="Q356" s="158">
        <f>ROUND(E356*P356,2)</f>
        <v>0</v>
      </c>
      <c r="R356" s="158"/>
      <c r="S356" s="158" t="s">
        <v>148</v>
      </c>
      <c r="T356" s="158" t="s">
        <v>149</v>
      </c>
      <c r="U356" s="158">
        <v>0.13900000000000001</v>
      </c>
      <c r="V356" s="158">
        <f>ROUND(E356*U356,2)</f>
        <v>0.4</v>
      </c>
      <c r="W356" s="158"/>
      <c r="X356" s="158" t="s">
        <v>150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151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87" t="s">
        <v>366</v>
      </c>
      <c r="D357" s="160"/>
      <c r="E357" s="161">
        <v>2.88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156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1">
        <v>155</v>
      </c>
      <c r="B358" s="172" t="s">
        <v>368</v>
      </c>
      <c r="C358" s="186" t="s">
        <v>705</v>
      </c>
      <c r="D358" s="173" t="s">
        <v>198</v>
      </c>
      <c r="E358" s="174">
        <v>38.799999999999997</v>
      </c>
      <c r="F358" s="175"/>
      <c r="G358" s="176">
        <f>ROUND(E358*F358,2)</f>
        <v>0</v>
      </c>
      <c r="H358" s="159">
        <v>15.69</v>
      </c>
      <c r="I358" s="158">
        <f>ROUND(E358*H358,2)</f>
        <v>608.77</v>
      </c>
      <c r="J358" s="159">
        <v>58.91</v>
      </c>
      <c r="K358" s="158">
        <f>ROUND(E358*J358,2)</f>
        <v>2285.71</v>
      </c>
      <c r="L358" s="158">
        <v>15</v>
      </c>
      <c r="M358" s="158">
        <f>G358*(1+L358/100)</f>
        <v>0</v>
      </c>
      <c r="N358" s="158">
        <v>9.0000000000000006E-5</v>
      </c>
      <c r="O358" s="158">
        <f>ROUND(E358*N358,2)</f>
        <v>0</v>
      </c>
      <c r="P358" s="158">
        <v>0</v>
      </c>
      <c r="Q358" s="158">
        <f>ROUND(E358*P358,2)</f>
        <v>0</v>
      </c>
      <c r="R358" s="158"/>
      <c r="S358" s="158" t="s">
        <v>148</v>
      </c>
      <c r="T358" s="158" t="s">
        <v>149</v>
      </c>
      <c r="U358" s="158">
        <v>0.11600000000000001</v>
      </c>
      <c r="V358" s="158">
        <f>ROUND(E358*U358,2)</f>
        <v>4.5</v>
      </c>
      <c r="W358" s="158"/>
      <c r="X358" s="158" t="s">
        <v>150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151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87" t="s">
        <v>370</v>
      </c>
      <c r="D359" s="160"/>
      <c r="E359" s="161">
        <v>10.8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156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87" t="s">
        <v>706</v>
      </c>
      <c r="D360" s="160"/>
      <c r="E360" s="161">
        <v>28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156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71">
        <v>156</v>
      </c>
      <c r="B361" s="172" t="s">
        <v>372</v>
      </c>
      <c r="C361" s="186" t="s">
        <v>373</v>
      </c>
      <c r="D361" s="173" t="s">
        <v>154</v>
      </c>
      <c r="E361" s="174">
        <v>32.659999999999997</v>
      </c>
      <c r="F361" s="175"/>
      <c r="G361" s="176">
        <f>ROUND(E361*F361,2)</f>
        <v>0</v>
      </c>
      <c r="H361" s="159">
        <v>4.0599999999999996</v>
      </c>
      <c r="I361" s="158">
        <f>ROUND(E361*H361,2)</f>
        <v>132.6</v>
      </c>
      <c r="J361" s="159">
        <v>58.64</v>
      </c>
      <c r="K361" s="158">
        <f>ROUND(E361*J361,2)</f>
        <v>1915.18</v>
      </c>
      <c r="L361" s="158">
        <v>15</v>
      </c>
      <c r="M361" s="158">
        <f>G361*(1+L361/100)</f>
        <v>0</v>
      </c>
      <c r="N361" s="158">
        <v>6.9999999999999994E-5</v>
      </c>
      <c r="O361" s="158">
        <f>ROUND(E361*N361,2)</f>
        <v>0</v>
      </c>
      <c r="P361" s="158">
        <v>0</v>
      </c>
      <c r="Q361" s="158">
        <f>ROUND(E361*P361,2)</f>
        <v>0</v>
      </c>
      <c r="R361" s="158"/>
      <c r="S361" s="158" t="s">
        <v>148</v>
      </c>
      <c r="T361" s="158" t="s">
        <v>149</v>
      </c>
      <c r="U361" s="158">
        <v>0.14399999999999999</v>
      </c>
      <c r="V361" s="158">
        <f>ROUND(E361*U361,2)</f>
        <v>4.7</v>
      </c>
      <c r="W361" s="158"/>
      <c r="X361" s="158" t="s">
        <v>150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151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7" t="s">
        <v>191</v>
      </c>
      <c r="D362" s="160"/>
      <c r="E362" s="161">
        <v>2.2400000000000002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156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87" t="s">
        <v>493</v>
      </c>
      <c r="D363" s="160"/>
      <c r="E363" s="161">
        <v>5.22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156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87" t="s">
        <v>494</v>
      </c>
      <c r="D364" s="160"/>
      <c r="E364" s="161">
        <v>6.24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156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87" t="s">
        <v>495</v>
      </c>
      <c r="D365" s="160"/>
      <c r="E365" s="161">
        <v>16.38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156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87" t="s">
        <v>529</v>
      </c>
      <c r="D366" s="160"/>
      <c r="E366" s="161">
        <v>2.58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156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1">
        <v>157</v>
      </c>
      <c r="B367" s="172" t="s">
        <v>374</v>
      </c>
      <c r="C367" s="186" t="s">
        <v>375</v>
      </c>
      <c r="D367" s="173" t="s">
        <v>154</v>
      </c>
      <c r="E367" s="174">
        <v>7.5</v>
      </c>
      <c r="F367" s="175"/>
      <c r="G367" s="176">
        <f>ROUND(E367*F367,2)</f>
        <v>0</v>
      </c>
      <c r="H367" s="159">
        <v>47.69</v>
      </c>
      <c r="I367" s="158">
        <f>ROUND(E367*H367,2)</f>
        <v>357.68</v>
      </c>
      <c r="J367" s="159">
        <v>195.81</v>
      </c>
      <c r="K367" s="158">
        <f>ROUND(E367*J367,2)</f>
        <v>1468.58</v>
      </c>
      <c r="L367" s="158">
        <v>15</v>
      </c>
      <c r="M367" s="158">
        <f>G367*(1+L367/100)</f>
        <v>0</v>
      </c>
      <c r="N367" s="158">
        <v>3.6000000000000002E-4</v>
      </c>
      <c r="O367" s="158">
        <f>ROUND(E367*N367,2)</f>
        <v>0</v>
      </c>
      <c r="P367" s="158">
        <v>0</v>
      </c>
      <c r="Q367" s="158">
        <f>ROUND(E367*P367,2)</f>
        <v>0</v>
      </c>
      <c r="R367" s="158"/>
      <c r="S367" s="158" t="s">
        <v>215</v>
      </c>
      <c r="T367" s="158" t="s">
        <v>149</v>
      </c>
      <c r="U367" s="158">
        <v>0.41299999999999998</v>
      </c>
      <c r="V367" s="158">
        <f>ROUND(E367*U367,2)</f>
        <v>3.1</v>
      </c>
      <c r="W367" s="158"/>
      <c r="X367" s="158" t="s">
        <v>150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151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7" t="s">
        <v>707</v>
      </c>
      <c r="D368" s="160"/>
      <c r="E368" s="161">
        <v>7.5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156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x14ac:dyDescent="0.2">
      <c r="A369" s="165" t="s">
        <v>143</v>
      </c>
      <c r="B369" s="166" t="s">
        <v>105</v>
      </c>
      <c r="C369" s="184" t="s">
        <v>106</v>
      </c>
      <c r="D369" s="167"/>
      <c r="E369" s="168"/>
      <c r="F369" s="169"/>
      <c r="G369" s="170">
        <f>SUMIF(AG370:AG409,"&lt;&gt;NOR",G370:G409)</f>
        <v>0</v>
      </c>
      <c r="H369" s="164"/>
      <c r="I369" s="164">
        <f>SUM(I370:I409)</f>
        <v>1121.43</v>
      </c>
      <c r="J369" s="164"/>
      <c r="K369" s="164">
        <f>SUM(K370:K409)</f>
        <v>13794.93</v>
      </c>
      <c r="L369" s="164"/>
      <c r="M369" s="164">
        <f>SUM(M370:M409)</f>
        <v>0</v>
      </c>
      <c r="N369" s="164"/>
      <c r="O369" s="164">
        <f>SUM(O370:O409)</f>
        <v>0.03</v>
      </c>
      <c r="P369" s="164"/>
      <c r="Q369" s="164">
        <f>SUM(Q370:Q409)</f>
        <v>0</v>
      </c>
      <c r="R369" s="164"/>
      <c r="S369" s="164"/>
      <c r="T369" s="164"/>
      <c r="U369" s="164"/>
      <c r="V369" s="164">
        <f>SUM(V370:V409)</f>
        <v>27.46</v>
      </c>
      <c r="W369" s="164"/>
      <c r="X369" s="164"/>
      <c r="AG369" t="s">
        <v>144</v>
      </c>
    </row>
    <row r="370" spans="1:60" outlineLevel="1" x14ac:dyDescent="0.2">
      <c r="A370" s="171">
        <v>158</v>
      </c>
      <c r="B370" s="172" t="s">
        <v>377</v>
      </c>
      <c r="C370" s="186" t="s">
        <v>378</v>
      </c>
      <c r="D370" s="173" t="s">
        <v>154</v>
      </c>
      <c r="E370" s="174">
        <v>130.32</v>
      </c>
      <c r="F370" s="175"/>
      <c r="G370" s="176">
        <f>ROUND(E370*F370,2)</f>
        <v>0</v>
      </c>
      <c r="H370" s="159">
        <v>0.1</v>
      </c>
      <c r="I370" s="158">
        <f>ROUND(E370*H370,2)</f>
        <v>13.03</v>
      </c>
      <c r="J370" s="159">
        <v>34</v>
      </c>
      <c r="K370" s="158">
        <f>ROUND(E370*J370,2)</f>
        <v>4430.88</v>
      </c>
      <c r="L370" s="158">
        <v>15</v>
      </c>
      <c r="M370" s="158">
        <f>G370*(1+L370/100)</f>
        <v>0</v>
      </c>
      <c r="N370" s="158">
        <v>0</v>
      </c>
      <c r="O370" s="158">
        <f>ROUND(E370*N370,2)</f>
        <v>0</v>
      </c>
      <c r="P370" s="158">
        <v>0</v>
      </c>
      <c r="Q370" s="158">
        <f>ROUND(E370*P370,2)</f>
        <v>0</v>
      </c>
      <c r="R370" s="158"/>
      <c r="S370" s="158" t="s">
        <v>148</v>
      </c>
      <c r="T370" s="158" t="s">
        <v>149</v>
      </c>
      <c r="U370" s="158">
        <v>6.9709999999999994E-2</v>
      </c>
      <c r="V370" s="158">
        <f>ROUND(E370*U370,2)</f>
        <v>9.08</v>
      </c>
      <c r="W370" s="158"/>
      <c r="X370" s="158" t="s">
        <v>150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151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87" t="s">
        <v>379</v>
      </c>
      <c r="D371" s="160"/>
      <c r="E371" s="161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156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87" t="s">
        <v>493</v>
      </c>
      <c r="D372" s="160"/>
      <c r="E372" s="161">
        <v>5.22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156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87" t="s">
        <v>494</v>
      </c>
      <c r="D373" s="160"/>
      <c r="E373" s="161">
        <v>6.24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156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87" t="s">
        <v>162</v>
      </c>
      <c r="D374" s="160"/>
      <c r="E374" s="161">
        <v>4.1399999999999997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156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87" t="s">
        <v>495</v>
      </c>
      <c r="D375" s="160"/>
      <c r="E375" s="161">
        <v>16.38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156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87" t="s">
        <v>529</v>
      </c>
      <c r="D376" s="160"/>
      <c r="E376" s="161">
        <v>2.58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156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7" t="s">
        <v>380</v>
      </c>
      <c r="D377" s="160"/>
      <c r="E377" s="161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156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87" t="s">
        <v>381</v>
      </c>
      <c r="D378" s="160"/>
      <c r="E378" s="161">
        <v>16.2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156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87" t="s">
        <v>506</v>
      </c>
      <c r="D379" s="160"/>
      <c r="E379" s="161">
        <v>25.38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156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87" t="s">
        <v>507</v>
      </c>
      <c r="D380" s="160"/>
      <c r="E380" s="161">
        <v>27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156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87" t="s">
        <v>382</v>
      </c>
      <c r="D381" s="160"/>
      <c r="E381" s="161">
        <v>5.74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156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87" t="s">
        <v>509</v>
      </c>
      <c r="D382" s="160"/>
      <c r="E382" s="161">
        <v>11.34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156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87" t="s">
        <v>678</v>
      </c>
      <c r="D383" s="160"/>
      <c r="E383" s="161">
        <v>10.1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156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71">
        <v>159</v>
      </c>
      <c r="B384" s="172" t="s">
        <v>708</v>
      </c>
      <c r="C384" s="186" t="s">
        <v>709</v>
      </c>
      <c r="D384" s="173" t="s">
        <v>154</v>
      </c>
      <c r="E384" s="174">
        <v>33.04</v>
      </c>
      <c r="F384" s="175"/>
      <c r="G384" s="176">
        <f>ROUND(E384*F384,2)</f>
        <v>0</v>
      </c>
      <c r="H384" s="159">
        <v>4.21</v>
      </c>
      <c r="I384" s="158">
        <f>ROUND(E384*H384,2)</f>
        <v>139.1</v>
      </c>
      <c r="J384" s="159">
        <v>16.89</v>
      </c>
      <c r="K384" s="158">
        <f>ROUND(E384*J384,2)</f>
        <v>558.04999999999995</v>
      </c>
      <c r="L384" s="158">
        <v>15</v>
      </c>
      <c r="M384" s="158">
        <f>G384*(1+L384/100)</f>
        <v>0</v>
      </c>
      <c r="N384" s="158">
        <v>6.9999999999999994E-5</v>
      </c>
      <c r="O384" s="158">
        <f>ROUND(E384*N384,2)</f>
        <v>0</v>
      </c>
      <c r="P384" s="158">
        <v>0</v>
      </c>
      <c r="Q384" s="158">
        <f>ROUND(E384*P384,2)</f>
        <v>0</v>
      </c>
      <c r="R384" s="158"/>
      <c r="S384" s="158" t="s">
        <v>148</v>
      </c>
      <c r="T384" s="158" t="s">
        <v>149</v>
      </c>
      <c r="U384" s="158">
        <v>3.2480000000000002E-2</v>
      </c>
      <c r="V384" s="158">
        <f>ROUND(E384*U384,2)</f>
        <v>1.07</v>
      </c>
      <c r="W384" s="158"/>
      <c r="X384" s="158" t="s">
        <v>150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151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87" t="s">
        <v>191</v>
      </c>
      <c r="D385" s="160"/>
      <c r="E385" s="161">
        <v>2.2400000000000002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156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87" t="s">
        <v>710</v>
      </c>
      <c r="D386" s="160"/>
      <c r="E386" s="161">
        <v>32.4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156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87" t="s">
        <v>498</v>
      </c>
      <c r="D387" s="160"/>
      <c r="E387" s="161">
        <v>-1.6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156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71">
        <v>160</v>
      </c>
      <c r="B388" s="172" t="s">
        <v>384</v>
      </c>
      <c r="C388" s="186" t="s">
        <v>385</v>
      </c>
      <c r="D388" s="173" t="s">
        <v>154</v>
      </c>
      <c r="E388" s="174">
        <v>164.96</v>
      </c>
      <c r="F388" s="175"/>
      <c r="G388" s="176">
        <f>ROUND(E388*F388,2)</f>
        <v>0</v>
      </c>
      <c r="H388" s="159">
        <v>3.75</v>
      </c>
      <c r="I388" s="158">
        <f>ROUND(E388*H388,2)</f>
        <v>618.6</v>
      </c>
      <c r="J388" s="159">
        <v>51.85</v>
      </c>
      <c r="K388" s="158">
        <f>ROUND(E388*J388,2)</f>
        <v>8553.18</v>
      </c>
      <c r="L388" s="158">
        <v>15</v>
      </c>
      <c r="M388" s="158">
        <f>G388*(1+L388/100)</f>
        <v>0</v>
      </c>
      <c r="N388" s="158">
        <v>1.3999999999999999E-4</v>
      </c>
      <c r="O388" s="158">
        <f>ROUND(E388*N388,2)</f>
        <v>0.02</v>
      </c>
      <c r="P388" s="158">
        <v>0</v>
      </c>
      <c r="Q388" s="158">
        <f>ROUND(E388*P388,2)</f>
        <v>0</v>
      </c>
      <c r="R388" s="158"/>
      <c r="S388" s="158" t="s">
        <v>148</v>
      </c>
      <c r="T388" s="158" t="s">
        <v>149</v>
      </c>
      <c r="U388" s="158">
        <v>0.10191</v>
      </c>
      <c r="V388" s="158">
        <f>ROUND(E388*U388,2)</f>
        <v>16.809999999999999</v>
      </c>
      <c r="W388" s="158"/>
      <c r="X388" s="158" t="s">
        <v>150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151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87" t="s">
        <v>379</v>
      </c>
      <c r="D389" s="160"/>
      <c r="E389" s="161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156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187" t="s">
        <v>191</v>
      </c>
      <c r="D390" s="160"/>
      <c r="E390" s="161">
        <v>2.2400000000000002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156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87" t="s">
        <v>493</v>
      </c>
      <c r="D391" s="160"/>
      <c r="E391" s="161">
        <v>5.22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156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87" t="s">
        <v>494</v>
      </c>
      <c r="D392" s="160"/>
      <c r="E392" s="161">
        <v>6.24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156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87" t="s">
        <v>162</v>
      </c>
      <c r="D393" s="160"/>
      <c r="E393" s="161">
        <v>4.1399999999999997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156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87" t="s">
        <v>495</v>
      </c>
      <c r="D394" s="160"/>
      <c r="E394" s="161">
        <v>16.38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156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87" t="s">
        <v>529</v>
      </c>
      <c r="D395" s="160"/>
      <c r="E395" s="161">
        <v>2.58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9"/>
      <c r="Z395" s="149"/>
      <c r="AA395" s="149"/>
      <c r="AB395" s="149"/>
      <c r="AC395" s="149"/>
      <c r="AD395" s="149"/>
      <c r="AE395" s="149"/>
      <c r="AF395" s="149"/>
      <c r="AG395" s="149" t="s">
        <v>156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87" t="s">
        <v>380</v>
      </c>
      <c r="D396" s="160"/>
      <c r="E396" s="161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156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87" t="s">
        <v>381</v>
      </c>
      <c r="D397" s="160"/>
      <c r="E397" s="161">
        <v>16.2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156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87" t="s">
        <v>506</v>
      </c>
      <c r="D398" s="160"/>
      <c r="E398" s="161">
        <v>25.38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156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87" t="s">
        <v>507</v>
      </c>
      <c r="D399" s="160"/>
      <c r="E399" s="161">
        <v>27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156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87" t="s">
        <v>382</v>
      </c>
      <c r="D400" s="160"/>
      <c r="E400" s="161">
        <v>5.74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156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87" t="s">
        <v>711</v>
      </c>
      <c r="D401" s="160"/>
      <c r="E401" s="161">
        <v>43.74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156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87" t="s">
        <v>678</v>
      </c>
      <c r="D402" s="160"/>
      <c r="E402" s="161">
        <v>10.1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156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71">
        <v>161</v>
      </c>
      <c r="B403" s="172" t="s">
        <v>386</v>
      </c>
      <c r="C403" s="186" t="s">
        <v>387</v>
      </c>
      <c r="D403" s="173" t="s">
        <v>154</v>
      </c>
      <c r="E403" s="174">
        <v>36.799999999999997</v>
      </c>
      <c r="F403" s="175"/>
      <c r="G403" s="176">
        <f>ROUND(E403*F403,2)</f>
        <v>0</v>
      </c>
      <c r="H403" s="159">
        <v>9.5299999999999994</v>
      </c>
      <c r="I403" s="158">
        <f>ROUND(E403*H403,2)</f>
        <v>350.7</v>
      </c>
      <c r="J403" s="159">
        <v>6.87</v>
      </c>
      <c r="K403" s="158">
        <f>ROUND(E403*J403,2)</f>
        <v>252.82</v>
      </c>
      <c r="L403" s="158">
        <v>15</v>
      </c>
      <c r="M403" s="158">
        <f>G403*(1+L403/100)</f>
        <v>0</v>
      </c>
      <c r="N403" s="158">
        <v>3.5E-4</v>
      </c>
      <c r="O403" s="158">
        <f>ROUND(E403*N403,2)</f>
        <v>0.01</v>
      </c>
      <c r="P403" s="158">
        <v>0</v>
      </c>
      <c r="Q403" s="158">
        <f>ROUND(E403*P403,2)</f>
        <v>0</v>
      </c>
      <c r="R403" s="158"/>
      <c r="S403" s="158" t="s">
        <v>148</v>
      </c>
      <c r="T403" s="158" t="s">
        <v>149</v>
      </c>
      <c r="U403" s="158">
        <v>1.35E-2</v>
      </c>
      <c r="V403" s="158">
        <f>ROUND(E403*U403,2)</f>
        <v>0.5</v>
      </c>
      <c r="W403" s="158"/>
      <c r="X403" s="158" t="s">
        <v>150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151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87" t="s">
        <v>191</v>
      </c>
      <c r="D404" s="160"/>
      <c r="E404" s="161">
        <v>2.2400000000000002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156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87" t="s">
        <v>493</v>
      </c>
      <c r="D405" s="160"/>
      <c r="E405" s="161">
        <v>5.22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9"/>
      <c r="Z405" s="149"/>
      <c r="AA405" s="149"/>
      <c r="AB405" s="149"/>
      <c r="AC405" s="149"/>
      <c r="AD405" s="149"/>
      <c r="AE405" s="149"/>
      <c r="AF405" s="149"/>
      <c r="AG405" s="149" t="s">
        <v>156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87" t="s">
        <v>494</v>
      </c>
      <c r="D406" s="160"/>
      <c r="E406" s="161">
        <v>6.24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156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87" t="s">
        <v>162</v>
      </c>
      <c r="D407" s="160"/>
      <c r="E407" s="161">
        <v>4.1399999999999997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9"/>
      <c r="Z407" s="149"/>
      <c r="AA407" s="149"/>
      <c r="AB407" s="149"/>
      <c r="AC407" s="149"/>
      <c r="AD407" s="149"/>
      <c r="AE407" s="149"/>
      <c r="AF407" s="149"/>
      <c r="AG407" s="149" t="s">
        <v>156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87" t="s">
        <v>495</v>
      </c>
      <c r="D408" s="160"/>
      <c r="E408" s="161">
        <v>16.38</v>
      </c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156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87" t="s">
        <v>529</v>
      </c>
      <c r="D409" s="160"/>
      <c r="E409" s="161">
        <v>2.58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156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x14ac:dyDescent="0.2">
      <c r="A410" s="165" t="s">
        <v>143</v>
      </c>
      <c r="B410" s="166" t="s">
        <v>107</v>
      </c>
      <c r="C410" s="184" t="s">
        <v>108</v>
      </c>
      <c r="D410" s="167"/>
      <c r="E410" s="168"/>
      <c r="F410" s="169"/>
      <c r="G410" s="170">
        <f>SUMIF(AG411:AG411,"&lt;&gt;NOR",G411:G411)</f>
        <v>0</v>
      </c>
      <c r="H410" s="164"/>
      <c r="I410" s="164">
        <f>SUM(I411:I411)</f>
        <v>0</v>
      </c>
      <c r="J410" s="164"/>
      <c r="K410" s="164">
        <f>SUM(K411:K411)</f>
        <v>319.5</v>
      </c>
      <c r="L410" s="164"/>
      <c r="M410" s="164">
        <f>SUM(M411:M411)</f>
        <v>0</v>
      </c>
      <c r="N410" s="164"/>
      <c r="O410" s="164">
        <f>SUM(O411:O411)</f>
        <v>0</v>
      </c>
      <c r="P410" s="164"/>
      <c r="Q410" s="164">
        <f>SUM(Q411:Q411)</f>
        <v>0.02</v>
      </c>
      <c r="R410" s="164"/>
      <c r="S410" s="164"/>
      <c r="T410" s="164"/>
      <c r="U410" s="164"/>
      <c r="V410" s="164">
        <f>SUM(V411:V411)</f>
        <v>0.63</v>
      </c>
      <c r="W410" s="164"/>
      <c r="X410" s="164"/>
      <c r="AG410" t="s">
        <v>144</v>
      </c>
    </row>
    <row r="411" spans="1:60" outlineLevel="1" x14ac:dyDescent="0.2">
      <c r="A411" s="177">
        <v>162</v>
      </c>
      <c r="B411" s="178" t="s">
        <v>712</v>
      </c>
      <c r="C411" s="185" t="s">
        <v>713</v>
      </c>
      <c r="D411" s="179" t="s">
        <v>195</v>
      </c>
      <c r="E411" s="180">
        <v>1</v>
      </c>
      <c r="F411" s="181"/>
      <c r="G411" s="182">
        <f>ROUND(E411*F411,2)</f>
        <v>0</v>
      </c>
      <c r="H411" s="159">
        <v>0</v>
      </c>
      <c r="I411" s="158">
        <f>ROUND(E411*H411,2)</f>
        <v>0</v>
      </c>
      <c r="J411" s="159">
        <v>319.5</v>
      </c>
      <c r="K411" s="158">
        <f>ROUND(E411*J411,2)</f>
        <v>319.5</v>
      </c>
      <c r="L411" s="158">
        <v>15</v>
      </c>
      <c r="M411" s="158">
        <f>G411*(1+L411/100)</f>
        <v>0</v>
      </c>
      <c r="N411" s="158">
        <v>0</v>
      </c>
      <c r="O411" s="158">
        <f>ROUND(E411*N411,2)</f>
        <v>0</v>
      </c>
      <c r="P411" s="158">
        <v>1.6E-2</v>
      </c>
      <c r="Q411" s="158">
        <f>ROUND(E411*P411,2)</f>
        <v>0.02</v>
      </c>
      <c r="R411" s="158"/>
      <c r="S411" s="158" t="s">
        <v>148</v>
      </c>
      <c r="T411" s="158" t="s">
        <v>149</v>
      </c>
      <c r="U411" s="158">
        <v>0.63390000000000002</v>
      </c>
      <c r="V411" s="158">
        <f>ROUND(E411*U411,2)</f>
        <v>0.63</v>
      </c>
      <c r="W411" s="158"/>
      <c r="X411" s="158" t="s">
        <v>150</v>
      </c>
      <c r="Y411" s="149"/>
      <c r="Z411" s="149"/>
      <c r="AA411" s="149"/>
      <c r="AB411" s="149"/>
      <c r="AC411" s="149"/>
      <c r="AD411" s="149"/>
      <c r="AE411" s="149"/>
      <c r="AF411" s="149"/>
      <c r="AG411" s="149" t="s">
        <v>151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x14ac:dyDescent="0.2">
      <c r="A412" s="165" t="s">
        <v>143</v>
      </c>
      <c r="B412" s="166" t="s">
        <v>109</v>
      </c>
      <c r="C412" s="184" t="s">
        <v>110</v>
      </c>
      <c r="D412" s="167"/>
      <c r="E412" s="168"/>
      <c r="F412" s="169"/>
      <c r="G412" s="170">
        <f>SUMIF(AG413:AG449,"&lt;&gt;NOR",G413:G449)</f>
        <v>0</v>
      </c>
      <c r="H412" s="164"/>
      <c r="I412" s="164">
        <f>SUM(I413:I449)</f>
        <v>24106.5</v>
      </c>
      <c r="J412" s="164"/>
      <c r="K412" s="164">
        <f>SUM(K413:K449)</f>
        <v>27722.1</v>
      </c>
      <c r="L412" s="164"/>
      <c r="M412" s="164">
        <f>SUM(M413:M449)</f>
        <v>0</v>
      </c>
      <c r="N412" s="164"/>
      <c r="O412" s="164">
        <f>SUM(O413:O449)</f>
        <v>25.08</v>
      </c>
      <c r="P412" s="164"/>
      <c r="Q412" s="164">
        <f>SUM(Q413:Q449)</f>
        <v>0</v>
      </c>
      <c r="R412" s="164"/>
      <c r="S412" s="164"/>
      <c r="T412" s="164"/>
      <c r="U412" s="164"/>
      <c r="V412" s="164">
        <f>SUM(V413:V449)</f>
        <v>33.729999999999997</v>
      </c>
      <c r="W412" s="164"/>
      <c r="X412" s="164"/>
      <c r="AG412" t="s">
        <v>144</v>
      </c>
    </row>
    <row r="413" spans="1:60" outlineLevel="1" x14ac:dyDescent="0.2">
      <c r="A413" s="177">
        <v>163</v>
      </c>
      <c r="B413" s="178" t="s">
        <v>388</v>
      </c>
      <c r="C413" s="185" t="s">
        <v>389</v>
      </c>
      <c r="D413" s="179" t="s">
        <v>195</v>
      </c>
      <c r="E413" s="180">
        <v>5</v>
      </c>
      <c r="F413" s="181"/>
      <c r="G413" s="182">
        <f t="shared" ref="G413:G449" si="56">ROUND(E413*F413,2)</f>
        <v>0</v>
      </c>
      <c r="H413" s="159">
        <v>0</v>
      </c>
      <c r="I413" s="158">
        <f t="shared" ref="I413:I449" si="57">ROUND(E413*H413,2)</f>
        <v>0</v>
      </c>
      <c r="J413" s="159">
        <v>24.9</v>
      </c>
      <c r="K413" s="158">
        <f t="shared" ref="K413:K449" si="58">ROUND(E413*J413,2)</f>
        <v>124.5</v>
      </c>
      <c r="L413" s="158">
        <v>15</v>
      </c>
      <c r="M413" s="158">
        <f t="shared" ref="M413:M449" si="59">G413*(1+L413/100)</f>
        <v>0</v>
      </c>
      <c r="N413" s="158">
        <v>0</v>
      </c>
      <c r="O413" s="158">
        <f t="shared" ref="O413:O449" si="60">ROUND(E413*N413,2)</f>
        <v>0</v>
      </c>
      <c r="P413" s="158">
        <v>0</v>
      </c>
      <c r="Q413" s="158">
        <f t="shared" ref="Q413:Q449" si="61">ROUND(E413*P413,2)</f>
        <v>0</v>
      </c>
      <c r="R413" s="158"/>
      <c r="S413" s="158" t="s">
        <v>148</v>
      </c>
      <c r="T413" s="158" t="s">
        <v>149</v>
      </c>
      <c r="U413" s="158">
        <v>5.0500000000000003E-2</v>
      </c>
      <c r="V413" s="158">
        <f t="shared" ref="V413:V449" si="62">ROUND(E413*U413,2)</f>
        <v>0.25</v>
      </c>
      <c r="W413" s="158"/>
      <c r="X413" s="158" t="s">
        <v>150</v>
      </c>
      <c r="Y413" s="149"/>
      <c r="Z413" s="149"/>
      <c r="AA413" s="149"/>
      <c r="AB413" s="149"/>
      <c r="AC413" s="149"/>
      <c r="AD413" s="149"/>
      <c r="AE413" s="149"/>
      <c r="AF413" s="149"/>
      <c r="AG413" s="149" t="s">
        <v>151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77">
        <v>164</v>
      </c>
      <c r="B414" s="178" t="s">
        <v>390</v>
      </c>
      <c r="C414" s="185" t="s">
        <v>391</v>
      </c>
      <c r="D414" s="179" t="s">
        <v>195</v>
      </c>
      <c r="E414" s="180">
        <v>1</v>
      </c>
      <c r="F414" s="181"/>
      <c r="G414" s="182">
        <f t="shared" si="56"/>
        <v>0</v>
      </c>
      <c r="H414" s="159">
        <v>0</v>
      </c>
      <c r="I414" s="158">
        <f t="shared" si="57"/>
        <v>0</v>
      </c>
      <c r="J414" s="159">
        <v>29.6</v>
      </c>
      <c r="K414" s="158">
        <f t="shared" si="58"/>
        <v>29.6</v>
      </c>
      <c r="L414" s="158">
        <v>15</v>
      </c>
      <c r="M414" s="158">
        <f t="shared" si="59"/>
        <v>0</v>
      </c>
      <c r="N414" s="158">
        <v>0</v>
      </c>
      <c r="O414" s="158">
        <f t="shared" si="60"/>
        <v>0</v>
      </c>
      <c r="P414" s="158">
        <v>0</v>
      </c>
      <c r="Q414" s="158">
        <f t="shared" si="61"/>
        <v>0</v>
      </c>
      <c r="R414" s="158"/>
      <c r="S414" s="158" t="s">
        <v>148</v>
      </c>
      <c r="T414" s="158" t="s">
        <v>149</v>
      </c>
      <c r="U414" s="158">
        <v>0.06</v>
      </c>
      <c r="V414" s="158">
        <f t="shared" si="62"/>
        <v>0.06</v>
      </c>
      <c r="W414" s="158"/>
      <c r="X414" s="158" t="s">
        <v>150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151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77">
        <v>165</v>
      </c>
      <c r="B415" s="178" t="s">
        <v>392</v>
      </c>
      <c r="C415" s="185" t="s">
        <v>393</v>
      </c>
      <c r="D415" s="179" t="s">
        <v>195</v>
      </c>
      <c r="E415" s="180">
        <v>9</v>
      </c>
      <c r="F415" s="181"/>
      <c r="G415" s="182">
        <f t="shared" si="56"/>
        <v>0</v>
      </c>
      <c r="H415" s="159">
        <v>0</v>
      </c>
      <c r="I415" s="158">
        <f t="shared" si="57"/>
        <v>0</v>
      </c>
      <c r="J415" s="159">
        <v>151</v>
      </c>
      <c r="K415" s="158">
        <f t="shared" si="58"/>
        <v>1359</v>
      </c>
      <c r="L415" s="158">
        <v>15</v>
      </c>
      <c r="M415" s="158">
        <f t="shared" si="59"/>
        <v>0</v>
      </c>
      <c r="N415" s="158">
        <v>0</v>
      </c>
      <c r="O415" s="158">
        <f t="shared" si="60"/>
        <v>0</v>
      </c>
      <c r="P415" s="158">
        <v>0</v>
      </c>
      <c r="Q415" s="158">
        <f t="shared" si="61"/>
        <v>0</v>
      </c>
      <c r="R415" s="158"/>
      <c r="S415" s="158" t="s">
        <v>148</v>
      </c>
      <c r="T415" s="158" t="s">
        <v>149</v>
      </c>
      <c r="U415" s="158">
        <v>0.30567</v>
      </c>
      <c r="V415" s="158">
        <f t="shared" si="62"/>
        <v>2.75</v>
      </c>
      <c r="W415" s="158"/>
      <c r="X415" s="158" t="s">
        <v>150</v>
      </c>
      <c r="Y415" s="149"/>
      <c r="Z415" s="149"/>
      <c r="AA415" s="149"/>
      <c r="AB415" s="149"/>
      <c r="AC415" s="149"/>
      <c r="AD415" s="149"/>
      <c r="AE415" s="149"/>
      <c r="AF415" s="149"/>
      <c r="AG415" s="149" t="s">
        <v>151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33.75" outlineLevel="1" x14ac:dyDescent="0.2">
      <c r="A416" s="177">
        <v>166</v>
      </c>
      <c r="B416" s="178" t="s">
        <v>394</v>
      </c>
      <c r="C416" s="185" t="s">
        <v>395</v>
      </c>
      <c r="D416" s="179" t="s">
        <v>195</v>
      </c>
      <c r="E416" s="180">
        <v>14</v>
      </c>
      <c r="F416" s="181"/>
      <c r="G416" s="182">
        <f t="shared" si="56"/>
        <v>0</v>
      </c>
      <c r="H416" s="159">
        <v>241.05</v>
      </c>
      <c r="I416" s="158">
        <f t="shared" si="57"/>
        <v>3374.7</v>
      </c>
      <c r="J416" s="159">
        <v>142.44999999999999</v>
      </c>
      <c r="K416" s="158">
        <f t="shared" si="58"/>
        <v>1994.3</v>
      </c>
      <c r="L416" s="158">
        <v>15</v>
      </c>
      <c r="M416" s="158">
        <f t="shared" si="59"/>
        <v>0</v>
      </c>
      <c r="N416" s="158">
        <v>1E-4</v>
      </c>
      <c r="O416" s="158">
        <f t="shared" si="60"/>
        <v>0</v>
      </c>
      <c r="P416" s="158">
        <v>0</v>
      </c>
      <c r="Q416" s="158">
        <f t="shared" si="61"/>
        <v>0</v>
      </c>
      <c r="R416" s="158"/>
      <c r="S416" s="158" t="s">
        <v>148</v>
      </c>
      <c r="T416" s="158" t="s">
        <v>149</v>
      </c>
      <c r="U416" s="158">
        <v>0.249</v>
      </c>
      <c r="V416" s="158">
        <f t="shared" si="62"/>
        <v>3.49</v>
      </c>
      <c r="W416" s="158"/>
      <c r="X416" s="158" t="s">
        <v>150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151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77">
        <v>167</v>
      </c>
      <c r="B417" s="178" t="s">
        <v>396</v>
      </c>
      <c r="C417" s="185" t="s">
        <v>397</v>
      </c>
      <c r="D417" s="179" t="s">
        <v>195</v>
      </c>
      <c r="E417" s="180">
        <v>6</v>
      </c>
      <c r="F417" s="181"/>
      <c r="G417" s="182">
        <f t="shared" si="56"/>
        <v>0</v>
      </c>
      <c r="H417" s="159">
        <v>0</v>
      </c>
      <c r="I417" s="158">
        <f t="shared" si="57"/>
        <v>0</v>
      </c>
      <c r="J417" s="159">
        <v>167.5</v>
      </c>
      <c r="K417" s="158">
        <f t="shared" si="58"/>
        <v>1005</v>
      </c>
      <c r="L417" s="158">
        <v>15</v>
      </c>
      <c r="M417" s="158">
        <f t="shared" si="59"/>
        <v>0</v>
      </c>
      <c r="N417" s="158">
        <v>0</v>
      </c>
      <c r="O417" s="158">
        <f t="shared" si="60"/>
        <v>0</v>
      </c>
      <c r="P417" s="158">
        <v>0</v>
      </c>
      <c r="Q417" s="158">
        <f t="shared" si="61"/>
        <v>0</v>
      </c>
      <c r="R417" s="158"/>
      <c r="S417" s="158" t="s">
        <v>148</v>
      </c>
      <c r="T417" s="158" t="s">
        <v>149</v>
      </c>
      <c r="U417" s="158">
        <v>0.34</v>
      </c>
      <c r="V417" s="158">
        <f t="shared" si="62"/>
        <v>2.04</v>
      </c>
      <c r="W417" s="158"/>
      <c r="X417" s="158" t="s">
        <v>150</v>
      </c>
      <c r="Y417" s="149"/>
      <c r="Z417" s="149"/>
      <c r="AA417" s="149"/>
      <c r="AB417" s="149"/>
      <c r="AC417" s="149"/>
      <c r="AD417" s="149"/>
      <c r="AE417" s="149"/>
      <c r="AF417" s="149"/>
      <c r="AG417" s="149" t="s">
        <v>151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77">
        <v>168</v>
      </c>
      <c r="B418" s="178" t="s">
        <v>714</v>
      </c>
      <c r="C418" s="185" t="s">
        <v>715</v>
      </c>
      <c r="D418" s="179" t="s">
        <v>195</v>
      </c>
      <c r="E418" s="180">
        <v>1</v>
      </c>
      <c r="F418" s="181"/>
      <c r="G418" s="182">
        <f t="shared" si="56"/>
        <v>0</v>
      </c>
      <c r="H418" s="159">
        <v>0</v>
      </c>
      <c r="I418" s="158">
        <f t="shared" si="57"/>
        <v>0</v>
      </c>
      <c r="J418" s="159">
        <v>308.5</v>
      </c>
      <c r="K418" s="158">
        <f t="shared" si="58"/>
        <v>308.5</v>
      </c>
      <c r="L418" s="158">
        <v>15</v>
      </c>
      <c r="M418" s="158">
        <f t="shared" si="59"/>
        <v>0</v>
      </c>
      <c r="N418" s="158">
        <v>0</v>
      </c>
      <c r="O418" s="158">
        <f t="shared" si="60"/>
        <v>0</v>
      </c>
      <c r="P418" s="158">
        <v>0</v>
      </c>
      <c r="Q418" s="158">
        <f t="shared" si="61"/>
        <v>0</v>
      </c>
      <c r="R418" s="158"/>
      <c r="S418" s="158" t="s">
        <v>148</v>
      </c>
      <c r="T418" s="158" t="s">
        <v>149</v>
      </c>
      <c r="U418" s="158">
        <v>0.625</v>
      </c>
      <c r="V418" s="158">
        <f t="shared" si="62"/>
        <v>0.63</v>
      </c>
      <c r="W418" s="158"/>
      <c r="X418" s="158" t="s">
        <v>150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151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77">
        <v>169</v>
      </c>
      <c r="B419" s="178" t="s">
        <v>398</v>
      </c>
      <c r="C419" s="185" t="s">
        <v>399</v>
      </c>
      <c r="D419" s="179" t="s">
        <v>195</v>
      </c>
      <c r="E419" s="180">
        <v>1</v>
      </c>
      <c r="F419" s="181"/>
      <c r="G419" s="182">
        <f t="shared" si="56"/>
        <v>0</v>
      </c>
      <c r="H419" s="159">
        <v>0</v>
      </c>
      <c r="I419" s="158">
        <f t="shared" si="57"/>
        <v>0</v>
      </c>
      <c r="J419" s="159">
        <v>223.5</v>
      </c>
      <c r="K419" s="158">
        <f t="shared" si="58"/>
        <v>223.5</v>
      </c>
      <c r="L419" s="158">
        <v>15</v>
      </c>
      <c r="M419" s="158">
        <f t="shared" si="59"/>
        <v>0</v>
      </c>
      <c r="N419" s="158">
        <v>0</v>
      </c>
      <c r="O419" s="158">
        <f t="shared" si="60"/>
        <v>0</v>
      </c>
      <c r="P419" s="158">
        <v>0</v>
      </c>
      <c r="Q419" s="158">
        <f t="shared" si="61"/>
        <v>0</v>
      </c>
      <c r="R419" s="158"/>
      <c r="S419" s="158" t="s">
        <v>148</v>
      </c>
      <c r="T419" s="158" t="s">
        <v>149</v>
      </c>
      <c r="U419" s="158">
        <v>0.45350000000000001</v>
      </c>
      <c r="V419" s="158">
        <f t="shared" si="62"/>
        <v>0.45</v>
      </c>
      <c r="W419" s="158"/>
      <c r="X419" s="158" t="s">
        <v>150</v>
      </c>
      <c r="Y419" s="149"/>
      <c r="Z419" s="149"/>
      <c r="AA419" s="149"/>
      <c r="AB419" s="149"/>
      <c r="AC419" s="149"/>
      <c r="AD419" s="149"/>
      <c r="AE419" s="149"/>
      <c r="AF419" s="149"/>
      <c r="AG419" s="149" t="s">
        <v>151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77">
        <v>170</v>
      </c>
      <c r="B420" s="178" t="s">
        <v>400</v>
      </c>
      <c r="C420" s="185" t="s">
        <v>401</v>
      </c>
      <c r="D420" s="179" t="s">
        <v>195</v>
      </c>
      <c r="E420" s="180">
        <v>1</v>
      </c>
      <c r="F420" s="181"/>
      <c r="G420" s="182">
        <f t="shared" si="56"/>
        <v>0</v>
      </c>
      <c r="H420" s="159">
        <v>0</v>
      </c>
      <c r="I420" s="158">
        <f t="shared" si="57"/>
        <v>0</v>
      </c>
      <c r="J420" s="159">
        <v>178.5</v>
      </c>
      <c r="K420" s="158">
        <f t="shared" si="58"/>
        <v>178.5</v>
      </c>
      <c r="L420" s="158">
        <v>15</v>
      </c>
      <c r="M420" s="158">
        <f t="shared" si="59"/>
        <v>0</v>
      </c>
      <c r="N420" s="158">
        <v>0</v>
      </c>
      <c r="O420" s="158">
        <f t="shared" si="60"/>
        <v>0</v>
      </c>
      <c r="P420" s="158">
        <v>0</v>
      </c>
      <c r="Q420" s="158">
        <f t="shared" si="61"/>
        <v>0</v>
      </c>
      <c r="R420" s="158"/>
      <c r="S420" s="158" t="s">
        <v>148</v>
      </c>
      <c r="T420" s="158" t="s">
        <v>149</v>
      </c>
      <c r="U420" s="158">
        <v>0.36199999999999999</v>
      </c>
      <c r="V420" s="158">
        <f t="shared" si="62"/>
        <v>0.36</v>
      </c>
      <c r="W420" s="158"/>
      <c r="X420" s="158" t="s">
        <v>150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151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77">
        <v>171</v>
      </c>
      <c r="B421" s="178" t="s">
        <v>402</v>
      </c>
      <c r="C421" s="185" t="s">
        <v>403</v>
      </c>
      <c r="D421" s="179" t="s">
        <v>195</v>
      </c>
      <c r="E421" s="180">
        <v>7</v>
      </c>
      <c r="F421" s="181"/>
      <c r="G421" s="182">
        <f t="shared" si="56"/>
        <v>0</v>
      </c>
      <c r="H421" s="159">
        <v>0</v>
      </c>
      <c r="I421" s="158">
        <f t="shared" si="57"/>
        <v>0</v>
      </c>
      <c r="J421" s="159">
        <v>212</v>
      </c>
      <c r="K421" s="158">
        <f t="shared" si="58"/>
        <v>1484</v>
      </c>
      <c r="L421" s="158">
        <v>15</v>
      </c>
      <c r="M421" s="158">
        <f t="shared" si="59"/>
        <v>0</v>
      </c>
      <c r="N421" s="158">
        <v>0</v>
      </c>
      <c r="O421" s="158">
        <f t="shared" si="60"/>
        <v>0</v>
      </c>
      <c r="P421" s="158">
        <v>0</v>
      </c>
      <c r="Q421" s="158">
        <f t="shared" si="61"/>
        <v>0</v>
      </c>
      <c r="R421" s="158"/>
      <c r="S421" s="158" t="s">
        <v>148</v>
      </c>
      <c r="T421" s="158" t="s">
        <v>149</v>
      </c>
      <c r="U421" s="158">
        <v>0.43</v>
      </c>
      <c r="V421" s="158">
        <f t="shared" si="62"/>
        <v>3.01</v>
      </c>
      <c r="W421" s="158"/>
      <c r="X421" s="158" t="s">
        <v>150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151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77">
        <v>172</v>
      </c>
      <c r="B422" s="178" t="s">
        <v>716</v>
      </c>
      <c r="C422" s="185" t="s">
        <v>717</v>
      </c>
      <c r="D422" s="179" t="s">
        <v>198</v>
      </c>
      <c r="E422" s="180">
        <v>12</v>
      </c>
      <c r="F422" s="181"/>
      <c r="G422" s="182">
        <f t="shared" si="56"/>
        <v>0</v>
      </c>
      <c r="H422" s="159">
        <v>0</v>
      </c>
      <c r="I422" s="158">
        <f t="shared" si="57"/>
        <v>0</v>
      </c>
      <c r="J422" s="159">
        <v>31.7</v>
      </c>
      <c r="K422" s="158">
        <f t="shared" si="58"/>
        <v>380.4</v>
      </c>
      <c r="L422" s="158">
        <v>15</v>
      </c>
      <c r="M422" s="158">
        <f t="shared" si="59"/>
        <v>0</v>
      </c>
      <c r="N422" s="158">
        <v>0</v>
      </c>
      <c r="O422" s="158">
        <f t="shared" si="60"/>
        <v>0</v>
      </c>
      <c r="P422" s="158">
        <v>0</v>
      </c>
      <c r="Q422" s="158">
        <f t="shared" si="61"/>
        <v>0</v>
      </c>
      <c r="R422" s="158"/>
      <c r="S422" s="158" t="s">
        <v>148</v>
      </c>
      <c r="T422" s="158" t="s">
        <v>149</v>
      </c>
      <c r="U422" s="158">
        <v>6.4149999999999999E-2</v>
      </c>
      <c r="V422" s="158">
        <f t="shared" si="62"/>
        <v>0.77</v>
      </c>
      <c r="W422" s="158"/>
      <c r="X422" s="158" t="s">
        <v>150</v>
      </c>
      <c r="Y422" s="149"/>
      <c r="Z422" s="149"/>
      <c r="AA422" s="149"/>
      <c r="AB422" s="149"/>
      <c r="AC422" s="149"/>
      <c r="AD422" s="149"/>
      <c r="AE422" s="149"/>
      <c r="AF422" s="149"/>
      <c r="AG422" s="149" t="s">
        <v>151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77">
        <v>173</v>
      </c>
      <c r="B423" s="178" t="s">
        <v>404</v>
      </c>
      <c r="C423" s="185" t="s">
        <v>405</v>
      </c>
      <c r="D423" s="179" t="s">
        <v>198</v>
      </c>
      <c r="E423" s="180">
        <v>0.5</v>
      </c>
      <c r="F423" s="181"/>
      <c r="G423" s="182">
        <f t="shared" si="56"/>
        <v>0</v>
      </c>
      <c r="H423" s="159">
        <v>0</v>
      </c>
      <c r="I423" s="158">
        <f t="shared" si="57"/>
        <v>0</v>
      </c>
      <c r="J423" s="159">
        <v>73.400000000000006</v>
      </c>
      <c r="K423" s="158">
        <f t="shared" si="58"/>
        <v>36.700000000000003</v>
      </c>
      <c r="L423" s="158">
        <v>15</v>
      </c>
      <c r="M423" s="158">
        <f t="shared" si="59"/>
        <v>0</v>
      </c>
      <c r="N423" s="158">
        <v>0</v>
      </c>
      <c r="O423" s="158">
        <f t="shared" si="60"/>
        <v>0</v>
      </c>
      <c r="P423" s="158">
        <v>0</v>
      </c>
      <c r="Q423" s="158">
        <f t="shared" si="61"/>
        <v>0</v>
      </c>
      <c r="R423" s="158"/>
      <c r="S423" s="158" t="s">
        <v>148</v>
      </c>
      <c r="T423" s="158" t="s">
        <v>149</v>
      </c>
      <c r="U423" s="158">
        <v>0.14868000000000001</v>
      </c>
      <c r="V423" s="158">
        <f t="shared" si="62"/>
        <v>7.0000000000000007E-2</v>
      </c>
      <c r="W423" s="158"/>
      <c r="X423" s="158" t="s">
        <v>150</v>
      </c>
      <c r="Y423" s="149"/>
      <c r="Z423" s="149"/>
      <c r="AA423" s="149"/>
      <c r="AB423" s="149"/>
      <c r="AC423" s="149"/>
      <c r="AD423" s="149"/>
      <c r="AE423" s="149"/>
      <c r="AF423" s="149"/>
      <c r="AG423" s="149" t="s">
        <v>151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ht="22.5" outlineLevel="1" x14ac:dyDescent="0.2">
      <c r="A424" s="177">
        <v>174</v>
      </c>
      <c r="B424" s="178" t="s">
        <v>718</v>
      </c>
      <c r="C424" s="185" t="s">
        <v>719</v>
      </c>
      <c r="D424" s="179" t="s">
        <v>198</v>
      </c>
      <c r="E424" s="180">
        <v>80</v>
      </c>
      <c r="F424" s="181"/>
      <c r="G424" s="182">
        <f t="shared" si="56"/>
        <v>0</v>
      </c>
      <c r="H424" s="159">
        <v>14.55</v>
      </c>
      <c r="I424" s="158">
        <f t="shared" si="57"/>
        <v>1164</v>
      </c>
      <c r="J424" s="159">
        <v>38.65</v>
      </c>
      <c r="K424" s="158">
        <f t="shared" si="58"/>
        <v>3092</v>
      </c>
      <c r="L424" s="158">
        <v>15</v>
      </c>
      <c r="M424" s="158">
        <f t="shared" si="59"/>
        <v>0</v>
      </c>
      <c r="N424" s="158">
        <v>1.6000000000000001E-4</v>
      </c>
      <c r="O424" s="158">
        <f t="shared" si="60"/>
        <v>0.01</v>
      </c>
      <c r="P424" s="158">
        <v>0</v>
      </c>
      <c r="Q424" s="158">
        <f t="shared" si="61"/>
        <v>0</v>
      </c>
      <c r="R424" s="158"/>
      <c r="S424" s="158" t="s">
        <v>148</v>
      </c>
      <c r="T424" s="158" t="s">
        <v>149</v>
      </c>
      <c r="U424" s="158">
        <v>7.0000000000000007E-2</v>
      </c>
      <c r="V424" s="158">
        <f t="shared" si="62"/>
        <v>5.6</v>
      </c>
      <c r="W424" s="158"/>
      <c r="X424" s="158" t="s">
        <v>150</v>
      </c>
      <c r="Y424" s="149"/>
      <c r="Z424" s="149"/>
      <c r="AA424" s="149"/>
      <c r="AB424" s="149"/>
      <c r="AC424" s="149"/>
      <c r="AD424" s="149"/>
      <c r="AE424" s="149"/>
      <c r="AF424" s="149"/>
      <c r="AG424" s="149" t="s">
        <v>151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ht="22.5" outlineLevel="1" x14ac:dyDescent="0.2">
      <c r="A425" s="177">
        <v>175</v>
      </c>
      <c r="B425" s="178" t="s">
        <v>406</v>
      </c>
      <c r="C425" s="185" t="s">
        <v>407</v>
      </c>
      <c r="D425" s="179" t="s">
        <v>198</v>
      </c>
      <c r="E425" s="180">
        <v>90</v>
      </c>
      <c r="F425" s="181"/>
      <c r="G425" s="182">
        <f t="shared" si="56"/>
        <v>0</v>
      </c>
      <c r="H425" s="159">
        <v>24.46</v>
      </c>
      <c r="I425" s="158">
        <f t="shared" si="57"/>
        <v>2201.4</v>
      </c>
      <c r="J425" s="159">
        <v>40.14</v>
      </c>
      <c r="K425" s="158">
        <f t="shared" si="58"/>
        <v>3612.6</v>
      </c>
      <c r="L425" s="158">
        <v>15</v>
      </c>
      <c r="M425" s="158">
        <f t="shared" si="59"/>
        <v>0</v>
      </c>
      <c r="N425" s="158">
        <v>2.1000000000000001E-4</v>
      </c>
      <c r="O425" s="158">
        <f t="shared" si="60"/>
        <v>0.02</v>
      </c>
      <c r="P425" s="158">
        <v>0</v>
      </c>
      <c r="Q425" s="158">
        <f t="shared" si="61"/>
        <v>0</v>
      </c>
      <c r="R425" s="158"/>
      <c r="S425" s="158" t="s">
        <v>148</v>
      </c>
      <c r="T425" s="158" t="s">
        <v>149</v>
      </c>
      <c r="U425" s="158">
        <v>7.0000000000000007E-2</v>
      </c>
      <c r="V425" s="158">
        <f t="shared" si="62"/>
        <v>6.3</v>
      </c>
      <c r="W425" s="158"/>
      <c r="X425" s="158" t="s">
        <v>150</v>
      </c>
      <c r="Y425" s="149"/>
      <c r="Z425" s="149"/>
      <c r="AA425" s="149"/>
      <c r="AB425" s="149"/>
      <c r="AC425" s="149"/>
      <c r="AD425" s="149"/>
      <c r="AE425" s="149"/>
      <c r="AF425" s="149"/>
      <c r="AG425" s="149" t="s">
        <v>151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77">
        <v>176</v>
      </c>
      <c r="B426" s="178" t="s">
        <v>408</v>
      </c>
      <c r="C426" s="185" t="s">
        <v>409</v>
      </c>
      <c r="D426" s="179" t="s">
        <v>195</v>
      </c>
      <c r="E426" s="180">
        <v>23</v>
      </c>
      <c r="F426" s="181"/>
      <c r="G426" s="182">
        <f t="shared" si="56"/>
        <v>0</v>
      </c>
      <c r="H426" s="159">
        <v>0</v>
      </c>
      <c r="I426" s="158">
        <f t="shared" si="57"/>
        <v>0</v>
      </c>
      <c r="J426" s="159">
        <v>163</v>
      </c>
      <c r="K426" s="158">
        <f t="shared" si="58"/>
        <v>3749</v>
      </c>
      <c r="L426" s="158">
        <v>15</v>
      </c>
      <c r="M426" s="158">
        <f t="shared" si="59"/>
        <v>0</v>
      </c>
      <c r="N426" s="158">
        <v>0</v>
      </c>
      <c r="O426" s="158">
        <f t="shared" si="60"/>
        <v>0</v>
      </c>
      <c r="P426" s="158">
        <v>0</v>
      </c>
      <c r="Q426" s="158">
        <f t="shared" si="61"/>
        <v>0</v>
      </c>
      <c r="R426" s="158"/>
      <c r="S426" s="158" t="s">
        <v>148</v>
      </c>
      <c r="T426" s="158" t="s">
        <v>149</v>
      </c>
      <c r="U426" s="158">
        <v>0.33050000000000002</v>
      </c>
      <c r="V426" s="158">
        <f t="shared" si="62"/>
        <v>7.6</v>
      </c>
      <c r="W426" s="158"/>
      <c r="X426" s="158" t="s">
        <v>150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151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77">
        <v>177</v>
      </c>
      <c r="B427" s="178" t="s">
        <v>410</v>
      </c>
      <c r="C427" s="185" t="s">
        <v>411</v>
      </c>
      <c r="D427" s="179" t="s">
        <v>195</v>
      </c>
      <c r="E427" s="180">
        <v>1</v>
      </c>
      <c r="F427" s="181"/>
      <c r="G427" s="182">
        <f t="shared" si="56"/>
        <v>0</v>
      </c>
      <c r="H427" s="159">
        <v>0</v>
      </c>
      <c r="I427" s="158">
        <f t="shared" si="57"/>
        <v>0</v>
      </c>
      <c r="J427" s="159">
        <v>172.5</v>
      </c>
      <c r="K427" s="158">
        <f t="shared" si="58"/>
        <v>172.5</v>
      </c>
      <c r="L427" s="158">
        <v>15</v>
      </c>
      <c r="M427" s="158">
        <f t="shared" si="59"/>
        <v>0</v>
      </c>
      <c r="N427" s="158">
        <v>0</v>
      </c>
      <c r="O427" s="158">
        <f t="shared" si="60"/>
        <v>0</v>
      </c>
      <c r="P427" s="158">
        <v>0</v>
      </c>
      <c r="Q427" s="158">
        <f t="shared" si="61"/>
        <v>0</v>
      </c>
      <c r="R427" s="158"/>
      <c r="S427" s="158" t="s">
        <v>148</v>
      </c>
      <c r="T427" s="158" t="s">
        <v>149</v>
      </c>
      <c r="U427" s="158">
        <v>0.35</v>
      </c>
      <c r="V427" s="158">
        <f t="shared" si="62"/>
        <v>0.35</v>
      </c>
      <c r="W427" s="158"/>
      <c r="X427" s="158" t="s">
        <v>150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151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77">
        <v>178</v>
      </c>
      <c r="B428" s="178" t="s">
        <v>720</v>
      </c>
      <c r="C428" s="185" t="s">
        <v>721</v>
      </c>
      <c r="D428" s="179" t="s">
        <v>214</v>
      </c>
      <c r="E428" s="180">
        <v>1</v>
      </c>
      <c r="F428" s="181"/>
      <c r="G428" s="182">
        <f t="shared" si="56"/>
        <v>0</v>
      </c>
      <c r="H428" s="159">
        <v>0</v>
      </c>
      <c r="I428" s="158">
        <f t="shared" si="57"/>
        <v>0</v>
      </c>
      <c r="J428" s="159">
        <v>1500</v>
      </c>
      <c r="K428" s="158">
        <f t="shared" si="58"/>
        <v>1500</v>
      </c>
      <c r="L428" s="158">
        <v>15</v>
      </c>
      <c r="M428" s="158">
        <f t="shared" si="59"/>
        <v>0</v>
      </c>
      <c r="N428" s="158">
        <v>0</v>
      </c>
      <c r="O428" s="158">
        <f t="shared" si="60"/>
        <v>0</v>
      </c>
      <c r="P428" s="158">
        <v>0</v>
      </c>
      <c r="Q428" s="158">
        <f t="shared" si="61"/>
        <v>0</v>
      </c>
      <c r="R428" s="158"/>
      <c r="S428" s="158" t="s">
        <v>215</v>
      </c>
      <c r="T428" s="158" t="s">
        <v>149</v>
      </c>
      <c r="U428" s="158">
        <v>0</v>
      </c>
      <c r="V428" s="158">
        <f t="shared" si="62"/>
        <v>0</v>
      </c>
      <c r="W428" s="158"/>
      <c r="X428" s="158" t="s">
        <v>150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151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77">
        <v>179</v>
      </c>
      <c r="B429" s="178" t="s">
        <v>412</v>
      </c>
      <c r="C429" s="185" t="s">
        <v>413</v>
      </c>
      <c r="D429" s="179" t="s">
        <v>147</v>
      </c>
      <c r="E429" s="180">
        <v>4</v>
      </c>
      <c r="F429" s="181"/>
      <c r="G429" s="182">
        <f t="shared" si="56"/>
        <v>0</v>
      </c>
      <c r="H429" s="159">
        <v>0</v>
      </c>
      <c r="I429" s="158">
        <f t="shared" si="57"/>
        <v>0</v>
      </c>
      <c r="J429" s="159">
        <v>518</v>
      </c>
      <c r="K429" s="158">
        <f t="shared" si="58"/>
        <v>2072</v>
      </c>
      <c r="L429" s="158">
        <v>15</v>
      </c>
      <c r="M429" s="158">
        <f t="shared" si="59"/>
        <v>0</v>
      </c>
      <c r="N429" s="158">
        <v>0</v>
      </c>
      <c r="O429" s="158">
        <f t="shared" si="60"/>
        <v>0</v>
      </c>
      <c r="P429" s="158">
        <v>0</v>
      </c>
      <c r="Q429" s="158">
        <f t="shared" si="61"/>
        <v>0</v>
      </c>
      <c r="R429" s="158"/>
      <c r="S429" s="158" t="s">
        <v>215</v>
      </c>
      <c r="T429" s="158" t="s">
        <v>149</v>
      </c>
      <c r="U429" s="158">
        <v>0</v>
      </c>
      <c r="V429" s="158">
        <f t="shared" si="62"/>
        <v>0</v>
      </c>
      <c r="W429" s="158"/>
      <c r="X429" s="158" t="s">
        <v>150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151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77">
        <v>180</v>
      </c>
      <c r="B430" s="178" t="s">
        <v>722</v>
      </c>
      <c r="C430" s="185" t="s">
        <v>723</v>
      </c>
      <c r="D430" s="179" t="s">
        <v>147</v>
      </c>
      <c r="E430" s="180">
        <v>4</v>
      </c>
      <c r="F430" s="181"/>
      <c r="G430" s="182">
        <f t="shared" si="56"/>
        <v>0</v>
      </c>
      <c r="H430" s="159">
        <v>0</v>
      </c>
      <c r="I430" s="158">
        <f t="shared" si="57"/>
        <v>0</v>
      </c>
      <c r="J430" s="159">
        <v>350</v>
      </c>
      <c r="K430" s="158">
        <f t="shared" si="58"/>
        <v>1400</v>
      </c>
      <c r="L430" s="158">
        <v>15</v>
      </c>
      <c r="M430" s="158">
        <f t="shared" si="59"/>
        <v>0</v>
      </c>
      <c r="N430" s="158">
        <v>0</v>
      </c>
      <c r="O430" s="158">
        <f t="shared" si="60"/>
        <v>0</v>
      </c>
      <c r="P430" s="158">
        <v>0</v>
      </c>
      <c r="Q430" s="158">
        <f t="shared" si="61"/>
        <v>0</v>
      </c>
      <c r="R430" s="158"/>
      <c r="S430" s="158" t="s">
        <v>215</v>
      </c>
      <c r="T430" s="158" t="s">
        <v>149</v>
      </c>
      <c r="U430" s="158">
        <v>0</v>
      </c>
      <c r="V430" s="158">
        <f t="shared" si="62"/>
        <v>0</v>
      </c>
      <c r="W430" s="158"/>
      <c r="X430" s="158" t="s">
        <v>150</v>
      </c>
      <c r="Y430" s="149"/>
      <c r="Z430" s="149"/>
      <c r="AA430" s="149"/>
      <c r="AB430" s="149"/>
      <c r="AC430" s="149"/>
      <c r="AD430" s="149"/>
      <c r="AE430" s="149"/>
      <c r="AF430" s="149"/>
      <c r="AG430" s="149" t="s">
        <v>151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77">
        <v>181</v>
      </c>
      <c r="B431" s="178" t="s">
        <v>724</v>
      </c>
      <c r="C431" s="185" t="s">
        <v>725</v>
      </c>
      <c r="D431" s="179" t="s">
        <v>248</v>
      </c>
      <c r="E431" s="180">
        <v>1</v>
      </c>
      <c r="F431" s="181"/>
      <c r="G431" s="182">
        <f t="shared" si="56"/>
        <v>0</v>
      </c>
      <c r="H431" s="159">
        <v>860</v>
      </c>
      <c r="I431" s="158">
        <f t="shared" si="57"/>
        <v>860</v>
      </c>
      <c r="J431" s="159">
        <v>0</v>
      </c>
      <c r="K431" s="158">
        <f t="shared" si="58"/>
        <v>0</v>
      </c>
      <c r="L431" s="158">
        <v>15</v>
      </c>
      <c r="M431" s="158">
        <f t="shared" si="59"/>
        <v>0</v>
      </c>
      <c r="N431" s="158">
        <v>0</v>
      </c>
      <c r="O431" s="158">
        <f t="shared" si="60"/>
        <v>0</v>
      </c>
      <c r="P431" s="158">
        <v>0</v>
      </c>
      <c r="Q431" s="158">
        <f t="shared" si="61"/>
        <v>0</v>
      </c>
      <c r="R431" s="158"/>
      <c r="S431" s="158" t="s">
        <v>215</v>
      </c>
      <c r="T431" s="158" t="s">
        <v>149</v>
      </c>
      <c r="U431" s="158">
        <v>0</v>
      </c>
      <c r="V431" s="158">
        <f t="shared" si="62"/>
        <v>0</v>
      </c>
      <c r="W431" s="158"/>
      <c r="X431" s="158" t="s">
        <v>250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251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77">
        <v>182</v>
      </c>
      <c r="B432" s="178" t="s">
        <v>726</v>
      </c>
      <c r="C432" s="185" t="s">
        <v>727</v>
      </c>
      <c r="D432" s="179" t="s">
        <v>198</v>
      </c>
      <c r="E432" s="180">
        <v>12</v>
      </c>
      <c r="F432" s="181"/>
      <c r="G432" s="182">
        <f t="shared" si="56"/>
        <v>0</v>
      </c>
      <c r="H432" s="159">
        <v>17.2</v>
      </c>
      <c r="I432" s="158">
        <f t="shared" si="57"/>
        <v>206.4</v>
      </c>
      <c r="J432" s="159">
        <v>0</v>
      </c>
      <c r="K432" s="158">
        <f t="shared" si="58"/>
        <v>0</v>
      </c>
      <c r="L432" s="158">
        <v>15</v>
      </c>
      <c r="M432" s="158">
        <f t="shared" si="59"/>
        <v>0</v>
      </c>
      <c r="N432" s="158">
        <v>8.0000000000000007E-5</v>
      </c>
      <c r="O432" s="158">
        <f t="shared" si="60"/>
        <v>0</v>
      </c>
      <c r="P432" s="158">
        <v>0</v>
      </c>
      <c r="Q432" s="158">
        <f t="shared" si="61"/>
        <v>0</v>
      </c>
      <c r="R432" s="158" t="s">
        <v>249</v>
      </c>
      <c r="S432" s="158" t="s">
        <v>148</v>
      </c>
      <c r="T432" s="158" t="s">
        <v>149</v>
      </c>
      <c r="U432" s="158">
        <v>0</v>
      </c>
      <c r="V432" s="158">
        <f t="shared" si="62"/>
        <v>0</v>
      </c>
      <c r="W432" s="158"/>
      <c r="X432" s="158" t="s">
        <v>250</v>
      </c>
      <c r="Y432" s="149"/>
      <c r="Z432" s="149"/>
      <c r="AA432" s="149"/>
      <c r="AB432" s="149"/>
      <c r="AC432" s="149"/>
      <c r="AD432" s="149"/>
      <c r="AE432" s="149"/>
      <c r="AF432" s="149"/>
      <c r="AG432" s="149" t="s">
        <v>251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77">
        <v>183</v>
      </c>
      <c r="B433" s="178" t="s">
        <v>414</v>
      </c>
      <c r="C433" s="185" t="s">
        <v>415</v>
      </c>
      <c r="D433" s="179" t="s">
        <v>198</v>
      </c>
      <c r="E433" s="180">
        <v>0.5</v>
      </c>
      <c r="F433" s="181"/>
      <c r="G433" s="182">
        <f t="shared" si="56"/>
        <v>0</v>
      </c>
      <c r="H433" s="159">
        <v>21.2</v>
      </c>
      <c r="I433" s="158">
        <f t="shared" si="57"/>
        <v>10.6</v>
      </c>
      <c r="J433" s="159">
        <v>0</v>
      </c>
      <c r="K433" s="158">
        <f t="shared" si="58"/>
        <v>0</v>
      </c>
      <c r="L433" s="158">
        <v>15</v>
      </c>
      <c r="M433" s="158">
        <f t="shared" si="59"/>
        <v>0</v>
      </c>
      <c r="N433" s="158">
        <v>6.0000000000000002E-5</v>
      </c>
      <c r="O433" s="158">
        <f t="shared" si="60"/>
        <v>0</v>
      </c>
      <c r="P433" s="158">
        <v>0</v>
      </c>
      <c r="Q433" s="158">
        <f t="shared" si="61"/>
        <v>0</v>
      </c>
      <c r="R433" s="158" t="s">
        <v>249</v>
      </c>
      <c r="S433" s="158" t="s">
        <v>148</v>
      </c>
      <c r="T433" s="158" t="s">
        <v>149</v>
      </c>
      <c r="U433" s="158">
        <v>0</v>
      </c>
      <c r="V433" s="158">
        <f t="shared" si="62"/>
        <v>0</v>
      </c>
      <c r="W433" s="158"/>
      <c r="X433" s="158" t="s">
        <v>250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251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2.5" outlineLevel="1" x14ac:dyDescent="0.2">
      <c r="A434" s="177">
        <v>184</v>
      </c>
      <c r="B434" s="178" t="s">
        <v>416</v>
      </c>
      <c r="C434" s="185" t="s">
        <v>417</v>
      </c>
      <c r="D434" s="179" t="s">
        <v>195</v>
      </c>
      <c r="E434" s="180">
        <v>9</v>
      </c>
      <c r="F434" s="181"/>
      <c r="G434" s="182">
        <f t="shared" si="56"/>
        <v>0</v>
      </c>
      <c r="H434" s="159">
        <v>143.5</v>
      </c>
      <c r="I434" s="158">
        <f t="shared" si="57"/>
        <v>1291.5</v>
      </c>
      <c r="J434" s="159">
        <v>0</v>
      </c>
      <c r="K434" s="158">
        <f t="shared" si="58"/>
        <v>0</v>
      </c>
      <c r="L434" s="158">
        <v>15</v>
      </c>
      <c r="M434" s="158">
        <f t="shared" si="59"/>
        <v>0</v>
      </c>
      <c r="N434" s="158">
        <v>1.0000000000000001E-5</v>
      </c>
      <c r="O434" s="158">
        <f t="shared" si="60"/>
        <v>0</v>
      </c>
      <c r="P434" s="158">
        <v>0</v>
      </c>
      <c r="Q434" s="158">
        <f t="shared" si="61"/>
        <v>0</v>
      </c>
      <c r="R434" s="158" t="s">
        <v>249</v>
      </c>
      <c r="S434" s="158" t="s">
        <v>148</v>
      </c>
      <c r="T434" s="158" t="s">
        <v>149</v>
      </c>
      <c r="U434" s="158">
        <v>0</v>
      </c>
      <c r="V434" s="158">
        <f t="shared" si="62"/>
        <v>0</v>
      </c>
      <c r="W434" s="158"/>
      <c r="X434" s="158" t="s">
        <v>250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251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77">
        <v>185</v>
      </c>
      <c r="B435" s="178" t="s">
        <v>418</v>
      </c>
      <c r="C435" s="185" t="s">
        <v>419</v>
      </c>
      <c r="D435" s="179" t="s">
        <v>195</v>
      </c>
      <c r="E435" s="180">
        <v>1</v>
      </c>
      <c r="F435" s="181"/>
      <c r="G435" s="182">
        <f t="shared" si="56"/>
        <v>0</v>
      </c>
      <c r="H435" s="159">
        <v>557</v>
      </c>
      <c r="I435" s="158">
        <f t="shared" si="57"/>
        <v>557</v>
      </c>
      <c r="J435" s="159">
        <v>0</v>
      </c>
      <c r="K435" s="158">
        <f t="shared" si="58"/>
        <v>0</v>
      </c>
      <c r="L435" s="158">
        <v>15</v>
      </c>
      <c r="M435" s="158">
        <f t="shared" si="59"/>
        <v>0</v>
      </c>
      <c r="N435" s="158">
        <v>2.4000000000000001E-4</v>
      </c>
      <c r="O435" s="158">
        <f t="shared" si="60"/>
        <v>0</v>
      </c>
      <c r="P435" s="158">
        <v>0</v>
      </c>
      <c r="Q435" s="158">
        <f t="shared" si="61"/>
        <v>0</v>
      </c>
      <c r="R435" s="158" t="s">
        <v>249</v>
      </c>
      <c r="S435" s="158" t="s">
        <v>148</v>
      </c>
      <c r="T435" s="158" t="s">
        <v>149</v>
      </c>
      <c r="U435" s="158">
        <v>0</v>
      </c>
      <c r="V435" s="158">
        <f t="shared" si="62"/>
        <v>0</v>
      </c>
      <c r="W435" s="158"/>
      <c r="X435" s="158" t="s">
        <v>250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251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77">
        <v>186</v>
      </c>
      <c r="B436" s="178" t="s">
        <v>420</v>
      </c>
      <c r="C436" s="185" t="s">
        <v>421</v>
      </c>
      <c r="D436" s="179" t="s">
        <v>195</v>
      </c>
      <c r="E436" s="180">
        <v>9</v>
      </c>
      <c r="F436" s="181"/>
      <c r="G436" s="182">
        <f t="shared" si="56"/>
        <v>0</v>
      </c>
      <c r="H436" s="159">
        <v>48.6</v>
      </c>
      <c r="I436" s="158">
        <f t="shared" si="57"/>
        <v>437.4</v>
      </c>
      <c r="J436" s="159">
        <v>0</v>
      </c>
      <c r="K436" s="158">
        <f t="shared" si="58"/>
        <v>0</v>
      </c>
      <c r="L436" s="158">
        <v>15</v>
      </c>
      <c r="M436" s="158">
        <f t="shared" si="59"/>
        <v>0</v>
      </c>
      <c r="N436" s="158">
        <v>1.0000000000000001E-5</v>
      </c>
      <c r="O436" s="158">
        <f t="shared" si="60"/>
        <v>0</v>
      </c>
      <c r="P436" s="158">
        <v>0</v>
      </c>
      <c r="Q436" s="158">
        <f t="shared" si="61"/>
        <v>0</v>
      </c>
      <c r="R436" s="158" t="s">
        <v>249</v>
      </c>
      <c r="S436" s="158" t="s">
        <v>148</v>
      </c>
      <c r="T436" s="158" t="s">
        <v>149</v>
      </c>
      <c r="U436" s="158">
        <v>0</v>
      </c>
      <c r="V436" s="158">
        <f t="shared" si="62"/>
        <v>0</v>
      </c>
      <c r="W436" s="158"/>
      <c r="X436" s="158" t="s">
        <v>250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251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77">
        <v>187</v>
      </c>
      <c r="B437" s="178" t="s">
        <v>422</v>
      </c>
      <c r="C437" s="185" t="s">
        <v>423</v>
      </c>
      <c r="D437" s="179" t="s">
        <v>195</v>
      </c>
      <c r="E437" s="180">
        <v>9</v>
      </c>
      <c r="F437" s="181"/>
      <c r="G437" s="182">
        <f t="shared" si="56"/>
        <v>0</v>
      </c>
      <c r="H437" s="159">
        <v>30.8</v>
      </c>
      <c r="I437" s="158">
        <f t="shared" si="57"/>
        <v>277.2</v>
      </c>
      <c r="J437" s="159">
        <v>0</v>
      </c>
      <c r="K437" s="158">
        <f t="shared" si="58"/>
        <v>0</v>
      </c>
      <c r="L437" s="158">
        <v>15</v>
      </c>
      <c r="M437" s="158">
        <f t="shared" si="59"/>
        <v>0</v>
      </c>
      <c r="N437" s="158">
        <v>5.0000000000000002E-5</v>
      </c>
      <c r="O437" s="158">
        <f t="shared" si="60"/>
        <v>0</v>
      </c>
      <c r="P437" s="158">
        <v>0</v>
      </c>
      <c r="Q437" s="158">
        <f t="shared" si="61"/>
        <v>0</v>
      </c>
      <c r="R437" s="158" t="s">
        <v>249</v>
      </c>
      <c r="S437" s="158" t="s">
        <v>148</v>
      </c>
      <c r="T437" s="158" t="s">
        <v>149</v>
      </c>
      <c r="U437" s="158">
        <v>0</v>
      </c>
      <c r="V437" s="158">
        <f t="shared" si="62"/>
        <v>0</v>
      </c>
      <c r="W437" s="158"/>
      <c r="X437" s="158" t="s">
        <v>250</v>
      </c>
      <c r="Y437" s="149"/>
      <c r="Z437" s="149"/>
      <c r="AA437" s="149"/>
      <c r="AB437" s="149"/>
      <c r="AC437" s="149"/>
      <c r="AD437" s="149"/>
      <c r="AE437" s="149"/>
      <c r="AF437" s="149"/>
      <c r="AG437" s="149" t="s">
        <v>251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77">
        <v>188</v>
      </c>
      <c r="B438" s="178" t="s">
        <v>424</v>
      </c>
      <c r="C438" s="185" t="s">
        <v>425</v>
      </c>
      <c r="D438" s="179" t="s">
        <v>195</v>
      </c>
      <c r="E438" s="180">
        <v>1</v>
      </c>
      <c r="F438" s="181"/>
      <c r="G438" s="182">
        <f t="shared" si="56"/>
        <v>0</v>
      </c>
      <c r="H438" s="159">
        <v>42.3</v>
      </c>
      <c r="I438" s="158">
        <f t="shared" si="57"/>
        <v>42.3</v>
      </c>
      <c r="J438" s="159">
        <v>0</v>
      </c>
      <c r="K438" s="158">
        <f t="shared" si="58"/>
        <v>0</v>
      </c>
      <c r="L438" s="158">
        <v>15</v>
      </c>
      <c r="M438" s="158">
        <f t="shared" si="59"/>
        <v>0</v>
      </c>
      <c r="N438" s="158">
        <v>0</v>
      </c>
      <c r="O438" s="158">
        <f t="shared" si="60"/>
        <v>0</v>
      </c>
      <c r="P438" s="158">
        <v>0</v>
      </c>
      <c r="Q438" s="158">
        <f t="shared" si="61"/>
        <v>0</v>
      </c>
      <c r="R438" s="158" t="s">
        <v>249</v>
      </c>
      <c r="S438" s="158" t="s">
        <v>148</v>
      </c>
      <c r="T438" s="158" t="s">
        <v>149</v>
      </c>
      <c r="U438" s="158">
        <v>0</v>
      </c>
      <c r="V438" s="158">
        <f t="shared" si="62"/>
        <v>0</v>
      </c>
      <c r="W438" s="158"/>
      <c r="X438" s="158" t="s">
        <v>250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251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77">
        <v>189</v>
      </c>
      <c r="B439" s="178" t="s">
        <v>426</v>
      </c>
      <c r="C439" s="185" t="s">
        <v>427</v>
      </c>
      <c r="D439" s="179" t="s">
        <v>195</v>
      </c>
      <c r="E439" s="180">
        <v>23</v>
      </c>
      <c r="F439" s="181"/>
      <c r="G439" s="182">
        <f t="shared" si="56"/>
        <v>0</v>
      </c>
      <c r="H439" s="159">
        <v>13</v>
      </c>
      <c r="I439" s="158">
        <f t="shared" si="57"/>
        <v>299</v>
      </c>
      <c r="J439" s="159">
        <v>0</v>
      </c>
      <c r="K439" s="158">
        <f t="shared" si="58"/>
        <v>0</v>
      </c>
      <c r="L439" s="158">
        <v>15</v>
      </c>
      <c r="M439" s="158">
        <f t="shared" si="59"/>
        <v>0</v>
      </c>
      <c r="N439" s="158">
        <v>4.0000000000000003E-5</v>
      </c>
      <c r="O439" s="158">
        <f t="shared" si="60"/>
        <v>0</v>
      </c>
      <c r="P439" s="158">
        <v>0</v>
      </c>
      <c r="Q439" s="158">
        <f t="shared" si="61"/>
        <v>0</v>
      </c>
      <c r="R439" s="158" t="s">
        <v>249</v>
      </c>
      <c r="S439" s="158" t="s">
        <v>148</v>
      </c>
      <c r="T439" s="158" t="s">
        <v>149</v>
      </c>
      <c r="U439" s="158">
        <v>0</v>
      </c>
      <c r="V439" s="158">
        <f t="shared" si="62"/>
        <v>0</v>
      </c>
      <c r="W439" s="158"/>
      <c r="X439" s="158" t="s">
        <v>250</v>
      </c>
      <c r="Y439" s="149"/>
      <c r="Z439" s="149"/>
      <c r="AA439" s="149"/>
      <c r="AB439" s="149"/>
      <c r="AC439" s="149"/>
      <c r="AD439" s="149"/>
      <c r="AE439" s="149"/>
      <c r="AF439" s="149"/>
      <c r="AG439" s="149" t="s">
        <v>251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77">
        <v>190</v>
      </c>
      <c r="B440" s="178" t="s">
        <v>428</v>
      </c>
      <c r="C440" s="185" t="s">
        <v>429</v>
      </c>
      <c r="D440" s="179" t="s">
        <v>195</v>
      </c>
      <c r="E440" s="180">
        <v>6</v>
      </c>
      <c r="F440" s="181"/>
      <c r="G440" s="182">
        <f t="shared" si="56"/>
        <v>0</v>
      </c>
      <c r="H440" s="159">
        <v>1043</v>
      </c>
      <c r="I440" s="158">
        <f t="shared" si="57"/>
        <v>6258</v>
      </c>
      <c r="J440" s="159">
        <v>0</v>
      </c>
      <c r="K440" s="158">
        <f t="shared" si="58"/>
        <v>0</v>
      </c>
      <c r="L440" s="158">
        <v>15</v>
      </c>
      <c r="M440" s="158">
        <f t="shared" si="59"/>
        <v>0</v>
      </c>
      <c r="N440" s="158">
        <v>4.0000000000000001E-3</v>
      </c>
      <c r="O440" s="158">
        <f t="shared" si="60"/>
        <v>0.02</v>
      </c>
      <c r="P440" s="158">
        <v>0</v>
      </c>
      <c r="Q440" s="158">
        <f t="shared" si="61"/>
        <v>0</v>
      </c>
      <c r="R440" s="158" t="s">
        <v>249</v>
      </c>
      <c r="S440" s="158" t="s">
        <v>148</v>
      </c>
      <c r="T440" s="158" t="s">
        <v>149</v>
      </c>
      <c r="U440" s="158">
        <v>0</v>
      </c>
      <c r="V440" s="158">
        <f t="shared" si="62"/>
        <v>0</v>
      </c>
      <c r="W440" s="158"/>
      <c r="X440" s="158" t="s">
        <v>250</v>
      </c>
      <c r="Y440" s="149"/>
      <c r="Z440" s="149"/>
      <c r="AA440" s="149"/>
      <c r="AB440" s="149"/>
      <c r="AC440" s="149"/>
      <c r="AD440" s="149"/>
      <c r="AE440" s="149"/>
      <c r="AF440" s="149"/>
      <c r="AG440" s="149" t="s">
        <v>251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77">
        <v>191</v>
      </c>
      <c r="B441" s="178" t="s">
        <v>430</v>
      </c>
      <c r="C441" s="185" t="s">
        <v>431</v>
      </c>
      <c r="D441" s="179" t="s">
        <v>195</v>
      </c>
      <c r="E441" s="180">
        <v>1</v>
      </c>
      <c r="F441" s="181"/>
      <c r="G441" s="182">
        <f t="shared" si="56"/>
        <v>0</v>
      </c>
      <c r="H441" s="159">
        <v>1210</v>
      </c>
      <c r="I441" s="158">
        <f t="shared" si="57"/>
        <v>1210</v>
      </c>
      <c r="J441" s="159">
        <v>0</v>
      </c>
      <c r="K441" s="158">
        <f t="shared" si="58"/>
        <v>0</v>
      </c>
      <c r="L441" s="158">
        <v>15</v>
      </c>
      <c r="M441" s="158">
        <f t="shared" si="59"/>
        <v>0</v>
      </c>
      <c r="N441" s="158">
        <v>4.0000000000000001E-3</v>
      </c>
      <c r="O441" s="158">
        <f t="shared" si="60"/>
        <v>0</v>
      </c>
      <c r="P441" s="158">
        <v>0</v>
      </c>
      <c r="Q441" s="158">
        <f t="shared" si="61"/>
        <v>0</v>
      </c>
      <c r="R441" s="158"/>
      <c r="S441" s="158" t="s">
        <v>215</v>
      </c>
      <c r="T441" s="158" t="s">
        <v>149</v>
      </c>
      <c r="U441" s="158">
        <v>0</v>
      </c>
      <c r="V441" s="158">
        <f t="shared" si="62"/>
        <v>0</v>
      </c>
      <c r="W441" s="158"/>
      <c r="X441" s="158" t="s">
        <v>250</v>
      </c>
      <c r="Y441" s="149"/>
      <c r="Z441" s="149"/>
      <c r="AA441" s="149"/>
      <c r="AB441" s="149"/>
      <c r="AC441" s="149"/>
      <c r="AD441" s="149"/>
      <c r="AE441" s="149"/>
      <c r="AF441" s="149"/>
      <c r="AG441" s="149" t="s">
        <v>251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77">
        <v>192</v>
      </c>
      <c r="B442" s="178" t="s">
        <v>432</v>
      </c>
      <c r="C442" s="185" t="s">
        <v>433</v>
      </c>
      <c r="D442" s="179" t="s">
        <v>195</v>
      </c>
      <c r="E442" s="180">
        <v>1</v>
      </c>
      <c r="F442" s="181"/>
      <c r="G442" s="182">
        <f t="shared" si="56"/>
        <v>0</v>
      </c>
      <c r="H442" s="159">
        <v>978</v>
      </c>
      <c r="I442" s="158">
        <f t="shared" si="57"/>
        <v>978</v>
      </c>
      <c r="J442" s="159">
        <v>0</v>
      </c>
      <c r="K442" s="158">
        <f t="shared" si="58"/>
        <v>0</v>
      </c>
      <c r="L442" s="158">
        <v>15</v>
      </c>
      <c r="M442" s="158">
        <f t="shared" si="59"/>
        <v>0</v>
      </c>
      <c r="N442" s="158">
        <v>2.63E-2</v>
      </c>
      <c r="O442" s="158">
        <f t="shared" si="60"/>
        <v>0.03</v>
      </c>
      <c r="P442" s="158">
        <v>0</v>
      </c>
      <c r="Q442" s="158">
        <f t="shared" si="61"/>
        <v>0</v>
      </c>
      <c r="R442" s="158"/>
      <c r="S442" s="158" t="s">
        <v>215</v>
      </c>
      <c r="T442" s="158" t="s">
        <v>149</v>
      </c>
      <c r="U442" s="158">
        <v>0</v>
      </c>
      <c r="V442" s="158">
        <f t="shared" si="62"/>
        <v>0</v>
      </c>
      <c r="W442" s="158"/>
      <c r="X442" s="158" t="s">
        <v>250</v>
      </c>
      <c r="Y442" s="149"/>
      <c r="Z442" s="149"/>
      <c r="AA442" s="149"/>
      <c r="AB442" s="149"/>
      <c r="AC442" s="149"/>
      <c r="AD442" s="149"/>
      <c r="AE442" s="149"/>
      <c r="AF442" s="149"/>
      <c r="AG442" s="149" t="s">
        <v>251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77">
        <v>193</v>
      </c>
      <c r="B443" s="178" t="s">
        <v>434</v>
      </c>
      <c r="C443" s="185" t="s">
        <v>435</v>
      </c>
      <c r="D443" s="179" t="s">
        <v>195</v>
      </c>
      <c r="E443" s="180">
        <v>2</v>
      </c>
      <c r="F443" s="181"/>
      <c r="G443" s="182">
        <f t="shared" si="56"/>
        <v>0</v>
      </c>
      <c r="H443" s="159">
        <v>199.5</v>
      </c>
      <c r="I443" s="158">
        <f t="shared" si="57"/>
        <v>399</v>
      </c>
      <c r="J443" s="159">
        <v>0</v>
      </c>
      <c r="K443" s="158">
        <f t="shared" si="58"/>
        <v>0</v>
      </c>
      <c r="L443" s="158">
        <v>15</v>
      </c>
      <c r="M443" s="158">
        <f t="shared" si="59"/>
        <v>0</v>
      </c>
      <c r="N443" s="158">
        <v>1.8000000000000001E-4</v>
      </c>
      <c r="O443" s="158">
        <f t="shared" si="60"/>
        <v>0</v>
      </c>
      <c r="P443" s="158">
        <v>0</v>
      </c>
      <c r="Q443" s="158">
        <f t="shared" si="61"/>
        <v>0</v>
      </c>
      <c r="R443" s="158" t="s">
        <v>249</v>
      </c>
      <c r="S443" s="158" t="s">
        <v>148</v>
      </c>
      <c r="T443" s="158" t="s">
        <v>149</v>
      </c>
      <c r="U443" s="158">
        <v>0</v>
      </c>
      <c r="V443" s="158">
        <f t="shared" si="62"/>
        <v>0</v>
      </c>
      <c r="W443" s="158"/>
      <c r="X443" s="158" t="s">
        <v>250</v>
      </c>
      <c r="Y443" s="149"/>
      <c r="Z443" s="149"/>
      <c r="AA443" s="149"/>
      <c r="AB443" s="149"/>
      <c r="AC443" s="149"/>
      <c r="AD443" s="149"/>
      <c r="AE443" s="149"/>
      <c r="AF443" s="149"/>
      <c r="AG443" s="149" t="s">
        <v>251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77">
        <v>194</v>
      </c>
      <c r="B444" s="178" t="s">
        <v>436</v>
      </c>
      <c r="C444" s="185" t="s">
        <v>437</v>
      </c>
      <c r="D444" s="179" t="s">
        <v>195</v>
      </c>
      <c r="E444" s="180">
        <v>1</v>
      </c>
      <c r="F444" s="181"/>
      <c r="G444" s="182">
        <f t="shared" si="56"/>
        <v>0</v>
      </c>
      <c r="H444" s="159">
        <v>145</v>
      </c>
      <c r="I444" s="158">
        <f t="shared" si="57"/>
        <v>145</v>
      </c>
      <c r="J444" s="159">
        <v>0</v>
      </c>
      <c r="K444" s="158">
        <f t="shared" si="58"/>
        <v>0</v>
      </c>
      <c r="L444" s="158">
        <v>15</v>
      </c>
      <c r="M444" s="158">
        <f t="shared" si="59"/>
        <v>0</v>
      </c>
      <c r="N444" s="158">
        <v>1.8000000000000001E-4</v>
      </c>
      <c r="O444" s="158">
        <f t="shared" si="60"/>
        <v>0</v>
      </c>
      <c r="P444" s="158">
        <v>0</v>
      </c>
      <c r="Q444" s="158">
        <f t="shared" si="61"/>
        <v>0</v>
      </c>
      <c r="R444" s="158" t="s">
        <v>249</v>
      </c>
      <c r="S444" s="158" t="s">
        <v>148</v>
      </c>
      <c r="T444" s="158" t="s">
        <v>149</v>
      </c>
      <c r="U444" s="158">
        <v>0</v>
      </c>
      <c r="V444" s="158">
        <f t="shared" si="62"/>
        <v>0</v>
      </c>
      <c r="W444" s="158"/>
      <c r="X444" s="158" t="s">
        <v>250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251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77">
        <v>195</v>
      </c>
      <c r="B445" s="178" t="s">
        <v>438</v>
      </c>
      <c r="C445" s="185" t="s">
        <v>439</v>
      </c>
      <c r="D445" s="179" t="s">
        <v>195</v>
      </c>
      <c r="E445" s="180">
        <v>1</v>
      </c>
      <c r="F445" s="181"/>
      <c r="G445" s="182">
        <f t="shared" si="56"/>
        <v>0</v>
      </c>
      <c r="H445" s="159">
        <v>378</v>
      </c>
      <c r="I445" s="158">
        <f t="shared" si="57"/>
        <v>378</v>
      </c>
      <c r="J445" s="159">
        <v>0</v>
      </c>
      <c r="K445" s="158">
        <f t="shared" si="58"/>
        <v>0</v>
      </c>
      <c r="L445" s="158">
        <v>15</v>
      </c>
      <c r="M445" s="158">
        <f t="shared" si="59"/>
        <v>0</v>
      </c>
      <c r="N445" s="158">
        <v>4.0000000000000002E-4</v>
      </c>
      <c r="O445" s="158">
        <f t="shared" si="60"/>
        <v>0</v>
      </c>
      <c r="P445" s="158">
        <v>0</v>
      </c>
      <c r="Q445" s="158">
        <f t="shared" si="61"/>
        <v>0</v>
      </c>
      <c r="R445" s="158" t="s">
        <v>249</v>
      </c>
      <c r="S445" s="158" t="s">
        <v>148</v>
      </c>
      <c r="T445" s="158" t="s">
        <v>149</v>
      </c>
      <c r="U445" s="158">
        <v>0</v>
      </c>
      <c r="V445" s="158">
        <f t="shared" si="62"/>
        <v>0</v>
      </c>
      <c r="W445" s="158"/>
      <c r="X445" s="158" t="s">
        <v>250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251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77">
        <v>196</v>
      </c>
      <c r="B446" s="178" t="s">
        <v>440</v>
      </c>
      <c r="C446" s="185" t="s">
        <v>441</v>
      </c>
      <c r="D446" s="179" t="s">
        <v>195</v>
      </c>
      <c r="E446" s="180">
        <v>1</v>
      </c>
      <c r="F446" s="181"/>
      <c r="G446" s="182">
        <f t="shared" si="56"/>
        <v>0</v>
      </c>
      <c r="H446" s="159">
        <v>885</v>
      </c>
      <c r="I446" s="158">
        <f t="shared" si="57"/>
        <v>885</v>
      </c>
      <c r="J446" s="159">
        <v>0</v>
      </c>
      <c r="K446" s="158">
        <f t="shared" si="58"/>
        <v>0</v>
      </c>
      <c r="L446" s="158">
        <v>15</v>
      </c>
      <c r="M446" s="158">
        <f t="shared" si="59"/>
        <v>0</v>
      </c>
      <c r="N446" s="158">
        <v>5.0000000000000001E-4</v>
      </c>
      <c r="O446" s="158">
        <f t="shared" si="60"/>
        <v>0</v>
      </c>
      <c r="P446" s="158">
        <v>0</v>
      </c>
      <c r="Q446" s="158">
        <f t="shared" si="61"/>
        <v>0</v>
      </c>
      <c r="R446" s="158" t="s">
        <v>249</v>
      </c>
      <c r="S446" s="158" t="s">
        <v>148</v>
      </c>
      <c r="T446" s="158" t="s">
        <v>149</v>
      </c>
      <c r="U446" s="158">
        <v>0</v>
      </c>
      <c r="V446" s="158">
        <f t="shared" si="62"/>
        <v>0</v>
      </c>
      <c r="W446" s="158"/>
      <c r="X446" s="158" t="s">
        <v>250</v>
      </c>
      <c r="Y446" s="149"/>
      <c r="Z446" s="149"/>
      <c r="AA446" s="149"/>
      <c r="AB446" s="149"/>
      <c r="AC446" s="149"/>
      <c r="AD446" s="149"/>
      <c r="AE446" s="149"/>
      <c r="AF446" s="149"/>
      <c r="AG446" s="149" t="s">
        <v>251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ht="22.5" outlineLevel="1" x14ac:dyDescent="0.2">
      <c r="A447" s="177">
        <v>197</v>
      </c>
      <c r="B447" s="178" t="s">
        <v>442</v>
      </c>
      <c r="C447" s="185" t="s">
        <v>443</v>
      </c>
      <c r="D447" s="179" t="s">
        <v>195</v>
      </c>
      <c r="E447" s="180">
        <v>2</v>
      </c>
      <c r="F447" s="181"/>
      <c r="G447" s="182">
        <f t="shared" si="56"/>
        <v>0</v>
      </c>
      <c r="H447" s="159">
        <v>1416</v>
      </c>
      <c r="I447" s="158">
        <f t="shared" si="57"/>
        <v>2832</v>
      </c>
      <c r="J447" s="159">
        <v>0</v>
      </c>
      <c r="K447" s="158">
        <f t="shared" si="58"/>
        <v>0</v>
      </c>
      <c r="L447" s="158">
        <v>15</v>
      </c>
      <c r="M447" s="158">
        <f t="shared" si="59"/>
        <v>0</v>
      </c>
      <c r="N447" s="158">
        <v>2.7E-4</v>
      </c>
      <c r="O447" s="158">
        <f t="shared" si="60"/>
        <v>0</v>
      </c>
      <c r="P447" s="158">
        <v>0</v>
      </c>
      <c r="Q447" s="158">
        <f t="shared" si="61"/>
        <v>0</v>
      </c>
      <c r="R447" s="158" t="s">
        <v>249</v>
      </c>
      <c r="S447" s="158" t="s">
        <v>148</v>
      </c>
      <c r="T447" s="158" t="s">
        <v>148</v>
      </c>
      <c r="U447" s="158">
        <v>0</v>
      </c>
      <c r="V447" s="158">
        <f t="shared" si="62"/>
        <v>0</v>
      </c>
      <c r="W447" s="158"/>
      <c r="X447" s="158" t="s">
        <v>250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251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77">
        <v>198</v>
      </c>
      <c r="B448" s="178" t="s">
        <v>444</v>
      </c>
      <c r="C448" s="185" t="s">
        <v>445</v>
      </c>
      <c r="D448" s="179" t="s">
        <v>446</v>
      </c>
      <c r="E448" s="180">
        <v>25</v>
      </c>
      <c r="F448" s="181"/>
      <c r="G448" s="182">
        <f t="shared" si="56"/>
        <v>0</v>
      </c>
      <c r="H448" s="159">
        <v>12</v>
      </c>
      <c r="I448" s="158">
        <f t="shared" si="57"/>
        <v>300</v>
      </c>
      <c r="J448" s="159">
        <v>0</v>
      </c>
      <c r="K448" s="158">
        <f t="shared" si="58"/>
        <v>0</v>
      </c>
      <c r="L448" s="158">
        <v>15</v>
      </c>
      <c r="M448" s="158">
        <f t="shared" si="59"/>
        <v>0</v>
      </c>
      <c r="N448" s="158">
        <v>1</v>
      </c>
      <c r="O448" s="158">
        <f t="shared" si="60"/>
        <v>25</v>
      </c>
      <c r="P448" s="158">
        <v>0</v>
      </c>
      <c r="Q448" s="158">
        <f t="shared" si="61"/>
        <v>0</v>
      </c>
      <c r="R448" s="158" t="s">
        <v>249</v>
      </c>
      <c r="S448" s="158" t="s">
        <v>148</v>
      </c>
      <c r="T448" s="158" t="s">
        <v>149</v>
      </c>
      <c r="U448" s="158">
        <v>0</v>
      </c>
      <c r="V448" s="158">
        <f t="shared" si="62"/>
        <v>0</v>
      </c>
      <c r="W448" s="158"/>
      <c r="X448" s="158" t="s">
        <v>250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251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77">
        <v>199</v>
      </c>
      <c r="B449" s="178" t="s">
        <v>447</v>
      </c>
      <c r="C449" s="185" t="s">
        <v>728</v>
      </c>
      <c r="D449" s="179" t="s">
        <v>214</v>
      </c>
      <c r="E449" s="180">
        <v>1</v>
      </c>
      <c r="F449" s="181"/>
      <c r="G449" s="182">
        <f t="shared" si="56"/>
        <v>0</v>
      </c>
      <c r="H449" s="159">
        <v>0</v>
      </c>
      <c r="I449" s="158">
        <f t="shared" si="57"/>
        <v>0</v>
      </c>
      <c r="J449" s="159">
        <v>5000</v>
      </c>
      <c r="K449" s="158">
        <f t="shared" si="58"/>
        <v>5000</v>
      </c>
      <c r="L449" s="158">
        <v>15</v>
      </c>
      <c r="M449" s="158">
        <f t="shared" si="59"/>
        <v>0</v>
      </c>
      <c r="N449" s="158">
        <v>0</v>
      </c>
      <c r="O449" s="158">
        <f t="shared" si="60"/>
        <v>0</v>
      </c>
      <c r="P449" s="158">
        <v>0</v>
      </c>
      <c r="Q449" s="158">
        <f t="shared" si="61"/>
        <v>0</v>
      </c>
      <c r="R449" s="158"/>
      <c r="S449" s="158" t="s">
        <v>215</v>
      </c>
      <c r="T449" s="158" t="s">
        <v>149</v>
      </c>
      <c r="U449" s="158">
        <v>0</v>
      </c>
      <c r="V449" s="158">
        <f t="shared" si="62"/>
        <v>0</v>
      </c>
      <c r="W449" s="158"/>
      <c r="X449" s="158" t="s">
        <v>185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186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x14ac:dyDescent="0.2">
      <c r="A450" s="165" t="s">
        <v>143</v>
      </c>
      <c r="B450" s="166" t="s">
        <v>111</v>
      </c>
      <c r="C450" s="184" t="s">
        <v>112</v>
      </c>
      <c r="D450" s="167"/>
      <c r="E450" s="168"/>
      <c r="F450" s="169"/>
      <c r="G450" s="170">
        <f>SUMIF(AG451:AG454,"&lt;&gt;NOR",G451:G454)</f>
        <v>0</v>
      </c>
      <c r="H450" s="164"/>
      <c r="I450" s="164">
        <f>SUM(I451:I454)</f>
        <v>221.22</v>
      </c>
      <c r="J450" s="164"/>
      <c r="K450" s="164">
        <f>SUM(K451:K454)</f>
        <v>458.78</v>
      </c>
      <c r="L450" s="164"/>
      <c r="M450" s="164">
        <f>SUM(M451:M454)</f>
        <v>0</v>
      </c>
      <c r="N450" s="164"/>
      <c r="O450" s="164">
        <f>SUM(O451:O454)</f>
        <v>0</v>
      </c>
      <c r="P450" s="164"/>
      <c r="Q450" s="164">
        <f>SUM(Q451:Q454)</f>
        <v>0</v>
      </c>
      <c r="R450" s="164"/>
      <c r="S450" s="164"/>
      <c r="T450" s="164"/>
      <c r="U450" s="164"/>
      <c r="V450" s="164">
        <f>SUM(V451:V454)</f>
        <v>0.91999999999999993</v>
      </c>
      <c r="W450" s="164"/>
      <c r="X450" s="164"/>
      <c r="AG450" t="s">
        <v>144</v>
      </c>
    </row>
    <row r="451" spans="1:60" outlineLevel="1" x14ac:dyDescent="0.2">
      <c r="A451" s="177">
        <v>200</v>
      </c>
      <c r="B451" s="178" t="s">
        <v>449</v>
      </c>
      <c r="C451" s="185" t="s">
        <v>450</v>
      </c>
      <c r="D451" s="179" t="s">
        <v>195</v>
      </c>
      <c r="E451" s="180">
        <v>1</v>
      </c>
      <c r="F451" s="181"/>
      <c r="G451" s="182">
        <f>ROUND(E451*F451,2)</f>
        <v>0</v>
      </c>
      <c r="H451" s="159">
        <v>69.22</v>
      </c>
      <c r="I451" s="158">
        <f>ROUND(E451*H451,2)</f>
        <v>69.22</v>
      </c>
      <c r="J451" s="159">
        <v>122.28</v>
      </c>
      <c r="K451" s="158">
        <f>ROUND(E451*J451,2)</f>
        <v>122.28</v>
      </c>
      <c r="L451" s="158">
        <v>15</v>
      </c>
      <c r="M451" s="158">
        <f>G451*(1+L451/100)</f>
        <v>0</v>
      </c>
      <c r="N451" s="158">
        <v>0</v>
      </c>
      <c r="O451" s="158">
        <f>ROUND(E451*N451,2)</f>
        <v>0</v>
      </c>
      <c r="P451" s="158">
        <v>0</v>
      </c>
      <c r="Q451" s="158">
        <f>ROUND(E451*P451,2)</f>
        <v>0</v>
      </c>
      <c r="R451" s="158"/>
      <c r="S451" s="158" t="s">
        <v>148</v>
      </c>
      <c r="T451" s="158" t="s">
        <v>149</v>
      </c>
      <c r="U451" s="158">
        <v>0.23599999999999999</v>
      </c>
      <c r="V451" s="158">
        <f>ROUND(E451*U451,2)</f>
        <v>0.24</v>
      </c>
      <c r="W451" s="158"/>
      <c r="X451" s="158" t="s">
        <v>150</v>
      </c>
      <c r="Y451" s="149"/>
      <c r="Z451" s="149"/>
      <c r="AA451" s="149"/>
      <c r="AB451" s="149"/>
      <c r="AC451" s="149"/>
      <c r="AD451" s="149"/>
      <c r="AE451" s="149"/>
      <c r="AF451" s="149"/>
      <c r="AG451" s="149" t="s">
        <v>151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77">
        <v>201</v>
      </c>
      <c r="B452" s="178" t="s">
        <v>729</v>
      </c>
      <c r="C452" s="185" t="s">
        <v>730</v>
      </c>
      <c r="D452" s="179" t="s">
        <v>195</v>
      </c>
      <c r="E452" s="180">
        <v>1</v>
      </c>
      <c r="F452" s="181"/>
      <c r="G452" s="182">
        <f>ROUND(E452*F452,2)</f>
        <v>0</v>
      </c>
      <c r="H452" s="159">
        <v>0</v>
      </c>
      <c r="I452" s="158">
        <f>ROUND(E452*H452,2)</f>
        <v>0</v>
      </c>
      <c r="J452" s="159">
        <v>237</v>
      </c>
      <c r="K452" s="158">
        <f>ROUND(E452*J452,2)</f>
        <v>237</v>
      </c>
      <c r="L452" s="158">
        <v>15</v>
      </c>
      <c r="M452" s="158">
        <f>G452*(1+L452/100)</f>
        <v>0</v>
      </c>
      <c r="N452" s="158">
        <v>0</v>
      </c>
      <c r="O452" s="158">
        <f>ROUND(E452*N452,2)</f>
        <v>0</v>
      </c>
      <c r="P452" s="158">
        <v>0</v>
      </c>
      <c r="Q452" s="158">
        <f>ROUND(E452*P452,2)</f>
        <v>0</v>
      </c>
      <c r="R452" s="158"/>
      <c r="S452" s="158" t="s">
        <v>148</v>
      </c>
      <c r="T452" s="158" t="s">
        <v>149</v>
      </c>
      <c r="U452" s="158">
        <v>0.48</v>
      </c>
      <c r="V452" s="158">
        <f>ROUND(E452*U452,2)</f>
        <v>0.48</v>
      </c>
      <c r="W452" s="158"/>
      <c r="X452" s="158" t="s">
        <v>150</v>
      </c>
      <c r="Y452" s="149"/>
      <c r="Z452" s="149"/>
      <c r="AA452" s="149"/>
      <c r="AB452" s="149"/>
      <c r="AC452" s="149"/>
      <c r="AD452" s="149"/>
      <c r="AE452" s="149"/>
      <c r="AF452" s="149"/>
      <c r="AG452" s="149" t="s">
        <v>151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77">
        <v>202</v>
      </c>
      <c r="B453" s="178" t="s">
        <v>451</v>
      </c>
      <c r="C453" s="185" t="s">
        <v>452</v>
      </c>
      <c r="D453" s="179" t="s">
        <v>195</v>
      </c>
      <c r="E453" s="180">
        <v>1</v>
      </c>
      <c r="F453" s="181"/>
      <c r="G453" s="182">
        <f>ROUND(E453*F453,2)</f>
        <v>0</v>
      </c>
      <c r="H453" s="159">
        <v>0</v>
      </c>
      <c r="I453" s="158">
        <f>ROUND(E453*H453,2)</f>
        <v>0</v>
      </c>
      <c r="J453" s="159">
        <v>99.5</v>
      </c>
      <c r="K453" s="158">
        <f>ROUND(E453*J453,2)</f>
        <v>99.5</v>
      </c>
      <c r="L453" s="158">
        <v>15</v>
      </c>
      <c r="M453" s="158">
        <f>G453*(1+L453/100)</f>
        <v>0</v>
      </c>
      <c r="N453" s="158">
        <v>0</v>
      </c>
      <c r="O453" s="158">
        <f>ROUND(E453*N453,2)</f>
        <v>0</v>
      </c>
      <c r="P453" s="158">
        <v>0</v>
      </c>
      <c r="Q453" s="158">
        <f>ROUND(E453*P453,2)</f>
        <v>0</v>
      </c>
      <c r="R453" s="158"/>
      <c r="S453" s="158" t="s">
        <v>148</v>
      </c>
      <c r="T453" s="158" t="s">
        <v>149</v>
      </c>
      <c r="U453" s="158">
        <v>0.20166999999999999</v>
      </c>
      <c r="V453" s="158">
        <f>ROUND(E453*U453,2)</f>
        <v>0.2</v>
      </c>
      <c r="W453" s="158"/>
      <c r="X453" s="158" t="s">
        <v>150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151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77">
        <v>203</v>
      </c>
      <c r="B454" s="178" t="s">
        <v>453</v>
      </c>
      <c r="C454" s="185" t="s">
        <v>454</v>
      </c>
      <c r="D454" s="179" t="s">
        <v>195</v>
      </c>
      <c r="E454" s="180">
        <v>1</v>
      </c>
      <c r="F454" s="181"/>
      <c r="G454" s="182">
        <f>ROUND(E454*F454,2)</f>
        <v>0</v>
      </c>
      <c r="H454" s="159">
        <v>152</v>
      </c>
      <c r="I454" s="158">
        <f>ROUND(E454*H454,2)</f>
        <v>152</v>
      </c>
      <c r="J454" s="159">
        <v>0</v>
      </c>
      <c r="K454" s="158">
        <f>ROUND(E454*J454,2)</f>
        <v>0</v>
      </c>
      <c r="L454" s="158">
        <v>15</v>
      </c>
      <c r="M454" s="158">
        <f>G454*(1+L454/100)</f>
        <v>0</v>
      </c>
      <c r="N454" s="158">
        <v>1.0000000000000001E-5</v>
      </c>
      <c r="O454" s="158">
        <f>ROUND(E454*N454,2)</f>
        <v>0</v>
      </c>
      <c r="P454" s="158">
        <v>0</v>
      </c>
      <c r="Q454" s="158">
        <f>ROUND(E454*P454,2)</f>
        <v>0</v>
      </c>
      <c r="R454" s="158" t="s">
        <v>249</v>
      </c>
      <c r="S454" s="158" t="s">
        <v>148</v>
      </c>
      <c r="T454" s="158" t="s">
        <v>149</v>
      </c>
      <c r="U454" s="158">
        <v>0</v>
      </c>
      <c r="V454" s="158">
        <f>ROUND(E454*U454,2)</f>
        <v>0</v>
      </c>
      <c r="W454" s="158"/>
      <c r="X454" s="158" t="s">
        <v>250</v>
      </c>
      <c r="Y454" s="149"/>
      <c r="Z454" s="149"/>
      <c r="AA454" s="149"/>
      <c r="AB454" s="149"/>
      <c r="AC454" s="149"/>
      <c r="AD454" s="149"/>
      <c r="AE454" s="149"/>
      <c r="AF454" s="149"/>
      <c r="AG454" s="149" t="s">
        <v>251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x14ac:dyDescent="0.2">
      <c r="A455" s="165" t="s">
        <v>143</v>
      </c>
      <c r="B455" s="166" t="s">
        <v>113</v>
      </c>
      <c r="C455" s="184" t="s">
        <v>114</v>
      </c>
      <c r="D455" s="167"/>
      <c r="E455" s="168"/>
      <c r="F455" s="169"/>
      <c r="G455" s="170">
        <f>SUMIF(AG456:AG462,"&lt;&gt;NOR",G456:G462)</f>
        <v>0</v>
      </c>
      <c r="H455" s="164"/>
      <c r="I455" s="164">
        <f>SUM(I456:I462)</f>
        <v>0</v>
      </c>
      <c r="J455" s="164"/>
      <c r="K455" s="164">
        <f>SUM(K456:K462)</f>
        <v>7453.07</v>
      </c>
      <c r="L455" s="164"/>
      <c r="M455" s="164">
        <f>SUM(M456:M462)</f>
        <v>0</v>
      </c>
      <c r="N455" s="164"/>
      <c r="O455" s="164">
        <f>SUM(O456:O462)</f>
        <v>0</v>
      </c>
      <c r="P455" s="164"/>
      <c r="Q455" s="164">
        <f>SUM(Q456:Q462)</f>
        <v>0</v>
      </c>
      <c r="R455" s="164"/>
      <c r="S455" s="164"/>
      <c r="T455" s="164"/>
      <c r="U455" s="164"/>
      <c r="V455" s="164">
        <f>SUM(V456:V462)</f>
        <v>11.690000000000001</v>
      </c>
      <c r="W455" s="164"/>
      <c r="X455" s="164"/>
      <c r="AG455" t="s">
        <v>144</v>
      </c>
    </row>
    <row r="456" spans="1:60" outlineLevel="1" x14ac:dyDescent="0.2">
      <c r="A456" s="177">
        <v>204</v>
      </c>
      <c r="B456" s="178" t="s">
        <v>455</v>
      </c>
      <c r="C456" s="185" t="s">
        <v>456</v>
      </c>
      <c r="D456" s="179" t="s">
        <v>457</v>
      </c>
      <c r="E456" s="180">
        <v>3</v>
      </c>
      <c r="F456" s="181"/>
      <c r="G456" s="182">
        <f t="shared" ref="G456:G462" si="63">ROUND(E456*F456,2)</f>
        <v>0</v>
      </c>
      <c r="H456" s="159">
        <v>0</v>
      </c>
      <c r="I456" s="158">
        <f t="shared" ref="I456:I462" si="64">ROUND(E456*H456,2)</f>
        <v>0</v>
      </c>
      <c r="J456" s="159">
        <v>49.7</v>
      </c>
      <c r="K456" s="158">
        <f t="shared" ref="K456:K462" si="65">ROUND(E456*J456,2)</f>
        <v>149.1</v>
      </c>
      <c r="L456" s="158">
        <v>15</v>
      </c>
      <c r="M456" s="158">
        <f t="shared" ref="M456:M462" si="66">G456*(1+L456/100)</f>
        <v>0</v>
      </c>
      <c r="N456" s="158">
        <v>0</v>
      </c>
      <c r="O456" s="158">
        <f t="shared" ref="O456:O462" si="67">ROUND(E456*N456,2)</f>
        <v>0</v>
      </c>
      <c r="P456" s="158">
        <v>0</v>
      </c>
      <c r="Q456" s="158">
        <f t="shared" ref="Q456:Q462" si="68">ROUND(E456*P456,2)</f>
        <v>0</v>
      </c>
      <c r="R456" s="158"/>
      <c r="S456" s="158" t="s">
        <v>148</v>
      </c>
      <c r="T456" s="158" t="s">
        <v>149</v>
      </c>
      <c r="U456" s="158">
        <v>0</v>
      </c>
      <c r="V456" s="158">
        <f t="shared" ref="V456:V462" si="69">ROUND(E456*U456,2)</f>
        <v>0</v>
      </c>
      <c r="W456" s="158"/>
      <c r="X456" s="158" t="s">
        <v>150</v>
      </c>
      <c r="Y456" s="149"/>
      <c r="Z456" s="149"/>
      <c r="AA456" s="149"/>
      <c r="AB456" s="149"/>
      <c r="AC456" s="149"/>
      <c r="AD456" s="149"/>
      <c r="AE456" s="149"/>
      <c r="AF456" s="149"/>
      <c r="AG456" s="149" t="s">
        <v>151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77">
        <v>205</v>
      </c>
      <c r="B457" s="178" t="s">
        <v>458</v>
      </c>
      <c r="C457" s="185" t="s">
        <v>459</v>
      </c>
      <c r="D457" s="179" t="s">
        <v>209</v>
      </c>
      <c r="E457" s="180">
        <v>4.2390999999999996</v>
      </c>
      <c r="F457" s="181"/>
      <c r="G457" s="182">
        <f t="shared" si="63"/>
        <v>0</v>
      </c>
      <c r="H457" s="159">
        <v>0</v>
      </c>
      <c r="I457" s="158">
        <f t="shared" si="64"/>
        <v>0</v>
      </c>
      <c r="J457" s="159">
        <v>168.5</v>
      </c>
      <c r="K457" s="158">
        <f t="shared" si="65"/>
        <v>714.29</v>
      </c>
      <c r="L457" s="158">
        <v>15</v>
      </c>
      <c r="M457" s="158">
        <f t="shared" si="66"/>
        <v>0</v>
      </c>
      <c r="N457" s="158">
        <v>0</v>
      </c>
      <c r="O457" s="158">
        <f t="shared" si="67"/>
        <v>0</v>
      </c>
      <c r="P457" s="158">
        <v>0</v>
      </c>
      <c r="Q457" s="158">
        <f t="shared" si="68"/>
        <v>0</v>
      </c>
      <c r="R457" s="158"/>
      <c r="S457" s="158" t="s">
        <v>148</v>
      </c>
      <c r="T457" s="158" t="s">
        <v>149</v>
      </c>
      <c r="U457" s="158">
        <v>0.27700000000000002</v>
      </c>
      <c r="V457" s="158">
        <f t="shared" si="69"/>
        <v>1.17</v>
      </c>
      <c r="W457" s="158"/>
      <c r="X457" s="158" t="s">
        <v>460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461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77">
        <v>206</v>
      </c>
      <c r="B458" s="178" t="s">
        <v>462</v>
      </c>
      <c r="C458" s="185" t="s">
        <v>463</v>
      </c>
      <c r="D458" s="179" t="s">
        <v>209</v>
      </c>
      <c r="E458" s="180">
        <v>4.2390999999999996</v>
      </c>
      <c r="F458" s="181"/>
      <c r="G458" s="182">
        <f t="shared" si="63"/>
        <v>0</v>
      </c>
      <c r="H458" s="159">
        <v>0</v>
      </c>
      <c r="I458" s="158">
        <f t="shared" si="64"/>
        <v>0</v>
      </c>
      <c r="J458" s="159">
        <v>234.5</v>
      </c>
      <c r="K458" s="158">
        <f t="shared" si="65"/>
        <v>994.07</v>
      </c>
      <c r="L458" s="158">
        <v>15</v>
      </c>
      <c r="M458" s="158">
        <f t="shared" si="66"/>
        <v>0</v>
      </c>
      <c r="N458" s="158">
        <v>0</v>
      </c>
      <c r="O458" s="158">
        <f t="shared" si="67"/>
        <v>0</v>
      </c>
      <c r="P458" s="158">
        <v>0</v>
      </c>
      <c r="Q458" s="158">
        <f t="shared" si="68"/>
        <v>0</v>
      </c>
      <c r="R458" s="158"/>
      <c r="S458" s="158" t="s">
        <v>148</v>
      </c>
      <c r="T458" s="158" t="s">
        <v>149</v>
      </c>
      <c r="U458" s="158">
        <v>0.49</v>
      </c>
      <c r="V458" s="158">
        <f t="shared" si="69"/>
        <v>2.08</v>
      </c>
      <c r="W458" s="158"/>
      <c r="X458" s="158" t="s">
        <v>460</v>
      </c>
      <c r="Y458" s="149"/>
      <c r="Z458" s="149"/>
      <c r="AA458" s="149"/>
      <c r="AB458" s="149"/>
      <c r="AC458" s="149"/>
      <c r="AD458" s="149"/>
      <c r="AE458" s="149"/>
      <c r="AF458" s="149"/>
      <c r="AG458" s="149" t="s">
        <v>461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77">
        <v>207</v>
      </c>
      <c r="B459" s="178" t="s">
        <v>464</v>
      </c>
      <c r="C459" s="185" t="s">
        <v>465</v>
      </c>
      <c r="D459" s="179" t="s">
        <v>209</v>
      </c>
      <c r="E459" s="180">
        <v>84.78201</v>
      </c>
      <c r="F459" s="181"/>
      <c r="G459" s="182">
        <f t="shared" si="63"/>
        <v>0</v>
      </c>
      <c r="H459" s="159">
        <v>0</v>
      </c>
      <c r="I459" s="158">
        <f t="shared" si="64"/>
        <v>0</v>
      </c>
      <c r="J459" s="159">
        <v>16</v>
      </c>
      <c r="K459" s="158">
        <f t="shared" si="65"/>
        <v>1356.51</v>
      </c>
      <c r="L459" s="158">
        <v>15</v>
      </c>
      <c r="M459" s="158">
        <f t="shared" si="66"/>
        <v>0</v>
      </c>
      <c r="N459" s="158">
        <v>0</v>
      </c>
      <c r="O459" s="158">
        <f t="shared" si="67"/>
        <v>0</v>
      </c>
      <c r="P459" s="158">
        <v>0</v>
      </c>
      <c r="Q459" s="158">
        <f t="shared" si="68"/>
        <v>0</v>
      </c>
      <c r="R459" s="158"/>
      <c r="S459" s="158" t="s">
        <v>148</v>
      </c>
      <c r="T459" s="158" t="s">
        <v>149</v>
      </c>
      <c r="U459" s="158">
        <v>0</v>
      </c>
      <c r="V459" s="158">
        <f t="shared" si="69"/>
        <v>0</v>
      </c>
      <c r="W459" s="158"/>
      <c r="X459" s="158" t="s">
        <v>460</v>
      </c>
      <c r="Y459" s="149"/>
      <c r="Z459" s="149"/>
      <c r="AA459" s="149"/>
      <c r="AB459" s="149"/>
      <c r="AC459" s="149"/>
      <c r="AD459" s="149"/>
      <c r="AE459" s="149"/>
      <c r="AF459" s="149"/>
      <c r="AG459" s="149" t="s">
        <v>461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77">
        <v>208</v>
      </c>
      <c r="B460" s="178" t="s">
        <v>466</v>
      </c>
      <c r="C460" s="185" t="s">
        <v>467</v>
      </c>
      <c r="D460" s="179" t="s">
        <v>209</v>
      </c>
      <c r="E460" s="180">
        <v>4.2390999999999996</v>
      </c>
      <c r="F460" s="181"/>
      <c r="G460" s="182">
        <f t="shared" si="63"/>
        <v>0</v>
      </c>
      <c r="H460" s="159">
        <v>0</v>
      </c>
      <c r="I460" s="158">
        <f t="shared" si="64"/>
        <v>0</v>
      </c>
      <c r="J460" s="159">
        <v>331</v>
      </c>
      <c r="K460" s="158">
        <f t="shared" si="65"/>
        <v>1403.14</v>
      </c>
      <c r="L460" s="158">
        <v>15</v>
      </c>
      <c r="M460" s="158">
        <f t="shared" si="66"/>
        <v>0</v>
      </c>
      <c r="N460" s="158">
        <v>0</v>
      </c>
      <c r="O460" s="158">
        <f t="shared" si="67"/>
        <v>0</v>
      </c>
      <c r="P460" s="158">
        <v>0</v>
      </c>
      <c r="Q460" s="158">
        <f t="shared" si="68"/>
        <v>0</v>
      </c>
      <c r="R460" s="158"/>
      <c r="S460" s="158" t="s">
        <v>148</v>
      </c>
      <c r="T460" s="158" t="s">
        <v>149</v>
      </c>
      <c r="U460" s="158">
        <v>0.94199999999999995</v>
      </c>
      <c r="V460" s="158">
        <f t="shared" si="69"/>
        <v>3.99</v>
      </c>
      <c r="W460" s="158"/>
      <c r="X460" s="158" t="s">
        <v>460</v>
      </c>
      <c r="Y460" s="149"/>
      <c r="Z460" s="149"/>
      <c r="AA460" s="149"/>
      <c r="AB460" s="149"/>
      <c r="AC460" s="149"/>
      <c r="AD460" s="149"/>
      <c r="AE460" s="149"/>
      <c r="AF460" s="149"/>
      <c r="AG460" s="149" t="s">
        <v>461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77">
        <v>209</v>
      </c>
      <c r="B461" s="178" t="s">
        <v>468</v>
      </c>
      <c r="C461" s="185" t="s">
        <v>469</v>
      </c>
      <c r="D461" s="179" t="s">
        <v>209</v>
      </c>
      <c r="E461" s="180">
        <v>42.390999999999998</v>
      </c>
      <c r="F461" s="181"/>
      <c r="G461" s="182">
        <f t="shared" si="63"/>
        <v>0</v>
      </c>
      <c r="H461" s="159">
        <v>0</v>
      </c>
      <c r="I461" s="158">
        <f t="shared" si="64"/>
        <v>0</v>
      </c>
      <c r="J461" s="159">
        <v>36.9</v>
      </c>
      <c r="K461" s="158">
        <f t="shared" si="65"/>
        <v>1564.23</v>
      </c>
      <c r="L461" s="158">
        <v>15</v>
      </c>
      <c r="M461" s="158">
        <f t="shared" si="66"/>
        <v>0</v>
      </c>
      <c r="N461" s="158">
        <v>0</v>
      </c>
      <c r="O461" s="158">
        <f t="shared" si="67"/>
        <v>0</v>
      </c>
      <c r="P461" s="158">
        <v>0</v>
      </c>
      <c r="Q461" s="158">
        <f t="shared" si="68"/>
        <v>0</v>
      </c>
      <c r="R461" s="158"/>
      <c r="S461" s="158" t="s">
        <v>148</v>
      </c>
      <c r="T461" s="158" t="s">
        <v>149</v>
      </c>
      <c r="U461" s="158">
        <v>0.105</v>
      </c>
      <c r="V461" s="158">
        <f t="shared" si="69"/>
        <v>4.45</v>
      </c>
      <c r="W461" s="158"/>
      <c r="X461" s="158" t="s">
        <v>460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461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71">
        <v>210</v>
      </c>
      <c r="B462" s="172" t="s">
        <v>470</v>
      </c>
      <c r="C462" s="186" t="s">
        <v>471</v>
      </c>
      <c r="D462" s="173" t="s">
        <v>209</v>
      </c>
      <c r="E462" s="174">
        <v>4.2390999999999996</v>
      </c>
      <c r="F462" s="175"/>
      <c r="G462" s="176">
        <f t="shared" si="63"/>
        <v>0</v>
      </c>
      <c r="H462" s="159">
        <v>0</v>
      </c>
      <c r="I462" s="158">
        <f t="shared" si="64"/>
        <v>0</v>
      </c>
      <c r="J462" s="159">
        <v>300</v>
      </c>
      <c r="K462" s="158">
        <f t="shared" si="65"/>
        <v>1271.73</v>
      </c>
      <c r="L462" s="158">
        <v>15</v>
      </c>
      <c r="M462" s="158">
        <f t="shared" si="66"/>
        <v>0</v>
      </c>
      <c r="N462" s="158">
        <v>0</v>
      </c>
      <c r="O462" s="158">
        <f t="shared" si="67"/>
        <v>0</v>
      </c>
      <c r="P462" s="158">
        <v>0</v>
      </c>
      <c r="Q462" s="158">
        <f t="shared" si="68"/>
        <v>0</v>
      </c>
      <c r="R462" s="158"/>
      <c r="S462" s="158" t="s">
        <v>472</v>
      </c>
      <c r="T462" s="158" t="s">
        <v>149</v>
      </c>
      <c r="U462" s="158">
        <v>0</v>
      </c>
      <c r="V462" s="158">
        <f t="shared" si="69"/>
        <v>0</v>
      </c>
      <c r="W462" s="158"/>
      <c r="X462" s="158" t="s">
        <v>460</v>
      </c>
      <c r="Y462" s="149"/>
      <c r="Z462" s="149"/>
      <c r="AA462" s="149"/>
      <c r="AB462" s="149"/>
      <c r="AC462" s="149"/>
      <c r="AD462" s="149"/>
      <c r="AE462" s="149"/>
      <c r="AF462" s="149"/>
      <c r="AG462" s="149" t="s">
        <v>461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x14ac:dyDescent="0.2">
      <c r="A463" s="3"/>
      <c r="B463" s="4"/>
      <c r="C463" s="190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AE463">
        <v>15</v>
      </c>
      <c r="AF463">
        <v>21</v>
      </c>
      <c r="AG463" t="s">
        <v>130</v>
      </c>
    </row>
    <row r="464" spans="1:60" x14ac:dyDescent="0.2">
      <c r="A464" s="152"/>
      <c r="B464" s="153" t="s">
        <v>31</v>
      </c>
      <c r="C464" s="191"/>
      <c r="D464" s="154"/>
      <c r="E464" s="155"/>
      <c r="F464" s="155"/>
      <c r="G464" s="183">
        <f>G8+G19+G22+G67+G74+G77+G85+G133+G135+G144+G146+G155+G162+G171+G203+G213+G216+G220+G227+G254+G273+G321+G355+G369+G410+G412+G450+G455</f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AE464">
        <f>SUMIF(L7:L462,AE463,G7:G462)</f>
        <v>0</v>
      </c>
      <c r="AF464">
        <f>SUMIF(L7:L462,AF463,G7:G462)</f>
        <v>0</v>
      </c>
      <c r="AG464" t="s">
        <v>473</v>
      </c>
    </row>
    <row r="465" spans="1:33" x14ac:dyDescent="0.2">
      <c r="A465" s="3"/>
      <c r="B465" s="4"/>
      <c r="C465" s="190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33" x14ac:dyDescent="0.2">
      <c r="A466" s="3"/>
      <c r="B466" s="4"/>
      <c r="C466" s="190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33" x14ac:dyDescent="0.2">
      <c r="A467" s="257" t="s">
        <v>474</v>
      </c>
      <c r="B467" s="257"/>
      <c r="C467" s="258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33" x14ac:dyDescent="0.2">
      <c r="A468" s="259"/>
      <c r="B468" s="260"/>
      <c r="C468" s="261"/>
      <c r="D468" s="260"/>
      <c r="E468" s="260"/>
      <c r="F468" s="260"/>
      <c r="G468" s="26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G468" t="s">
        <v>475</v>
      </c>
    </row>
    <row r="469" spans="1:33" x14ac:dyDescent="0.2">
      <c r="A469" s="263"/>
      <c r="B469" s="264"/>
      <c r="C469" s="265"/>
      <c r="D469" s="264"/>
      <c r="E469" s="264"/>
      <c r="F469" s="264"/>
      <c r="G469" s="26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33" x14ac:dyDescent="0.2">
      <c r="A470" s="263"/>
      <c r="B470" s="264"/>
      <c r="C470" s="265"/>
      <c r="D470" s="264"/>
      <c r="E470" s="264"/>
      <c r="F470" s="264"/>
      <c r="G470" s="26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33" x14ac:dyDescent="0.2">
      <c r="A471" s="263"/>
      <c r="B471" s="264"/>
      <c r="C471" s="265"/>
      <c r="D471" s="264"/>
      <c r="E471" s="264"/>
      <c r="F471" s="264"/>
      <c r="G471" s="26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33" x14ac:dyDescent="0.2">
      <c r="A472" s="267"/>
      <c r="B472" s="268"/>
      <c r="C472" s="269"/>
      <c r="D472" s="268"/>
      <c r="E472" s="268"/>
      <c r="F472" s="268"/>
      <c r="G472" s="27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33" x14ac:dyDescent="0.2">
      <c r="A473" s="3"/>
      <c r="B473" s="4"/>
      <c r="C473" s="190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33" x14ac:dyDescent="0.2">
      <c r="C474" s="192"/>
      <c r="D474" s="10"/>
      <c r="AG474" t="s">
        <v>476</v>
      </c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68:G472"/>
    <mergeCell ref="A1:G1"/>
    <mergeCell ref="C2:G2"/>
    <mergeCell ref="C3:G3"/>
    <mergeCell ref="C4:G4"/>
    <mergeCell ref="A467:C46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13" activePane="bottomLeft" state="frozen"/>
      <selection pane="bottomLeft" activeCell="Z326" sqref="Z326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118</v>
      </c>
    </row>
    <row r="2" spans="1:60" ht="25.15" customHeight="1" x14ac:dyDescent="0.2">
      <c r="A2" s="141" t="s">
        <v>8</v>
      </c>
      <c r="B2" s="49"/>
      <c r="C2" s="251" t="s">
        <v>820</v>
      </c>
      <c r="D2" s="252"/>
      <c r="E2" s="252"/>
      <c r="F2" s="252"/>
      <c r="G2" s="253"/>
      <c r="AG2" t="s">
        <v>119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119</v>
      </c>
      <c r="AG3" t="s">
        <v>120</v>
      </c>
    </row>
    <row r="4" spans="1:60" ht="25.15" customHeight="1" x14ac:dyDescent="0.2">
      <c r="A4" s="142" t="s">
        <v>10</v>
      </c>
      <c r="B4" s="143"/>
      <c r="C4" s="254" t="s">
        <v>50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5" t="s">
        <v>122</v>
      </c>
      <c r="B6" s="147" t="s">
        <v>123</v>
      </c>
      <c r="C6" s="147" t="s">
        <v>124</v>
      </c>
      <c r="D6" s="146" t="s">
        <v>125</v>
      </c>
      <c r="E6" s="145" t="s">
        <v>126</v>
      </c>
      <c r="F6" s="144" t="s">
        <v>127</v>
      </c>
      <c r="G6" s="145" t="s">
        <v>31</v>
      </c>
      <c r="H6" s="148" t="s">
        <v>32</v>
      </c>
      <c r="I6" s="148" t="s">
        <v>128</v>
      </c>
      <c r="J6" s="148" t="s">
        <v>33</v>
      </c>
      <c r="K6" s="148" t="s">
        <v>129</v>
      </c>
      <c r="L6" s="148" t="s">
        <v>130</v>
      </c>
      <c r="M6" s="148" t="s">
        <v>131</v>
      </c>
      <c r="N6" s="148" t="s">
        <v>132</v>
      </c>
      <c r="O6" s="148" t="s">
        <v>133</v>
      </c>
      <c r="P6" s="148" t="s">
        <v>134</v>
      </c>
      <c r="Q6" s="148" t="s">
        <v>135</v>
      </c>
      <c r="R6" s="148" t="s">
        <v>136</v>
      </c>
      <c r="S6" s="148" t="s">
        <v>137</v>
      </c>
      <c r="T6" s="148" t="s">
        <v>138</v>
      </c>
      <c r="U6" s="148" t="s">
        <v>139</v>
      </c>
      <c r="V6" s="148" t="s">
        <v>140</v>
      </c>
      <c r="W6" s="148" t="s">
        <v>141</v>
      </c>
      <c r="X6" s="148" t="s">
        <v>142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143</v>
      </c>
      <c r="B8" s="166" t="s">
        <v>57</v>
      </c>
      <c r="C8" s="184" t="s">
        <v>58</v>
      </c>
      <c r="D8" s="167"/>
      <c r="E8" s="168"/>
      <c r="F8" s="169"/>
      <c r="G8" s="170">
        <f>SUMIF(AG9:AG11,"&lt;&gt;NOR",G9:G11)</f>
        <v>0</v>
      </c>
      <c r="H8" s="164"/>
      <c r="I8" s="164">
        <f>SUM(I9:I11)</f>
        <v>241.88</v>
      </c>
      <c r="J8" s="164"/>
      <c r="K8" s="164">
        <f>SUM(K9:K11)</f>
        <v>973.96</v>
      </c>
      <c r="L8" s="164"/>
      <c r="M8" s="164">
        <f>SUM(M9:M11)</f>
        <v>0</v>
      </c>
      <c r="N8" s="164"/>
      <c r="O8" s="164">
        <f>SUM(O9:O11)</f>
        <v>0.02</v>
      </c>
      <c r="P8" s="164"/>
      <c r="Q8" s="164">
        <f>SUM(Q9:Q11)</f>
        <v>0</v>
      </c>
      <c r="R8" s="164"/>
      <c r="S8" s="164"/>
      <c r="T8" s="164"/>
      <c r="U8" s="164"/>
      <c r="V8" s="164">
        <f>SUM(V9:V11)</f>
        <v>2.33</v>
      </c>
      <c r="W8" s="164"/>
      <c r="X8" s="164"/>
      <c r="AG8" t="s">
        <v>144</v>
      </c>
    </row>
    <row r="9" spans="1:60" ht="22.5" outlineLevel="1" x14ac:dyDescent="0.2">
      <c r="A9" s="177">
        <v>1</v>
      </c>
      <c r="B9" s="178" t="s">
        <v>145</v>
      </c>
      <c r="C9" s="185" t="s">
        <v>146</v>
      </c>
      <c r="D9" s="179" t="s">
        <v>147</v>
      </c>
      <c r="E9" s="180">
        <v>2</v>
      </c>
      <c r="F9" s="181"/>
      <c r="G9" s="182">
        <f>ROUND(E9*F9,2)</f>
        <v>0</v>
      </c>
      <c r="H9" s="159">
        <v>120.94</v>
      </c>
      <c r="I9" s="158">
        <f>ROUND(E9*H9,2)</f>
        <v>241.88</v>
      </c>
      <c r="J9" s="159">
        <v>329.06</v>
      </c>
      <c r="K9" s="158">
        <f>ROUND(E9*J9,2)</f>
        <v>658.12</v>
      </c>
      <c r="L9" s="158">
        <v>15</v>
      </c>
      <c r="M9" s="158">
        <f>G9*(1+L9/100)</f>
        <v>0</v>
      </c>
      <c r="N9" s="158">
        <v>1.1469999999999999E-2</v>
      </c>
      <c r="O9" s="158">
        <f>ROUND(E9*N9,2)</f>
        <v>0.02</v>
      </c>
      <c r="P9" s="158">
        <v>0</v>
      </c>
      <c r="Q9" s="158">
        <f>ROUND(E9*P9,2)</f>
        <v>0</v>
      </c>
      <c r="R9" s="158"/>
      <c r="S9" s="158" t="s">
        <v>148</v>
      </c>
      <c r="T9" s="158" t="s">
        <v>149</v>
      </c>
      <c r="U9" s="158">
        <v>0.85</v>
      </c>
      <c r="V9" s="158">
        <f>ROUND(E9*U9,2)</f>
        <v>1.7</v>
      </c>
      <c r="W9" s="158"/>
      <c r="X9" s="158" t="s">
        <v>150</v>
      </c>
      <c r="Y9" s="149"/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1">
        <v>2</v>
      </c>
      <c r="B10" s="172" t="s">
        <v>486</v>
      </c>
      <c r="C10" s="186" t="s">
        <v>487</v>
      </c>
      <c r="D10" s="173" t="s">
        <v>154</v>
      </c>
      <c r="E10" s="174">
        <v>2.2400000000000002</v>
      </c>
      <c r="F10" s="175"/>
      <c r="G10" s="176">
        <f>ROUND(E10*F10,2)</f>
        <v>0</v>
      </c>
      <c r="H10" s="159">
        <v>0</v>
      </c>
      <c r="I10" s="158">
        <f>ROUND(E10*H10,2)</f>
        <v>0</v>
      </c>
      <c r="J10" s="159">
        <v>141</v>
      </c>
      <c r="K10" s="158">
        <f>ROUND(E10*J10,2)</f>
        <v>315.83999999999997</v>
      </c>
      <c r="L10" s="158">
        <v>15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148</v>
      </c>
      <c r="T10" s="158" t="s">
        <v>149</v>
      </c>
      <c r="U10" s="158">
        <v>0.28000000000000003</v>
      </c>
      <c r="V10" s="158">
        <f>ROUND(E10*U10,2)</f>
        <v>0.63</v>
      </c>
      <c r="W10" s="158"/>
      <c r="X10" s="158" t="s">
        <v>150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151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7" t="s">
        <v>191</v>
      </c>
      <c r="D11" s="160"/>
      <c r="E11" s="161">
        <v>2.2400000000000002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156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5" t="s">
        <v>143</v>
      </c>
      <c r="B12" s="166" t="s">
        <v>59</v>
      </c>
      <c r="C12" s="184" t="s">
        <v>60</v>
      </c>
      <c r="D12" s="167"/>
      <c r="E12" s="168"/>
      <c r="F12" s="169"/>
      <c r="G12" s="170">
        <f>SUMIF(AG13:AG14,"&lt;&gt;NOR",G13:G14)</f>
        <v>0</v>
      </c>
      <c r="H12" s="164"/>
      <c r="I12" s="164">
        <f>SUM(I13:I14)</f>
        <v>536.12</v>
      </c>
      <c r="J12" s="164"/>
      <c r="K12" s="164">
        <f>SUM(K13:K14)</f>
        <v>1267.08</v>
      </c>
      <c r="L12" s="164"/>
      <c r="M12" s="164">
        <f>SUM(M13:M14)</f>
        <v>0</v>
      </c>
      <c r="N12" s="164"/>
      <c r="O12" s="164">
        <f>SUM(O13:O14)</f>
        <v>0.03</v>
      </c>
      <c r="P12" s="164"/>
      <c r="Q12" s="164">
        <f>SUM(Q13:Q14)</f>
        <v>0</v>
      </c>
      <c r="R12" s="164"/>
      <c r="S12" s="164"/>
      <c r="T12" s="164"/>
      <c r="U12" s="164"/>
      <c r="V12" s="164">
        <f>SUM(V13:V14)</f>
        <v>2.13</v>
      </c>
      <c r="W12" s="164"/>
      <c r="X12" s="164"/>
      <c r="AG12" t="s">
        <v>144</v>
      </c>
    </row>
    <row r="13" spans="1:60" ht="22.5" outlineLevel="1" x14ac:dyDescent="0.2">
      <c r="A13" s="171">
        <v>3</v>
      </c>
      <c r="B13" s="172" t="s">
        <v>490</v>
      </c>
      <c r="C13" s="186" t="s">
        <v>491</v>
      </c>
      <c r="D13" s="173" t="s">
        <v>154</v>
      </c>
      <c r="E13" s="174">
        <v>2.2400000000000002</v>
      </c>
      <c r="F13" s="175"/>
      <c r="G13" s="176">
        <f>ROUND(E13*F13,2)</f>
        <v>0</v>
      </c>
      <c r="H13" s="159">
        <v>239.34</v>
      </c>
      <c r="I13" s="158">
        <f>ROUND(E13*H13,2)</f>
        <v>536.12</v>
      </c>
      <c r="J13" s="159">
        <v>565.66</v>
      </c>
      <c r="K13" s="158">
        <f>ROUND(E13*J13,2)</f>
        <v>1267.08</v>
      </c>
      <c r="L13" s="158">
        <v>15</v>
      </c>
      <c r="M13" s="158">
        <f>G13*(1+L13/100)</f>
        <v>0</v>
      </c>
      <c r="N13" s="158">
        <v>1.1900000000000001E-2</v>
      </c>
      <c r="O13" s="158">
        <f>ROUND(E13*N13,2)</f>
        <v>0.03</v>
      </c>
      <c r="P13" s="158">
        <v>0</v>
      </c>
      <c r="Q13" s="158">
        <f>ROUND(E13*P13,2)</f>
        <v>0</v>
      </c>
      <c r="R13" s="158"/>
      <c r="S13" s="158" t="s">
        <v>148</v>
      </c>
      <c r="T13" s="158" t="s">
        <v>149</v>
      </c>
      <c r="U13" s="158">
        <v>0.95</v>
      </c>
      <c r="V13" s="158">
        <f>ROUND(E13*U13,2)</f>
        <v>2.13</v>
      </c>
      <c r="W13" s="158"/>
      <c r="X13" s="158" t="s">
        <v>150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7" t="s">
        <v>191</v>
      </c>
      <c r="D14" s="160"/>
      <c r="E14" s="161">
        <v>2.2400000000000002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156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5" t="s">
        <v>143</v>
      </c>
      <c r="B15" s="166" t="s">
        <v>61</v>
      </c>
      <c r="C15" s="184" t="s">
        <v>62</v>
      </c>
      <c r="D15" s="167"/>
      <c r="E15" s="168"/>
      <c r="F15" s="169"/>
      <c r="G15" s="170">
        <f>SUMIF(AG16:AG50,"&lt;&gt;NOR",G16:G50)</f>
        <v>0</v>
      </c>
      <c r="H15" s="164"/>
      <c r="I15" s="164">
        <f>SUM(I16:I50)</f>
        <v>2127.73</v>
      </c>
      <c r="J15" s="164"/>
      <c r="K15" s="164">
        <f>SUM(K16:K50)</f>
        <v>22345.250000000004</v>
      </c>
      <c r="L15" s="164"/>
      <c r="M15" s="164">
        <f>SUM(M16:M50)</f>
        <v>0</v>
      </c>
      <c r="N15" s="164"/>
      <c r="O15" s="164">
        <f>SUM(O16:O50)</f>
        <v>1.46</v>
      </c>
      <c r="P15" s="164"/>
      <c r="Q15" s="164">
        <f>SUM(Q16:Q50)</f>
        <v>0</v>
      </c>
      <c r="R15" s="164"/>
      <c r="S15" s="164"/>
      <c r="T15" s="164"/>
      <c r="U15" s="164"/>
      <c r="V15" s="164">
        <f>SUM(V16:V50)</f>
        <v>42.85</v>
      </c>
      <c r="W15" s="164"/>
      <c r="X15" s="164"/>
      <c r="AG15" t="s">
        <v>144</v>
      </c>
    </row>
    <row r="16" spans="1:60" outlineLevel="1" x14ac:dyDescent="0.2">
      <c r="A16" s="171">
        <v>4</v>
      </c>
      <c r="B16" s="172" t="s">
        <v>152</v>
      </c>
      <c r="C16" s="186" t="s">
        <v>153</v>
      </c>
      <c r="D16" s="173" t="s">
        <v>154</v>
      </c>
      <c r="E16" s="174">
        <v>1.08</v>
      </c>
      <c r="F16" s="175"/>
      <c r="G16" s="176">
        <f>ROUND(E16*F16,2)</f>
        <v>0</v>
      </c>
      <c r="H16" s="159">
        <v>27.42</v>
      </c>
      <c r="I16" s="158">
        <f>ROUND(E16*H16,2)</f>
        <v>29.61</v>
      </c>
      <c r="J16" s="159">
        <v>121.08</v>
      </c>
      <c r="K16" s="158">
        <f>ROUND(E16*J16,2)</f>
        <v>130.77000000000001</v>
      </c>
      <c r="L16" s="158">
        <v>15</v>
      </c>
      <c r="M16" s="158">
        <f>G16*(1+L16/100)</f>
        <v>0</v>
      </c>
      <c r="N16" s="158">
        <v>4.8999999999999998E-3</v>
      </c>
      <c r="O16" s="158">
        <f>ROUND(E16*N16,2)</f>
        <v>0.01</v>
      </c>
      <c r="P16" s="158">
        <v>0</v>
      </c>
      <c r="Q16" s="158">
        <f>ROUND(E16*P16,2)</f>
        <v>0</v>
      </c>
      <c r="R16" s="158"/>
      <c r="S16" s="158" t="s">
        <v>148</v>
      </c>
      <c r="T16" s="158" t="s">
        <v>149</v>
      </c>
      <c r="U16" s="158">
        <v>0.25</v>
      </c>
      <c r="V16" s="158">
        <f>ROUND(E16*U16,2)</f>
        <v>0.27</v>
      </c>
      <c r="W16" s="158"/>
      <c r="X16" s="158" t="s">
        <v>150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155</v>
      </c>
      <c r="D17" s="160"/>
      <c r="E17" s="161">
        <v>1.08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156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1">
        <v>5</v>
      </c>
      <c r="B18" s="172" t="s">
        <v>157</v>
      </c>
      <c r="C18" s="186" t="s">
        <v>492</v>
      </c>
      <c r="D18" s="173" t="s">
        <v>154</v>
      </c>
      <c r="E18" s="174">
        <v>54.09</v>
      </c>
      <c r="F18" s="175"/>
      <c r="G18" s="176">
        <f>ROUND(E18*F18,2)</f>
        <v>0</v>
      </c>
      <c r="H18" s="159">
        <v>14.48</v>
      </c>
      <c r="I18" s="158">
        <f>ROUND(E18*H18,2)</f>
        <v>783.22</v>
      </c>
      <c r="J18" s="159">
        <v>98.02</v>
      </c>
      <c r="K18" s="158">
        <f>ROUND(E18*J18,2)</f>
        <v>5301.9</v>
      </c>
      <c r="L18" s="158">
        <v>15</v>
      </c>
      <c r="M18" s="158">
        <f>G18*(1+L18/100)</f>
        <v>0</v>
      </c>
      <c r="N18" s="158">
        <v>6.0899999999999999E-3</v>
      </c>
      <c r="O18" s="158">
        <f>ROUND(E18*N18,2)</f>
        <v>0.33</v>
      </c>
      <c r="P18" s="158">
        <v>0</v>
      </c>
      <c r="Q18" s="158">
        <f>ROUND(E18*P18,2)</f>
        <v>0</v>
      </c>
      <c r="R18" s="158"/>
      <c r="S18" s="158" t="s">
        <v>148</v>
      </c>
      <c r="T18" s="158" t="s">
        <v>149</v>
      </c>
      <c r="U18" s="158">
        <v>0.19273999999999999</v>
      </c>
      <c r="V18" s="158">
        <f>ROUND(E18*U18,2)</f>
        <v>10.43</v>
      </c>
      <c r="W18" s="158"/>
      <c r="X18" s="158" t="s">
        <v>150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151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7" t="s">
        <v>493</v>
      </c>
      <c r="D19" s="160"/>
      <c r="E19" s="161">
        <v>5.22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156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7" t="s">
        <v>494</v>
      </c>
      <c r="D20" s="160"/>
      <c r="E20" s="161">
        <v>6.24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156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162</v>
      </c>
      <c r="D21" s="160"/>
      <c r="E21" s="161">
        <v>4.1399999999999997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156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760</v>
      </c>
      <c r="D22" s="160"/>
      <c r="E22" s="161">
        <v>16.38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156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761</v>
      </c>
      <c r="D23" s="160"/>
      <c r="E23" s="161">
        <v>22.11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156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1">
        <v>6</v>
      </c>
      <c r="B24" s="172" t="s">
        <v>164</v>
      </c>
      <c r="C24" s="186" t="s">
        <v>165</v>
      </c>
      <c r="D24" s="173" t="s">
        <v>154</v>
      </c>
      <c r="E24" s="174">
        <v>3.88</v>
      </c>
      <c r="F24" s="175"/>
      <c r="G24" s="176">
        <f>ROUND(E24*F24,2)</f>
        <v>0</v>
      </c>
      <c r="H24" s="159">
        <v>42.36</v>
      </c>
      <c r="I24" s="158">
        <f>ROUND(E24*H24,2)</f>
        <v>164.36</v>
      </c>
      <c r="J24" s="159">
        <v>289.14</v>
      </c>
      <c r="K24" s="158">
        <f>ROUND(E24*J24,2)</f>
        <v>1121.8599999999999</v>
      </c>
      <c r="L24" s="158">
        <v>15</v>
      </c>
      <c r="M24" s="158">
        <f>G24*(1+L24/100)</f>
        <v>0</v>
      </c>
      <c r="N24" s="158">
        <v>4.4139999999999999E-2</v>
      </c>
      <c r="O24" s="158">
        <f>ROUND(E24*N24,2)</f>
        <v>0.17</v>
      </c>
      <c r="P24" s="158">
        <v>0</v>
      </c>
      <c r="Q24" s="158">
        <f>ROUND(E24*P24,2)</f>
        <v>0</v>
      </c>
      <c r="R24" s="158"/>
      <c r="S24" s="158" t="s">
        <v>148</v>
      </c>
      <c r="T24" s="158" t="s">
        <v>149</v>
      </c>
      <c r="U24" s="158">
        <v>0.6</v>
      </c>
      <c r="V24" s="158">
        <f>ROUND(E24*U24,2)</f>
        <v>2.33</v>
      </c>
      <c r="W24" s="158"/>
      <c r="X24" s="158" t="s">
        <v>150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151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155</v>
      </c>
      <c r="D25" s="160"/>
      <c r="E25" s="161">
        <v>1.08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156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7" t="s">
        <v>166</v>
      </c>
      <c r="D26" s="160"/>
      <c r="E26" s="161">
        <v>2.8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156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1">
        <v>7</v>
      </c>
      <c r="B27" s="172" t="s">
        <v>503</v>
      </c>
      <c r="C27" s="186" t="s">
        <v>504</v>
      </c>
      <c r="D27" s="173" t="s">
        <v>154</v>
      </c>
      <c r="E27" s="174">
        <v>147.60599999999999</v>
      </c>
      <c r="F27" s="175"/>
      <c r="G27" s="176">
        <f>ROUND(E27*F27,2)</f>
        <v>0</v>
      </c>
      <c r="H27" s="159">
        <v>4.97</v>
      </c>
      <c r="I27" s="158">
        <f>ROUND(E27*H27,2)</f>
        <v>733.6</v>
      </c>
      <c r="J27" s="159">
        <v>87.33</v>
      </c>
      <c r="K27" s="158">
        <f>ROUND(E27*J27,2)</f>
        <v>12890.43</v>
      </c>
      <c r="L27" s="158">
        <v>15</v>
      </c>
      <c r="M27" s="158">
        <f>G27*(1+L27/100)</f>
        <v>0</v>
      </c>
      <c r="N27" s="158">
        <v>5.4299999999999999E-3</v>
      </c>
      <c r="O27" s="158">
        <f>ROUND(E27*N27,2)</f>
        <v>0.8</v>
      </c>
      <c r="P27" s="158">
        <v>0</v>
      </c>
      <c r="Q27" s="158">
        <f>ROUND(E27*P27,2)</f>
        <v>0</v>
      </c>
      <c r="R27" s="158"/>
      <c r="S27" s="158" t="s">
        <v>148</v>
      </c>
      <c r="T27" s="158" t="s">
        <v>149</v>
      </c>
      <c r="U27" s="158">
        <v>0.16941999999999999</v>
      </c>
      <c r="V27" s="158">
        <f>ROUND(E27*U27,2)</f>
        <v>25.01</v>
      </c>
      <c r="W27" s="158"/>
      <c r="X27" s="158" t="s">
        <v>150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151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381</v>
      </c>
      <c r="D28" s="160"/>
      <c r="E28" s="161">
        <v>16.2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156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170</v>
      </c>
      <c r="D29" s="160"/>
      <c r="E29" s="161">
        <v>-3.1520000000000001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156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506</v>
      </c>
      <c r="D30" s="160"/>
      <c r="E30" s="161">
        <v>25.38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156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762</v>
      </c>
      <c r="D31" s="160"/>
      <c r="E31" s="161">
        <v>-7.88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156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507</v>
      </c>
      <c r="D32" s="160"/>
      <c r="E32" s="161">
        <v>27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156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174</v>
      </c>
      <c r="D33" s="160"/>
      <c r="E33" s="161">
        <v>-1.5760000000000001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156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508</v>
      </c>
      <c r="D34" s="160"/>
      <c r="E34" s="161">
        <v>-1.8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156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176</v>
      </c>
      <c r="D35" s="160"/>
      <c r="E35" s="161">
        <v>5.04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156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763</v>
      </c>
      <c r="D36" s="160"/>
      <c r="E36" s="161">
        <v>43.74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156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175</v>
      </c>
      <c r="D37" s="160"/>
      <c r="E37" s="161">
        <v>-2.25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156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764</v>
      </c>
      <c r="D38" s="160"/>
      <c r="E38" s="161">
        <v>54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156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7" t="s">
        <v>174</v>
      </c>
      <c r="D39" s="160"/>
      <c r="E39" s="161">
        <v>-1.5760000000000001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156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7" t="s">
        <v>765</v>
      </c>
      <c r="D40" s="160"/>
      <c r="E40" s="161">
        <v>-5.52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156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1">
        <v>8</v>
      </c>
      <c r="B41" s="172" t="s">
        <v>178</v>
      </c>
      <c r="C41" s="186" t="s">
        <v>179</v>
      </c>
      <c r="D41" s="173" t="s">
        <v>154</v>
      </c>
      <c r="E41" s="174">
        <v>2.52</v>
      </c>
      <c r="F41" s="175"/>
      <c r="G41" s="176">
        <f>ROUND(E41*F41,2)</f>
        <v>0</v>
      </c>
      <c r="H41" s="159">
        <v>148.16999999999999</v>
      </c>
      <c r="I41" s="158">
        <f>ROUND(E41*H41,2)</f>
        <v>373.39</v>
      </c>
      <c r="J41" s="159">
        <v>946.83</v>
      </c>
      <c r="K41" s="158">
        <f>ROUND(E41*J41,2)</f>
        <v>2386.0100000000002</v>
      </c>
      <c r="L41" s="158">
        <v>15</v>
      </c>
      <c r="M41" s="158">
        <f>G41*(1+L41/100)</f>
        <v>0</v>
      </c>
      <c r="N41" s="158">
        <v>5.8500000000000003E-2</v>
      </c>
      <c r="O41" s="158">
        <f>ROUND(E41*N41,2)</f>
        <v>0.15</v>
      </c>
      <c r="P41" s="158">
        <v>0</v>
      </c>
      <c r="Q41" s="158">
        <f>ROUND(E41*P41,2)</f>
        <v>0</v>
      </c>
      <c r="R41" s="158"/>
      <c r="S41" s="158" t="s">
        <v>148</v>
      </c>
      <c r="T41" s="158" t="s">
        <v>149</v>
      </c>
      <c r="U41" s="158">
        <v>1.86904</v>
      </c>
      <c r="V41" s="158">
        <f>ROUND(E41*U41,2)</f>
        <v>4.71</v>
      </c>
      <c r="W41" s="158"/>
      <c r="X41" s="158" t="s">
        <v>150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151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7" t="s">
        <v>511</v>
      </c>
      <c r="D42" s="160"/>
      <c r="E42" s="161">
        <v>0.42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156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766</v>
      </c>
      <c r="D43" s="160"/>
      <c r="E43" s="161">
        <v>1.65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156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767</v>
      </c>
      <c r="D44" s="160"/>
      <c r="E44" s="161">
        <v>0.45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156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1">
        <v>9</v>
      </c>
      <c r="B45" s="172" t="s">
        <v>181</v>
      </c>
      <c r="C45" s="186" t="s">
        <v>182</v>
      </c>
      <c r="D45" s="173" t="s">
        <v>154</v>
      </c>
      <c r="E45" s="174">
        <v>1.08</v>
      </c>
      <c r="F45" s="175"/>
      <c r="G45" s="176">
        <f>ROUND(E45*F45,2)</f>
        <v>0</v>
      </c>
      <c r="H45" s="159">
        <v>40.32</v>
      </c>
      <c r="I45" s="158">
        <f>ROUND(E45*H45,2)</f>
        <v>43.55</v>
      </c>
      <c r="J45" s="159">
        <v>42.88</v>
      </c>
      <c r="K45" s="158">
        <f>ROUND(E45*J45,2)</f>
        <v>46.31</v>
      </c>
      <c r="L45" s="158">
        <v>15</v>
      </c>
      <c r="M45" s="158">
        <f>G45*(1+L45/100)</f>
        <v>0</v>
      </c>
      <c r="N45" s="158">
        <v>2.5999999999999998E-4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148</v>
      </c>
      <c r="T45" s="158" t="s">
        <v>149</v>
      </c>
      <c r="U45" s="158">
        <v>0.09</v>
      </c>
      <c r="V45" s="158">
        <f>ROUND(E45*U45,2)</f>
        <v>0.1</v>
      </c>
      <c r="W45" s="158"/>
      <c r="X45" s="158" t="s">
        <v>150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151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155</v>
      </c>
      <c r="D46" s="160"/>
      <c r="E46" s="161">
        <v>1.08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156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1">
        <v>10</v>
      </c>
      <c r="B47" s="172" t="s">
        <v>183</v>
      </c>
      <c r="C47" s="186" t="s">
        <v>184</v>
      </c>
      <c r="D47" s="173" t="s">
        <v>154</v>
      </c>
      <c r="E47" s="174">
        <v>9.57</v>
      </c>
      <c r="F47" s="175"/>
      <c r="G47" s="176">
        <f>ROUND(E47*F47,2)</f>
        <v>0</v>
      </c>
      <c r="H47" s="159">
        <v>0</v>
      </c>
      <c r="I47" s="158">
        <f>ROUND(E47*H47,2)</f>
        <v>0</v>
      </c>
      <c r="J47" s="159">
        <v>48.9</v>
      </c>
      <c r="K47" s="158">
        <f>ROUND(E47*J47,2)</f>
        <v>467.97</v>
      </c>
      <c r="L47" s="158">
        <v>15</v>
      </c>
      <c r="M47" s="158">
        <f>G47*(1+L47/100)</f>
        <v>0</v>
      </c>
      <c r="N47" s="158">
        <v>4.0000000000000003E-5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148</v>
      </c>
      <c r="T47" s="158" t="s">
        <v>149</v>
      </c>
      <c r="U47" s="158">
        <v>0</v>
      </c>
      <c r="V47" s="158">
        <f>ROUND(E47*U47,2)</f>
        <v>0</v>
      </c>
      <c r="W47" s="158"/>
      <c r="X47" s="158" t="s">
        <v>185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186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7" t="s">
        <v>188</v>
      </c>
      <c r="D48" s="160"/>
      <c r="E48" s="161">
        <v>2.25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156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187</v>
      </c>
      <c r="D49" s="160"/>
      <c r="E49" s="161">
        <v>1.8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156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768</v>
      </c>
      <c r="D50" s="160"/>
      <c r="E50" s="161">
        <v>5.52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156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5.5" x14ac:dyDescent="0.2">
      <c r="A51" s="165" t="s">
        <v>143</v>
      </c>
      <c r="B51" s="166" t="s">
        <v>69</v>
      </c>
      <c r="C51" s="184" t="s">
        <v>70</v>
      </c>
      <c r="D51" s="167"/>
      <c r="E51" s="168"/>
      <c r="F51" s="169"/>
      <c r="G51" s="170">
        <f>SUMIF(AG52:AG58,"&lt;&gt;NOR",G52:G58)</f>
        <v>0</v>
      </c>
      <c r="H51" s="164"/>
      <c r="I51" s="164">
        <f>SUM(I52:I58)</f>
        <v>80.55</v>
      </c>
      <c r="J51" s="164"/>
      <c r="K51" s="164">
        <f>SUM(K52:K58)</f>
        <v>6876.2</v>
      </c>
      <c r="L51" s="164"/>
      <c r="M51" s="164">
        <f>SUM(M52:M58)</f>
        <v>0</v>
      </c>
      <c r="N51" s="164"/>
      <c r="O51" s="164">
        <f>SUM(O52:O58)</f>
        <v>0</v>
      </c>
      <c r="P51" s="164"/>
      <c r="Q51" s="164">
        <f>SUM(Q52:Q58)</f>
        <v>0</v>
      </c>
      <c r="R51" s="164"/>
      <c r="S51" s="164"/>
      <c r="T51" s="164"/>
      <c r="U51" s="164"/>
      <c r="V51" s="164">
        <f>SUM(V52:V58)</f>
        <v>17.350000000000001</v>
      </c>
      <c r="W51" s="164"/>
      <c r="X51" s="164"/>
      <c r="AG51" t="s">
        <v>144</v>
      </c>
    </row>
    <row r="52" spans="1:60" outlineLevel="1" x14ac:dyDescent="0.2">
      <c r="A52" s="171">
        <v>11</v>
      </c>
      <c r="B52" s="172" t="s">
        <v>189</v>
      </c>
      <c r="C52" s="186" t="s">
        <v>190</v>
      </c>
      <c r="D52" s="173" t="s">
        <v>154</v>
      </c>
      <c r="E52" s="174">
        <v>56.33</v>
      </c>
      <c r="F52" s="175"/>
      <c r="G52" s="176">
        <f>ROUND(E52*F52,2)</f>
        <v>0</v>
      </c>
      <c r="H52" s="159">
        <v>1.43</v>
      </c>
      <c r="I52" s="158">
        <f>ROUND(E52*H52,2)</f>
        <v>80.55</v>
      </c>
      <c r="J52" s="159">
        <v>122.07</v>
      </c>
      <c r="K52" s="158">
        <f>ROUND(E52*J52,2)</f>
        <v>6876.2</v>
      </c>
      <c r="L52" s="158">
        <v>15</v>
      </c>
      <c r="M52" s="158">
        <f>G52*(1+L52/100)</f>
        <v>0</v>
      </c>
      <c r="N52" s="158">
        <v>4.0000000000000003E-5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148</v>
      </c>
      <c r="T52" s="158" t="s">
        <v>149</v>
      </c>
      <c r="U52" s="158">
        <v>0.308</v>
      </c>
      <c r="V52" s="158">
        <f>ROUND(E52*U52,2)</f>
        <v>17.350000000000001</v>
      </c>
      <c r="W52" s="158"/>
      <c r="X52" s="158" t="s">
        <v>150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151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191</v>
      </c>
      <c r="D53" s="160"/>
      <c r="E53" s="161">
        <v>2.2400000000000002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156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7" t="s">
        <v>493</v>
      </c>
      <c r="D54" s="160"/>
      <c r="E54" s="161">
        <v>5.22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156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494</v>
      </c>
      <c r="D55" s="160"/>
      <c r="E55" s="161">
        <v>6.24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156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162</v>
      </c>
      <c r="D56" s="160"/>
      <c r="E56" s="161">
        <v>4.1399999999999997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156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7" t="s">
        <v>760</v>
      </c>
      <c r="D57" s="160"/>
      <c r="E57" s="161">
        <v>16.38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156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7" t="s">
        <v>761</v>
      </c>
      <c r="D58" s="160"/>
      <c r="E58" s="161">
        <v>22.11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156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5" t="s">
        <v>143</v>
      </c>
      <c r="B59" s="166" t="s">
        <v>71</v>
      </c>
      <c r="C59" s="184" t="s">
        <v>72</v>
      </c>
      <c r="D59" s="167"/>
      <c r="E59" s="168"/>
      <c r="F59" s="169"/>
      <c r="G59" s="170">
        <f>SUMIF(AG60:AG88,"&lt;&gt;NOR",G60:G88)</f>
        <v>0</v>
      </c>
      <c r="H59" s="164"/>
      <c r="I59" s="164">
        <f>SUM(I60:I88)</f>
        <v>950.35000000000014</v>
      </c>
      <c r="J59" s="164"/>
      <c r="K59" s="164">
        <f>SUM(K60:K88)</f>
        <v>11343.300000000001</v>
      </c>
      <c r="L59" s="164"/>
      <c r="M59" s="164">
        <f>SUM(M60:M88)</f>
        <v>0</v>
      </c>
      <c r="N59" s="164"/>
      <c r="O59" s="164">
        <f>SUM(O60:O88)</f>
        <v>0.02</v>
      </c>
      <c r="P59" s="164"/>
      <c r="Q59" s="164">
        <f>SUM(Q60:Q88)</f>
        <v>1.23</v>
      </c>
      <c r="R59" s="164"/>
      <c r="S59" s="164"/>
      <c r="T59" s="164"/>
      <c r="U59" s="164"/>
      <c r="V59" s="164">
        <f>SUM(V60:V88)</f>
        <v>25.97</v>
      </c>
      <c r="W59" s="164"/>
      <c r="X59" s="164"/>
      <c r="AG59" t="s">
        <v>144</v>
      </c>
    </row>
    <row r="60" spans="1:60" outlineLevel="1" x14ac:dyDescent="0.2">
      <c r="A60" s="177">
        <v>12</v>
      </c>
      <c r="B60" s="178" t="s">
        <v>193</v>
      </c>
      <c r="C60" s="185" t="s">
        <v>194</v>
      </c>
      <c r="D60" s="179" t="s">
        <v>195</v>
      </c>
      <c r="E60" s="180">
        <v>6</v>
      </c>
      <c r="F60" s="181"/>
      <c r="G60" s="182">
        <f>ROUND(E60*F60,2)</f>
        <v>0</v>
      </c>
      <c r="H60" s="159">
        <v>0</v>
      </c>
      <c r="I60" s="158">
        <f>ROUND(E60*H60,2)</f>
        <v>0</v>
      </c>
      <c r="J60" s="159">
        <v>17.600000000000001</v>
      </c>
      <c r="K60" s="158">
        <f>ROUND(E60*J60,2)</f>
        <v>105.6</v>
      </c>
      <c r="L60" s="158">
        <v>15</v>
      </c>
      <c r="M60" s="158">
        <f>G60*(1+L60/100)</f>
        <v>0</v>
      </c>
      <c r="N60" s="158">
        <v>0</v>
      </c>
      <c r="O60" s="158">
        <f>ROUND(E60*N60,2)</f>
        <v>0</v>
      </c>
      <c r="P60" s="158">
        <v>0</v>
      </c>
      <c r="Q60" s="158">
        <f>ROUND(E60*P60,2)</f>
        <v>0</v>
      </c>
      <c r="R60" s="158"/>
      <c r="S60" s="158" t="s">
        <v>148</v>
      </c>
      <c r="T60" s="158" t="s">
        <v>149</v>
      </c>
      <c r="U60" s="158">
        <v>0.05</v>
      </c>
      <c r="V60" s="158">
        <f>ROUND(E60*U60,2)</f>
        <v>0.3</v>
      </c>
      <c r="W60" s="158"/>
      <c r="X60" s="158" t="s">
        <v>150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151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7">
        <v>13</v>
      </c>
      <c r="B61" s="178" t="s">
        <v>550</v>
      </c>
      <c r="C61" s="185" t="s">
        <v>551</v>
      </c>
      <c r="D61" s="179" t="s">
        <v>198</v>
      </c>
      <c r="E61" s="180">
        <v>6</v>
      </c>
      <c r="F61" s="181"/>
      <c r="G61" s="182">
        <f>ROUND(E61*F61,2)</f>
        <v>0</v>
      </c>
      <c r="H61" s="159">
        <v>11.18</v>
      </c>
      <c r="I61" s="158">
        <f>ROUND(E61*H61,2)</f>
        <v>67.08</v>
      </c>
      <c r="J61" s="159">
        <v>101.82</v>
      </c>
      <c r="K61" s="158">
        <f>ROUND(E61*J61,2)</f>
        <v>610.91999999999996</v>
      </c>
      <c r="L61" s="158">
        <v>15</v>
      </c>
      <c r="M61" s="158">
        <f>G61*(1+L61/100)</f>
        <v>0</v>
      </c>
      <c r="N61" s="158">
        <v>4.8999999999999998E-4</v>
      </c>
      <c r="O61" s="158">
        <f>ROUND(E61*N61,2)</f>
        <v>0</v>
      </c>
      <c r="P61" s="158">
        <v>6.0000000000000001E-3</v>
      </c>
      <c r="Q61" s="158">
        <f>ROUND(E61*P61,2)</f>
        <v>0.04</v>
      </c>
      <c r="R61" s="158"/>
      <c r="S61" s="158" t="s">
        <v>148</v>
      </c>
      <c r="T61" s="158" t="s">
        <v>149</v>
      </c>
      <c r="U61" s="158">
        <v>0.27400000000000002</v>
      </c>
      <c r="V61" s="158">
        <f>ROUND(E61*U61,2)</f>
        <v>1.64</v>
      </c>
      <c r="W61" s="158"/>
      <c r="X61" s="158" t="s">
        <v>150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151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7">
        <v>14</v>
      </c>
      <c r="B62" s="178" t="s">
        <v>196</v>
      </c>
      <c r="C62" s="185" t="s">
        <v>197</v>
      </c>
      <c r="D62" s="179" t="s">
        <v>198</v>
      </c>
      <c r="E62" s="180">
        <v>55</v>
      </c>
      <c r="F62" s="181"/>
      <c r="G62" s="182">
        <f>ROUND(E62*F62,2)</f>
        <v>0</v>
      </c>
      <c r="H62" s="159">
        <v>12.67</v>
      </c>
      <c r="I62" s="158">
        <f>ROUND(E62*H62,2)</f>
        <v>696.85</v>
      </c>
      <c r="J62" s="159">
        <v>102.83</v>
      </c>
      <c r="K62" s="158">
        <f>ROUND(E62*J62,2)</f>
        <v>5655.65</v>
      </c>
      <c r="L62" s="158">
        <v>15</v>
      </c>
      <c r="M62" s="158">
        <f>G62*(1+L62/100)</f>
        <v>0</v>
      </c>
      <c r="N62" s="158">
        <v>0</v>
      </c>
      <c r="O62" s="158">
        <f>ROUND(E62*N62,2)</f>
        <v>0</v>
      </c>
      <c r="P62" s="158">
        <v>2.16E-3</v>
      </c>
      <c r="Q62" s="158">
        <f>ROUND(E62*P62,2)</f>
        <v>0.12</v>
      </c>
      <c r="R62" s="158"/>
      <c r="S62" s="158" t="s">
        <v>148</v>
      </c>
      <c r="T62" s="158" t="s">
        <v>149</v>
      </c>
      <c r="U62" s="158">
        <v>0.26500000000000001</v>
      </c>
      <c r="V62" s="158">
        <f>ROUND(E62*U62,2)</f>
        <v>14.58</v>
      </c>
      <c r="W62" s="158"/>
      <c r="X62" s="158" t="s">
        <v>150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151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7">
        <v>15</v>
      </c>
      <c r="B63" s="178" t="s">
        <v>554</v>
      </c>
      <c r="C63" s="185" t="s">
        <v>555</v>
      </c>
      <c r="D63" s="179" t="s">
        <v>198</v>
      </c>
      <c r="E63" s="180">
        <v>15</v>
      </c>
      <c r="F63" s="181"/>
      <c r="G63" s="182">
        <f>ROUND(E63*F63,2)</f>
        <v>0</v>
      </c>
      <c r="H63" s="159">
        <v>11.38</v>
      </c>
      <c r="I63" s="158">
        <f>ROUND(E63*H63,2)</f>
        <v>170.7</v>
      </c>
      <c r="J63" s="159">
        <v>44.22</v>
      </c>
      <c r="K63" s="158">
        <f>ROUND(E63*J63,2)</f>
        <v>663.3</v>
      </c>
      <c r="L63" s="158">
        <v>15</v>
      </c>
      <c r="M63" s="158">
        <f>G63*(1+L63/100)</f>
        <v>0</v>
      </c>
      <c r="N63" s="158">
        <v>4.8999999999999998E-4</v>
      </c>
      <c r="O63" s="158">
        <f>ROUND(E63*N63,2)</f>
        <v>0.01</v>
      </c>
      <c r="P63" s="158">
        <v>1E-3</v>
      </c>
      <c r="Q63" s="158">
        <f>ROUND(E63*P63,2)</f>
        <v>0.02</v>
      </c>
      <c r="R63" s="158"/>
      <c r="S63" s="158" t="s">
        <v>148</v>
      </c>
      <c r="T63" s="158" t="s">
        <v>149</v>
      </c>
      <c r="U63" s="158">
        <v>0.111</v>
      </c>
      <c r="V63" s="158">
        <f>ROUND(E63*U63,2)</f>
        <v>1.67</v>
      </c>
      <c r="W63" s="158"/>
      <c r="X63" s="158" t="s">
        <v>150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151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1">
        <v>16</v>
      </c>
      <c r="B64" s="172" t="s">
        <v>199</v>
      </c>
      <c r="C64" s="186" t="s">
        <v>556</v>
      </c>
      <c r="D64" s="173" t="s">
        <v>154</v>
      </c>
      <c r="E64" s="174">
        <v>54.09</v>
      </c>
      <c r="F64" s="175"/>
      <c r="G64" s="176">
        <f>ROUND(E64*F64,2)</f>
        <v>0</v>
      </c>
      <c r="H64" s="159">
        <v>0</v>
      </c>
      <c r="I64" s="158">
        <f>ROUND(E64*H64,2)</f>
        <v>0</v>
      </c>
      <c r="J64" s="159">
        <v>10.5</v>
      </c>
      <c r="K64" s="158">
        <f>ROUND(E64*J64,2)</f>
        <v>567.95000000000005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4.0000000000000001E-3</v>
      </c>
      <c r="Q64" s="158">
        <f>ROUND(E64*P64,2)</f>
        <v>0.22</v>
      </c>
      <c r="R64" s="158"/>
      <c r="S64" s="158" t="s">
        <v>148</v>
      </c>
      <c r="T64" s="158" t="s">
        <v>149</v>
      </c>
      <c r="U64" s="158">
        <v>0.03</v>
      </c>
      <c r="V64" s="158">
        <f>ROUND(E64*U64,2)</f>
        <v>1.62</v>
      </c>
      <c r="W64" s="158"/>
      <c r="X64" s="158" t="s">
        <v>150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151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7" t="s">
        <v>493</v>
      </c>
      <c r="D65" s="160"/>
      <c r="E65" s="161">
        <v>5.22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156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494</v>
      </c>
      <c r="D66" s="160"/>
      <c r="E66" s="161">
        <v>6.24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156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7" t="s">
        <v>162</v>
      </c>
      <c r="D67" s="160"/>
      <c r="E67" s="161">
        <v>4.1399999999999997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156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7" t="s">
        <v>760</v>
      </c>
      <c r="D68" s="160"/>
      <c r="E68" s="161">
        <v>16.38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156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761</v>
      </c>
      <c r="D69" s="160"/>
      <c r="E69" s="161">
        <v>22.11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156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1">
        <v>17</v>
      </c>
      <c r="B70" s="172" t="s">
        <v>201</v>
      </c>
      <c r="C70" s="186" t="s">
        <v>557</v>
      </c>
      <c r="D70" s="173" t="s">
        <v>154</v>
      </c>
      <c r="E70" s="174">
        <v>147.60599999999999</v>
      </c>
      <c r="F70" s="175"/>
      <c r="G70" s="176">
        <f>ROUND(E70*F70,2)</f>
        <v>0</v>
      </c>
      <c r="H70" s="159">
        <v>0</v>
      </c>
      <c r="I70" s="158">
        <f>ROUND(E70*H70,2)</f>
        <v>0</v>
      </c>
      <c r="J70" s="159">
        <v>10.5</v>
      </c>
      <c r="K70" s="158">
        <f>ROUND(E70*J70,2)</f>
        <v>1549.86</v>
      </c>
      <c r="L70" s="158">
        <v>15</v>
      </c>
      <c r="M70" s="158">
        <f>G70*(1+L70/100)</f>
        <v>0</v>
      </c>
      <c r="N70" s="158">
        <v>0</v>
      </c>
      <c r="O70" s="158">
        <f>ROUND(E70*N70,2)</f>
        <v>0</v>
      </c>
      <c r="P70" s="158">
        <v>4.0000000000000001E-3</v>
      </c>
      <c r="Q70" s="158">
        <f>ROUND(E70*P70,2)</f>
        <v>0.59</v>
      </c>
      <c r="R70" s="158"/>
      <c r="S70" s="158" t="s">
        <v>148</v>
      </c>
      <c r="T70" s="158" t="s">
        <v>149</v>
      </c>
      <c r="U70" s="158">
        <v>0.03</v>
      </c>
      <c r="V70" s="158">
        <f>ROUND(E70*U70,2)</f>
        <v>4.43</v>
      </c>
      <c r="W70" s="158"/>
      <c r="X70" s="158" t="s">
        <v>150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151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7" t="s">
        <v>381</v>
      </c>
      <c r="D71" s="160"/>
      <c r="E71" s="161">
        <v>16.2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156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7" t="s">
        <v>170</v>
      </c>
      <c r="D72" s="160"/>
      <c r="E72" s="161">
        <v>-3.1520000000000001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156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7" t="s">
        <v>506</v>
      </c>
      <c r="D73" s="160"/>
      <c r="E73" s="161">
        <v>25.38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156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7" t="s">
        <v>762</v>
      </c>
      <c r="D74" s="160"/>
      <c r="E74" s="161">
        <v>-7.88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156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7" t="s">
        <v>507</v>
      </c>
      <c r="D75" s="160"/>
      <c r="E75" s="161">
        <v>27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156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7" t="s">
        <v>174</v>
      </c>
      <c r="D76" s="160"/>
      <c r="E76" s="161">
        <v>-1.5760000000000001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156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7" t="s">
        <v>508</v>
      </c>
      <c r="D77" s="160"/>
      <c r="E77" s="161">
        <v>-1.8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156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7" t="s">
        <v>176</v>
      </c>
      <c r="D78" s="160"/>
      <c r="E78" s="161">
        <v>5.04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156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763</v>
      </c>
      <c r="D79" s="160"/>
      <c r="E79" s="161">
        <v>43.74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156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7" t="s">
        <v>175</v>
      </c>
      <c r="D80" s="160"/>
      <c r="E80" s="161">
        <v>-2.25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156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764</v>
      </c>
      <c r="D81" s="160"/>
      <c r="E81" s="161">
        <v>54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156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7" t="s">
        <v>174</v>
      </c>
      <c r="D82" s="160"/>
      <c r="E82" s="161">
        <v>-1.5760000000000001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156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7" t="s">
        <v>765</v>
      </c>
      <c r="D83" s="160"/>
      <c r="E83" s="161">
        <v>-5.52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156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7">
        <v>18</v>
      </c>
      <c r="B84" s="178" t="s">
        <v>203</v>
      </c>
      <c r="C84" s="185" t="s">
        <v>204</v>
      </c>
      <c r="D84" s="179" t="s">
        <v>195</v>
      </c>
      <c r="E84" s="180">
        <v>4</v>
      </c>
      <c r="F84" s="181"/>
      <c r="G84" s="182">
        <f>ROUND(E84*F84,2)</f>
        <v>0</v>
      </c>
      <c r="H84" s="159">
        <v>3.93</v>
      </c>
      <c r="I84" s="158">
        <f>ROUND(E84*H84,2)</f>
        <v>15.72</v>
      </c>
      <c r="J84" s="159">
        <v>194.07</v>
      </c>
      <c r="K84" s="158">
        <f>ROUND(E84*J84,2)</f>
        <v>776.28</v>
      </c>
      <c r="L84" s="158">
        <v>15</v>
      </c>
      <c r="M84" s="158">
        <f>G84*(1+L84/100)</f>
        <v>0</v>
      </c>
      <c r="N84" s="158">
        <v>3.6700000000000001E-3</v>
      </c>
      <c r="O84" s="158">
        <f>ROUND(E84*N84,2)</f>
        <v>0.01</v>
      </c>
      <c r="P84" s="158">
        <v>0</v>
      </c>
      <c r="Q84" s="158">
        <f>ROUND(E84*P84,2)</f>
        <v>0</v>
      </c>
      <c r="R84" s="158"/>
      <c r="S84" s="158" t="s">
        <v>148</v>
      </c>
      <c r="T84" s="158" t="s">
        <v>149</v>
      </c>
      <c r="U84" s="158">
        <v>0.433</v>
      </c>
      <c r="V84" s="158">
        <f>ROUND(E84*U84,2)</f>
        <v>1.73</v>
      </c>
      <c r="W84" s="158"/>
      <c r="X84" s="158" t="s">
        <v>150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151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7">
        <v>19</v>
      </c>
      <c r="B85" s="178" t="s">
        <v>769</v>
      </c>
      <c r="C85" s="185" t="s">
        <v>770</v>
      </c>
      <c r="D85" s="179" t="s">
        <v>214</v>
      </c>
      <c r="E85" s="180">
        <v>1</v>
      </c>
      <c r="F85" s="181"/>
      <c r="G85" s="182">
        <f>ROUND(E85*F85,2)</f>
        <v>0</v>
      </c>
      <c r="H85" s="159">
        <v>0</v>
      </c>
      <c r="I85" s="158">
        <f>ROUND(E85*H85,2)</f>
        <v>0</v>
      </c>
      <c r="J85" s="159">
        <v>500</v>
      </c>
      <c r="K85" s="158">
        <f>ROUND(E85*J85,2)</f>
        <v>500</v>
      </c>
      <c r="L85" s="158">
        <v>15</v>
      </c>
      <c r="M85" s="158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8"/>
      <c r="S85" s="158" t="s">
        <v>215</v>
      </c>
      <c r="T85" s="158" t="s">
        <v>149</v>
      </c>
      <c r="U85" s="158">
        <v>0</v>
      </c>
      <c r="V85" s="158">
        <f>ROUND(E85*U85,2)</f>
        <v>0</v>
      </c>
      <c r="W85" s="158"/>
      <c r="X85" s="158" t="s">
        <v>150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151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1">
        <v>20</v>
      </c>
      <c r="B86" s="172" t="s">
        <v>205</v>
      </c>
      <c r="C86" s="186" t="s">
        <v>206</v>
      </c>
      <c r="D86" s="173" t="s">
        <v>154</v>
      </c>
      <c r="E86" s="174">
        <v>3.88</v>
      </c>
      <c r="F86" s="175"/>
      <c r="G86" s="176">
        <f>ROUND(E86*F86,2)</f>
        <v>0</v>
      </c>
      <c r="H86" s="159">
        <v>0</v>
      </c>
      <c r="I86" s="158">
        <f>ROUND(E86*H86,2)</f>
        <v>0</v>
      </c>
      <c r="J86" s="159">
        <v>235.5</v>
      </c>
      <c r="K86" s="158">
        <f>ROUND(E86*J86,2)</f>
        <v>913.74</v>
      </c>
      <c r="L86" s="158">
        <v>15</v>
      </c>
      <c r="M86" s="158">
        <f>G86*(1+L86/100)</f>
        <v>0</v>
      </c>
      <c r="N86" s="158">
        <v>0</v>
      </c>
      <c r="O86" s="158">
        <f>ROUND(E86*N86,2)</f>
        <v>0</v>
      </c>
      <c r="P86" s="158">
        <v>6.0999999999999999E-2</v>
      </c>
      <c r="Q86" s="158">
        <f>ROUND(E86*P86,2)</f>
        <v>0.24</v>
      </c>
      <c r="R86" s="158"/>
      <c r="S86" s="158" t="s">
        <v>148</v>
      </c>
      <c r="T86" s="158" t="s">
        <v>149</v>
      </c>
      <c r="U86" s="158">
        <v>0</v>
      </c>
      <c r="V86" s="158">
        <f>ROUND(E86*U86,2)</f>
        <v>0</v>
      </c>
      <c r="W86" s="158"/>
      <c r="X86" s="158" t="s">
        <v>185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186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155</v>
      </c>
      <c r="D87" s="160"/>
      <c r="E87" s="161">
        <v>1.08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156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166</v>
      </c>
      <c r="D88" s="160"/>
      <c r="E88" s="161">
        <v>2.8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156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5" t="s">
        <v>143</v>
      </c>
      <c r="B89" s="166" t="s">
        <v>73</v>
      </c>
      <c r="C89" s="184" t="s">
        <v>74</v>
      </c>
      <c r="D89" s="167"/>
      <c r="E89" s="168"/>
      <c r="F89" s="169"/>
      <c r="G89" s="170">
        <f>SUMIF(AG90:AG90,"&lt;&gt;NOR",G90:G90)</f>
        <v>0</v>
      </c>
      <c r="H89" s="164"/>
      <c r="I89" s="164">
        <f>SUM(I90:I90)</f>
        <v>0</v>
      </c>
      <c r="J89" s="164"/>
      <c r="K89" s="164">
        <f>SUM(K90:K90)</f>
        <v>598.39</v>
      </c>
      <c r="L89" s="164"/>
      <c r="M89" s="164">
        <f>SUM(M90:M90)</f>
        <v>0</v>
      </c>
      <c r="N89" s="164"/>
      <c r="O89" s="164">
        <f>SUM(O90:O90)</f>
        <v>0</v>
      </c>
      <c r="P89" s="164"/>
      <c r="Q89" s="164">
        <f>SUM(Q90:Q90)</f>
        <v>0</v>
      </c>
      <c r="R89" s="164"/>
      <c r="S89" s="164"/>
      <c r="T89" s="164"/>
      <c r="U89" s="164"/>
      <c r="V89" s="164">
        <f>SUM(V90:V90)</f>
        <v>1.44</v>
      </c>
      <c r="W89" s="164"/>
      <c r="X89" s="164"/>
      <c r="AG89" t="s">
        <v>144</v>
      </c>
    </row>
    <row r="90" spans="1:60" outlineLevel="1" x14ac:dyDescent="0.2">
      <c r="A90" s="177">
        <v>21</v>
      </c>
      <c r="B90" s="178" t="s">
        <v>207</v>
      </c>
      <c r="C90" s="185" t="s">
        <v>208</v>
      </c>
      <c r="D90" s="179" t="s">
        <v>209</v>
      </c>
      <c r="E90" s="180">
        <v>1.53237</v>
      </c>
      <c r="F90" s="181"/>
      <c r="G90" s="182">
        <f>ROUND(E90*F90,2)</f>
        <v>0</v>
      </c>
      <c r="H90" s="159">
        <v>0</v>
      </c>
      <c r="I90" s="158">
        <f>ROUND(E90*H90,2)</f>
        <v>0</v>
      </c>
      <c r="J90" s="159">
        <v>390.5</v>
      </c>
      <c r="K90" s="158">
        <f>ROUND(E90*J90,2)</f>
        <v>598.39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148</v>
      </c>
      <c r="T90" s="158" t="s">
        <v>149</v>
      </c>
      <c r="U90" s="158">
        <v>0.9385</v>
      </c>
      <c r="V90" s="158">
        <f>ROUND(E90*U90,2)</f>
        <v>1.44</v>
      </c>
      <c r="W90" s="158"/>
      <c r="X90" s="158" t="s">
        <v>210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211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5" t="s">
        <v>143</v>
      </c>
      <c r="B91" s="166" t="s">
        <v>77</v>
      </c>
      <c r="C91" s="184" t="s">
        <v>78</v>
      </c>
      <c r="D91" s="167"/>
      <c r="E91" s="168"/>
      <c r="F91" s="169"/>
      <c r="G91" s="170">
        <f>SUMIF(AG92:AG92,"&lt;&gt;NOR",G92:G92)</f>
        <v>0</v>
      </c>
      <c r="H91" s="164"/>
      <c r="I91" s="164">
        <f>SUM(I92:I92)</f>
        <v>0</v>
      </c>
      <c r="J91" s="164"/>
      <c r="K91" s="164">
        <f>SUM(K92:K92)</f>
        <v>500</v>
      </c>
      <c r="L91" s="164"/>
      <c r="M91" s="164">
        <f>SUM(M92:M92)</f>
        <v>0</v>
      </c>
      <c r="N91" s="164"/>
      <c r="O91" s="164">
        <f>SUM(O92:O92)</f>
        <v>0</v>
      </c>
      <c r="P91" s="164"/>
      <c r="Q91" s="164">
        <f>SUM(Q92:Q92)</f>
        <v>0</v>
      </c>
      <c r="R91" s="164"/>
      <c r="S91" s="164"/>
      <c r="T91" s="164"/>
      <c r="U91" s="164"/>
      <c r="V91" s="164">
        <f>SUM(V92:V92)</f>
        <v>0.16</v>
      </c>
      <c r="W91" s="164"/>
      <c r="X91" s="164"/>
      <c r="AG91" t="s">
        <v>144</v>
      </c>
    </row>
    <row r="92" spans="1:60" ht="22.5" outlineLevel="1" x14ac:dyDescent="0.2">
      <c r="A92" s="177">
        <v>22</v>
      </c>
      <c r="B92" s="178" t="s">
        <v>212</v>
      </c>
      <c r="C92" s="185" t="s">
        <v>213</v>
      </c>
      <c r="D92" s="179" t="s">
        <v>214</v>
      </c>
      <c r="E92" s="180">
        <v>1</v>
      </c>
      <c r="F92" s="181"/>
      <c r="G92" s="182">
        <f>ROUND(E92*F92,2)</f>
        <v>0</v>
      </c>
      <c r="H92" s="159">
        <v>0</v>
      </c>
      <c r="I92" s="158">
        <f>ROUND(E92*H92,2)</f>
        <v>0</v>
      </c>
      <c r="J92" s="159">
        <v>500</v>
      </c>
      <c r="K92" s="158">
        <f>ROUND(E92*J92,2)</f>
        <v>500</v>
      </c>
      <c r="L92" s="158">
        <v>15</v>
      </c>
      <c r="M92" s="158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8"/>
      <c r="S92" s="158" t="s">
        <v>215</v>
      </c>
      <c r="T92" s="158" t="s">
        <v>149</v>
      </c>
      <c r="U92" s="158">
        <v>0.157</v>
      </c>
      <c r="V92" s="158">
        <f>ROUND(E92*U92,2)</f>
        <v>0.16</v>
      </c>
      <c r="W92" s="158"/>
      <c r="X92" s="158" t="s">
        <v>150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151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165" t="s">
        <v>143</v>
      </c>
      <c r="B93" s="166" t="s">
        <v>83</v>
      </c>
      <c r="C93" s="184" t="s">
        <v>84</v>
      </c>
      <c r="D93" s="167"/>
      <c r="E93" s="168"/>
      <c r="F93" s="169"/>
      <c r="G93" s="170">
        <f>SUMIF(AG94:AG95,"&lt;&gt;NOR",G94:G95)</f>
        <v>0</v>
      </c>
      <c r="H93" s="164"/>
      <c r="I93" s="164">
        <f>SUM(I94:I95)</f>
        <v>1800.82</v>
      </c>
      <c r="J93" s="164"/>
      <c r="K93" s="164">
        <f>SUM(K94:K95)</f>
        <v>3081.18</v>
      </c>
      <c r="L93" s="164"/>
      <c r="M93" s="164">
        <f>SUM(M94:M95)</f>
        <v>0</v>
      </c>
      <c r="N93" s="164"/>
      <c r="O93" s="164">
        <f>SUM(O94:O95)</f>
        <v>0</v>
      </c>
      <c r="P93" s="164"/>
      <c r="Q93" s="164">
        <f>SUM(Q94:Q95)</f>
        <v>0</v>
      </c>
      <c r="R93" s="164"/>
      <c r="S93" s="164"/>
      <c r="T93" s="164"/>
      <c r="U93" s="164"/>
      <c r="V93" s="164">
        <f>SUM(V94:V95)</f>
        <v>0.15</v>
      </c>
      <c r="W93" s="164"/>
      <c r="X93" s="164"/>
      <c r="AG93" t="s">
        <v>144</v>
      </c>
    </row>
    <row r="94" spans="1:60" outlineLevel="1" x14ac:dyDescent="0.2">
      <c r="A94" s="177">
        <v>23</v>
      </c>
      <c r="B94" s="178" t="s">
        <v>225</v>
      </c>
      <c r="C94" s="185" t="s">
        <v>226</v>
      </c>
      <c r="D94" s="179" t="s">
        <v>218</v>
      </c>
      <c r="E94" s="180">
        <v>1</v>
      </c>
      <c r="F94" s="181"/>
      <c r="G94" s="182">
        <f>ROUND(E94*F94,2)</f>
        <v>0</v>
      </c>
      <c r="H94" s="159">
        <v>1800.82</v>
      </c>
      <c r="I94" s="158">
        <f>ROUND(E94*H94,2)</f>
        <v>1800.82</v>
      </c>
      <c r="J94" s="159">
        <v>81.180000000000007</v>
      </c>
      <c r="K94" s="158">
        <f>ROUND(E94*J94,2)</f>
        <v>81.180000000000007</v>
      </c>
      <c r="L94" s="158">
        <v>15</v>
      </c>
      <c r="M94" s="158">
        <f>G94*(1+L94/100)</f>
        <v>0</v>
      </c>
      <c r="N94" s="158">
        <v>1E-3</v>
      </c>
      <c r="O94" s="158">
        <f>ROUND(E94*N94,2)</f>
        <v>0</v>
      </c>
      <c r="P94" s="158">
        <v>0</v>
      </c>
      <c r="Q94" s="158">
        <f>ROUND(E94*P94,2)</f>
        <v>0</v>
      </c>
      <c r="R94" s="158"/>
      <c r="S94" s="158" t="s">
        <v>148</v>
      </c>
      <c r="T94" s="158" t="s">
        <v>149</v>
      </c>
      <c r="U94" s="158">
        <v>0.14499999999999999</v>
      </c>
      <c r="V94" s="158">
        <f>ROUND(E94*U94,2)</f>
        <v>0.15</v>
      </c>
      <c r="W94" s="158"/>
      <c r="X94" s="158" t="s">
        <v>150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151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7">
        <v>24</v>
      </c>
      <c r="B95" s="178" t="s">
        <v>229</v>
      </c>
      <c r="C95" s="185" t="s">
        <v>230</v>
      </c>
      <c r="D95" s="179" t="s">
        <v>214</v>
      </c>
      <c r="E95" s="180">
        <v>1</v>
      </c>
      <c r="F95" s="181"/>
      <c r="G95" s="182">
        <f>ROUND(E95*F95,2)</f>
        <v>0</v>
      </c>
      <c r="H95" s="159">
        <v>0</v>
      </c>
      <c r="I95" s="158">
        <f>ROUND(E95*H95,2)</f>
        <v>0</v>
      </c>
      <c r="J95" s="159">
        <v>3000</v>
      </c>
      <c r="K95" s="158">
        <f>ROUND(E95*J95,2)</f>
        <v>3000</v>
      </c>
      <c r="L95" s="158">
        <v>15</v>
      </c>
      <c r="M95" s="158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8"/>
      <c r="S95" s="158" t="s">
        <v>215</v>
      </c>
      <c r="T95" s="158" t="s">
        <v>149</v>
      </c>
      <c r="U95" s="158">
        <v>0</v>
      </c>
      <c r="V95" s="158">
        <f>ROUND(E95*U95,2)</f>
        <v>0</v>
      </c>
      <c r="W95" s="158"/>
      <c r="X95" s="158" t="s">
        <v>150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5" t="s">
        <v>143</v>
      </c>
      <c r="B96" s="166" t="s">
        <v>85</v>
      </c>
      <c r="C96" s="184" t="s">
        <v>86</v>
      </c>
      <c r="D96" s="167"/>
      <c r="E96" s="168"/>
      <c r="F96" s="169"/>
      <c r="G96" s="170">
        <f>SUMIF(AG97:AG106,"&lt;&gt;NOR",G97:G106)</f>
        <v>0</v>
      </c>
      <c r="H96" s="164"/>
      <c r="I96" s="164">
        <f>SUM(I97:I106)</f>
        <v>3174.43</v>
      </c>
      <c r="J96" s="164"/>
      <c r="K96" s="164">
        <f>SUM(K97:K106)</f>
        <v>1808.4000000000003</v>
      </c>
      <c r="L96" s="164"/>
      <c r="M96" s="164">
        <f>SUM(M97:M106)</f>
        <v>0</v>
      </c>
      <c r="N96" s="164"/>
      <c r="O96" s="164">
        <f>SUM(O97:O106)</f>
        <v>0.01</v>
      </c>
      <c r="P96" s="164"/>
      <c r="Q96" s="164">
        <f>SUM(Q97:Q106)</f>
        <v>0</v>
      </c>
      <c r="R96" s="164"/>
      <c r="S96" s="164"/>
      <c r="T96" s="164"/>
      <c r="U96" s="164"/>
      <c r="V96" s="164">
        <f>SUM(V97:V106)</f>
        <v>3.49</v>
      </c>
      <c r="W96" s="164"/>
      <c r="X96" s="164"/>
      <c r="AG96" t="s">
        <v>144</v>
      </c>
    </row>
    <row r="97" spans="1:60" outlineLevel="1" x14ac:dyDescent="0.2">
      <c r="A97" s="177">
        <v>25</v>
      </c>
      <c r="B97" s="178" t="s">
        <v>233</v>
      </c>
      <c r="C97" s="185" t="s">
        <v>234</v>
      </c>
      <c r="D97" s="179" t="s">
        <v>195</v>
      </c>
      <c r="E97" s="180">
        <v>1</v>
      </c>
      <c r="F97" s="181"/>
      <c r="G97" s="182">
        <f t="shared" ref="G97:G102" si="0">ROUND(E97*F97,2)</f>
        <v>0</v>
      </c>
      <c r="H97" s="159">
        <v>422.36</v>
      </c>
      <c r="I97" s="158">
        <f t="shared" ref="I97:I102" si="1">ROUND(E97*H97,2)</f>
        <v>422.36</v>
      </c>
      <c r="J97" s="159">
        <v>689.64</v>
      </c>
      <c r="K97" s="158">
        <f t="shared" ref="K97:K102" si="2">ROUND(E97*J97,2)</f>
        <v>689.64</v>
      </c>
      <c r="L97" s="158">
        <v>15</v>
      </c>
      <c r="M97" s="158">
        <f t="shared" ref="M97:M102" si="3">G97*(1+L97/100)</f>
        <v>0</v>
      </c>
      <c r="N97" s="158">
        <v>1.82E-3</v>
      </c>
      <c r="O97" s="158">
        <f t="shared" ref="O97:O102" si="4">ROUND(E97*N97,2)</f>
        <v>0</v>
      </c>
      <c r="P97" s="158">
        <v>0</v>
      </c>
      <c r="Q97" s="158">
        <f t="shared" ref="Q97:Q102" si="5">ROUND(E97*P97,2)</f>
        <v>0</v>
      </c>
      <c r="R97" s="158"/>
      <c r="S97" s="158" t="s">
        <v>148</v>
      </c>
      <c r="T97" s="158" t="s">
        <v>148</v>
      </c>
      <c r="U97" s="158">
        <v>1.262</v>
      </c>
      <c r="V97" s="158">
        <f t="shared" ref="V97:V102" si="6">ROUND(E97*U97,2)</f>
        <v>1.26</v>
      </c>
      <c r="W97" s="158"/>
      <c r="X97" s="158" t="s">
        <v>150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151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7">
        <v>26</v>
      </c>
      <c r="B98" s="178" t="s">
        <v>235</v>
      </c>
      <c r="C98" s="185" t="s">
        <v>236</v>
      </c>
      <c r="D98" s="179" t="s">
        <v>218</v>
      </c>
      <c r="E98" s="180">
        <v>5</v>
      </c>
      <c r="F98" s="181"/>
      <c r="G98" s="182">
        <f t="shared" si="0"/>
        <v>0</v>
      </c>
      <c r="H98" s="159">
        <v>129.06</v>
      </c>
      <c r="I98" s="158">
        <f t="shared" si="1"/>
        <v>645.29999999999995</v>
      </c>
      <c r="J98" s="159">
        <v>114.44</v>
      </c>
      <c r="K98" s="158">
        <f t="shared" si="2"/>
        <v>572.20000000000005</v>
      </c>
      <c r="L98" s="158">
        <v>15</v>
      </c>
      <c r="M98" s="158">
        <f t="shared" si="3"/>
        <v>0</v>
      </c>
      <c r="N98" s="158">
        <v>1.7000000000000001E-4</v>
      </c>
      <c r="O98" s="158">
        <f t="shared" si="4"/>
        <v>0</v>
      </c>
      <c r="P98" s="158">
        <v>0</v>
      </c>
      <c r="Q98" s="158">
        <f t="shared" si="5"/>
        <v>0</v>
      </c>
      <c r="R98" s="158"/>
      <c r="S98" s="158" t="s">
        <v>148</v>
      </c>
      <c r="T98" s="158" t="s">
        <v>148</v>
      </c>
      <c r="U98" s="158">
        <v>0.22700000000000001</v>
      </c>
      <c r="V98" s="158">
        <f t="shared" si="6"/>
        <v>1.1399999999999999</v>
      </c>
      <c r="W98" s="158"/>
      <c r="X98" s="158" t="s">
        <v>150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151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7">
        <v>27</v>
      </c>
      <c r="B99" s="178" t="s">
        <v>237</v>
      </c>
      <c r="C99" s="185" t="s">
        <v>238</v>
      </c>
      <c r="D99" s="179" t="s">
        <v>218</v>
      </c>
      <c r="E99" s="180">
        <v>1</v>
      </c>
      <c r="F99" s="181"/>
      <c r="G99" s="182">
        <f t="shared" si="0"/>
        <v>0</v>
      </c>
      <c r="H99" s="159">
        <v>196.5</v>
      </c>
      <c r="I99" s="158">
        <f t="shared" si="1"/>
        <v>196.5</v>
      </c>
      <c r="J99" s="159">
        <v>62.5</v>
      </c>
      <c r="K99" s="158">
        <f t="shared" si="2"/>
        <v>62.5</v>
      </c>
      <c r="L99" s="158">
        <v>15</v>
      </c>
      <c r="M99" s="158">
        <f t="shared" si="3"/>
        <v>0</v>
      </c>
      <c r="N99" s="158">
        <v>2.4000000000000001E-4</v>
      </c>
      <c r="O99" s="158">
        <f t="shared" si="4"/>
        <v>0</v>
      </c>
      <c r="P99" s="158">
        <v>0</v>
      </c>
      <c r="Q99" s="158">
        <f t="shared" si="5"/>
        <v>0</v>
      </c>
      <c r="R99" s="158"/>
      <c r="S99" s="158" t="s">
        <v>148</v>
      </c>
      <c r="T99" s="158" t="s">
        <v>148</v>
      </c>
      <c r="U99" s="158">
        <v>0.124</v>
      </c>
      <c r="V99" s="158">
        <f t="shared" si="6"/>
        <v>0.12</v>
      </c>
      <c r="W99" s="158"/>
      <c r="X99" s="158" t="s">
        <v>150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151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7">
        <v>28</v>
      </c>
      <c r="B100" s="178" t="s">
        <v>239</v>
      </c>
      <c r="C100" s="185" t="s">
        <v>240</v>
      </c>
      <c r="D100" s="179" t="s">
        <v>218</v>
      </c>
      <c r="E100" s="180">
        <v>1</v>
      </c>
      <c r="F100" s="181"/>
      <c r="G100" s="182">
        <f t="shared" si="0"/>
        <v>0</v>
      </c>
      <c r="H100" s="159">
        <v>0</v>
      </c>
      <c r="I100" s="158">
        <f t="shared" si="1"/>
        <v>0</v>
      </c>
      <c r="J100" s="159">
        <v>86</v>
      </c>
      <c r="K100" s="158">
        <f t="shared" si="2"/>
        <v>86</v>
      </c>
      <c r="L100" s="158">
        <v>15</v>
      </c>
      <c r="M100" s="158">
        <f t="shared" si="3"/>
        <v>0</v>
      </c>
      <c r="N100" s="158">
        <v>0</v>
      </c>
      <c r="O100" s="158">
        <f t="shared" si="4"/>
        <v>0</v>
      </c>
      <c r="P100" s="158">
        <v>1.56E-3</v>
      </c>
      <c r="Q100" s="158">
        <f t="shared" si="5"/>
        <v>0</v>
      </c>
      <c r="R100" s="158"/>
      <c r="S100" s="158" t="s">
        <v>148</v>
      </c>
      <c r="T100" s="158" t="s">
        <v>148</v>
      </c>
      <c r="U100" s="158">
        <v>0.217</v>
      </c>
      <c r="V100" s="158">
        <f t="shared" si="6"/>
        <v>0.22</v>
      </c>
      <c r="W100" s="158"/>
      <c r="X100" s="158" t="s">
        <v>150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151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7">
        <v>29</v>
      </c>
      <c r="B101" s="178" t="s">
        <v>241</v>
      </c>
      <c r="C101" s="185" t="s">
        <v>242</v>
      </c>
      <c r="D101" s="179" t="s">
        <v>195</v>
      </c>
      <c r="E101" s="180">
        <v>1</v>
      </c>
      <c r="F101" s="181"/>
      <c r="G101" s="182">
        <f t="shared" si="0"/>
        <v>0</v>
      </c>
      <c r="H101" s="159">
        <v>358.49</v>
      </c>
      <c r="I101" s="158">
        <f t="shared" si="1"/>
        <v>358.49</v>
      </c>
      <c r="J101" s="159">
        <v>124.01</v>
      </c>
      <c r="K101" s="158">
        <f t="shared" si="2"/>
        <v>124.01</v>
      </c>
      <c r="L101" s="158">
        <v>15</v>
      </c>
      <c r="M101" s="158">
        <f t="shared" si="3"/>
        <v>0</v>
      </c>
      <c r="N101" s="158">
        <v>2.5999999999999998E-4</v>
      </c>
      <c r="O101" s="158">
        <f t="shared" si="4"/>
        <v>0</v>
      </c>
      <c r="P101" s="158">
        <v>0</v>
      </c>
      <c r="Q101" s="158">
        <f t="shared" si="5"/>
        <v>0</v>
      </c>
      <c r="R101" s="158"/>
      <c r="S101" s="158" t="s">
        <v>148</v>
      </c>
      <c r="T101" s="158" t="s">
        <v>148</v>
      </c>
      <c r="U101" s="158">
        <v>0.246</v>
      </c>
      <c r="V101" s="158">
        <f t="shared" si="6"/>
        <v>0.25</v>
      </c>
      <c r="W101" s="158"/>
      <c r="X101" s="158" t="s">
        <v>150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151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1">
        <v>30</v>
      </c>
      <c r="B102" s="172" t="s">
        <v>243</v>
      </c>
      <c r="C102" s="186" t="s">
        <v>244</v>
      </c>
      <c r="D102" s="173" t="s">
        <v>154</v>
      </c>
      <c r="E102" s="174">
        <v>0.24</v>
      </c>
      <c r="F102" s="175"/>
      <c r="G102" s="176">
        <f t="shared" si="0"/>
        <v>0</v>
      </c>
      <c r="H102" s="159">
        <v>30.35</v>
      </c>
      <c r="I102" s="158">
        <f t="shared" si="1"/>
        <v>7.28</v>
      </c>
      <c r="J102" s="159">
        <v>1075.6500000000001</v>
      </c>
      <c r="K102" s="158">
        <f t="shared" si="2"/>
        <v>258.16000000000003</v>
      </c>
      <c r="L102" s="158">
        <v>15</v>
      </c>
      <c r="M102" s="158">
        <f t="shared" si="3"/>
        <v>0</v>
      </c>
      <c r="N102" s="158">
        <v>8.0000000000000007E-5</v>
      </c>
      <c r="O102" s="158">
        <f t="shared" si="4"/>
        <v>0</v>
      </c>
      <c r="P102" s="158">
        <v>0</v>
      </c>
      <c r="Q102" s="158">
        <f t="shared" si="5"/>
        <v>0</v>
      </c>
      <c r="R102" s="158"/>
      <c r="S102" s="158" t="s">
        <v>148</v>
      </c>
      <c r="T102" s="158" t="s">
        <v>148</v>
      </c>
      <c r="U102" s="158">
        <v>2.1</v>
      </c>
      <c r="V102" s="158">
        <f t="shared" si="6"/>
        <v>0.5</v>
      </c>
      <c r="W102" s="158"/>
      <c r="X102" s="158" t="s">
        <v>150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151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7" t="s">
        <v>245</v>
      </c>
      <c r="D103" s="160"/>
      <c r="E103" s="161">
        <v>0.24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156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7">
        <v>31</v>
      </c>
      <c r="B104" s="178" t="s">
        <v>629</v>
      </c>
      <c r="C104" s="185" t="s">
        <v>630</v>
      </c>
      <c r="D104" s="179" t="s">
        <v>195</v>
      </c>
      <c r="E104" s="180">
        <v>1</v>
      </c>
      <c r="F104" s="181"/>
      <c r="G104" s="182">
        <f>ROUND(E104*F104,2)</f>
        <v>0</v>
      </c>
      <c r="H104" s="159">
        <v>1192</v>
      </c>
      <c r="I104" s="158">
        <f>ROUND(E104*H104,2)</f>
        <v>1192</v>
      </c>
      <c r="J104" s="159">
        <v>0</v>
      </c>
      <c r="K104" s="158">
        <f>ROUND(E104*J104,2)</f>
        <v>0</v>
      </c>
      <c r="L104" s="158">
        <v>15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215</v>
      </c>
      <c r="T104" s="158" t="s">
        <v>149</v>
      </c>
      <c r="U104" s="158">
        <v>0</v>
      </c>
      <c r="V104" s="158">
        <f>ROUND(E104*U104,2)</f>
        <v>0</v>
      </c>
      <c r="W104" s="158"/>
      <c r="X104" s="158" t="s">
        <v>250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7">
        <v>32</v>
      </c>
      <c r="B105" s="178" t="s">
        <v>246</v>
      </c>
      <c r="C105" s="185" t="s">
        <v>247</v>
      </c>
      <c r="D105" s="179" t="s">
        <v>248</v>
      </c>
      <c r="E105" s="180">
        <v>1</v>
      </c>
      <c r="F105" s="181"/>
      <c r="G105" s="182">
        <f>ROUND(E105*F105,2)</f>
        <v>0</v>
      </c>
      <c r="H105" s="159">
        <v>352.5</v>
      </c>
      <c r="I105" s="158">
        <f>ROUND(E105*H105,2)</f>
        <v>352.5</v>
      </c>
      <c r="J105" s="159">
        <v>0</v>
      </c>
      <c r="K105" s="158">
        <f>ROUND(E105*J105,2)</f>
        <v>0</v>
      </c>
      <c r="L105" s="158">
        <v>15</v>
      </c>
      <c r="M105" s="158">
        <f>G105*(1+L105/100)</f>
        <v>0</v>
      </c>
      <c r="N105" s="158">
        <v>0.01</v>
      </c>
      <c r="O105" s="158">
        <f>ROUND(E105*N105,2)</f>
        <v>0.01</v>
      </c>
      <c r="P105" s="158">
        <v>0</v>
      </c>
      <c r="Q105" s="158">
        <f>ROUND(E105*P105,2)</f>
        <v>0</v>
      </c>
      <c r="R105" s="158" t="s">
        <v>249</v>
      </c>
      <c r="S105" s="158" t="s">
        <v>148</v>
      </c>
      <c r="T105" s="158" t="s">
        <v>148</v>
      </c>
      <c r="U105" s="158">
        <v>0</v>
      </c>
      <c r="V105" s="158">
        <f>ROUND(E105*U105,2)</f>
        <v>0</v>
      </c>
      <c r="W105" s="158"/>
      <c r="X105" s="158" t="s">
        <v>250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7">
        <v>33</v>
      </c>
      <c r="B106" s="178" t="s">
        <v>252</v>
      </c>
      <c r="C106" s="185" t="s">
        <v>253</v>
      </c>
      <c r="D106" s="179" t="s">
        <v>0</v>
      </c>
      <c r="E106" s="180">
        <v>49.669400000000003</v>
      </c>
      <c r="F106" s="181"/>
      <c r="G106" s="182">
        <f>ROUND(E106*F106,2)</f>
        <v>0</v>
      </c>
      <c r="H106" s="159">
        <v>0</v>
      </c>
      <c r="I106" s="158">
        <f>ROUND(E106*H106,2)</f>
        <v>0</v>
      </c>
      <c r="J106" s="159">
        <v>0.32</v>
      </c>
      <c r="K106" s="158">
        <f>ROUND(E106*J106,2)</f>
        <v>15.89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148</v>
      </c>
      <c r="T106" s="158" t="s">
        <v>148</v>
      </c>
      <c r="U106" s="158">
        <v>0</v>
      </c>
      <c r="V106" s="158">
        <f>ROUND(E106*U106,2)</f>
        <v>0</v>
      </c>
      <c r="W106" s="158"/>
      <c r="X106" s="158" t="s">
        <v>210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211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">
      <c r="A107" s="165" t="s">
        <v>143</v>
      </c>
      <c r="B107" s="166" t="s">
        <v>87</v>
      </c>
      <c r="C107" s="184" t="s">
        <v>88</v>
      </c>
      <c r="D107" s="167"/>
      <c r="E107" s="168"/>
      <c r="F107" s="169"/>
      <c r="G107" s="170">
        <f>SUMIF(AG108:AG116,"&lt;&gt;NOR",G108:G116)</f>
        <v>0</v>
      </c>
      <c r="H107" s="164"/>
      <c r="I107" s="164">
        <f>SUM(I108:I116)</f>
        <v>1025.55</v>
      </c>
      <c r="J107" s="164"/>
      <c r="K107" s="164">
        <f>SUM(K108:K116)</f>
        <v>1368.81</v>
      </c>
      <c r="L107" s="164"/>
      <c r="M107" s="164">
        <f>SUM(M108:M116)</f>
        <v>0</v>
      </c>
      <c r="N107" s="164"/>
      <c r="O107" s="164">
        <f>SUM(O108:O116)</f>
        <v>0</v>
      </c>
      <c r="P107" s="164"/>
      <c r="Q107" s="164">
        <f>SUM(Q108:Q116)</f>
        <v>0.01</v>
      </c>
      <c r="R107" s="164"/>
      <c r="S107" s="164"/>
      <c r="T107" s="164"/>
      <c r="U107" s="164"/>
      <c r="V107" s="164">
        <f>SUM(V108:V116)</f>
        <v>2.94</v>
      </c>
      <c r="W107" s="164"/>
      <c r="X107" s="164"/>
      <c r="AG107" t="s">
        <v>144</v>
      </c>
    </row>
    <row r="108" spans="1:60" ht="22.5" outlineLevel="1" x14ac:dyDescent="0.2">
      <c r="A108" s="177">
        <v>34</v>
      </c>
      <c r="B108" s="178" t="s">
        <v>254</v>
      </c>
      <c r="C108" s="185" t="s">
        <v>255</v>
      </c>
      <c r="D108" s="179" t="s">
        <v>195</v>
      </c>
      <c r="E108" s="180">
        <v>1</v>
      </c>
      <c r="F108" s="181"/>
      <c r="G108" s="182">
        <f t="shared" ref="G108:G116" si="7">ROUND(E108*F108,2)</f>
        <v>0</v>
      </c>
      <c r="H108" s="159">
        <v>132.55000000000001</v>
      </c>
      <c r="I108" s="158">
        <f t="shared" ref="I108:I116" si="8">ROUND(E108*H108,2)</f>
        <v>132.55000000000001</v>
      </c>
      <c r="J108" s="159">
        <v>159.44999999999999</v>
      </c>
      <c r="K108" s="158">
        <f t="shared" ref="K108:K116" si="9">ROUND(E108*J108,2)</f>
        <v>159.44999999999999</v>
      </c>
      <c r="L108" s="158">
        <v>15</v>
      </c>
      <c r="M108" s="158">
        <f t="shared" ref="M108:M116" si="10">G108*(1+L108/100)</f>
        <v>0</v>
      </c>
      <c r="N108" s="158">
        <v>7.2999999999999996E-4</v>
      </c>
      <c r="O108" s="158">
        <f t="shared" ref="O108:O116" si="11">ROUND(E108*N108,2)</f>
        <v>0</v>
      </c>
      <c r="P108" s="158">
        <v>0</v>
      </c>
      <c r="Q108" s="158">
        <f t="shared" ref="Q108:Q116" si="12">ROUND(E108*P108,2)</f>
        <v>0</v>
      </c>
      <c r="R108" s="158"/>
      <c r="S108" s="158" t="s">
        <v>148</v>
      </c>
      <c r="T108" s="158" t="s">
        <v>149</v>
      </c>
      <c r="U108" s="158">
        <v>0.33</v>
      </c>
      <c r="V108" s="158">
        <f t="shared" ref="V108:V116" si="13">ROUND(E108*U108,2)</f>
        <v>0.33</v>
      </c>
      <c r="W108" s="158"/>
      <c r="X108" s="158" t="s">
        <v>150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151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7">
        <v>35</v>
      </c>
      <c r="B109" s="178" t="s">
        <v>256</v>
      </c>
      <c r="C109" s="185" t="s">
        <v>257</v>
      </c>
      <c r="D109" s="179" t="s">
        <v>198</v>
      </c>
      <c r="E109" s="180">
        <v>0.5</v>
      </c>
      <c r="F109" s="181"/>
      <c r="G109" s="182">
        <f t="shared" si="7"/>
        <v>0</v>
      </c>
      <c r="H109" s="159">
        <v>0</v>
      </c>
      <c r="I109" s="158">
        <f t="shared" si="8"/>
        <v>0</v>
      </c>
      <c r="J109" s="159">
        <v>161</v>
      </c>
      <c r="K109" s="158">
        <f t="shared" si="9"/>
        <v>80.5</v>
      </c>
      <c r="L109" s="158">
        <v>15</v>
      </c>
      <c r="M109" s="158">
        <f t="shared" si="10"/>
        <v>0</v>
      </c>
      <c r="N109" s="158">
        <v>0</v>
      </c>
      <c r="O109" s="158">
        <f t="shared" si="11"/>
        <v>0</v>
      </c>
      <c r="P109" s="158">
        <v>0</v>
      </c>
      <c r="Q109" s="158">
        <f t="shared" si="12"/>
        <v>0</v>
      </c>
      <c r="R109" s="158"/>
      <c r="S109" s="158" t="s">
        <v>148</v>
      </c>
      <c r="T109" s="158" t="s">
        <v>149</v>
      </c>
      <c r="U109" s="158">
        <v>0.35</v>
      </c>
      <c r="V109" s="158">
        <f t="shared" si="13"/>
        <v>0.18</v>
      </c>
      <c r="W109" s="158"/>
      <c r="X109" s="158" t="s">
        <v>150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151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7">
        <v>36</v>
      </c>
      <c r="B110" s="178" t="s">
        <v>258</v>
      </c>
      <c r="C110" s="185" t="s">
        <v>259</v>
      </c>
      <c r="D110" s="179" t="s">
        <v>195</v>
      </c>
      <c r="E110" s="180">
        <v>2</v>
      </c>
      <c r="F110" s="181"/>
      <c r="G110" s="182">
        <f t="shared" si="7"/>
        <v>0</v>
      </c>
      <c r="H110" s="159">
        <v>0</v>
      </c>
      <c r="I110" s="158">
        <f t="shared" si="8"/>
        <v>0</v>
      </c>
      <c r="J110" s="159">
        <v>344.5</v>
      </c>
      <c r="K110" s="158">
        <f t="shared" si="9"/>
        <v>689</v>
      </c>
      <c r="L110" s="158">
        <v>15</v>
      </c>
      <c r="M110" s="158">
        <f t="shared" si="10"/>
        <v>0</v>
      </c>
      <c r="N110" s="158">
        <v>0</v>
      </c>
      <c r="O110" s="158">
        <f t="shared" si="11"/>
        <v>0</v>
      </c>
      <c r="P110" s="158">
        <v>0</v>
      </c>
      <c r="Q110" s="158">
        <f t="shared" si="12"/>
        <v>0</v>
      </c>
      <c r="R110" s="158"/>
      <c r="S110" s="158" t="s">
        <v>148</v>
      </c>
      <c r="T110" s="158" t="s">
        <v>149</v>
      </c>
      <c r="U110" s="158">
        <v>0.75</v>
      </c>
      <c r="V110" s="158">
        <f t="shared" si="13"/>
        <v>1.5</v>
      </c>
      <c r="W110" s="158"/>
      <c r="X110" s="158" t="s">
        <v>150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151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77">
        <v>37</v>
      </c>
      <c r="B111" s="178" t="s">
        <v>260</v>
      </c>
      <c r="C111" s="185" t="s">
        <v>261</v>
      </c>
      <c r="D111" s="179" t="s">
        <v>195</v>
      </c>
      <c r="E111" s="180">
        <v>1</v>
      </c>
      <c r="F111" s="181"/>
      <c r="G111" s="182">
        <f t="shared" si="7"/>
        <v>0</v>
      </c>
      <c r="H111" s="159">
        <v>0</v>
      </c>
      <c r="I111" s="158">
        <f t="shared" si="8"/>
        <v>0</v>
      </c>
      <c r="J111" s="159">
        <v>230</v>
      </c>
      <c r="K111" s="158">
        <f t="shared" si="9"/>
        <v>230</v>
      </c>
      <c r="L111" s="158">
        <v>15</v>
      </c>
      <c r="M111" s="158">
        <f t="shared" si="10"/>
        <v>0</v>
      </c>
      <c r="N111" s="158">
        <v>0</v>
      </c>
      <c r="O111" s="158">
        <f t="shared" si="11"/>
        <v>0</v>
      </c>
      <c r="P111" s="158">
        <v>0</v>
      </c>
      <c r="Q111" s="158">
        <f t="shared" si="12"/>
        <v>0</v>
      </c>
      <c r="R111" s="158"/>
      <c r="S111" s="158" t="s">
        <v>148</v>
      </c>
      <c r="T111" s="158" t="s">
        <v>149</v>
      </c>
      <c r="U111" s="158">
        <v>0.5</v>
      </c>
      <c r="V111" s="158">
        <f t="shared" si="13"/>
        <v>0.5</v>
      </c>
      <c r="W111" s="158"/>
      <c r="X111" s="158" t="s">
        <v>150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151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7">
        <v>38</v>
      </c>
      <c r="B112" s="178" t="s">
        <v>262</v>
      </c>
      <c r="C112" s="185" t="s">
        <v>263</v>
      </c>
      <c r="D112" s="179" t="s">
        <v>195</v>
      </c>
      <c r="E112" s="180">
        <v>1</v>
      </c>
      <c r="F112" s="181"/>
      <c r="G112" s="182">
        <f t="shared" si="7"/>
        <v>0</v>
      </c>
      <c r="H112" s="159">
        <v>0</v>
      </c>
      <c r="I112" s="158">
        <f t="shared" si="8"/>
        <v>0</v>
      </c>
      <c r="J112" s="159">
        <v>197</v>
      </c>
      <c r="K112" s="158">
        <f t="shared" si="9"/>
        <v>197</v>
      </c>
      <c r="L112" s="158">
        <v>15</v>
      </c>
      <c r="M112" s="158">
        <f t="shared" si="10"/>
        <v>0</v>
      </c>
      <c r="N112" s="158">
        <v>0</v>
      </c>
      <c r="O112" s="158">
        <f t="shared" si="11"/>
        <v>0</v>
      </c>
      <c r="P112" s="158">
        <v>1.489E-2</v>
      </c>
      <c r="Q112" s="158">
        <f t="shared" si="12"/>
        <v>0.01</v>
      </c>
      <c r="R112" s="158"/>
      <c r="S112" s="158" t="s">
        <v>148</v>
      </c>
      <c r="T112" s="158" t="s">
        <v>149</v>
      </c>
      <c r="U112" s="158">
        <v>0.42899999999999999</v>
      </c>
      <c r="V112" s="158">
        <f t="shared" si="13"/>
        <v>0.43</v>
      </c>
      <c r="W112" s="158"/>
      <c r="X112" s="158" t="s">
        <v>150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151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7">
        <v>39</v>
      </c>
      <c r="B113" s="178" t="s">
        <v>264</v>
      </c>
      <c r="C113" s="185" t="s">
        <v>265</v>
      </c>
      <c r="D113" s="179" t="s">
        <v>198</v>
      </c>
      <c r="E113" s="180">
        <v>0.5</v>
      </c>
      <c r="F113" s="181"/>
      <c r="G113" s="182">
        <f t="shared" si="7"/>
        <v>0</v>
      </c>
      <c r="H113" s="159">
        <v>142</v>
      </c>
      <c r="I113" s="158">
        <f t="shared" si="8"/>
        <v>71</v>
      </c>
      <c r="J113" s="159">
        <v>0</v>
      </c>
      <c r="K113" s="158">
        <f t="shared" si="9"/>
        <v>0</v>
      </c>
      <c r="L113" s="158">
        <v>15</v>
      </c>
      <c r="M113" s="158">
        <f t="shared" si="10"/>
        <v>0</v>
      </c>
      <c r="N113" s="158">
        <v>4.8000000000000001E-4</v>
      </c>
      <c r="O113" s="158">
        <f t="shared" si="11"/>
        <v>0</v>
      </c>
      <c r="P113" s="158">
        <v>0</v>
      </c>
      <c r="Q113" s="158">
        <f t="shared" si="12"/>
        <v>0</v>
      </c>
      <c r="R113" s="158"/>
      <c r="S113" s="158" t="s">
        <v>215</v>
      </c>
      <c r="T113" s="158" t="s">
        <v>149</v>
      </c>
      <c r="U113" s="158">
        <v>0</v>
      </c>
      <c r="V113" s="158">
        <f t="shared" si="13"/>
        <v>0</v>
      </c>
      <c r="W113" s="158"/>
      <c r="X113" s="158" t="s">
        <v>250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251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7">
        <v>40</v>
      </c>
      <c r="B114" s="178" t="s">
        <v>266</v>
      </c>
      <c r="C114" s="185" t="s">
        <v>267</v>
      </c>
      <c r="D114" s="179" t="s">
        <v>195</v>
      </c>
      <c r="E114" s="180">
        <v>1</v>
      </c>
      <c r="F114" s="181"/>
      <c r="G114" s="182">
        <f t="shared" si="7"/>
        <v>0</v>
      </c>
      <c r="H114" s="159">
        <v>544</v>
      </c>
      <c r="I114" s="158">
        <f t="shared" si="8"/>
        <v>544</v>
      </c>
      <c r="J114" s="159">
        <v>0</v>
      </c>
      <c r="K114" s="158">
        <f t="shared" si="9"/>
        <v>0</v>
      </c>
      <c r="L114" s="158">
        <v>15</v>
      </c>
      <c r="M114" s="158">
        <f t="shared" si="10"/>
        <v>0</v>
      </c>
      <c r="N114" s="158">
        <v>5.9000000000000003E-4</v>
      </c>
      <c r="O114" s="158">
        <f t="shared" si="11"/>
        <v>0</v>
      </c>
      <c r="P114" s="158">
        <v>0</v>
      </c>
      <c r="Q114" s="158">
        <f t="shared" si="12"/>
        <v>0</v>
      </c>
      <c r="R114" s="158" t="s">
        <v>249</v>
      </c>
      <c r="S114" s="158" t="s">
        <v>148</v>
      </c>
      <c r="T114" s="158" t="s">
        <v>149</v>
      </c>
      <c r="U114" s="158">
        <v>0</v>
      </c>
      <c r="V114" s="158">
        <f t="shared" si="13"/>
        <v>0</v>
      </c>
      <c r="W114" s="158"/>
      <c r="X114" s="158" t="s">
        <v>250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251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7">
        <v>41</v>
      </c>
      <c r="B115" s="178" t="s">
        <v>268</v>
      </c>
      <c r="C115" s="185" t="s">
        <v>269</v>
      </c>
      <c r="D115" s="179" t="s">
        <v>195</v>
      </c>
      <c r="E115" s="180">
        <v>2</v>
      </c>
      <c r="F115" s="181"/>
      <c r="G115" s="182">
        <f t="shared" si="7"/>
        <v>0</v>
      </c>
      <c r="H115" s="159">
        <v>139</v>
      </c>
      <c r="I115" s="158">
        <f t="shared" si="8"/>
        <v>278</v>
      </c>
      <c r="J115" s="159">
        <v>0</v>
      </c>
      <c r="K115" s="158">
        <f t="shared" si="9"/>
        <v>0</v>
      </c>
      <c r="L115" s="158">
        <v>15</v>
      </c>
      <c r="M115" s="158">
        <f t="shared" si="10"/>
        <v>0</v>
      </c>
      <c r="N115" s="158">
        <v>8.0000000000000007E-5</v>
      </c>
      <c r="O115" s="158">
        <f t="shared" si="11"/>
        <v>0</v>
      </c>
      <c r="P115" s="158">
        <v>0</v>
      </c>
      <c r="Q115" s="158">
        <f t="shared" si="12"/>
        <v>0</v>
      </c>
      <c r="R115" s="158"/>
      <c r="S115" s="158" t="s">
        <v>215</v>
      </c>
      <c r="T115" s="158" t="s">
        <v>149</v>
      </c>
      <c r="U115" s="158">
        <v>0</v>
      </c>
      <c r="V115" s="158">
        <f t="shared" si="13"/>
        <v>0</v>
      </c>
      <c r="W115" s="158"/>
      <c r="X115" s="158" t="s">
        <v>250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251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7">
        <v>42</v>
      </c>
      <c r="B116" s="178" t="s">
        <v>270</v>
      </c>
      <c r="C116" s="185" t="s">
        <v>271</v>
      </c>
      <c r="D116" s="179" t="s">
        <v>0</v>
      </c>
      <c r="E116" s="180">
        <v>23.815000000000001</v>
      </c>
      <c r="F116" s="181"/>
      <c r="G116" s="182">
        <f t="shared" si="7"/>
        <v>0</v>
      </c>
      <c r="H116" s="159">
        <v>0</v>
      </c>
      <c r="I116" s="158">
        <f t="shared" si="8"/>
        <v>0</v>
      </c>
      <c r="J116" s="159">
        <v>0.54</v>
      </c>
      <c r="K116" s="158">
        <f t="shared" si="9"/>
        <v>12.86</v>
      </c>
      <c r="L116" s="158">
        <v>15</v>
      </c>
      <c r="M116" s="158">
        <f t="shared" si="10"/>
        <v>0</v>
      </c>
      <c r="N116" s="158">
        <v>0</v>
      </c>
      <c r="O116" s="158">
        <f t="shared" si="11"/>
        <v>0</v>
      </c>
      <c r="P116" s="158">
        <v>0</v>
      </c>
      <c r="Q116" s="158">
        <f t="shared" si="12"/>
        <v>0</v>
      </c>
      <c r="R116" s="158"/>
      <c r="S116" s="158" t="s">
        <v>148</v>
      </c>
      <c r="T116" s="158" t="s">
        <v>149</v>
      </c>
      <c r="U116" s="158">
        <v>0</v>
      </c>
      <c r="V116" s="158">
        <f t="shared" si="13"/>
        <v>0</v>
      </c>
      <c r="W116" s="158"/>
      <c r="X116" s="158" t="s">
        <v>210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211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5" t="s">
        <v>143</v>
      </c>
      <c r="B117" s="166" t="s">
        <v>89</v>
      </c>
      <c r="C117" s="184" t="s">
        <v>90</v>
      </c>
      <c r="D117" s="167"/>
      <c r="E117" s="168"/>
      <c r="F117" s="169"/>
      <c r="G117" s="170">
        <f>SUMIF(AG118:AG119,"&lt;&gt;NOR",G118:G119)</f>
        <v>0</v>
      </c>
      <c r="H117" s="164"/>
      <c r="I117" s="164">
        <f>SUM(I118:I119)</f>
        <v>1653.4</v>
      </c>
      <c r="J117" s="164"/>
      <c r="K117" s="164">
        <f>SUM(K118:K119)</f>
        <v>1364.6</v>
      </c>
      <c r="L117" s="164"/>
      <c r="M117" s="164">
        <f>SUM(M118:M119)</f>
        <v>0</v>
      </c>
      <c r="N117" s="164"/>
      <c r="O117" s="164">
        <f>SUM(O118:O119)</f>
        <v>0</v>
      </c>
      <c r="P117" s="164"/>
      <c r="Q117" s="164">
        <f>SUM(Q118:Q119)</f>
        <v>0</v>
      </c>
      <c r="R117" s="164"/>
      <c r="S117" s="164"/>
      <c r="T117" s="164"/>
      <c r="U117" s="164"/>
      <c r="V117" s="164">
        <f>SUM(V118:V119)</f>
        <v>1.42</v>
      </c>
      <c r="W117" s="164"/>
      <c r="X117" s="164"/>
      <c r="AG117" t="s">
        <v>144</v>
      </c>
    </row>
    <row r="118" spans="1:60" ht="22.5" outlineLevel="1" x14ac:dyDescent="0.2">
      <c r="A118" s="177">
        <v>43</v>
      </c>
      <c r="B118" s="178" t="s">
        <v>272</v>
      </c>
      <c r="C118" s="185" t="s">
        <v>273</v>
      </c>
      <c r="D118" s="179" t="s">
        <v>198</v>
      </c>
      <c r="E118" s="180">
        <v>2</v>
      </c>
      <c r="F118" s="181"/>
      <c r="G118" s="182">
        <f>ROUND(E118*F118,2)</f>
        <v>0</v>
      </c>
      <c r="H118" s="159">
        <v>292.55</v>
      </c>
      <c r="I118" s="158">
        <f>ROUND(E118*H118,2)</f>
        <v>585.1</v>
      </c>
      <c r="J118" s="159">
        <v>241.45</v>
      </c>
      <c r="K118" s="158">
        <f>ROUND(E118*J118,2)</f>
        <v>482.9</v>
      </c>
      <c r="L118" s="158">
        <v>15</v>
      </c>
      <c r="M118" s="158">
        <f>G118*(1+L118/100)</f>
        <v>0</v>
      </c>
      <c r="N118" s="158">
        <v>6.4999999999999997E-4</v>
      </c>
      <c r="O118" s="158">
        <f>ROUND(E118*N118,2)</f>
        <v>0</v>
      </c>
      <c r="P118" s="158">
        <v>0</v>
      </c>
      <c r="Q118" s="158">
        <f>ROUND(E118*P118,2)</f>
        <v>0</v>
      </c>
      <c r="R118" s="158"/>
      <c r="S118" s="158" t="s">
        <v>148</v>
      </c>
      <c r="T118" s="158" t="s">
        <v>149</v>
      </c>
      <c r="U118" s="158">
        <v>0.2848</v>
      </c>
      <c r="V118" s="158">
        <f>ROUND(E118*U118,2)</f>
        <v>0.56999999999999995</v>
      </c>
      <c r="W118" s="158"/>
      <c r="X118" s="158" t="s">
        <v>150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151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7">
        <v>44</v>
      </c>
      <c r="B119" s="178" t="s">
        <v>274</v>
      </c>
      <c r="C119" s="185" t="s">
        <v>275</v>
      </c>
      <c r="D119" s="179" t="s">
        <v>276</v>
      </c>
      <c r="E119" s="180">
        <v>3</v>
      </c>
      <c r="F119" s="181"/>
      <c r="G119" s="182">
        <f>ROUND(E119*F119,2)</f>
        <v>0</v>
      </c>
      <c r="H119" s="159">
        <v>356.1</v>
      </c>
      <c r="I119" s="158">
        <f>ROUND(E119*H119,2)</f>
        <v>1068.3</v>
      </c>
      <c r="J119" s="159">
        <v>293.89999999999998</v>
      </c>
      <c r="K119" s="158">
        <f>ROUND(E119*J119,2)</f>
        <v>881.7</v>
      </c>
      <c r="L119" s="158">
        <v>15</v>
      </c>
      <c r="M119" s="158">
        <f>G119*(1+L119/100)</f>
        <v>0</v>
      </c>
      <c r="N119" s="158">
        <v>6.4999999999999997E-4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215</v>
      </c>
      <c r="T119" s="158" t="s">
        <v>149</v>
      </c>
      <c r="U119" s="158">
        <v>0.2848</v>
      </c>
      <c r="V119" s="158">
        <f>ROUND(E119*U119,2)</f>
        <v>0.85</v>
      </c>
      <c r="W119" s="158"/>
      <c r="X119" s="158" t="s">
        <v>150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151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5" t="s">
        <v>143</v>
      </c>
      <c r="B120" s="166" t="s">
        <v>91</v>
      </c>
      <c r="C120" s="184" t="s">
        <v>92</v>
      </c>
      <c r="D120" s="167"/>
      <c r="E120" s="168"/>
      <c r="F120" s="169"/>
      <c r="G120" s="170">
        <f>SUMIF(AG121:AG123,"&lt;&gt;NOR",G121:G123)</f>
        <v>0</v>
      </c>
      <c r="H120" s="164"/>
      <c r="I120" s="164">
        <f>SUM(I121:I123)</f>
        <v>691.52</v>
      </c>
      <c r="J120" s="164"/>
      <c r="K120" s="164">
        <f>SUM(K121:K123)</f>
        <v>473.32</v>
      </c>
      <c r="L120" s="164"/>
      <c r="M120" s="164">
        <f>SUM(M121:M123)</f>
        <v>0</v>
      </c>
      <c r="N120" s="164"/>
      <c r="O120" s="164">
        <f>SUM(O121:O123)</f>
        <v>0</v>
      </c>
      <c r="P120" s="164"/>
      <c r="Q120" s="164">
        <f>SUM(Q121:Q123)</f>
        <v>0</v>
      </c>
      <c r="R120" s="164"/>
      <c r="S120" s="164"/>
      <c r="T120" s="164"/>
      <c r="U120" s="164"/>
      <c r="V120" s="164">
        <f>SUM(V121:V123)</f>
        <v>0.25</v>
      </c>
      <c r="W120" s="164"/>
      <c r="X120" s="164"/>
      <c r="AG120" t="s">
        <v>144</v>
      </c>
    </row>
    <row r="121" spans="1:60" ht="22.5" outlineLevel="1" x14ac:dyDescent="0.2">
      <c r="A121" s="177">
        <v>45</v>
      </c>
      <c r="B121" s="178" t="s">
        <v>277</v>
      </c>
      <c r="C121" s="185" t="s">
        <v>278</v>
      </c>
      <c r="D121" s="179" t="s">
        <v>195</v>
      </c>
      <c r="E121" s="180">
        <v>1</v>
      </c>
      <c r="F121" s="181"/>
      <c r="G121" s="182">
        <f>ROUND(E121*F121,2)</f>
        <v>0</v>
      </c>
      <c r="H121" s="159">
        <v>691.52</v>
      </c>
      <c r="I121" s="158">
        <f>ROUND(E121*H121,2)</f>
        <v>691.52</v>
      </c>
      <c r="J121" s="159">
        <v>139.47999999999999</v>
      </c>
      <c r="K121" s="158">
        <f>ROUND(E121*J121,2)</f>
        <v>139.47999999999999</v>
      </c>
      <c r="L121" s="158">
        <v>15</v>
      </c>
      <c r="M121" s="158">
        <f>G121*(1+L121/100)</f>
        <v>0</v>
      </c>
      <c r="N121" s="158">
        <v>8.9999999999999998E-4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148</v>
      </c>
      <c r="T121" s="158" t="s">
        <v>149</v>
      </c>
      <c r="U121" s="158">
        <v>0.247</v>
      </c>
      <c r="V121" s="158">
        <f>ROUND(E121*U121,2)</f>
        <v>0.25</v>
      </c>
      <c r="W121" s="158"/>
      <c r="X121" s="158" t="s">
        <v>150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151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7">
        <v>46</v>
      </c>
      <c r="B122" s="178" t="s">
        <v>279</v>
      </c>
      <c r="C122" s="185" t="s">
        <v>280</v>
      </c>
      <c r="D122" s="179" t="s">
        <v>195</v>
      </c>
      <c r="E122" s="180">
        <v>1</v>
      </c>
      <c r="F122" s="181"/>
      <c r="G122" s="182">
        <f>ROUND(E122*F122,2)</f>
        <v>0</v>
      </c>
      <c r="H122" s="159">
        <v>0</v>
      </c>
      <c r="I122" s="158">
        <f>ROUND(E122*H122,2)</f>
        <v>0</v>
      </c>
      <c r="J122" s="159">
        <v>311</v>
      </c>
      <c r="K122" s="158">
        <f>ROUND(E122*J122,2)</f>
        <v>311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215</v>
      </c>
      <c r="T122" s="158" t="s">
        <v>148</v>
      </c>
      <c r="U122" s="158">
        <v>0</v>
      </c>
      <c r="V122" s="158">
        <f>ROUND(E122*U122,2)</f>
        <v>0</v>
      </c>
      <c r="W122" s="158"/>
      <c r="X122" s="158" t="s">
        <v>150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151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7">
        <v>47</v>
      </c>
      <c r="B123" s="178" t="s">
        <v>281</v>
      </c>
      <c r="C123" s="185" t="s">
        <v>282</v>
      </c>
      <c r="D123" s="179" t="s">
        <v>0</v>
      </c>
      <c r="E123" s="180">
        <v>11.42</v>
      </c>
      <c r="F123" s="181"/>
      <c r="G123" s="182">
        <f>ROUND(E123*F123,2)</f>
        <v>0</v>
      </c>
      <c r="H123" s="159">
        <v>0</v>
      </c>
      <c r="I123" s="158">
        <f>ROUND(E123*H123,2)</f>
        <v>0</v>
      </c>
      <c r="J123" s="159">
        <v>2</v>
      </c>
      <c r="K123" s="158">
        <f>ROUND(E123*J123,2)</f>
        <v>22.84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148</v>
      </c>
      <c r="T123" s="158" t="s">
        <v>149</v>
      </c>
      <c r="U123" s="158">
        <v>0</v>
      </c>
      <c r="V123" s="158">
        <f>ROUND(E123*U123,2)</f>
        <v>0</v>
      </c>
      <c r="W123" s="158"/>
      <c r="X123" s="158" t="s">
        <v>210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211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">
      <c r="A124" s="165" t="s">
        <v>143</v>
      </c>
      <c r="B124" s="166" t="s">
        <v>93</v>
      </c>
      <c r="C124" s="184" t="s">
        <v>94</v>
      </c>
      <c r="D124" s="167"/>
      <c r="E124" s="168"/>
      <c r="F124" s="169"/>
      <c r="G124" s="170">
        <f>SUMIF(AG125:AG130,"&lt;&gt;NOR",G125:G130)</f>
        <v>0</v>
      </c>
      <c r="H124" s="164"/>
      <c r="I124" s="164">
        <f>SUM(I125:I130)</f>
        <v>2610</v>
      </c>
      <c r="J124" s="164"/>
      <c r="K124" s="164">
        <f>SUM(K125:K130)</f>
        <v>1639.77</v>
      </c>
      <c r="L124" s="164"/>
      <c r="M124" s="164">
        <f>SUM(M125:M130)</f>
        <v>0</v>
      </c>
      <c r="N124" s="164"/>
      <c r="O124" s="164">
        <f>SUM(O125:O130)</f>
        <v>0.01</v>
      </c>
      <c r="P124" s="164"/>
      <c r="Q124" s="164">
        <f>SUM(Q125:Q130)</f>
        <v>0.01</v>
      </c>
      <c r="R124" s="164"/>
      <c r="S124" s="164"/>
      <c r="T124" s="164"/>
      <c r="U124" s="164"/>
      <c r="V124" s="164">
        <f>SUM(V125:V130)</f>
        <v>0.16</v>
      </c>
      <c r="W124" s="164"/>
      <c r="X124" s="164"/>
      <c r="AG124" t="s">
        <v>144</v>
      </c>
    </row>
    <row r="125" spans="1:60" outlineLevel="1" x14ac:dyDescent="0.2">
      <c r="A125" s="177">
        <v>48</v>
      </c>
      <c r="B125" s="178" t="s">
        <v>283</v>
      </c>
      <c r="C125" s="185" t="s">
        <v>284</v>
      </c>
      <c r="D125" s="179" t="s">
        <v>214</v>
      </c>
      <c r="E125" s="180">
        <v>1</v>
      </c>
      <c r="F125" s="181"/>
      <c r="G125" s="182">
        <f t="shared" ref="G125:G130" si="14">ROUND(E125*F125,2)</f>
        <v>0</v>
      </c>
      <c r="H125" s="159">
        <v>0</v>
      </c>
      <c r="I125" s="158">
        <f t="shared" ref="I125:I130" si="15">ROUND(E125*H125,2)</f>
        <v>0</v>
      </c>
      <c r="J125" s="159">
        <v>200</v>
      </c>
      <c r="K125" s="158">
        <f t="shared" ref="K125:K130" si="16">ROUND(E125*J125,2)</f>
        <v>200</v>
      </c>
      <c r="L125" s="158">
        <v>15</v>
      </c>
      <c r="M125" s="158">
        <f t="shared" ref="M125:M130" si="17">G125*(1+L125/100)</f>
        <v>0</v>
      </c>
      <c r="N125" s="158">
        <v>0</v>
      </c>
      <c r="O125" s="158">
        <f t="shared" ref="O125:O130" si="18">ROUND(E125*N125,2)</f>
        <v>0</v>
      </c>
      <c r="P125" s="158">
        <v>0</v>
      </c>
      <c r="Q125" s="158">
        <f t="shared" ref="Q125:Q130" si="19">ROUND(E125*P125,2)</f>
        <v>0</v>
      </c>
      <c r="R125" s="158"/>
      <c r="S125" s="158" t="s">
        <v>148</v>
      </c>
      <c r="T125" s="158" t="s">
        <v>149</v>
      </c>
      <c r="U125" s="158">
        <v>3.1E-2</v>
      </c>
      <c r="V125" s="158">
        <f t="shared" ref="V125:V130" si="20">ROUND(E125*U125,2)</f>
        <v>0.03</v>
      </c>
      <c r="W125" s="158"/>
      <c r="X125" s="158" t="s">
        <v>150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151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7">
        <v>49</v>
      </c>
      <c r="B126" s="178" t="s">
        <v>285</v>
      </c>
      <c r="C126" s="185" t="s">
        <v>286</v>
      </c>
      <c r="D126" s="179" t="s">
        <v>214</v>
      </c>
      <c r="E126" s="180">
        <v>1</v>
      </c>
      <c r="F126" s="181"/>
      <c r="G126" s="182">
        <f t="shared" si="14"/>
        <v>0</v>
      </c>
      <c r="H126" s="159">
        <v>0</v>
      </c>
      <c r="I126" s="158">
        <f t="shared" si="15"/>
        <v>0</v>
      </c>
      <c r="J126" s="159">
        <v>150</v>
      </c>
      <c r="K126" s="158">
        <f t="shared" si="16"/>
        <v>150</v>
      </c>
      <c r="L126" s="158">
        <v>15</v>
      </c>
      <c r="M126" s="158">
        <f t="shared" si="17"/>
        <v>0</v>
      </c>
      <c r="N126" s="158">
        <v>0</v>
      </c>
      <c r="O126" s="158">
        <f t="shared" si="18"/>
        <v>0</v>
      </c>
      <c r="P126" s="158">
        <v>0</v>
      </c>
      <c r="Q126" s="158">
        <f t="shared" si="19"/>
        <v>0</v>
      </c>
      <c r="R126" s="158"/>
      <c r="S126" s="158" t="s">
        <v>148</v>
      </c>
      <c r="T126" s="158" t="s">
        <v>149</v>
      </c>
      <c r="U126" s="158">
        <v>5.1999999999999998E-2</v>
      </c>
      <c r="V126" s="158">
        <f t="shared" si="20"/>
        <v>0.05</v>
      </c>
      <c r="W126" s="158"/>
      <c r="X126" s="158" t="s">
        <v>150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151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7">
        <v>50</v>
      </c>
      <c r="B127" s="178" t="s">
        <v>287</v>
      </c>
      <c r="C127" s="185" t="s">
        <v>288</v>
      </c>
      <c r="D127" s="179" t="s">
        <v>248</v>
      </c>
      <c r="E127" s="180">
        <v>1</v>
      </c>
      <c r="F127" s="181"/>
      <c r="G127" s="182">
        <f t="shared" si="14"/>
        <v>0</v>
      </c>
      <c r="H127" s="159">
        <v>0</v>
      </c>
      <c r="I127" s="158">
        <f t="shared" si="15"/>
        <v>0</v>
      </c>
      <c r="J127" s="159">
        <v>690</v>
      </c>
      <c r="K127" s="158">
        <f t="shared" si="16"/>
        <v>690</v>
      </c>
      <c r="L127" s="158">
        <v>15</v>
      </c>
      <c r="M127" s="158">
        <f t="shared" si="17"/>
        <v>0</v>
      </c>
      <c r="N127" s="158">
        <v>0</v>
      </c>
      <c r="O127" s="158">
        <f t="shared" si="18"/>
        <v>0</v>
      </c>
      <c r="P127" s="158">
        <v>1.057E-2</v>
      </c>
      <c r="Q127" s="158">
        <f t="shared" si="19"/>
        <v>0.01</v>
      </c>
      <c r="R127" s="158"/>
      <c r="S127" s="158" t="s">
        <v>215</v>
      </c>
      <c r="T127" s="158" t="s">
        <v>149</v>
      </c>
      <c r="U127" s="158">
        <v>8.2000000000000003E-2</v>
      </c>
      <c r="V127" s="158">
        <f t="shared" si="20"/>
        <v>0.08</v>
      </c>
      <c r="W127" s="158"/>
      <c r="X127" s="158" t="s">
        <v>150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151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7">
        <v>51</v>
      </c>
      <c r="B128" s="178" t="s">
        <v>289</v>
      </c>
      <c r="C128" s="185" t="s">
        <v>290</v>
      </c>
      <c r="D128" s="179" t="s">
        <v>195</v>
      </c>
      <c r="E128" s="180">
        <v>1</v>
      </c>
      <c r="F128" s="181"/>
      <c r="G128" s="182">
        <f t="shared" si="14"/>
        <v>0</v>
      </c>
      <c r="H128" s="159">
        <v>2610</v>
      </c>
      <c r="I128" s="158">
        <f t="shared" si="15"/>
        <v>2610</v>
      </c>
      <c r="J128" s="159">
        <v>0</v>
      </c>
      <c r="K128" s="158">
        <f t="shared" si="16"/>
        <v>0</v>
      </c>
      <c r="L128" s="158">
        <v>15</v>
      </c>
      <c r="M128" s="158">
        <f t="shared" si="17"/>
        <v>0</v>
      </c>
      <c r="N128" s="158">
        <v>7.1000000000000004E-3</v>
      </c>
      <c r="O128" s="158">
        <f t="shared" si="18"/>
        <v>0.01</v>
      </c>
      <c r="P128" s="158">
        <v>0</v>
      </c>
      <c r="Q128" s="158">
        <f t="shared" si="19"/>
        <v>0</v>
      </c>
      <c r="R128" s="158" t="s">
        <v>249</v>
      </c>
      <c r="S128" s="158" t="s">
        <v>148</v>
      </c>
      <c r="T128" s="158" t="s">
        <v>148</v>
      </c>
      <c r="U128" s="158">
        <v>0</v>
      </c>
      <c r="V128" s="158">
        <f t="shared" si="20"/>
        <v>0</v>
      </c>
      <c r="W128" s="158"/>
      <c r="X128" s="158" t="s">
        <v>250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251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77">
        <v>52</v>
      </c>
      <c r="B129" s="178" t="s">
        <v>291</v>
      </c>
      <c r="C129" s="185" t="s">
        <v>292</v>
      </c>
      <c r="D129" s="179" t="s">
        <v>195</v>
      </c>
      <c r="E129" s="180">
        <v>1</v>
      </c>
      <c r="F129" s="181"/>
      <c r="G129" s="182">
        <f t="shared" si="14"/>
        <v>0</v>
      </c>
      <c r="H129" s="159">
        <v>0</v>
      </c>
      <c r="I129" s="158">
        <f t="shared" si="15"/>
        <v>0</v>
      </c>
      <c r="J129" s="159">
        <v>480</v>
      </c>
      <c r="K129" s="158">
        <f t="shared" si="16"/>
        <v>480</v>
      </c>
      <c r="L129" s="158">
        <v>15</v>
      </c>
      <c r="M129" s="158">
        <f t="shared" si="17"/>
        <v>0</v>
      </c>
      <c r="N129" s="158">
        <v>2.0000000000000002E-5</v>
      </c>
      <c r="O129" s="158">
        <f t="shared" si="18"/>
        <v>0</v>
      </c>
      <c r="P129" s="158">
        <v>0</v>
      </c>
      <c r="Q129" s="158">
        <f t="shared" si="19"/>
        <v>0</v>
      </c>
      <c r="R129" s="158"/>
      <c r="S129" s="158" t="s">
        <v>148</v>
      </c>
      <c r="T129" s="158" t="s">
        <v>149</v>
      </c>
      <c r="U129" s="158">
        <v>0</v>
      </c>
      <c r="V129" s="158">
        <f t="shared" si="20"/>
        <v>0</v>
      </c>
      <c r="W129" s="158"/>
      <c r="X129" s="158" t="s">
        <v>185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186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7">
        <v>53</v>
      </c>
      <c r="B130" s="178" t="s">
        <v>293</v>
      </c>
      <c r="C130" s="185" t="s">
        <v>294</v>
      </c>
      <c r="D130" s="179" t="s">
        <v>0</v>
      </c>
      <c r="E130" s="180">
        <v>41.3</v>
      </c>
      <c r="F130" s="181"/>
      <c r="G130" s="182">
        <f t="shared" si="14"/>
        <v>0</v>
      </c>
      <c r="H130" s="159">
        <v>0</v>
      </c>
      <c r="I130" s="158">
        <f t="shared" si="15"/>
        <v>0</v>
      </c>
      <c r="J130" s="159">
        <v>2.9</v>
      </c>
      <c r="K130" s="158">
        <f t="shared" si="16"/>
        <v>119.77</v>
      </c>
      <c r="L130" s="158">
        <v>15</v>
      </c>
      <c r="M130" s="158">
        <f t="shared" si="17"/>
        <v>0</v>
      </c>
      <c r="N130" s="158">
        <v>0</v>
      </c>
      <c r="O130" s="158">
        <f t="shared" si="18"/>
        <v>0</v>
      </c>
      <c r="P130" s="158">
        <v>0</v>
      </c>
      <c r="Q130" s="158">
        <f t="shared" si="19"/>
        <v>0</v>
      </c>
      <c r="R130" s="158"/>
      <c r="S130" s="158" t="s">
        <v>148</v>
      </c>
      <c r="T130" s="158" t="s">
        <v>148</v>
      </c>
      <c r="U130" s="158">
        <v>0</v>
      </c>
      <c r="V130" s="158">
        <f t="shared" si="20"/>
        <v>0</v>
      </c>
      <c r="W130" s="158"/>
      <c r="X130" s="158" t="s">
        <v>210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211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">
      <c r="A131" s="165" t="s">
        <v>143</v>
      </c>
      <c r="B131" s="166" t="s">
        <v>95</v>
      </c>
      <c r="C131" s="184" t="s">
        <v>96</v>
      </c>
      <c r="D131" s="167"/>
      <c r="E131" s="168"/>
      <c r="F131" s="169"/>
      <c r="G131" s="170">
        <f>SUMIF(AG132:AG157,"&lt;&gt;NOR",G132:G157)</f>
        <v>0</v>
      </c>
      <c r="H131" s="164"/>
      <c r="I131" s="164">
        <f>SUM(I132:I157)</f>
        <v>20340</v>
      </c>
      <c r="J131" s="164"/>
      <c r="K131" s="164">
        <f>SUM(K132:K157)</f>
        <v>61459.87</v>
      </c>
      <c r="L131" s="164"/>
      <c r="M131" s="164">
        <f>SUM(M132:M157)</f>
        <v>0</v>
      </c>
      <c r="N131" s="164"/>
      <c r="O131" s="164">
        <f>SUM(O132:O157)</f>
        <v>0.09</v>
      </c>
      <c r="P131" s="164"/>
      <c r="Q131" s="164">
        <f>SUM(Q132:Q157)</f>
        <v>0.29000000000000004</v>
      </c>
      <c r="R131" s="164"/>
      <c r="S131" s="164"/>
      <c r="T131" s="164"/>
      <c r="U131" s="164"/>
      <c r="V131" s="164">
        <f>SUM(V132:V157)</f>
        <v>11.11</v>
      </c>
      <c r="W131" s="164"/>
      <c r="X131" s="164"/>
      <c r="AG131" t="s">
        <v>144</v>
      </c>
    </row>
    <row r="132" spans="1:60" outlineLevel="1" x14ac:dyDescent="0.2">
      <c r="A132" s="177">
        <v>54</v>
      </c>
      <c r="B132" s="178" t="s">
        <v>295</v>
      </c>
      <c r="C132" s="185" t="s">
        <v>645</v>
      </c>
      <c r="D132" s="179" t="s">
        <v>195</v>
      </c>
      <c r="E132" s="180">
        <v>5</v>
      </c>
      <c r="F132" s="181"/>
      <c r="G132" s="182">
        <f t="shared" ref="G132:G143" si="21">ROUND(E132*F132,2)</f>
        <v>0</v>
      </c>
      <c r="H132" s="159">
        <v>0</v>
      </c>
      <c r="I132" s="158">
        <f t="shared" ref="I132:I143" si="22">ROUND(E132*H132,2)</f>
        <v>0</v>
      </c>
      <c r="J132" s="159">
        <v>160</v>
      </c>
      <c r="K132" s="158">
        <f t="shared" ref="K132:K143" si="23">ROUND(E132*J132,2)</f>
        <v>800</v>
      </c>
      <c r="L132" s="158">
        <v>15</v>
      </c>
      <c r="M132" s="158">
        <f t="shared" ref="M132:M143" si="24">G132*(1+L132/100)</f>
        <v>0</v>
      </c>
      <c r="N132" s="158">
        <v>0</v>
      </c>
      <c r="O132" s="158">
        <f t="shared" ref="O132:O143" si="25">ROUND(E132*N132,2)</f>
        <v>0</v>
      </c>
      <c r="P132" s="158">
        <v>0</v>
      </c>
      <c r="Q132" s="158">
        <f t="shared" ref="Q132:Q143" si="26">ROUND(E132*P132,2)</f>
        <v>0</v>
      </c>
      <c r="R132" s="158"/>
      <c r="S132" s="158" t="s">
        <v>148</v>
      </c>
      <c r="T132" s="158" t="s">
        <v>149</v>
      </c>
      <c r="U132" s="158">
        <v>1.45</v>
      </c>
      <c r="V132" s="158">
        <f t="shared" ref="V132:V143" si="27">ROUND(E132*U132,2)</f>
        <v>7.25</v>
      </c>
      <c r="W132" s="158"/>
      <c r="X132" s="158" t="s">
        <v>150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151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7">
        <v>55</v>
      </c>
      <c r="B133" s="178" t="s">
        <v>646</v>
      </c>
      <c r="C133" s="185" t="s">
        <v>647</v>
      </c>
      <c r="D133" s="179" t="s">
        <v>195</v>
      </c>
      <c r="E133" s="180">
        <v>5</v>
      </c>
      <c r="F133" s="181"/>
      <c r="G133" s="182">
        <f t="shared" si="21"/>
        <v>0</v>
      </c>
      <c r="H133" s="159">
        <v>0</v>
      </c>
      <c r="I133" s="158">
        <f t="shared" si="22"/>
        <v>0</v>
      </c>
      <c r="J133" s="159">
        <v>50.6</v>
      </c>
      <c r="K133" s="158">
        <f t="shared" si="23"/>
        <v>253</v>
      </c>
      <c r="L133" s="158">
        <v>15</v>
      </c>
      <c r="M133" s="158">
        <f t="shared" si="24"/>
        <v>0</v>
      </c>
      <c r="N133" s="158">
        <v>0</v>
      </c>
      <c r="O133" s="158">
        <f t="shared" si="25"/>
        <v>0</v>
      </c>
      <c r="P133" s="158">
        <v>1.8E-3</v>
      </c>
      <c r="Q133" s="158">
        <f t="shared" si="26"/>
        <v>0.01</v>
      </c>
      <c r="R133" s="158"/>
      <c r="S133" s="158" t="s">
        <v>148</v>
      </c>
      <c r="T133" s="158" t="s">
        <v>149</v>
      </c>
      <c r="U133" s="158">
        <v>0.11</v>
      </c>
      <c r="V133" s="158">
        <f t="shared" si="27"/>
        <v>0.55000000000000004</v>
      </c>
      <c r="W133" s="158"/>
      <c r="X133" s="158" t="s">
        <v>150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151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7">
        <v>56</v>
      </c>
      <c r="B134" s="178" t="s">
        <v>297</v>
      </c>
      <c r="C134" s="185" t="s">
        <v>298</v>
      </c>
      <c r="D134" s="179" t="s">
        <v>195</v>
      </c>
      <c r="E134" s="180">
        <v>1</v>
      </c>
      <c r="F134" s="181"/>
      <c r="G134" s="182">
        <f t="shared" si="21"/>
        <v>0</v>
      </c>
      <c r="H134" s="159">
        <v>0</v>
      </c>
      <c r="I134" s="158">
        <f t="shared" si="22"/>
        <v>0</v>
      </c>
      <c r="J134" s="159">
        <v>436.5</v>
      </c>
      <c r="K134" s="158">
        <f t="shared" si="23"/>
        <v>436.5</v>
      </c>
      <c r="L134" s="158">
        <v>15</v>
      </c>
      <c r="M134" s="158">
        <f t="shared" si="24"/>
        <v>0</v>
      </c>
      <c r="N134" s="158">
        <v>0</v>
      </c>
      <c r="O134" s="158">
        <f t="shared" si="25"/>
        <v>0</v>
      </c>
      <c r="P134" s="158">
        <v>0.17399999999999999</v>
      </c>
      <c r="Q134" s="158">
        <f t="shared" si="26"/>
        <v>0.17</v>
      </c>
      <c r="R134" s="158"/>
      <c r="S134" s="158" t="s">
        <v>148</v>
      </c>
      <c r="T134" s="158" t="s">
        <v>148</v>
      </c>
      <c r="U134" s="158">
        <v>0.95</v>
      </c>
      <c r="V134" s="158">
        <f t="shared" si="27"/>
        <v>0.95</v>
      </c>
      <c r="W134" s="158"/>
      <c r="X134" s="158" t="s">
        <v>150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151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7">
        <v>57</v>
      </c>
      <c r="B135" s="178" t="s">
        <v>299</v>
      </c>
      <c r="C135" s="185" t="s">
        <v>300</v>
      </c>
      <c r="D135" s="179" t="s">
        <v>195</v>
      </c>
      <c r="E135" s="180">
        <v>1</v>
      </c>
      <c r="F135" s="181"/>
      <c r="G135" s="182">
        <f t="shared" si="21"/>
        <v>0</v>
      </c>
      <c r="H135" s="159">
        <v>0</v>
      </c>
      <c r="I135" s="158">
        <f t="shared" si="22"/>
        <v>0</v>
      </c>
      <c r="J135" s="159">
        <v>211.5</v>
      </c>
      <c r="K135" s="158">
        <f t="shared" si="23"/>
        <v>211.5</v>
      </c>
      <c r="L135" s="158">
        <v>15</v>
      </c>
      <c r="M135" s="158">
        <f t="shared" si="24"/>
        <v>0</v>
      </c>
      <c r="N135" s="158">
        <v>0</v>
      </c>
      <c r="O135" s="158">
        <f t="shared" si="25"/>
        <v>0</v>
      </c>
      <c r="P135" s="158">
        <v>0.1104</v>
      </c>
      <c r="Q135" s="158">
        <f t="shared" si="26"/>
        <v>0.11</v>
      </c>
      <c r="R135" s="158"/>
      <c r="S135" s="158" t="s">
        <v>148</v>
      </c>
      <c r="T135" s="158" t="s">
        <v>149</v>
      </c>
      <c r="U135" s="158">
        <v>0.46</v>
      </c>
      <c r="V135" s="158">
        <f t="shared" si="27"/>
        <v>0.46</v>
      </c>
      <c r="W135" s="158"/>
      <c r="X135" s="158" t="s">
        <v>150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151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56.25" outlineLevel="1" x14ac:dyDescent="0.2">
      <c r="A136" s="177">
        <v>58</v>
      </c>
      <c r="B136" s="178" t="s">
        <v>303</v>
      </c>
      <c r="C136" s="185" t="s">
        <v>771</v>
      </c>
      <c r="D136" s="179" t="s">
        <v>195</v>
      </c>
      <c r="E136" s="180">
        <v>1</v>
      </c>
      <c r="F136" s="181"/>
      <c r="G136" s="182">
        <f t="shared" si="21"/>
        <v>0</v>
      </c>
      <c r="H136" s="159">
        <v>0</v>
      </c>
      <c r="I136" s="158">
        <f t="shared" si="22"/>
        <v>0</v>
      </c>
      <c r="J136" s="159">
        <v>11250</v>
      </c>
      <c r="K136" s="158">
        <f t="shared" si="23"/>
        <v>11250</v>
      </c>
      <c r="L136" s="158">
        <v>15</v>
      </c>
      <c r="M136" s="158">
        <f t="shared" si="24"/>
        <v>0</v>
      </c>
      <c r="N136" s="158">
        <v>0</v>
      </c>
      <c r="O136" s="158">
        <f t="shared" si="25"/>
        <v>0</v>
      </c>
      <c r="P136" s="158">
        <v>0</v>
      </c>
      <c r="Q136" s="158">
        <f t="shared" si="26"/>
        <v>0</v>
      </c>
      <c r="R136" s="158"/>
      <c r="S136" s="158" t="s">
        <v>215</v>
      </c>
      <c r="T136" s="158" t="s">
        <v>149</v>
      </c>
      <c r="U136" s="158">
        <v>0.95</v>
      </c>
      <c r="V136" s="158">
        <f t="shared" si="27"/>
        <v>0.95</v>
      </c>
      <c r="W136" s="158"/>
      <c r="X136" s="158" t="s">
        <v>150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151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33.75" outlineLevel="1" x14ac:dyDescent="0.2">
      <c r="A137" s="177">
        <v>59</v>
      </c>
      <c r="B137" s="178" t="s">
        <v>305</v>
      </c>
      <c r="C137" s="185" t="s">
        <v>306</v>
      </c>
      <c r="D137" s="179" t="s">
        <v>195</v>
      </c>
      <c r="E137" s="180">
        <v>1</v>
      </c>
      <c r="F137" s="181"/>
      <c r="G137" s="182">
        <f t="shared" si="21"/>
        <v>0</v>
      </c>
      <c r="H137" s="159">
        <v>0</v>
      </c>
      <c r="I137" s="158">
        <f t="shared" si="22"/>
        <v>0</v>
      </c>
      <c r="J137" s="159">
        <v>8200</v>
      </c>
      <c r="K137" s="158">
        <f t="shared" si="23"/>
        <v>8200</v>
      </c>
      <c r="L137" s="158">
        <v>15</v>
      </c>
      <c r="M137" s="158">
        <f t="shared" si="24"/>
        <v>0</v>
      </c>
      <c r="N137" s="158">
        <v>0</v>
      </c>
      <c r="O137" s="158">
        <f t="shared" si="25"/>
        <v>0</v>
      </c>
      <c r="P137" s="158">
        <v>0</v>
      </c>
      <c r="Q137" s="158">
        <f t="shared" si="26"/>
        <v>0</v>
      </c>
      <c r="R137" s="158"/>
      <c r="S137" s="158" t="s">
        <v>215</v>
      </c>
      <c r="T137" s="158" t="s">
        <v>149</v>
      </c>
      <c r="U137" s="158">
        <v>0.95</v>
      </c>
      <c r="V137" s="158">
        <f t="shared" si="27"/>
        <v>0.95</v>
      </c>
      <c r="W137" s="158"/>
      <c r="X137" s="158" t="s">
        <v>150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151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77">
        <v>60</v>
      </c>
      <c r="B138" s="178" t="s">
        <v>648</v>
      </c>
      <c r="C138" s="185" t="s">
        <v>649</v>
      </c>
      <c r="D138" s="179" t="s">
        <v>195</v>
      </c>
      <c r="E138" s="180">
        <v>1</v>
      </c>
      <c r="F138" s="181"/>
      <c r="G138" s="182">
        <f t="shared" si="21"/>
        <v>0</v>
      </c>
      <c r="H138" s="159">
        <v>1990</v>
      </c>
      <c r="I138" s="158">
        <f t="shared" si="22"/>
        <v>1990</v>
      </c>
      <c r="J138" s="159">
        <v>0</v>
      </c>
      <c r="K138" s="158">
        <f t="shared" si="23"/>
        <v>0</v>
      </c>
      <c r="L138" s="158">
        <v>15</v>
      </c>
      <c r="M138" s="158">
        <f t="shared" si="24"/>
        <v>0</v>
      </c>
      <c r="N138" s="158">
        <v>1.2999999999999999E-2</v>
      </c>
      <c r="O138" s="158">
        <f t="shared" si="25"/>
        <v>0.01</v>
      </c>
      <c r="P138" s="158">
        <v>0</v>
      </c>
      <c r="Q138" s="158">
        <f t="shared" si="26"/>
        <v>0</v>
      </c>
      <c r="R138" s="158"/>
      <c r="S138" s="158" t="s">
        <v>148</v>
      </c>
      <c r="T138" s="158" t="s">
        <v>149</v>
      </c>
      <c r="U138" s="158">
        <v>0</v>
      </c>
      <c r="V138" s="158">
        <f t="shared" si="27"/>
        <v>0</v>
      </c>
      <c r="W138" s="158"/>
      <c r="X138" s="158" t="s">
        <v>185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355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77">
        <v>61</v>
      </c>
      <c r="B139" s="178" t="s">
        <v>650</v>
      </c>
      <c r="C139" s="185" t="s">
        <v>651</v>
      </c>
      <c r="D139" s="179" t="s">
        <v>195</v>
      </c>
      <c r="E139" s="180">
        <v>4</v>
      </c>
      <c r="F139" s="181"/>
      <c r="G139" s="182">
        <f t="shared" si="21"/>
        <v>0</v>
      </c>
      <c r="H139" s="159">
        <v>2450</v>
      </c>
      <c r="I139" s="158">
        <f t="shared" si="22"/>
        <v>9800</v>
      </c>
      <c r="J139" s="159">
        <v>0</v>
      </c>
      <c r="K139" s="158">
        <f t="shared" si="23"/>
        <v>0</v>
      </c>
      <c r="L139" s="158">
        <v>15</v>
      </c>
      <c r="M139" s="158">
        <f t="shared" si="24"/>
        <v>0</v>
      </c>
      <c r="N139" s="158">
        <v>0.02</v>
      </c>
      <c r="O139" s="158">
        <f t="shared" si="25"/>
        <v>0.08</v>
      </c>
      <c r="P139" s="158">
        <v>0</v>
      </c>
      <c r="Q139" s="158">
        <f t="shared" si="26"/>
        <v>0</v>
      </c>
      <c r="R139" s="158" t="s">
        <v>249</v>
      </c>
      <c r="S139" s="158" t="s">
        <v>148</v>
      </c>
      <c r="T139" s="158" t="s">
        <v>149</v>
      </c>
      <c r="U139" s="158">
        <v>0</v>
      </c>
      <c r="V139" s="158">
        <f t="shared" si="27"/>
        <v>0</v>
      </c>
      <c r="W139" s="158"/>
      <c r="X139" s="158" t="s">
        <v>250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45" outlineLevel="1" x14ac:dyDescent="0.2">
      <c r="A140" s="177">
        <v>62</v>
      </c>
      <c r="B140" s="178" t="s">
        <v>307</v>
      </c>
      <c r="C140" s="185" t="s">
        <v>308</v>
      </c>
      <c r="D140" s="179" t="s">
        <v>214</v>
      </c>
      <c r="E140" s="180">
        <v>1</v>
      </c>
      <c r="F140" s="181"/>
      <c r="G140" s="182">
        <f t="shared" si="21"/>
        <v>0</v>
      </c>
      <c r="H140" s="159">
        <v>8550</v>
      </c>
      <c r="I140" s="158">
        <f t="shared" si="22"/>
        <v>8550</v>
      </c>
      <c r="J140" s="159">
        <v>0</v>
      </c>
      <c r="K140" s="158">
        <f t="shared" si="23"/>
        <v>0</v>
      </c>
      <c r="L140" s="158">
        <v>15</v>
      </c>
      <c r="M140" s="158">
        <f t="shared" si="24"/>
        <v>0</v>
      </c>
      <c r="N140" s="158">
        <v>0</v>
      </c>
      <c r="O140" s="158">
        <f t="shared" si="25"/>
        <v>0</v>
      </c>
      <c r="P140" s="158">
        <v>0</v>
      </c>
      <c r="Q140" s="158">
        <f t="shared" si="26"/>
        <v>0</v>
      </c>
      <c r="R140" s="158"/>
      <c r="S140" s="158" t="s">
        <v>215</v>
      </c>
      <c r="T140" s="158" t="s">
        <v>149</v>
      </c>
      <c r="U140" s="158">
        <v>0</v>
      </c>
      <c r="V140" s="158">
        <f t="shared" si="27"/>
        <v>0</v>
      </c>
      <c r="W140" s="158"/>
      <c r="X140" s="158" t="s">
        <v>250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251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7">
        <v>63</v>
      </c>
      <c r="B141" s="178" t="s">
        <v>309</v>
      </c>
      <c r="C141" s="185" t="s">
        <v>310</v>
      </c>
      <c r="D141" s="179" t="s">
        <v>195</v>
      </c>
      <c r="E141" s="180">
        <v>1</v>
      </c>
      <c r="F141" s="181"/>
      <c r="G141" s="182">
        <f t="shared" si="21"/>
        <v>0</v>
      </c>
      <c r="H141" s="159">
        <v>0</v>
      </c>
      <c r="I141" s="158">
        <f t="shared" si="22"/>
        <v>0</v>
      </c>
      <c r="J141" s="159">
        <v>2500</v>
      </c>
      <c r="K141" s="158">
        <f t="shared" si="23"/>
        <v>2500</v>
      </c>
      <c r="L141" s="158">
        <v>15</v>
      </c>
      <c r="M141" s="158">
        <f t="shared" si="24"/>
        <v>0</v>
      </c>
      <c r="N141" s="158">
        <v>0</v>
      </c>
      <c r="O141" s="158">
        <f t="shared" si="25"/>
        <v>0</v>
      </c>
      <c r="P141" s="158">
        <v>0</v>
      </c>
      <c r="Q141" s="158">
        <f t="shared" si="26"/>
        <v>0</v>
      </c>
      <c r="R141" s="158"/>
      <c r="S141" s="158" t="s">
        <v>215</v>
      </c>
      <c r="T141" s="158" t="s">
        <v>149</v>
      </c>
      <c r="U141" s="158">
        <v>0</v>
      </c>
      <c r="V141" s="158">
        <f t="shared" si="27"/>
        <v>0</v>
      </c>
      <c r="W141" s="158"/>
      <c r="X141" s="158" t="s">
        <v>185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186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1" x14ac:dyDescent="0.2">
      <c r="A142" s="177">
        <v>64</v>
      </c>
      <c r="B142" s="178" t="s">
        <v>311</v>
      </c>
      <c r="C142" s="185" t="s">
        <v>312</v>
      </c>
      <c r="D142" s="179" t="s">
        <v>214</v>
      </c>
      <c r="E142" s="180">
        <v>1</v>
      </c>
      <c r="F142" s="181"/>
      <c r="G142" s="182">
        <f t="shared" si="21"/>
        <v>0</v>
      </c>
      <c r="H142" s="159">
        <v>0</v>
      </c>
      <c r="I142" s="158">
        <f t="shared" si="22"/>
        <v>0</v>
      </c>
      <c r="J142" s="159">
        <v>1500</v>
      </c>
      <c r="K142" s="158">
        <f t="shared" si="23"/>
        <v>1500</v>
      </c>
      <c r="L142" s="158">
        <v>15</v>
      </c>
      <c r="M142" s="158">
        <f t="shared" si="24"/>
        <v>0</v>
      </c>
      <c r="N142" s="158">
        <v>0</v>
      </c>
      <c r="O142" s="158">
        <f t="shared" si="25"/>
        <v>0</v>
      </c>
      <c r="P142" s="158">
        <v>0</v>
      </c>
      <c r="Q142" s="158">
        <f t="shared" si="26"/>
        <v>0</v>
      </c>
      <c r="R142" s="158"/>
      <c r="S142" s="158" t="s">
        <v>215</v>
      </c>
      <c r="T142" s="158" t="s">
        <v>149</v>
      </c>
      <c r="U142" s="158">
        <v>0</v>
      </c>
      <c r="V142" s="158">
        <f t="shared" si="27"/>
        <v>0</v>
      </c>
      <c r="W142" s="158"/>
      <c r="X142" s="158" t="s">
        <v>185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186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71">
        <v>65</v>
      </c>
      <c r="B143" s="172" t="s">
        <v>313</v>
      </c>
      <c r="C143" s="186" t="s">
        <v>314</v>
      </c>
      <c r="D143" s="173" t="s">
        <v>198</v>
      </c>
      <c r="E143" s="174">
        <v>1.8</v>
      </c>
      <c r="F143" s="175"/>
      <c r="G143" s="176">
        <f t="shared" si="21"/>
        <v>0</v>
      </c>
      <c r="H143" s="159">
        <v>0</v>
      </c>
      <c r="I143" s="158">
        <f t="shared" si="22"/>
        <v>0</v>
      </c>
      <c r="J143" s="159">
        <v>19500</v>
      </c>
      <c r="K143" s="158">
        <f t="shared" si="23"/>
        <v>35100</v>
      </c>
      <c r="L143" s="158">
        <v>15</v>
      </c>
      <c r="M143" s="158">
        <f t="shared" si="24"/>
        <v>0</v>
      </c>
      <c r="N143" s="158">
        <v>0</v>
      </c>
      <c r="O143" s="158">
        <f t="shared" si="25"/>
        <v>0</v>
      </c>
      <c r="P143" s="158">
        <v>0</v>
      </c>
      <c r="Q143" s="158">
        <f t="shared" si="26"/>
        <v>0</v>
      </c>
      <c r="R143" s="158"/>
      <c r="S143" s="158" t="s">
        <v>215</v>
      </c>
      <c r="T143" s="158" t="s">
        <v>149</v>
      </c>
      <c r="U143" s="158">
        <v>0</v>
      </c>
      <c r="V143" s="158">
        <f t="shared" si="27"/>
        <v>0</v>
      </c>
      <c r="W143" s="158"/>
      <c r="X143" s="158" t="s">
        <v>185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186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56"/>
      <c r="B144" s="157"/>
      <c r="C144" s="187" t="s">
        <v>315</v>
      </c>
      <c r="D144" s="160"/>
      <c r="E144" s="161">
        <v>1.8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156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7" t="s">
        <v>316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156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7" t="s">
        <v>317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156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56"/>
      <c r="B147" s="157"/>
      <c r="C147" s="187" t="s">
        <v>318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156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7" t="s">
        <v>319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156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56"/>
      <c r="B149" s="157"/>
      <c r="C149" s="187" t="s">
        <v>652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156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56"/>
      <c r="B150" s="157"/>
      <c r="C150" s="187" t="s">
        <v>321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156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7" t="s">
        <v>322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156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7" t="s">
        <v>323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156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7" t="s">
        <v>653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156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56"/>
      <c r="B154" s="157"/>
      <c r="C154" s="187" t="s">
        <v>325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156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56"/>
      <c r="B155" s="157"/>
      <c r="C155" s="187" t="s">
        <v>326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156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7" t="s">
        <v>327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156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7">
        <v>66</v>
      </c>
      <c r="B157" s="178" t="s">
        <v>328</v>
      </c>
      <c r="C157" s="185" t="s">
        <v>329</v>
      </c>
      <c r="D157" s="179" t="s">
        <v>0</v>
      </c>
      <c r="E157" s="180">
        <v>805.91</v>
      </c>
      <c r="F157" s="181"/>
      <c r="G157" s="182">
        <f>ROUND(E157*F157,2)</f>
        <v>0</v>
      </c>
      <c r="H157" s="159">
        <v>0</v>
      </c>
      <c r="I157" s="158">
        <f>ROUND(E157*H157,2)</f>
        <v>0</v>
      </c>
      <c r="J157" s="159">
        <v>1.5</v>
      </c>
      <c r="K157" s="158">
        <f>ROUND(E157*J157,2)</f>
        <v>1208.8699999999999</v>
      </c>
      <c r="L157" s="158">
        <v>15</v>
      </c>
      <c r="M157" s="158">
        <f>G157*(1+L157/100)</f>
        <v>0</v>
      </c>
      <c r="N157" s="158">
        <v>0</v>
      </c>
      <c r="O157" s="158">
        <f>ROUND(E157*N157,2)</f>
        <v>0</v>
      </c>
      <c r="P157" s="158">
        <v>0</v>
      </c>
      <c r="Q157" s="158">
        <f>ROUND(E157*P157,2)</f>
        <v>0</v>
      </c>
      <c r="R157" s="158"/>
      <c r="S157" s="158" t="s">
        <v>148</v>
      </c>
      <c r="T157" s="158" t="s">
        <v>149</v>
      </c>
      <c r="U157" s="158">
        <v>0</v>
      </c>
      <c r="V157" s="158">
        <f>ROUND(E157*U157,2)</f>
        <v>0</v>
      </c>
      <c r="W157" s="158"/>
      <c r="X157" s="158" t="s">
        <v>210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211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5" t="s">
        <v>143</v>
      </c>
      <c r="B158" s="166" t="s">
        <v>97</v>
      </c>
      <c r="C158" s="184" t="s">
        <v>98</v>
      </c>
      <c r="D158" s="167"/>
      <c r="E158" s="168"/>
      <c r="F158" s="169"/>
      <c r="G158" s="170">
        <f>SUMIF(AG159:AG163,"&lt;&gt;NOR",G159:G163)</f>
        <v>0</v>
      </c>
      <c r="H158" s="164"/>
      <c r="I158" s="164">
        <f>SUM(I159:I163)</f>
        <v>146.13</v>
      </c>
      <c r="J158" s="164"/>
      <c r="K158" s="164">
        <f>SUM(K159:K163)</f>
        <v>694.21</v>
      </c>
      <c r="L158" s="164"/>
      <c r="M158" s="164">
        <f>SUM(M159:M163)</f>
        <v>0</v>
      </c>
      <c r="N158" s="164"/>
      <c r="O158" s="164">
        <f>SUM(O159:O163)</f>
        <v>0</v>
      </c>
      <c r="P158" s="164"/>
      <c r="Q158" s="164">
        <f>SUM(Q159:Q163)</f>
        <v>0</v>
      </c>
      <c r="R158" s="164"/>
      <c r="S158" s="164"/>
      <c r="T158" s="164"/>
      <c r="U158" s="164"/>
      <c r="V158" s="164">
        <f>SUM(V159:V163)</f>
        <v>0.49</v>
      </c>
      <c r="W158" s="164"/>
      <c r="X158" s="164"/>
      <c r="AG158" t="s">
        <v>144</v>
      </c>
    </row>
    <row r="159" spans="1:60" outlineLevel="1" x14ac:dyDescent="0.2">
      <c r="A159" s="171">
        <v>67</v>
      </c>
      <c r="B159" s="172" t="s">
        <v>330</v>
      </c>
      <c r="C159" s="186" t="s">
        <v>331</v>
      </c>
      <c r="D159" s="173" t="s">
        <v>198</v>
      </c>
      <c r="E159" s="174">
        <v>6.7</v>
      </c>
      <c r="F159" s="175"/>
      <c r="G159" s="176">
        <f>ROUND(E159*F159,2)</f>
        <v>0</v>
      </c>
      <c r="H159" s="159">
        <v>21.81</v>
      </c>
      <c r="I159" s="158">
        <f>ROUND(E159*H159,2)</f>
        <v>146.13</v>
      </c>
      <c r="J159" s="159">
        <v>35.29</v>
      </c>
      <c r="K159" s="158">
        <f>ROUND(E159*J159,2)</f>
        <v>236.44</v>
      </c>
      <c r="L159" s="158">
        <v>15</v>
      </c>
      <c r="M159" s="158">
        <f>G159*(1+L159/100)</f>
        <v>0</v>
      </c>
      <c r="N159" s="158">
        <v>4.0000000000000003E-5</v>
      </c>
      <c r="O159" s="158">
        <f>ROUND(E159*N159,2)</f>
        <v>0</v>
      </c>
      <c r="P159" s="158">
        <v>0</v>
      </c>
      <c r="Q159" s="158">
        <f>ROUND(E159*P159,2)</f>
        <v>0</v>
      </c>
      <c r="R159" s="158"/>
      <c r="S159" s="158" t="s">
        <v>148</v>
      </c>
      <c r="T159" s="158" t="s">
        <v>148</v>
      </c>
      <c r="U159" s="158">
        <v>7.0000000000000007E-2</v>
      </c>
      <c r="V159" s="158">
        <f>ROUND(E159*U159,2)</f>
        <v>0.47</v>
      </c>
      <c r="W159" s="158"/>
      <c r="X159" s="158" t="s">
        <v>150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151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7" t="s">
        <v>332</v>
      </c>
      <c r="D160" s="160"/>
      <c r="E160" s="161">
        <v>6.7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156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1">
        <v>68</v>
      </c>
      <c r="B161" s="172" t="s">
        <v>333</v>
      </c>
      <c r="C161" s="186" t="s">
        <v>334</v>
      </c>
      <c r="D161" s="173" t="s">
        <v>154</v>
      </c>
      <c r="E161" s="174">
        <v>0.81</v>
      </c>
      <c r="F161" s="175"/>
      <c r="G161" s="176">
        <f>ROUND(E161*F161,2)</f>
        <v>0</v>
      </c>
      <c r="H161" s="159">
        <v>0</v>
      </c>
      <c r="I161" s="158">
        <f>ROUND(E161*H161,2)</f>
        <v>0</v>
      </c>
      <c r="J161" s="159">
        <v>500</v>
      </c>
      <c r="K161" s="158">
        <f>ROUND(E161*J161,2)</f>
        <v>405</v>
      </c>
      <c r="L161" s="158">
        <v>15</v>
      </c>
      <c r="M161" s="158">
        <f>G161*(1+L161/100)</f>
        <v>0</v>
      </c>
      <c r="N161" s="158">
        <v>0</v>
      </c>
      <c r="O161" s="158">
        <f>ROUND(E161*N161,2)</f>
        <v>0</v>
      </c>
      <c r="P161" s="158">
        <v>0</v>
      </c>
      <c r="Q161" s="158">
        <f>ROUND(E161*P161,2)</f>
        <v>0</v>
      </c>
      <c r="R161" s="158"/>
      <c r="S161" s="158" t="s">
        <v>215</v>
      </c>
      <c r="T161" s="158" t="s">
        <v>149</v>
      </c>
      <c r="U161" s="158">
        <v>0.03</v>
      </c>
      <c r="V161" s="158">
        <f>ROUND(E161*U161,2)</f>
        <v>0.02</v>
      </c>
      <c r="W161" s="158"/>
      <c r="X161" s="158" t="s">
        <v>150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151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7" t="s">
        <v>335</v>
      </c>
      <c r="D162" s="160"/>
      <c r="E162" s="161">
        <v>0.81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156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7">
        <v>69</v>
      </c>
      <c r="B163" s="178" t="s">
        <v>336</v>
      </c>
      <c r="C163" s="185" t="s">
        <v>337</v>
      </c>
      <c r="D163" s="179" t="s">
        <v>0</v>
      </c>
      <c r="E163" s="180">
        <v>7.8757000000000001</v>
      </c>
      <c r="F163" s="181"/>
      <c r="G163" s="182">
        <f>ROUND(E163*F163,2)</f>
        <v>0</v>
      </c>
      <c r="H163" s="159">
        <v>0</v>
      </c>
      <c r="I163" s="158">
        <f>ROUND(E163*H163,2)</f>
        <v>0</v>
      </c>
      <c r="J163" s="159">
        <v>6.7</v>
      </c>
      <c r="K163" s="158">
        <f>ROUND(E163*J163,2)</f>
        <v>52.77</v>
      </c>
      <c r="L163" s="158">
        <v>15</v>
      </c>
      <c r="M163" s="158">
        <f>G163*(1+L163/100)</f>
        <v>0</v>
      </c>
      <c r="N163" s="158">
        <v>0</v>
      </c>
      <c r="O163" s="158">
        <f>ROUND(E163*N163,2)</f>
        <v>0</v>
      </c>
      <c r="P163" s="158">
        <v>0</v>
      </c>
      <c r="Q163" s="158">
        <f>ROUND(E163*P163,2)</f>
        <v>0</v>
      </c>
      <c r="R163" s="158"/>
      <c r="S163" s="158" t="s">
        <v>148</v>
      </c>
      <c r="T163" s="158" t="s">
        <v>148</v>
      </c>
      <c r="U163" s="158">
        <v>0</v>
      </c>
      <c r="V163" s="158">
        <f>ROUND(E163*U163,2)</f>
        <v>0</v>
      </c>
      <c r="W163" s="158"/>
      <c r="X163" s="158" t="s">
        <v>210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211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5" t="s">
        <v>143</v>
      </c>
      <c r="B164" s="166" t="s">
        <v>99</v>
      </c>
      <c r="C164" s="184" t="s">
        <v>100</v>
      </c>
      <c r="D164" s="167"/>
      <c r="E164" s="168"/>
      <c r="F164" s="169"/>
      <c r="G164" s="170">
        <f>SUMIF(AG165:AG211,"&lt;&gt;NOR",G165:G211)</f>
        <v>0</v>
      </c>
      <c r="H164" s="164"/>
      <c r="I164" s="164">
        <f>SUM(I165:I211)</f>
        <v>22017.600000000002</v>
      </c>
      <c r="J164" s="164"/>
      <c r="K164" s="164">
        <f>SUM(K165:K211)</f>
        <v>17233.899999999998</v>
      </c>
      <c r="L164" s="164"/>
      <c r="M164" s="164">
        <f>SUM(M165:M211)</f>
        <v>0</v>
      </c>
      <c r="N164" s="164"/>
      <c r="O164" s="164">
        <f>SUM(O165:O211)</f>
        <v>0.19</v>
      </c>
      <c r="P164" s="164"/>
      <c r="Q164" s="164">
        <f>SUM(Q165:Q211)</f>
        <v>0</v>
      </c>
      <c r="R164" s="164"/>
      <c r="S164" s="164"/>
      <c r="T164" s="164"/>
      <c r="U164" s="164"/>
      <c r="V164" s="164">
        <f>SUM(V165:V211)</f>
        <v>32.269999999999996</v>
      </c>
      <c r="W164" s="164"/>
      <c r="X164" s="164"/>
      <c r="AG164" t="s">
        <v>144</v>
      </c>
    </row>
    <row r="165" spans="1:60" ht="22.5" outlineLevel="1" x14ac:dyDescent="0.2">
      <c r="A165" s="171">
        <v>70</v>
      </c>
      <c r="B165" s="172" t="s">
        <v>338</v>
      </c>
      <c r="C165" s="186" t="s">
        <v>339</v>
      </c>
      <c r="D165" s="173" t="s">
        <v>154</v>
      </c>
      <c r="E165" s="174">
        <v>52.19</v>
      </c>
      <c r="F165" s="175"/>
      <c r="G165" s="176">
        <f>ROUND(E165*F165,2)</f>
        <v>0</v>
      </c>
      <c r="H165" s="159">
        <v>0</v>
      </c>
      <c r="I165" s="158">
        <f>ROUND(E165*H165,2)</f>
        <v>0</v>
      </c>
      <c r="J165" s="159">
        <v>7.1</v>
      </c>
      <c r="K165" s="158">
        <f>ROUND(E165*J165,2)</f>
        <v>370.55</v>
      </c>
      <c r="L165" s="158">
        <v>15</v>
      </c>
      <c r="M165" s="158">
        <f>G165*(1+L165/100)</f>
        <v>0</v>
      </c>
      <c r="N165" s="158">
        <v>0</v>
      </c>
      <c r="O165" s="158">
        <f>ROUND(E165*N165,2)</f>
        <v>0</v>
      </c>
      <c r="P165" s="158">
        <v>0</v>
      </c>
      <c r="Q165" s="158">
        <f>ROUND(E165*P165,2)</f>
        <v>0</v>
      </c>
      <c r="R165" s="158"/>
      <c r="S165" s="158" t="s">
        <v>148</v>
      </c>
      <c r="T165" s="158" t="s">
        <v>149</v>
      </c>
      <c r="U165" s="158">
        <v>1.6E-2</v>
      </c>
      <c r="V165" s="158">
        <f>ROUND(E165*U165,2)</f>
        <v>0.84</v>
      </c>
      <c r="W165" s="158"/>
      <c r="X165" s="158" t="s">
        <v>150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151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7" t="s">
        <v>191</v>
      </c>
      <c r="D166" s="160"/>
      <c r="E166" s="161">
        <v>2.2400000000000002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156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7" t="s">
        <v>493</v>
      </c>
      <c r="D167" s="160"/>
      <c r="E167" s="161">
        <v>5.22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156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7" t="s">
        <v>494</v>
      </c>
      <c r="D168" s="160"/>
      <c r="E168" s="161">
        <v>6.24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156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7" t="s">
        <v>760</v>
      </c>
      <c r="D169" s="160"/>
      <c r="E169" s="161">
        <v>16.38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156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7" t="s">
        <v>761</v>
      </c>
      <c r="D170" s="160"/>
      <c r="E170" s="161">
        <v>22.11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156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71">
        <v>71</v>
      </c>
      <c r="B171" s="172" t="s">
        <v>669</v>
      </c>
      <c r="C171" s="186" t="s">
        <v>670</v>
      </c>
      <c r="D171" s="173" t="s">
        <v>198</v>
      </c>
      <c r="E171" s="174">
        <v>52</v>
      </c>
      <c r="F171" s="175"/>
      <c r="G171" s="176">
        <f>ROUND(E171*F171,2)</f>
        <v>0</v>
      </c>
      <c r="H171" s="159">
        <v>0</v>
      </c>
      <c r="I171" s="158">
        <f>ROUND(E171*H171,2)</f>
        <v>0</v>
      </c>
      <c r="J171" s="159">
        <v>13.9</v>
      </c>
      <c r="K171" s="158">
        <f>ROUND(E171*J171,2)</f>
        <v>722.8</v>
      </c>
      <c r="L171" s="158">
        <v>15</v>
      </c>
      <c r="M171" s="158">
        <f>G171*(1+L171/100)</f>
        <v>0</v>
      </c>
      <c r="N171" s="158">
        <v>0</v>
      </c>
      <c r="O171" s="158">
        <f>ROUND(E171*N171,2)</f>
        <v>0</v>
      </c>
      <c r="P171" s="158">
        <v>8.0000000000000007E-5</v>
      </c>
      <c r="Q171" s="158">
        <f>ROUND(E171*P171,2)</f>
        <v>0</v>
      </c>
      <c r="R171" s="158"/>
      <c r="S171" s="158" t="s">
        <v>148</v>
      </c>
      <c r="T171" s="158" t="s">
        <v>149</v>
      </c>
      <c r="U171" s="158">
        <v>3.5000000000000003E-2</v>
      </c>
      <c r="V171" s="158">
        <f>ROUND(E171*U171,2)</f>
        <v>1.82</v>
      </c>
      <c r="W171" s="158"/>
      <c r="X171" s="158" t="s">
        <v>150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151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87" t="s">
        <v>772</v>
      </c>
      <c r="D172" s="160"/>
      <c r="E172" s="161">
        <v>6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156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7" t="s">
        <v>773</v>
      </c>
      <c r="D173" s="160"/>
      <c r="E173" s="161">
        <v>-3.2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156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7" t="s">
        <v>774</v>
      </c>
      <c r="D174" s="160"/>
      <c r="E174" s="161">
        <v>9.4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156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7" t="s">
        <v>775</v>
      </c>
      <c r="D175" s="160"/>
      <c r="E175" s="161">
        <v>-4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156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7" t="s">
        <v>776</v>
      </c>
      <c r="D176" s="160"/>
      <c r="E176" s="161">
        <v>10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156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7" t="s">
        <v>676</v>
      </c>
      <c r="D177" s="160"/>
      <c r="E177" s="161">
        <v>-0.8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156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87" t="s">
        <v>777</v>
      </c>
      <c r="D178" s="160"/>
      <c r="E178" s="161">
        <v>16.2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156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7" t="s">
        <v>676</v>
      </c>
      <c r="D179" s="160"/>
      <c r="E179" s="161">
        <v>-0.8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156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7" t="s">
        <v>778</v>
      </c>
      <c r="D180" s="160"/>
      <c r="E180" s="161">
        <v>20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156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7" t="s">
        <v>676</v>
      </c>
      <c r="D181" s="160"/>
      <c r="E181" s="161">
        <v>-0.8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156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71">
        <v>72</v>
      </c>
      <c r="B182" s="172" t="s">
        <v>679</v>
      </c>
      <c r="C182" s="186" t="s">
        <v>680</v>
      </c>
      <c r="D182" s="173" t="s">
        <v>198</v>
      </c>
      <c r="E182" s="174">
        <v>52</v>
      </c>
      <c r="F182" s="175"/>
      <c r="G182" s="176">
        <f>ROUND(E182*F182,2)</f>
        <v>0</v>
      </c>
      <c r="H182" s="159">
        <v>31.37</v>
      </c>
      <c r="I182" s="158">
        <f>ROUND(E182*H182,2)</f>
        <v>1631.24</v>
      </c>
      <c r="J182" s="159">
        <v>71.63</v>
      </c>
      <c r="K182" s="158">
        <f>ROUND(E182*J182,2)</f>
        <v>3724.76</v>
      </c>
      <c r="L182" s="158">
        <v>15</v>
      </c>
      <c r="M182" s="158">
        <f>G182*(1+L182/100)</f>
        <v>0</v>
      </c>
      <c r="N182" s="158">
        <v>8.0000000000000007E-5</v>
      </c>
      <c r="O182" s="158">
        <f>ROUND(E182*N182,2)</f>
        <v>0</v>
      </c>
      <c r="P182" s="158">
        <v>0</v>
      </c>
      <c r="Q182" s="158">
        <f>ROUND(E182*P182,2)</f>
        <v>0</v>
      </c>
      <c r="R182" s="158"/>
      <c r="S182" s="158" t="s">
        <v>148</v>
      </c>
      <c r="T182" s="158" t="s">
        <v>149</v>
      </c>
      <c r="U182" s="158">
        <v>0.13719999999999999</v>
      </c>
      <c r="V182" s="158">
        <f>ROUND(E182*U182,2)</f>
        <v>7.13</v>
      </c>
      <c r="W182" s="158"/>
      <c r="X182" s="158" t="s">
        <v>150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151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7" t="s">
        <v>772</v>
      </c>
      <c r="D183" s="160"/>
      <c r="E183" s="161">
        <v>6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156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7" t="s">
        <v>773</v>
      </c>
      <c r="D184" s="160"/>
      <c r="E184" s="161">
        <v>-3.2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156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7" t="s">
        <v>774</v>
      </c>
      <c r="D185" s="160"/>
      <c r="E185" s="161">
        <v>9.4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156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7" t="s">
        <v>775</v>
      </c>
      <c r="D186" s="160"/>
      <c r="E186" s="161">
        <v>-4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156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7" t="s">
        <v>776</v>
      </c>
      <c r="D187" s="160"/>
      <c r="E187" s="161">
        <v>10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156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7" t="s">
        <v>676</v>
      </c>
      <c r="D188" s="160"/>
      <c r="E188" s="161">
        <v>-0.8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156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7" t="s">
        <v>777</v>
      </c>
      <c r="D189" s="160"/>
      <c r="E189" s="161">
        <v>16.2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156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7" t="s">
        <v>676</v>
      </c>
      <c r="D190" s="160"/>
      <c r="E190" s="161">
        <v>-0.8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156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7" t="s">
        <v>778</v>
      </c>
      <c r="D191" s="160"/>
      <c r="E191" s="161">
        <v>20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156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7" t="s">
        <v>676</v>
      </c>
      <c r="D192" s="160"/>
      <c r="E192" s="161">
        <v>-0.8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156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33.75" outlineLevel="1" x14ac:dyDescent="0.2">
      <c r="A193" s="171">
        <v>73</v>
      </c>
      <c r="B193" s="172" t="s">
        <v>681</v>
      </c>
      <c r="C193" s="186" t="s">
        <v>682</v>
      </c>
      <c r="D193" s="173" t="s">
        <v>154</v>
      </c>
      <c r="E193" s="174">
        <v>52.19</v>
      </c>
      <c r="F193" s="175"/>
      <c r="G193" s="176">
        <f>ROUND(E193*F193,2)</f>
        <v>0</v>
      </c>
      <c r="H193" s="159">
        <v>372.85</v>
      </c>
      <c r="I193" s="158">
        <f>ROUND(E193*H193,2)</f>
        <v>19459.04</v>
      </c>
      <c r="J193" s="159">
        <v>206.15</v>
      </c>
      <c r="K193" s="158">
        <f>ROUND(E193*J193,2)</f>
        <v>10758.97</v>
      </c>
      <c r="L193" s="158">
        <v>15</v>
      </c>
      <c r="M193" s="158">
        <f>G193*(1+L193/100)</f>
        <v>0</v>
      </c>
      <c r="N193" s="158">
        <v>3.63E-3</v>
      </c>
      <c r="O193" s="158">
        <f>ROUND(E193*N193,2)</f>
        <v>0.19</v>
      </c>
      <c r="P193" s="158">
        <v>0</v>
      </c>
      <c r="Q193" s="158">
        <f>ROUND(E193*P193,2)</f>
        <v>0</v>
      </c>
      <c r="R193" s="158"/>
      <c r="S193" s="158" t="s">
        <v>148</v>
      </c>
      <c r="T193" s="158" t="s">
        <v>149</v>
      </c>
      <c r="U193" s="158">
        <v>0.38</v>
      </c>
      <c r="V193" s="158">
        <f>ROUND(E193*U193,2)</f>
        <v>19.829999999999998</v>
      </c>
      <c r="W193" s="158"/>
      <c r="X193" s="158" t="s">
        <v>150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151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7" t="s">
        <v>191</v>
      </c>
      <c r="D194" s="160"/>
      <c r="E194" s="161">
        <v>2.2400000000000002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156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87" t="s">
        <v>493</v>
      </c>
      <c r="D195" s="160"/>
      <c r="E195" s="161">
        <v>5.22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156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7" t="s">
        <v>494</v>
      </c>
      <c r="D196" s="160"/>
      <c r="E196" s="161">
        <v>6.24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156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7" t="s">
        <v>760</v>
      </c>
      <c r="D197" s="160"/>
      <c r="E197" s="161">
        <v>16.38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156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7" t="s">
        <v>761</v>
      </c>
      <c r="D198" s="160"/>
      <c r="E198" s="161">
        <v>22.11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156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1">
        <v>74</v>
      </c>
      <c r="B199" s="172" t="s">
        <v>683</v>
      </c>
      <c r="C199" s="186" t="s">
        <v>684</v>
      </c>
      <c r="D199" s="173" t="s">
        <v>198</v>
      </c>
      <c r="E199" s="174">
        <v>4</v>
      </c>
      <c r="F199" s="175"/>
      <c r="G199" s="176">
        <f>ROUND(E199*F199,2)</f>
        <v>0</v>
      </c>
      <c r="H199" s="159">
        <v>0</v>
      </c>
      <c r="I199" s="158">
        <f>ROUND(E199*H199,2)</f>
        <v>0</v>
      </c>
      <c r="J199" s="159">
        <v>76.599999999999994</v>
      </c>
      <c r="K199" s="158">
        <f>ROUND(E199*J199,2)</f>
        <v>306.39999999999998</v>
      </c>
      <c r="L199" s="158">
        <v>15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58"/>
      <c r="S199" s="158" t="s">
        <v>148</v>
      </c>
      <c r="T199" s="158" t="s">
        <v>149</v>
      </c>
      <c r="U199" s="158">
        <v>0.152</v>
      </c>
      <c r="V199" s="158">
        <f>ROUND(E199*U199,2)</f>
        <v>0.61</v>
      </c>
      <c r="W199" s="158"/>
      <c r="X199" s="158" t="s">
        <v>150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151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7" t="s">
        <v>685</v>
      </c>
      <c r="D200" s="160"/>
      <c r="E200" s="161">
        <v>4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156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71">
        <v>75</v>
      </c>
      <c r="B201" s="172" t="s">
        <v>686</v>
      </c>
      <c r="C201" s="186" t="s">
        <v>687</v>
      </c>
      <c r="D201" s="173" t="s">
        <v>198</v>
      </c>
      <c r="E201" s="174">
        <v>26.094999999999999</v>
      </c>
      <c r="F201" s="175"/>
      <c r="G201" s="176">
        <f>ROUND(E201*F201,2)</f>
        <v>0</v>
      </c>
      <c r="H201" s="159">
        <v>10.34</v>
      </c>
      <c r="I201" s="158">
        <f>ROUND(E201*H201,2)</f>
        <v>269.82</v>
      </c>
      <c r="J201" s="159">
        <v>39.96</v>
      </c>
      <c r="K201" s="158">
        <f>ROUND(E201*J201,2)</f>
        <v>1042.76</v>
      </c>
      <c r="L201" s="158">
        <v>15</v>
      </c>
      <c r="M201" s="158">
        <f>G201*(1+L201/100)</f>
        <v>0</v>
      </c>
      <c r="N201" s="158">
        <v>4.0000000000000003E-5</v>
      </c>
      <c r="O201" s="158">
        <f>ROUND(E201*N201,2)</f>
        <v>0</v>
      </c>
      <c r="P201" s="158">
        <v>0</v>
      </c>
      <c r="Q201" s="158">
        <f>ROUND(E201*P201,2)</f>
        <v>0</v>
      </c>
      <c r="R201" s="158"/>
      <c r="S201" s="158" t="s">
        <v>148</v>
      </c>
      <c r="T201" s="158" t="s">
        <v>149</v>
      </c>
      <c r="U201" s="158">
        <v>7.8200000000000006E-2</v>
      </c>
      <c r="V201" s="158">
        <f>ROUND(E201*U201,2)</f>
        <v>2.04</v>
      </c>
      <c r="W201" s="158"/>
      <c r="X201" s="158" t="s">
        <v>150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151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88" t="s">
        <v>356</v>
      </c>
      <c r="D202" s="162"/>
      <c r="E202" s="163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156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9" t="s">
        <v>688</v>
      </c>
      <c r="D203" s="162"/>
      <c r="E203" s="163">
        <v>2.2400000000000002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156</v>
      </c>
      <c r="AH203" s="149">
        <v>2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89" t="s">
        <v>689</v>
      </c>
      <c r="D204" s="162"/>
      <c r="E204" s="163">
        <v>5.22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156</v>
      </c>
      <c r="AH204" s="149">
        <v>2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9" t="s">
        <v>690</v>
      </c>
      <c r="D205" s="162"/>
      <c r="E205" s="163">
        <v>6.24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156</v>
      </c>
      <c r="AH205" s="149">
        <v>2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9" t="s">
        <v>779</v>
      </c>
      <c r="D206" s="162"/>
      <c r="E206" s="163">
        <v>16.38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156</v>
      </c>
      <c r="AH206" s="149">
        <v>2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9" t="s">
        <v>780</v>
      </c>
      <c r="D207" s="162"/>
      <c r="E207" s="163">
        <v>22.11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156</v>
      </c>
      <c r="AH207" s="149">
        <v>2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88" t="s">
        <v>358</v>
      </c>
      <c r="D208" s="162"/>
      <c r="E208" s="163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156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7" t="s">
        <v>781</v>
      </c>
      <c r="D209" s="160"/>
      <c r="E209" s="161">
        <v>26.094999999999999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156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77">
        <v>76</v>
      </c>
      <c r="B210" s="178" t="s">
        <v>694</v>
      </c>
      <c r="C210" s="185" t="s">
        <v>695</v>
      </c>
      <c r="D210" s="179" t="s">
        <v>195</v>
      </c>
      <c r="E210" s="180">
        <v>5</v>
      </c>
      <c r="F210" s="181"/>
      <c r="G210" s="182">
        <f>ROUND(E210*F210,2)</f>
        <v>0</v>
      </c>
      <c r="H210" s="159">
        <v>131.5</v>
      </c>
      <c r="I210" s="158">
        <f>ROUND(E210*H210,2)</f>
        <v>657.5</v>
      </c>
      <c r="J210" s="159">
        <v>0</v>
      </c>
      <c r="K210" s="158">
        <f>ROUND(E210*J210,2)</f>
        <v>0</v>
      </c>
      <c r="L210" s="158">
        <v>15</v>
      </c>
      <c r="M210" s="158">
        <f>G210*(1+L210/100)</f>
        <v>0</v>
      </c>
      <c r="N210" s="158">
        <v>1.3999999999999999E-4</v>
      </c>
      <c r="O210" s="158">
        <f>ROUND(E210*N210,2)</f>
        <v>0</v>
      </c>
      <c r="P210" s="158">
        <v>0</v>
      </c>
      <c r="Q210" s="158">
        <f>ROUND(E210*P210,2)</f>
        <v>0</v>
      </c>
      <c r="R210" s="158" t="s">
        <v>249</v>
      </c>
      <c r="S210" s="158" t="s">
        <v>148</v>
      </c>
      <c r="T210" s="158" t="s">
        <v>149</v>
      </c>
      <c r="U210" s="158">
        <v>0</v>
      </c>
      <c r="V210" s="158">
        <f>ROUND(E210*U210,2)</f>
        <v>0</v>
      </c>
      <c r="W210" s="158"/>
      <c r="X210" s="158" t="s">
        <v>250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251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7">
        <v>77</v>
      </c>
      <c r="B211" s="178" t="s">
        <v>341</v>
      </c>
      <c r="C211" s="185" t="s">
        <v>342</v>
      </c>
      <c r="D211" s="179" t="s">
        <v>0</v>
      </c>
      <c r="E211" s="180">
        <v>389.4384</v>
      </c>
      <c r="F211" s="181"/>
      <c r="G211" s="182">
        <f>ROUND(E211*F211,2)</f>
        <v>0</v>
      </c>
      <c r="H211" s="159">
        <v>0</v>
      </c>
      <c r="I211" s="158">
        <f>ROUND(E211*H211,2)</f>
        <v>0</v>
      </c>
      <c r="J211" s="159">
        <v>0.79</v>
      </c>
      <c r="K211" s="158">
        <f>ROUND(E211*J211,2)</f>
        <v>307.66000000000003</v>
      </c>
      <c r="L211" s="158">
        <v>15</v>
      </c>
      <c r="M211" s="158">
        <f>G211*(1+L211/100)</f>
        <v>0</v>
      </c>
      <c r="N211" s="158">
        <v>0</v>
      </c>
      <c r="O211" s="158">
        <f>ROUND(E211*N211,2)</f>
        <v>0</v>
      </c>
      <c r="P211" s="158">
        <v>0</v>
      </c>
      <c r="Q211" s="158">
        <f>ROUND(E211*P211,2)</f>
        <v>0</v>
      </c>
      <c r="R211" s="158"/>
      <c r="S211" s="158" t="s">
        <v>148</v>
      </c>
      <c r="T211" s="158" t="s">
        <v>149</v>
      </c>
      <c r="U211" s="158">
        <v>0</v>
      </c>
      <c r="V211" s="158">
        <f>ROUND(E211*U211,2)</f>
        <v>0</v>
      </c>
      <c r="W211" s="158"/>
      <c r="X211" s="158" t="s">
        <v>210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211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5" t="s">
        <v>143</v>
      </c>
      <c r="B212" s="166" t="s">
        <v>101</v>
      </c>
      <c r="C212" s="184" t="s">
        <v>102</v>
      </c>
      <c r="D212" s="167"/>
      <c r="E212" s="168"/>
      <c r="F212" s="169"/>
      <c r="G212" s="170">
        <f>SUMIF(AG213:AG229,"&lt;&gt;NOR",G213:G229)</f>
        <v>0</v>
      </c>
      <c r="H212" s="164"/>
      <c r="I212" s="164">
        <f>SUM(I213:I229)</f>
        <v>1724.8899999999999</v>
      </c>
      <c r="J212" s="164"/>
      <c r="K212" s="164">
        <f>SUM(K213:K229)</f>
        <v>2314.9699999999998</v>
      </c>
      <c r="L212" s="164"/>
      <c r="M212" s="164">
        <f>SUM(M213:M229)</f>
        <v>0</v>
      </c>
      <c r="N212" s="164"/>
      <c r="O212" s="164">
        <f>SUM(O213:O229)</f>
        <v>0.01</v>
      </c>
      <c r="P212" s="164"/>
      <c r="Q212" s="164">
        <f>SUM(Q213:Q229)</f>
        <v>0</v>
      </c>
      <c r="R212" s="164"/>
      <c r="S212" s="164"/>
      <c r="T212" s="164"/>
      <c r="U212" s="164"/>
      <c r="V212" s="164">
        <f>SUM(V213:V229)</f>
        <v>4.24</v>
      </c>
      <c r="W212" s="164"/>
      <c r="X212" s="164"/>
      <c r="AG212" t="s">
        <v>144</v>
      </c>
    </row>
    <row r="213" spans="1:60" outlineLevel="1" x14ac:dyDescent="0.2">
      <c r="A213" s="171">
        <v>78</v>
      </c>
      <c r="B213" s="172" t="s">
        <v>696</v>
      </c>
      <c r="C213" s="186" t="s">
        <v>697</v>
      </c>
      <c r="D213" s="173" t="s">
        <v>154</v>
      </c>
      <c r="E213" s="174">
        <v>2.8</v>
      </c>
      <c r="F213" s="175"/>
      <c r="G213" s="176">
        <f>ROUND(E213*F213,2)</f>
        <v>0</v>
      </c>
      <c r="H213" s="159">
        <v>24.89</v>
      </c>
      <c r="I213" s="158">
        <f>ROUND(E213*H213,2)</f>
        <v>69.69</v>
      </c>
      <c r="J213" s="159">
        <v>25.21</v>
      </c>
      <c r="K213" s="158">
        <f>ROUND(E213*J213,2)</f>
        <v>70.59</v>
      </c>
      <c r="L213" s="158">
        <v>15</v>
      </c>
      <c r="M213" s="158">
        <f>G213*(1+L213/100)</f>
        <v>0</v>
      </c>
      <c r="N213" s="158">
        <v>2.1000000000000001E-4</v>
      </c>
      <c r="O213" s="158">
        <f>ROUND(E213*N213,2)</f>
        <v>0</v>
      </c>
      <c r="P213" s="158">
        <v>0</v>
      </c>
      <c r="Q213" s="158">
        <f>ROUND(E213*P213,2)</f>
        <v>0</v>
      </c>
      <c r="R213" s="158"/>
      <c r="S213" s="158" t="s">
        <v>148</v>
      </c>
      <c r="T213" s="158" t="s">
        <v>148</v>
      </c>
      <c r="U213" s="158">
        <v>0.05</v>
      </c>
      <c r="V213" s="158">
        <f>ROUND(E213*U213,2)</f>
        <v>0.14000000000000001</v>
      </c>
      <c r="W213" s="158"/>
      <c r="X213" s="158" t="s">
        <v>150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151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7" t="s">
        <v>345</v>
      </c>
      <c r="D214" s="160"/>
      <c r="E214" s="161">
        <v>2.8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156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1">
        <v>79</v>
      </c>
      <c r="B215" s="172" t="s">
        <v>343</v>
      </c>
      <c r="C215" s="186" t="s">
        <v>344</v>
      </c>
      <c r="D215" s="173" t="s">
        <v>154</v>
      </c>
      <c r="E215" s="174">
        <v>2.8</v>
      </c>
      <c r="F215" s="175"/>
      <c r="G215" s="176">
        <f>ROUND(E215*F215,2)</f>
        <v>0</v>
      </c>
      <c r="H215" s="159">
        <v>0</v>
      </c>
      <c r="I215" s="158">
        <f>ROUND(E215*H215,2)</f>
        <v>0</v>
      </c>
      <c r="J215" s="159">
        <v>50.4</v>
      </c>
      <c r="K215" s="158">
        <f>ROUND(E215*J215,2)</f>
        <v>141.12</v>
      </c>
      <c r="L215" s="158">
        <v>15</v>
      </c>
      <c r="M215" s="158">
        <f>G215*(1+L215/100)</f>
        <v>0</v>
      </c>
      <c r="N215" s="158">
        <v>0</v>
      </c>
      <c r="O215" s="158">
        <f>ROUND(E215*N215,2)</f>
        <v>0</v>
      </c>
      <c r="P215" s="158">
        <v>0</v>
      </c>
      <c r="Q215" s="158">
        <f>ROUND(E215*P215,2)</f>
        <v>0</v>
      </c>
      <c r="R215" s="158"/>
      <c r="S215" s="158" t="s">
        <v>148</v>
      </c>
      <c r="T215" s="158" t="s">
        <v>149</v>
      </c>
      <c r="U215" s="158">
        <v>0.1</v>
      </c>
      <c r="V215" s="158">
        <f>ROUND(E215*U215,2)</f>
        <v>0.28000000000000003</v>
      </c>
      <c r="W215" s="158"/>
      <c r="X215" s="158" t="s">
        <v>150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151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7" t="s">
        <v>345</v>
      </c>
      <c r="D216" s="160"/>
      <c r="E216" s="161">
        <v>2.8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156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1">
        <v>80</v>
      </c>
      <c r="B217" s="172" t="s">
        <v>346</v>
      </c>
      <c r="C217" s="186" t="s">
        <v>347</v>
      </c>
      <c r="D217" s="173" t="s">
        <v>154</v>
      </c>
      <c r="E217" s="174">
        <v>2.8</v>
      </c>
      <c r="F217" s="175"/>
      <c r="G217" s="176">
        <f>ROUND(E217*F217,2)</f>
        <v>0</v>
      </c>
      <c r="H217" s="159">
        <v>134.80000000000001</v>
      </c>
      <c r="I217" s="158">
        <f>ROUND(E217*H217,2)</f>
        <v>377.44</v>
      </c>
      <c r="J217" s="159">
        <v>661.2</v>
      </c>
      <c r="K217" s="158">
        <f>ROUND(E217*J217,2)</f>
        <v>1851.36</v>
      </c>
      <c r="L217" s="158">
        <v>15</v>
      </c>
      <c r="M217" s="158">
        <f>G217*(1+L217/100)</f>
        <v>0</v>
      </c>
      <c r="N217" s="158">
        <v>5.3499999999999997E-3</v>
      </c>
      <c r="O217" s="158">
        <f>ROUND(E217*N217,2)</f>
        <v>0.01</v>
      </c>
      <c r="P217" s="158">
        <v>0</v>
      </c>
      <c r="Q217" s="158">
        <f>ROUND(E217*P217,2)</f>
        <v>0</v>
      </c>
      <c r="R217" s="158"/>
      <c r="S217" s="158" t="s">
        <v>148</v>
      </c>
      <c r="T217" s="158" t="s">
        <v>149</v>
      </c>
      <c r="U217" s="158">
        <v>1.288</v>
      </c>
      <c r="V217" s="158">
        <f>ROUND(E217*U217,2)</f>
        <v>3.61</v>
      </c>
      <c r="W217" s="158"/>
      <c r="X217" s="158" t="s">
        <v>150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151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7" t="s">
        <v>345</v>
      </c>
      <c r="D218" s="160"/>
      <c r="E218" s="161">
        <v>2.8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156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1">
        <v>81</v>
      </c>
      <c r="B219" s="172" t="s">
        <v>348</v>
      </c>
      <c r="C219" s="186" t="s">
        <v>349</v>
      </c>
      <c r="D219" s="173" t="s">
        <v>154</v>
      </c>
      <c r="E219" s="174">
        <v>2.8</v>
      </c>
      <c r="F219" s="175"/>
      <c r="G219" s="176">
        <f>ROUND(E219*F219,2)</f>
        <v>0</v>
      </c>
      <c r="H219" s="159">
        <v>9.1999999999999993</v>
      </c>
      <c r="I219" s="158">
        <f>ROUND(E219*H219,2)</f>
        <v>25.76</v>
      </c>
      <c r="J219" s="159">
        <v>0</v>
      </c>
      <c r="K219" s="158">
        <f>ROUND(E219*J219,2)</f>
        <v>0</v>
      </c>
      <c r="L219" s="158">
        <v>15</v>
      </c>
      <c r="M219" s="158">
        <f>G219*(1+L219/100)</f>
        <v>0</v>
      </c>
      <c r="N219" s="158">
        <v>8.9999999999999998E-4</v>
      </c>
      <c r="O219" s="158">
        <f>ROUND(E219*N219,2)</f>
        <v>0</v>
      </c>
      <c r="P219" s="158">
        <v>0</v>
      </c>
      <c r="Q219" s="158">
        <f>ROUND(E219*P219,2)</f>
        <v>0</v>
      </c>
      <c r="R219" s="158"/>
      <c r="S219" s="158" t="s">
        <v>148</v>
      </c>
      <c r="T219" s="158" t="s">
        <v>149</v>
      </c>
      <c r="U219" s="158">
        <v>0</v>
      </c>
      <c r="V219" s="158">
        <f>ROUND(E219*U219,2)</f>
        <v>0</v>
      </c>
      <c r="W219" s="158"/>
      <c r="X219" s="158" t="s">
        <v>150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151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7" t="s">
        <v>345</v>
      </c>
      <c r="D220" s="160"/>
      <c r="E220" s="161">
        <v>2.8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156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2.5" outlineLevel="1" x14ac:dyDescent="0.2">
      <c r="A221" s="171">
        <v>82</v>
      </c>
      <c r="B221" s="172" t="s">
        <v>350</v>
      </c>
      <c r="C221" s="186" t="s">
        <v>351</v>
      </c>
      <c r="D221" s="173" t="s">
        <v>198</v>
      </c>
      <c r="E221" s="174">
        <v>1.75</v>
      </c>
      <c r="F221" s="175"/>
      <c r="G221" s="176">
        <f>ROUND(E221*F221,2)</f>
        <v>0</v>
      </c>
      <c r="H221" s="159">
        <v>0</v>
      </c>
      <c r="I221" s="158">
        <f>ROUND(E221*H221,2)</f>
        <v>0</v>
      </c>
      <c r="J221" s="159">
        <v>60.5</v>
      </c>
      <c r="K221" s="158">
        <f>ROUND(E221*J221,2)</f>
        <v>105.88</v>
      </c>
      <c r="L221" s="158">
        <v>15</v>
      </c>
      <c r="M221" s="158">
        <f>G221*(1+L221/100)</f>
        <v>0</v>
      </c>
      <c r="N221" s="158">
        <v>0</v>
      </c>
      <c r="O221" s="158">
        <f>ROUND(E221*N221,2)</f>
        <v>0</v>
      </c>
      <c r="P221" s="158">
        <v>0</v>
      </c>
      <c r="Q221" s="158">
        <f>ROUND(E221*P221,2)</f>
        <v>0</v>
      </c>
      <c r="R221" s="158"/>
      <c r="S221" s="158" t="s">
        <v>148</v>
      </c>
      <c r="T221" s="158" t="s">
        <v>149</v>
      </c>
      <c r="U221" s="158">
        <v>0.12</v>
      </c>
      <c r="V221" s="158">
        <f>ROUND(E221*U221,2)</f>
        <v>0.21</v>
      </c>
      <c r="W221" s="158"/>
      <c r="X221" s="158" t="s">
        <v>150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151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7" t="s">
        <v>352</v>
      </c>
      <c r="D222" s="160"/>
      <c r="E222" s="161">
        <v>1.75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156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t="22.5" outlineLevel="1" x14ac:dyDescent="0.2">
      <c r="A223" s="171">
        <v>83</v>
      </c>
      <c r="B223" s="172" t="s">
        <v>353</v>
      </c>
      <c r="C223" s="186" t="s">
        <v>354</v>
      </c>
      <c r="D223" s="173" t="s">
        <v>154</v>
      </c>
      <c r="E223" s="174">
        <v>3.08</v>
      </c>
      <c r="F223" s="175"/>
      <c r="G223" s="176">
        <f>ROUND(E223*F223,2)</f>
        <v>0</v>
      </c>
      <c r="H223" s="159">
        <v>350</v>
      </c>
      <c r="I223" s="158">
        <f>ROUND(E223*H223,2)</f>
        <v>1078</v>
      </c>
      <c r="J223" s="159">
        <v>0</v>
      </c>
      <c r="K223" s="158">
        <f>ROUND(E223*J223,2)</f>
        <v>0</v>
      </c>
      <c r="L223" s="158">
        <v>15</v>
      </c>
      <c r="M223" s="158">
        <f>G223*(1+L223/100)</f>
        <v>0</v>
      </c>
      <c r="N223" s="158">
        <v>0</v>
      </c>
      <c r="O223" s="158">
        <f>ROUND(E223*N223,2)</f>
        <v>0</v>
      </c>
      <c r="P223" s="158">
        <v>0</v>
      </c>
      <c r="Q223" s="158">
        <f>ROUND(E223*P223,2)</f>
        <v>0</v>
      </c>
      <c r="R223" s="158"/>
      <c r="S223" s="158" t="s">
        <v>215</v>
      </c>
      <c r="T223" s="158" t="s">
        <v>149</v>
      </c>
      <c r="U223" s="158">
        <v>0</v>
      </c>
      <c r="V223" s="158">
        <f>ROUND(E223*U223,2)</f>
        <v>0</v>
      </c>
      <c r="W223" s="158"/>
      <c r="X223" s="158" t="s">
        <v>185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355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8" t="s">
        <v>356</v>
      </c>
      <c r="D224" s="162"/>
      <c r="E224" s="163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156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9" t="s">
        <v>357</v>
      </c>
      <c r="D225" s="162"/>
      <c r="E225" s="163">
        <v>2.8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156</v>
      </c>
      <c r="AH225" s="149">
        <v>2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8" t="s">
        <v>358</v>
      </c>
      <c r="D226" s="162"/>
      <c r="E226" s="163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156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7" t="s">
        <v>782</v>
      </c>
      <c r="D227" s="160"/>
      <c r="E227" s="161">
        <v>3.08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156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7">
        <v>84</v>
      </c>
      <c r="B228" s="178" t="s">
        <v>360</v>
      </c>
      <c r="C228" s="185" t="s">
        <v>361</v>
      </c>
      <c r="D228" s="179" t="s">
        <v>198</v>
      </c>
      <c r="E228" s="180">
        <v>2</v>
      </c>
      <c r="F228" s="181"/>
      <c r="G228" s="182">
        <f>ROUND(E228*F228,2)</f>
        <v>0</v>
      </c>
      <c r="H228" s="159">
        <v>87</v>
      </c>
      <c r="I228" s="158">
        <f>ROUND(E228*H228,2)</f>
        <v>174</v>
      </c>
      <c r="J228" s="159">
        <v>0</v>
      </c>
      <c r="K228" s="158">
        <f>ROUND(E228*J228,2)</f>
        <v>0</v>
      </c>
      <c r="L228" s="158">
        <v>15</v>
      </c>
      <c r="M228" s="158">
        <f>G228*(1+L228/100)</f>
        <v>0</v>
      </c>
      <c r="N228" s="158">
        <v>2.2000000000000001E-4</v>
      </c>
      <c r="O228" s="158">
        <f>ROUND(E228*N228,2)</f>
        <v>0</v>
      </c>
      <c r="P228" s="158">
        <v>0</v>
      </c>
      <c r="Q228" s="158">
        <f>ROUND(E228*P228,2)</f>
        <v>0</v>
      </c>
      <c r="R228" s="158"/>
      <c r="S228" s="158" t="s">
        <v>215</v>
      </c>
      <c r="T228" s="158" t="s">
        <v>149</v>
      </c>
      <c r="U228" s="158">
        <v>0</v>
      </c>
      <c r="V228" s="158">
        <f>ROUND(E228*U228,2)</f>
        <v>0</v>
      </c>
      <c r="W228" s="158"/>
      <c r="X228" s="158" t="s">
        <v>185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355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7">
        <v>85</v>
      </c>
      <c r="B229" s="178" t="s">
        <v>362</v>
      </c>
      <c r="C229" s="185" t="s">
        <v>363</v>
      </c>
      <c r="D229" s="179" t="s">
        <v>0</v>
      </c>
      <c r="E229" s="180">
        <v>38.938400000000001</v>
      </c>
      <c r="F229" s="181"/>
      <c r="G229" s="182">
        <f>ROUND(E229*F229,2)</f>
        <v>0</v>
      </c>
      <c r="H229" s="159">
        <v>0</v>
      </c>
      <c r="I229" s="158">
        <f>ROUND(E229*H229,2)</f>
        <v>0</v>
      </c>
      <c r="J229" s="159">
        <v>3.75</v>
      </c>
      <c r="K229" s="158">
        <f>ROUND(E229*J229,2)</f>
        <v>146.02000000000001</v>
      </c>
      <c r="L229" s="158">
        <v>15</v>
      </c>
      <c r="M229" s="158">
        <f>G229*(1+L229/100)</f>
        <v>0</v>
      </c>
      <c r="N229" s="158">
        <v>0</v>
      </c>
      <c r="O229" s="158">
        <f>ROUND(E229*N229,2)</f>
        <v>0</v>
      </c>
      <c r="P229" s="158">
        <v>0</v>
      </c>
      <c r="Q229" s="158">
        <f>ROUND(E229*P229,2)</f>
        <v>0</v>
      </c>
      <c r="R229" s="158"/>
      <c r="S229" s="158" t="s">
        <v>148</v>
      </c>
      <c r="T229" s="158" t="s">
        <v>149</v>
      </c>
      <c r="U229" s="158">
        <v>0</v>
      </c>
      <c r="V229" s="158">
        <f>ROUND(E229*U229,2)</f>
        <v>0</v>
      </c>
      <c r="W229" s="158"/>
      <c r="X229" s="158" t="s">
        <v>210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211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5" t="s">
        <v>143</v>
      </c>
      <c r="B230" s="166" t="s">
        <v>103</v>
      </c>
      <c r="C230" s="184" t="s">
        <v>104</v>
      </c>
      <c r="D230" s="167"/>
      <c r="E230" s="168"/>
      <c r="F230" s="169"/>
      <c r="G230" s="170">
        <f>SUMIF(AG231:AG242,"&lt;&gt;NOR",G231:G242)</f>
        <v>0</v>
      </c>
      <c r="H230" s="164"/>
      <c r="I230" s="164">
        <f>SUM(I231:I242)</f>
        <v>1025.75</v>
      </c>
      <c r="J230" s="164"/>
      <c r="K230" s="164">
        <f>SUM(K231:K242)</f>
        <v>5678.26</v>
      </c>
      <c r="L230" s="164"/>
      <c r="M230" s="164">
        <f>SUM(M231:M242)</f>
        <v>0</v>
      </c>
      <c r="N230" s="164"/>
      <c r="O230" s="164">
        <f>SUM(O231:O242)</f>
        <v>0</v>
      </c>
      <c r="P230" s="164"/>
      <c r="Q230" s="164">
        <f>SUM(Q231:Q242)</f>
        <v>0</v>
      </c>
      <c r="R230" s="164"/>
      <c r="S230" s="164"/>
      <c r="T230" s="164"/>
      <c r="U230" s="164"/>
      <c r="V230" s="164">
        <f>SUM(V231:V242)</f>
        <v>12.879999999999999</v>
      </c>
      <c r="W230" s="164"/>
      <c r="X230" s="164"/>
      <c r="AG230" t="s">
        <v>144</v>
      </c>
    </row>
    <row r="231" spans="1:60" outlineLevel="1" x14ac:dyDescent="0.2">
      <c r="A231" s="171">
        <v>86</v>
      </c>
      <c r="B231" s="172" t="s">
        <v>364</v>
      </c>
      <c r="C231" s="186" t="s">
        <v>365</v>
      </c>
      <c r="D231" s="173" t="s">
        <v>154</v>
      </c>
      <c r="E231" s="174">
        <v>2.88</v>
      </c>
      <c r="F231" s="175"/>
      <c r="G231" s="176">
        <f>ROUND(E231*F231,2)</f>
        <v>0</v>
      </c>
      <c r="H231" s="159">
        <v>71.23</v>
      </c>
      <c r="I231" s="158">
        <f>ROUND(E231*H231,2)</f>
        <v>205.14</v>
      </c>
      <c r="J231" s="159">
        <v>71.77</v>
      </c>
      <c r="K231" s="158">
        <f>ROUND(E231*J231,2)</f>
        <v>206.7</v>
      </c>
      <c r="L231" s="158">
        <v>15</v>
      </c>
      <c r="M231" s="158">
        <f>G231*(1+L231/100)</f>
        <v>0</v>
      </c>
      <c r="N231" s="158">
        <v>3.6999999999999999E-4</v>
      </c>
      <c r="O231" s="158">
        <f>ROUND(E231*N231,2)</f>
        <v>0</v>
      </c>
      <c r="P231" s="158">
        <v>0</v>
      </c>
      <c r="Q231" s="158">
        <f>ROUND(E231*P231,2)</f>
        <v>0</v>
      </c>
      <c r="R231" s="158"/>
      <c r="S231" s="158" t="s">
        <v>148</v>
      </c>
      <c r="T231" s="158" t="s">
        <v>149</v>
      </c>
      <c r="U231" s="158">
        <v>0.13900000000000001</v>
      </c>
      <c r="V231" s="158">
        <f>ROUND(E231*U231,2)</f>
        <v>0.4</v>
      </c>
      <c r="W231" s="158"/>
      <c r="X231" s="158" t="s">
        <v>150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151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7" t="s">
        <v>366</v>
      </c>
      <c r="D232" s="160"/>
      <c r="E232" s="161">
        <v>2.88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156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71">
        <v>87</v>
      </c>
      <c r="B233" s="172" t="s">
        <v>368</v>
      </c>
      <c r="C233" s="186" t="s">
        <v>705</v>
      </c>
      <c r="D233" s="173" t="s">
        <v>198</v>
      </c>
      <c r="E233" s="174">
        <v>16</v>
      </c>
      <c r="F233" s="175"/>
      <c r="G233" s="176">
        <f>ROUND(E233*F233,2)</f>
        <v>0</v>
      </c>
      <c r="H233" s="159">
        <v>15.69</v>
      </c>
      <c r="I233" s="158">
        <f>ROUND(E233*H233,2)</f>
        <v>251.04</v>
      </c>
      <c r="J233" s="159">
        <v>58.91</v>
      </c>
      <c r="K233" s="158">
        <f>ROUND(E233*J233,2)</f>
        <v>942.56</v>
      </c>
      <c r="L233" s="158">
        <v>15</v>
      </c>
      <c r="M233" s="158">
        <f>G233*(1+L233/100)</f>
        <v>0</v>
      </c>
      <c r="N233" s="158">
        <v>9.0000000000000006E-5</v>
      </c>
      <c r="O233" s="158">
        <f>ROUND(E233*N233,2)</f>
        <v>0</v>
      </c>
      <c r="P233" s="158">
        <v>0</v>
      </c>
      <c r="Q233" s="158">
        <f>ROUND(E233*P233,2)</f>
        <v>0</v>
      </c>
      <c r="R233" s="158"/>
      <c r="S233" s="158" t="s">
        <v>148</v>
      </c>
      <c r="T233" s="158" t="s">
        <v>149</v>
      </c>
      <c r="U233" s="158">
        <v>0.11600000000000001</v>
      </c>
      <c r="V233" s="158">
        <f>ROUND(E233*U233,2)</f>
        <v>1.86</v>
      </c>
      <c r="W233" s="158"/>
      <c r="X233" s="158" t="s">
        <v>150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151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7" t="s">
        <v>783</v>
      </c>
      <c r="D234" s="160"/>
      <c r="E234" s="161">
        <v>16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156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1">
        <v>88</v>
      </c>
      <c r="B235" s="172" t="s">
        <v>372</v>
      </c>
      <c r="C235" s="186" t="s">
        <v>373</v>
      </c>
      <c r="D235" s="173" t="s">
        <v>154</v>
      </c>
      <c r="E235" s="174">
        <v>52.19</v>
      </c>
      <c r="F235" s="175"/>
      <c r="G235" s="176">
        <f>ROUND(E235*F235,2)</f>
        <v>0</v>
      </c>
      <c r="H235" s="159">
        <v>4.0599999999999996</v>
      </c>
      <c r="I235" s="158">
        <f>ROUND(E235*H235,2)</f>
        <v>211.89</v>
      </c>
      <c r="J235" s="159">
        <v>58.64</v>
      </c>
      <c r="K235" s="158">
        <f>ROUND(E235*J235,2)</f>
        <v>3060.42</v>
      </c>
      <c r="L235" s="158">
        <v>15</v>
      </c>
      <c r="M235" s="158">
        <f>G235*(1+L235/100)</f>
        <v>0</v>
      </c>
      <c r="N235" s="158">
        <v>6.9999999999999994E-5</v>
      </c>
      <c r="O235" s="158">
        <f>ROUND(E235*N235,2)</f>
        <v>0</v>
      </c>
      <c r="P235" s="158">
        <v>0</v>
      </c>
      <c r="Q235" s="158">
        <f>ROUND(E235*P235,2)</f>
        <v>0</v>
      </c>
      <c r="R235" s="158"/>
      <c r="S235" s="158" t="s">
        <v>148</v>
      </c>
      <c r="T235" s="158" t="s">
        <v>149</v>
      </c>
      <c r="U235" s="158">
        <v>0.14399999999999999</v>
      </c>
      <c r="V235" s="158">
        <f>ROUND(E235*U235,2)</f>
        <v>7.52</v>
      </c>
      <c r="W235" s="158"/>
      <c r="X235" s="158" t="s">
        <v>150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151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7" t="s">
        <v>191</v>
      </c>
      <c r="D236" s="160"/>
      <c r="E236" s="161">
        <v>2.2400000000000002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156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7" t="s">
        <v>493</v>
      </c>
      <c r="D237" s="160"/>
      <c r="E237" s="161">
        <v>5.22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156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7" t="s">
        <v>494</v>
      </c>
      <c r="D238" s="160"/>
      <c r="E238" s="161">
        <v>6.24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156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87" t="s">
        <v>760</v>
      </c>
      <c r="D239" s="160"/>
      <c r="E239" s="161">
        <v>16.38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156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7" t="s">
        <v>761</v>
      </c>
      <c r="D240" s="160"/>
      <c r="E240" s="161">
        <v>22.11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156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1">
        <v>89</v>
      </c>
      <c r="B241" s="172" t="s">
        <v>374</v>
      </c>
      <c r="C241" s="186" t="s">
        <v>375</v>
      </c>
      <c r="D241" s="173" t="s">
        <v>154</v>
      </c>
      <c r="E241" s="174">
        <v>7.5</v>
      </c>
      <c r="F241" s="175"/>
      <c r="G241" s="176">
        <f>ROUND(E241*F241,2)</f>
        <v>0</v>
      </c>
      <c r="H241" s="159">
        <v>47.69</v>
      </c>
      <c r="I241" s="158">
        <f>ROUND(E241*H241,2)</f>
        <v>357.68</v>
      </c>
      <c r="J241" s="159">
        <v>195.81</v>
      </c>
      <c r="K241" s="158">
        <f>ROUND(E241*J241,2)</f>
        <v>1468.58</v>
      </c>
      <c r="L241" s="158">
        <v>15</v>
      </c>
      <c r="M241" s="158">
        <f>G241*(1+L241/100)</f>
        <v>0</v>
      </c>
      <c r="N241" s="158">
        <v>3.6000000000000002E-4</v>
      </c>
      <c r="O241" s="158">
        <f>ROUND(E241*N241,2)</f>
        <v>0</v>
      </c>
      <c r="P241" s="158">
        <v>0</v>
      </c>
      <c r="Q241" s="158">
        <f>ROUND(E241*P241,2)</f>
        <v>0</v>
      </c>
      <c r="R241" s="158"/>
      <c r="S241" s="158" t="s">
        <v>215</v>
      </c>
      <c r="T241" s="158" t="s">
        <v>149</v>
      </c>
      <c r="U241" s="158">
        <v>0.41299999999999998</v>
      </c>
      <c r="V241" s="158">
        <f>ROUND(E241*U241,2)</f>
        <v>3.1</v>
      </c>
      <c r="W241" s="158"/>
      <c r="X241" s="158" t="s">
        <v>150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151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7" t="s">
        <v>707</v>
      </c>
      <c r="D242" s="160"/>
      <c r="E242" s="161">
        <v>7.5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156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x14ac:dyDescent="0.2">
      <c r="A243" s="165" t="s">
        <v>143</v>
      </c>
      <c r="B243" s="166" t="s">
        <v>105</v>
      </c>
      <c r="C243" s="184" t="s">
        <v>106</v>
      </c>
      <c r="D243" s="167"/>
      <c r="E243" s="168"/>
      <c r="F243" s="169"/>
      <c r="G243" s="170">
        <f>SUMIF(AG244:AG281,"&lt;&gt;NOR",G244:G281)</f>
        <v>0</v>
      </c>
      <c r="H243" s="164"/>
      <c r="I243" s="164">
        <f>SUM(I244:I281)</f>
        <v>1425.33</v>
      </c>
      <c r="J243" s="164"/>
      <c r="K243" s="164">
        <f>SUM(K244:K281)</f>
        <v>19955.940000000002</v>
      </c>
      <c r="L243" s="164"/>
      <c r="M243" s="164">
        <f>SUM(M244:M281)</f>
        <v>0</v>
      </c>
      <c r="N243" s="164"/>
      <c r="O243" s="164">
        <f>SUM(O244:O281)</f>
        <v>0.05</v>
      </c>
      <c r="P243" s="164"/>
      <c r="Q243" s="164">
        <f>SUM(Q244:Q281)</f>
        <v>0</v>
      </c>
      <c r="R243" s="164"/>
      <c r="S243" s="164"/>
      <c r="T243" s="164"/>
      <c r="U243" s="164"/>
      <c r="V243" s="164">
        <f>SUM(V244:V281)</f>
        <v>39.869999999999997</v>
      </c>
      <c r="W243" s="164"/>
      <c r="X243" s="164"/>
      <c r="AG243" t="s">
        <v>144</v>
      </c>
    </row>
    <row r="244" spans="1:60" outlineLevel="1" x14ac:dyDescent="0.2">
      <c r="A244" s="171">
        <v>90</v>
      </c>
      <c r="B244" s="172" t="s">
        <v>377</v>
      </c>
      <c r="C244" s="186" t="s">
        <v>378</v>
      </c>
      <c r="D244" s="173" t="s">
        <v>154</v>
      </c>
      <c r="E244" s="174">
        <v>226.15</v>
      </c>
      <c r="F244" s="175"/>
      <c r="G244" s="176">
        <f>ROUND(E244*F244,2)</f>
        <v>0</v>
      </c>
      <c r="H244" s="159">
        <v>0.1</v>
      </c>
      <c r="I244" s="158">
        <f>ROUND(E244*H244,2)</f>
        <v>22.62</v>
      </c>
      <c r="J244" s="159">
        <v>34</v>
      </c>
      <c r="K244" s="158">
        <f>ROUND(E244*J244,2)</f>
        <v>7689.1</v>
      </c>
      <c r="L244" s="158">
        <v>15</v>
      </c>
      <c r="M244" s="158">
        <f>G244*(1+L244/100)</f>
        <v>0</v>
      </c>
      <c r="N244" s="158">
        <v>0</v>
      </c>
      <c r="O244" s="158">
        <f>ROUND(E244*N244,2)</f>
        <v>0</v>
      </c>
      <c r="P244" s="158">
        <v>0</v>
      </c>
      <c r="Q244" s="158">
        <f>ROUND(E244*P244,2)</f>
        <v>0</v>
      </c>
      <c r="R244" s="158"/>
      <c r="S244" s="158" t="s">
        <v>148</v>
      </c>
      <c r="T244" s="158" t="s">
        <v>149</v>
      </c>
      <c r="U244" s="158">
        <v>6.9709999999999994E-2</v>
      </c>
      <c r="V244" s="158">
        <f>ROUND(E244*U244,2)</f>
        <v>15.76</v>
      </c>
      <c r="W244" s="158"/>
      <c r="X244" s="158" t="s">
        <v>150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151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7" t="s">
        <v>379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156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7" t="s">
        <v>493</v>
      </c>
      <c r="D246" s="160"/>
      <c r="E246" s="161">
        <v>5.22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156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7" t="s">
        <v>494</v>
      </c>
      <c r="D247" s="160"/>
      <c r="E247" s="161">
        <v>6.24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156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7" t="s">
        <v>162</v>
      </c>
      <c r="D248" s="160"/>
      <c r="E248" s="161">
        <v>4.1399999999999997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156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7" t="s">
        <v>760</v>
      </c>
      <c r="D249" s="160"/>
      <c r="E249" s="161">
        <v>16.38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156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87" t="s">
        <v>761</v>
      </c>
      <c r="D250" s="160"/>
      <c r="E250" s="161">
        <v>22.11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156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7" t="s">
        <v>380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156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7" t="s">
        <v>381</v>
      </c>
      <c r="D252" s="160"/>
      <c r="E252" s="161">
        <v>16.2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156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7" t="s">
        <v>506</v>
      </c>
      <c r="D253" s="160"/>
      <c r="E253" s="161">
        <v>25.38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156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7" t="s">
        <v>507</v>
      </c>
      <c r="D254" s="160"/>
      <c r="E254" s="161">
        <v>27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156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7" t="s">
        <v>382</v>
      </c>
      <c r="D255" s="160"/>
      <c r="E255" s="161">
        <v>5.74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156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7" t="s">
        <v>763</v>
      </c>
      <c r="D256" s="160"/>
      <c r="E256" s="161">
        <v>43.74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156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7" t="s">
        <v>764</v>
      </c>
      <c r="D257" s="160"/>
      <c r="E257" s="161">
        <v>54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156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1">
        <v>91</v>
      </c>
      <c r="B258" s="172" t="s">
        <v>708</v>
      </c>
      <c r="C258" s="186" t="s">
        <v>709</v>
      </c>
      <c r="D258" s="173" t="s">
        <v>154</v>
      </c>
      <c r="E258" s="174">
        <v>2.2400000000000002</v>
      </c>
      <c r="F258" s="175"/>
      <c r="G258" s="176">
        <f>ROUND(E258*F258,2)</f>
        <v>0</v>
      </c>
      <c r="H258" s="159">
        <v>4.21</v>
      </c>
      <c r="I258" s="158">
        <f>ROUND(E258*H258,2)</f>
        <v>9.43</v>
      </c>
      <c r="J258" s="159">
        <v>16.89</v>
      </c>
      <c r="K258" s="158">
        <f>ROUND(E258*J258,2)</f>
        <v>37.83</v>
      </c>
      <c r="L258" s="158">
        <v>15</v>
      </c>
      <c r="M258" s="158">
        <f>G258*(1+L258/100)</f>
        <v>0</v>
      </c>
      <c r="N258" s="158">
        <v>6.9999999999999994E-5</v>
      </c>
      <c r="O258" s="158">
        <f>ROUND(E258*N258,2)</f>
        <v>0</v>
      </c>
      <c r="P258" s="158">
        <v>0</v>
      </c>
      <c r="Q258" s="158">
        <f>ROUND(E258*P258,2)</f>
        <v>0</v>
      </c>
      <c r="R258" s="158"/>
      <c r="S258" s="158" t="s">
        <v>148</v>
      </c>
      <c r="T258" s="158" t="s">
        <v>149</v>
      </c>
      <c r="U258" s="158">
        <v>3.2480000000000002E-2</v>
      </c>
      <c r="V258" s="158">
        <f>ROUND(E258*U258,2)</f>
        <v>7.0000000000000007E-2</v>
      </c>
      <c r="W258" s="158"/>
      <c r="X258" s="158" t="s">
        <v>150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151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7" t="s">
        <v>191</v>
      </c>
      <c r="D259" s="160"/>
      <c r="E259" s="161">
        <v>2.2400000000000002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156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71">
        <v>92</v>
      </c>
      <c r="B260" s="172" t="s">
        <v>384</v>
      </c>
      <c r="C260" s="186" t="s">
        <v>385</v>
      </c>
      <c r="D260" s="173" t="s">
        <v>154</v>
      </c>
      <c r="E260" s="174">
        <v>228.39</v>
      </c>
      <c r="F260" s="175"/>
      <c r="G260" s="176">
        <f>ROUND(E260*F260,2)</f>
        <v>0</v>
      </c>
      <c r="H260" s="159">
        <v>3.75</v>
      </c>
      <c r="I260" s="158">
        <f>ROUND(E260*H260,2)</f>
        <v>856.46</v>
      </c>
      <c r="J260" s="159">
        <v>51.85</v>
      </c>
      <c r="K260" s="158">
        <f>ROUND(E260*J260,2)</f>
        <v>11842.02</v>
      </c>
      <c r="L260" s="158">
        <v>15</v>
      </c>
      <c r="M260" s="158">
        <f>G260*(1+L260/100)</f>
        <v>0</v>
      </c>
      <c r="N260" s="158">
        <v>1.3999999999999999E-4</v>
      </c>
      <c r="O260" s="158">
        <f>ROUND(E260*N260,2)</f>
        <v>0.03</v>
      </c>
      <c r="P260" s="158">
        <v>0</v>
      </c>
      <c r="Q260" s="158">
        <f>ROUND(E260*P260,2)</f>
        <v>0</v>
      </c>
      <c r="R260" s="158"/>
      <c r="S260" s="158" t="s">
        <v>148</v>
      </c>
      <c r="T260" s="158" t="s">
        <v>149</v>
      </c>
      <c r="U260" s="158">
        <v>0.10191</v>
      </c>
      <c r="V260" s="158">
        <f>ROUND(E260*U260,2)</f>
        <v>23.28</v>
      </c>
      <c r="W260" s="158"/>
      <c r="X260" s="158" t="s">
        <v>150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151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7" t="s">
        <v>379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156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87" t="s">
        <v>191</v>
      </c>
      <c r="D262" s="160"/>
      <c r="E262" s="161">
        <v>2.2400000000000002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156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87" t="s">
        <v>493</v>
      </c>
      <c r="D263" s="160"/>
      <c r="E263" s="161">
        <v>5.22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156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7" t="s">
        <v>494</v>
      </c>
      <c r="D264" s="160"/>
      <c r="E264" s="161">
        <v>6.24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156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7" t="s">
        <v>162</v>
      </c>
      <c r="D265" s="160"/>
      <c r="E265" s="161">
        <v>4.1399999999999997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156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7" t="s">
        <v>760</v>
      </c>
      <c r="D266" s="160"/>
      <c r="E266" s="161">
        <v>16.38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156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87" t="s">
        <v>761</v>
      </c>
      <c r="D267" s="160"/>
      <c r="E267" s="161">
        <v>22.11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156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7" t="s">
        <v>380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156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7" t="s">
        <v>381</v>
      </c>
      <c r="D269" s="160"/>
      <c r="E269" s="161">
        <v>16.2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156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87" t="s">
        <v>506</v>
      </c>
      <c r="D270" s="160"/>
      <c r="E270" s="161">
        <v>25.38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156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7" t="s">
        <v>507</v>
      </c>
      <c r="D271" s="160"/>
      <c r="E271" s="161">
        <v>27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156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87" t="s">
        <v>382</v>
      </c>
      <c r="D272" s="160"/>
      <c r="E272" s="161">
        <v>5.74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156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7" t="s">
        <v>763</v>
      </c>
      <c r="D273" s="160"/>
      <c r="E273" s="161">
        <v>43.74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156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87" t="s">
        <v>764</v>
      </c>
      <c r="D274" s="160"/>
      <c r="E274" s="161">
        <v>54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156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71">
        <v>93</v>
      </c>
      <c r="B275" s="172" t="s">
        <v>386</v>
      </c>
      <c r="C275" s="186" t="s">
        <v>387</v>
      </c>
      <c r="D275" s="173" t="s">
        <v>154</v>
      </c>
      <c r="E275" s="174">
        <v>56.33</v>
      </c>
      <c r="F275" s="175"/>
      <c r="G275" s="176">
        <f>ROUND(E275*F275,2)</f>
        <v>0</v>
      </c>
      <c r="H275" s="159">
        <v>9.5299999999999994</v>
      </c>
      <c r="I275" s="158">
        <f>ROUND(E275*H275,2)</f>
        <v>536.82000000000005</v>
      </c>
      <c r="J275" s="159">
        <v>6.87</v>
      </c>
      <c r="K275" s="158">
        <f>ROUND(E275*J275,2)</f>
        <v>386.99</v>
      </c>
      <c r="L275" s="158">
        <v>15</v>
      </c>
      <c r="M275" s="158">
        <f>G275*(1+L275/100)</f>
        <v>0</v>
      </c>
      <c r="N275" s="158">
        <v>3.5E-4</v>
      </c>
      <c r="O275" s="158">
        <f>ROUND(E275*N275,2)</f>
        <v>0.02</v>
      </c>
      <c r="P275" s="158">
        <v>0</v>
      </c>
      <c r="Q275" s="158">
        <f>ROUND(E275*P275,2)</f>
        <v>0</v>
      </c>
      <c r="R275" s="158"/>
      <c r="S275" s="158" t="s">
        <v>148</v>
      </c>
      <c r="T275" s="158" t="s">
        <v>149</v>
      </c>
      <c r="U275" s="158">
        <v>1.35E-2</v>
      </c>
      <c r="V275" s="158">
        <f>ROUND(E275*U275,2)</f>
        <v>0.76</v>
      </c>
      <c r="W275" s="158"/>
      <c r="X275" s="158" t="s">
        <v>150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151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87" t="s">
        <v>191</v>
      </c>
      <c r="D276" s="160"/>
      <c r="E276" s="161">
        <v>2.2400000000000002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156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7" t="s">
        <v>493</v>
      </c>
      <c r="D277" s="160"/>
      <c r="E277" s="161">
        <v>5.22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156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7" t="s">
        <v>494</v>
      </c>
      <c r="D278" s="160"/>
      <c r="E278" s="161">
        <v>6.24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156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7" t="s">
        <v>162</v>
      </c>
      <c r="D279" s="160"/>
      <c r="E279" s="161">
        <v>4.1399999999999997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156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7" t="s">
        <v>760</v>
      </c>
      <c r="D280" s="160"/>
      <c r="E280" s="161">
        <v>16.38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156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7" t="s">
        <v>761</v>
      </c>
      <c r="D281" s="160"/>
      <c r="E281" s="161">
        <v>22.11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156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x14ac:dyDescent="0.2">
      <c r="A282" s="165" t="s">
        <v>143</v>
      </c>
      <c r="B282" s="166" t="s">
        <v>109</v>
      </c>
      <c r="C282" s="184" t="s">
        <v>110</v>
      </c>
      <c r="D282" s="167"/>
      <c r="E282" s="168"/>
      <c r="F282" s="169"/>
      <c r="G282" s="170">
        <f>SUMIF(AG283:AG319,"&lt;&gt;NOR",G283:G319)</f>
        <v>0</v>
      </c>
      <c r="H282" s="164"/>
      <c r="I282" s="164">
        <f>SUM(I283:I319)</f>
        <v>25684.65</v>
      </c>
      <c r="J282" s="164"/>
      <c r="K282" s="164">
        <f>SUM(K283:K319)</f>
        <v>29939.949999999997</v>
      </c>
      <c r="L282" s="164"/>
      <c r="M282" s="164">
        <f>SUM(M283:M319)</f>
        <v>0</v>
      </c>
      <c r="N282" s="164"/>
      <c r="O282" s="164">
        <f>SUM(O283:O319)</f>
        <v>25.08</v>
      </c>
      <c r="P282" s="164"/>
      <c r="Q282" s="164">
        <f>SUM(Q283:Q319)</f>
        <v>0</v>
      </c>
      <c r="R282" s="164"/>
      <c r="S282" s="164"/>
      <c r="T282" s="164"/>
      <c r="U282" s="164"/>
      <c r="V282" s="164">
        <f>SUM(V283:V319)</f>
        <v>37.79</v>
      </c>
      <c r="W282" s="164"/>
      <c r="X282" s="164"/>
      <c r="AG282" t="s">
        <v>144</v>
      </c>
    </row>
    <row r="283" spans="1:60" outlineLevel="1" x14ac:dyDescent="0.2">
      <c r="A283" s="177">
        <v>94</v>
      </c>
      <c r="B283" s="178" t="s">
        <v>388</v>
      </c>
      <c r="C283" s="185" t="s">
        <v>389</v>
      </c>
      <c r="D283" s="179" t="s">
        <v>195</v>
      </c>
      <c r="E283" s="180">
        <v>5</v>
      </c>
      <c r="F283" s="181"/>
      <c r="G283" s="182">
        <f t="shared" ref="G283:G319" si="28">ROUND(E283*F283,2)</f>
        <v>0</v>
      </c>
      <c r="H283" s="159">
        <v>0</v>
      </c>
      <c r="I283" s="158">
        <f t="shared" ref="I283:I319" si="29">ROUND(E283*H283,2)</f>
        <v>0</v>
      </c>
      <c r="J283" s="159">
        <v>24.9</v>
      </c>
      <c r="K283" s="158">
        <f t="shared" ref="K283:K319" si="30">ROUND(E283*J283,2)</f>
        <v>124.5</v>
      </c>
      <c r="L283" s="158">
        <v>15</v>
      </c>
      <c r="M283" s="158">
        <f t="shared" ref="M283:M319" si="31">G283*(1+L283/100)</f>
        <v>0</v>
      </c>
      <c r="N283" s="158">
        <v>0</v>
      </c>
      <c r="O283" s="158">
        <f t="shared" ref="O283:O319" si="32">ROUND(E283*N283,2)</f>
        <v>0</v>
      </c>
      <c r="P283" s="158">
        <v>0</v>
      </c>
      <c r="Q283" s="158">
        <f t="shared" ref="Q283:Q319" si="33">ROUND(E283*P283,2)</f>
        <v>0</v>
      </c>
      <c r="R283" s="158"/>
      <c r="S283" s="158" t="s">
        <v>148</v>
      </c>
      <c r="T283" s="158" t="s">
        <v>149</v>
      </c>
      <c r="U283" s="158">
        <v>5.0500000000000003E-2</v>
      </c>
      <c r="V283" s="158">
        <f t="shared" ref="V283:V319" si="34">ROUND(E283*U283,2)</f>
        <v>0.25</v>
      </c>
      <c r="W283" s="158"/>
      <c r="X283" s="158" t="s">
        <v>150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151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77">
        <v>95</v>
      </c>
      <c r="B284" s="178" t="s">
        <v>390</v>
      </c>
      <c r="C284" s="185" t="s">
        <v>391</v>
      </c>
      <c r="D284" s="179" t="s">
        <v>195</v>
      </c>
      <c r="E284" s="180">
        <v>1</v>
      </c>
      <c r="F284" s="181"/>
      <c r="G284" s="182">
        <f t="shared" si="28"/>
        <v>0</v>
      </c>
      <c r="H284" s="159">
        <v>0</v>
      </c>
      <c r="I284" s="158">
        <f t="shared" si="29"/>
        <v>0</v>
      </c>
      <c r="J284" s="159">
        <v>29.6</v>
      </c>
      <c r="K284" s="158">
        <f t="shared" si="30"/>
        <v>29.6</v>
      </c>
      <c r="L284" s="158">
        <v>15</v>
      </c>
      <c r="M284" s="158">
        <f t="shared" si="31"/>
        <v>0</v>
      </c>
      <c r="N284" s="158">
        <v>0</v>
      </c>
      <c r="O284" s="158">
        <f t="shared" si="32"/>
        <v>0</v>
      </c>
      <c r="P284" s="158">
        <v>0</v>
      </c>
      <c r="Q284" s="158">
        <f t="shared" si="33"/>
        <v>0</v>
      </c>
      <c r="R284" s="158"/>
      <c r="S284" s="158" t="s">
        <v>148</v>
      </c>
      <c r="T284" s="158" t="s">
        <v>149</v>
      </c>
      <c r="U284" s="158">
        <v>0.06</v>
      </c>
      <c r="V284" s="158">
        <f t="shared" si="34"/>
        <v>0.06</v>
      </c>
      <c r="W284" s="158"/>
      <c r="X284" s="158" t="s">
        <v>150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151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77">
        <v>96</v>
      </c>
      <c r="B285" s="178" t="s">
        <v>392</v>
      </c>
      <c r="C285" s="185" t="s">
        <v>393</v>
      </c>
      <c r="D285" s="179" t="s">
        <v>195</v>
      </c>
      <c r="E285" s="180">
        <v>9</v>
      </c>
      <c r="F285" s="181"/>
      <c r="G285" s="182">
        <f t="shared" si="28"/>
        <v>0</v>
      </c>
      <c r="H285" s="159">
        <v>0</v>
      </c>
      <c r="I285" s="158">
        <f t="shared" si="29"/>
        <v>0</v>
      </c>
      <c r="J285" s="159">
        <v>151</v>
      </c>
      <c r="K285" s="158">
        <f t="shared" si="30"/>
        <v>1359</v>
      </c>
      <c r="L285" s="158">
        <v>15</v>
      </c>
      <c r="M285" s="158">
        <f t="shared" si="31"/>
        <v>0</v>
      </c>
      <c r="N285" s="158">
        <v>0</v>
      </c>
      <c r="O285" s="158">
        <f t="shared" si="32"/>
        <v>0</v>
      </c>
      <c r="P285" s="158">
        <v>0</v>
      </c>
      <c r="Q285" s="158">
        <f t="shared" si="33"/>
        <v>0</v>
      </c>
      <c r="R285" s="158"/>
      <c r="S285" s="158" t="s">
        <v>148</v>
      </c>
      <c r="T285" s="158" t="s">
        <v>149</v>
      </c>
      <c r="U285" s="158">
        <v>0.30567</v>
      </c>
      <c r="V285" s="158">
        <f t="shared" si="34"/>
        <v>2.75</v>
      </c>
      <c r="W285" s="158"/>
      <c r="X285" s="158" t="s">
        <v>150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151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33.75" outlineLevel="1" x14ac:dyDescent="0.2">
      <c r="A286" s="177">
        <v>97</v>
      </c>
      <c r="B286" s="178" t="s">
        <v>394</v>
      </c>
      <c r="C286" s="185" t="s">
        <v>395</v>
      </c>
      <c r="D286" s="179" t="s">
        <v>195</v>
      </c>
      <c r="E286" s="180">
        <v>18</v>
      </c>
      <c r="F286" s="181"/>
      <c r="G286" s="182">
        <f t="shared" si="28"/>
        <v>0</v>
      </c>
      <c r="H286" s="159">
        <v>241.05</v>
      </c>
      <c r="I286" s="158">
        <f t="shared" si="29"/>
        <v>4338.8999999999996</v>
      </c>
      <c r="J286" s="159">
        <v>142.44999999999999</v>
      </c>
      <c r="K286" s="158">
        <f t="shared" si="30"/>
        <v>2564.1</v>
      </c>
      <c r="L286" s="158">
        <v>15</v>
      </c>
      <c r="M286" s="158">
        <f t="shared" si="31"/>
        <v>0</v>
      </c>
      <c r="N286" s="158">
        <v>1E-4</v>
      </c>
      <c r="O286" s="158">
        <f t="shared" si="32"/>
        <v>0</v>
      </c>
      <c r="P286" s="158">
        <v>0</v>
      </c>
      <c r="Q286" s="158">
        <f t="shared" si="33"/>
        <v>0</v>
      </c>
      <c r="R286" s="158"/>
      <c r="S286" s="158" t="s">
        <v>148</v>
      </c>
      <c r="T286" s="158" t="s">
        <v>149</v>
      </c>
      <c r="U286" s="158">
        <v>0.249</v>
      </c>
      <c r="V286" s="158">
        <f t="shared" si="34"/>
        <v>4.4800000000000004</v>
      </c>
      <c r="W286" s="158"/>
      <c r="X286" s="158" t="s">
        <v>150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151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7">
        <v>98</v>
      </c>
      <c r="B287" s="178" t="s">
        <v>396</v>
      </c>
      <c r="C287" s="185" t="s">
        <v>397</v>
      </c>
      <c r="D287" s="179" t="s">
        <v>195</v>
      </c>
      <c r="E287" s="180">
        <v>6</v>
      </c>
      <c r="F287" s="181"/>
      <c r="G287" s="182">
        <f t="shared" si="28"/>
        <v>0</v>
      </c>
      <c r="H287" s="159">
        <v>0</v>
      </c>
      <c r="I287" s="158">
        <f t="shared" si="29"/>
        <v>0</v>
      </c>
      <c r="J287" s="159">
        <v>167.5</v>
      </c>
      <c r="K287" s="158">
        <f t="shared" si="30"/>
        <v>1005</v>
      </c>
      <c r="L287" s="158">
        <v>15</v>
      </c>
      <c r="M287" s="158">
        <f t="shared" si="31"/>
        <v>0</v>
      </c>
      <c r="N287" s="158">
        <v>0</v>
      </c>
      <c r="O287" s="158">
        <f t="shared" si="32"/>
        <v>0</v>
      </c>
      <c r="P287" s="158">
        <v>0</v>
      </c>
      <c r="Q287" s="158">
        <f t="shared" si="33"/>
        <v>0</v>
      </c>
      <c r="R287" s="158"/>
      <c r="S287" s="158" t="s">
        <v>148</v>
      </c>
      <c r="T287" s="158" t="s">
        <v>149</v>
      </c>
      <c r="U287" s="158">
        <v>0.34</v>
      </c>
      <c r="V287" s="158">
        <f t="shared" si="34"/>
        <v>2.04</v>
      </c>
      <c r="W287" s="158"/>
      <c r="X287" s="158" t="s">
        <v>150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151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77">
        <v>99</v>
      </c>
      <c r="B288" s="178" t="s">
        <v>714</v>
      </c>
      <c r="C288" s="185" t="s">
        <v>715</v>
      </c>
      <c r="D288" s="179" t="s">
        <v>195</v>
      </c>
      <c r="E288" s="180">
        <v>1</v>
      </c>
      <c r="F288" s="181"/>
      <c r="G288" s="182">
        <f t="shared" si="28"/>
        <v>0</v>
      </c>
      <c r="H288" s="159">
        <v>0</v>
      </c>
      <c r="I288" s="158">
        <f t="shared" si="29"/>
        <v>0</v>
      </c>
      <c r="J288" s="159">
        <v>308.5</v>
      </c>
      <c r="K288" s="158">
        <f t="shared" si="30"/>
        <v>308.5</v>
      </c>
      <c r="L288" s="158">
        <v>15</v>
      </c>
      <c r="M288" s="158">
        <f t="shared" si="31"/>
        <v>0</v>
      </c>
      <c r="N288" s="158">
        <v>0</v>
      </c>
      <c r="O288" s="158">
        <f t="shared" si="32"/>
        <v>0</v>
      </c>
      <c r="P288" s="158">
        <v>0</v>
      </c>
      <c r="Q288" s="158">
        <f t="shared" si="33"/>
        <v>0</v>
      </c>
      <c r="R288" s="158"/>
      <c r="S288" s="158" t="s">
        <v>148</v>
      </c>
      <c r="T288" s="158" t="s">
        <v>149</v>
      </c>
      <c r="U288" s="158">
        <v>0.625</v>
      </c>
      <c r="V288" s="158">
        <f t="shared" si="34"/>
        <v>0.63</v>
      </c>
      <c r="W288" s="158"/>
      <c r="X288" s="158" t="s">
        <v>150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151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7">
        <v>100</v>
      </c>
      <c r="B289" s="178" t="s">
        <v>398</v>
      </c>
      <c r="C289" s="185" t="s">
        <v>399</v>
      </c>
      <c r="D289" s="179" t="s">
        <v>195</v>
      </c>
      <c r="E289" s="180">
        <v>1</v>
      </c>
      <c r="F289" s="181"/>
      <c r="G289" s="182">
        <f t="shared" si="28"/>
        <v>0</v>
      </c>
      <c r="H289" s="159">
        <v>0</v>
      </c>
      <c r="I289" s="158">
        <f t="shared" si="29"/>
        <v>0</v>
      </c>
      <c r="J289" s="159">
        <v>223.5</v>
      </c>
      <c r="K289" s="158">
        <f t="shared" si="30"/>
        <v>223.5</v>
      </c>
      <c r="L289" s="158">
        <v>15</v>
      </c>
      <c r="M289" s="158">
        <f t="shared" si="31"/>
        <v>0</v>
      </c>
      <c r="N289" s="158">
        <v>0</v>
      </c>
      <c r="O289" s="158">
        <f t="shared" si="32"/>
        <v>0</v>
      </c>
      <c r="P289" s="158">
        <v>0</v>
      </c>
      <c r="Q289" s="158">
        <f t="shared" si="33"/>
        <v>0</v>
      </c>
      <c r="R289" s="158"/>
      <c r="S289" s="158" t="s">
        <v>148</v>
      </c>
      <c r="T289" s="158" t="s">
        <v>149</v>
      </c>
      <c r="U289" s="158">
        <v>0.45350000000000001</v>
      </c>
      <c r="V289" s="158">
        <f t="shared" si="34"/>
        <v>0.45</v>
      </c>
      <c r="W289" s="158"/>
      <c r="X289" s="158" t="s">
        <v>150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151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77">
        <v>101</v>
      </c>
      <c r="B290" s="178" t="s">
        <v>400</v>
      </c>
      <c r="C290" s="185" t="s">
        <v>401</v>
      </c>
      <c r="D290" s="179" t="s">
        <v>195</v>
      </c>
      <c r="E290" s="180">
        <v>1</v>
      </c>
      <c r="F290" s="181"/>
      <c r="G290" s="182">
        <f t="shared" si="28"/>
        <v>0</v>
      </c>
      <c r="H290" s="159">
        <v>0</v>
      </c>
      <c r="I290" s="158">
        <f t="shared" si="29"/>
        <v>0</v>
      </c>
      <c r="J290" s="159">
        <v>178.5</v>
      </c>
      <c r="K290" s="158">
        <f t="shared" si="30"/>
        <v>178.5</v>
      </c>
      <c r="L290" s="158">
        <v>15</v>
      </c>
      <c r="M290" s="158">
        <f t="shared" si="31"/>
        <v>0</v>
      </c>
      <c r="N290" s="158">
        <v>0</v>
      </c>
      <c r="O290" s="158">
        <f t="shared" si="32"/>
        <v>0</v>
      </c>
      <c r="P290" s="158">
        <v>0</v>
      </c>
      <c r="Q290" s="158">
        <f t="shared" si="33"/>
        <v>0</v>
      </c>
      <c r="R290" s="158"/>
      <c r="S290" s="158" t="s">
        <v>148</v>
      </c>
      <c r="T290" s="158" t="s">
        <v>149</v>
      </c>
      <c r="U290" s="158">
        <v>0.36199999999999999</v>
      </c>
      <c r="V290" s="158">
        <f t="shared" si="34"/>
        <v>0.36</v>
      </c>
      <c r="W290" s="158"/>
      <c r="X290" s="158" t="s">
        <v>150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151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7">
        <v>102</v>
      </c>
      <c r="B291" s="178" t="s">
        <v>402</v>
      </c>
      <c r="C291" s="185" t="s">
        <v>403</v>
      </c>
      <c r="D291" s="179" t="s">
        <v>195</v>
      </c>
      <c r="E291" s="180">
        <v>7</v>
      </c>
      <c r="F291" s="181"/>
      <c r="G291" s="182">
        <f t="shared" si="28"/>
        <v>0</v>
      </c>
      <c r="H291" s="159">
        <v>0</v>
      </c>
      <c r="I291" s="158">
        <f t="shared" si="29"/>
        <v>0</v>
      </c>
      <c r="J291" s="159">
        <v>212</v>
      </c>
      <c r="K291" s="158">
        <f t="shared" si="30"/>
        <v>1484</v>
      </c>
      <c r="L291" s="158">
        <v>15</v>
      </c>
      <c r="M291" s="158">
        <f t="shared" si="31"/>
        <v>0</v>
      </c>
      <c r="N291" s="158">
        <v>0</v>
      </c>
      <c r="O291" s="158">
        <f t="shared" si="32"/>
        <v>0</v>
      </c>
      <c r="P291" s="158">
        <v>0</v>
      </c>
      <c r="Q291" s="158">
        <f t="shared" si="33"/>
        <v>0</v>
      </c>
      <c r="R291" s="158"/>
      <c r="S291" s="158" t="s">
        <v>148</v>
      </c>
      <c r="T291" s="158" t="s">
        <v>149</v>
      </c>
      <c r="U291" s="158">
        <v>0.43</v>
      </c>
      <c r="V291" s="158">
        <f t="shared" si="34"/>
        <v>3.01</v>
      </c>
      <c r="W291" s="158"/>
      <c r="X291" s="158" t="s">
        <v>150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151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77">
        <v>103</v>
      </c>
      <c r="B292" s="178" t="s">
        <v>716</v>
      </c>
      <c r="C292" s="185" t="s">
        <v>717</v>
      </c>
      <c r="D292" s="179" t="s">
        <v>198</v>
      </c>
      <c r="E292" s="180">
        <v>12</v>
      </c>
      <c r="F292" s="181"/>
      <c r="G292" s="182">
        <f t="shared" si="28"/>
        <v>0</v>
      </c>
      <c r="H292" s="159">
        <v>0</v>
      </c>
      <c r="I292" s="158">
        <f t="shared" si="29"/>
        <v>0</v>
      </c>
      <c r="J292" s="159">
        <v>31.7</v>
      </c>
      <c r="K292" s="158">
        <f t="shared" si="30"/>
        <v>380.4</v>
      </c>
      <c r="L292" s="158">
        <v>15</v>
      </c>
      <c r="M292" s="158">
        <f t="shared" si="31"/>
        <v>0</v>
      </c>
      <c r="N292" s="158">
        <v>0</v>
      </c>
      <c r="O292" s="158">
        <f t="shared" si="32"/>
        <v>0</v>
      </c>
      <c r="P292" s="158">
        <v>0</v>
      </c>
      <c r="Q292" s="158">
        <f t="shared" si="33"/>
        <v>0</v>
      </c>
      <c r="R292" s="158"/>
      <c r="S292" s="158" t="s">
        <v>148</v>
      </c>
      <c r="T292" s="158" t="s">
        <v>149</v>
      </c>
      <c r="U292" s="158">
        <v>6.4149999999999999E-2</v>
      </c>
      <c r="V292" s="158">
        <f t="shared" si="34"/>
        <v>0.77</v>
      </c>
      <c r="W292" s="158"/>
      <c r="X292" s="158" t="s">
        <v>150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151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77">
        <v>104</v>
      </c>
      <c r="B293" s="178" t="s">
        <v>404</v>
      </c>
      <c r="C293" s="185" t="s">
        <v>405</v>
      </c>
      <c r="D293" s="179" t="s">
        <v>198</v>
      </c>
      <c r="E293" s="180">
        <v>0.5</v>
      </c>
      <c r="F293" s="181"/>
      <c r="G293" s="182">
        <f t="shared" si="28"/>
        <v>0</v>
      </c>
      <c r="H293" s="159">
        <v>0</v>
      </c>
      <c r="I293" s="158">
        <f t="shared" si="29"/>
        <v>0</v>
      </c>
      <c r="J293" s="159">
        <v>73.400000000000006</v>
      </c>
      <c r="K293" s="158">
        <f t="shared" si="30"/>
        <v>36.700000000000003</v>
      </c>
      <c r="L293" s="158">
        <v>15</v>
      </c>
      <c r="M293" s="158">
        <f t="shared" si="31"/>
        <v>0</v>
      </c>
      <c r="N293" s="158">
        <v>0</v>
      </c>
      <c r="O293" s="158">
        <f t="shared" si="32"/>
        <v>0</v>
      </c>
      <c r="P293" s="158">
        <v>0</v>
      </c>
      <c r="Q293" s="158">
        <f t="shared" si="33"/>
        <v>0</v>
      </c>
      <c r="R293" s="158"/>
      <c r="S293" s="158" t="s">
        <v>148</v>
      </c>
      <c r="T293" s="158" t="s">
        <v>149</v>
      </c>
      <c r="U293" s="158">
        <v>0.14868000000000001</v>
      </c>
      <c r="V293" s="158">
        <f t="shared" si="34"/>
        <v>7.0000000000000007E-2</v>
      </c>
      <c r="W293" s="158"/>
      <c r="X293" s="158" t="s">
        <v>150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151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 x14ac:dyDescent="0.2">
      <c r="A294" s="177">
        <v>105</v>
      </c>
      <c r="B294" s="178" t="s">
        <v>718</v>
      </c>
      <c r="C294" s="185" t="s">
        <v>719</v>
      </c>
      <c r="D294" s="179" t="s">
        <v>198</v>
      </c>
      <c r="E294" s="180">
        <v>85</v>
      </c>
      <c r="F294" s="181"/>
      <c r="G294" s="182">
        <f t="shared" si="28"/>
        <v>0</v>
      </c>
      <c r="H294" s="159">
        <v>14.55</v>
      </c>
      <c r="I294" s="158">
        <f t="shared" si="29"/>
        <v>1236.75</v>
      </c>
      <c r="J294" s="159">
        <v>38.65</v>
      </c>
      <c r="K294" s="158">
        <f t="shared" si="30"/>
        <v>3285.25</v>
      </c>
      <c r="L294" s="158">
        <v>15</v>
      </c>
      <c r="M294" s="158">
        <f t="shared" si="31"/>
        <v>0</v>
      </c>
      <c r="N294" s="158">
        <v>1.6000000000000001E-4</v>
      </c>
      <c r="O294" s="158">
        <f t="shared" si="32"/>
        <v>0.01</v>
      </c>
      <c r="P294" s="158">
        <v>0</v>
      </c>
      <c r="Q294" s="158">
        <f t="shared" si="33"/>
        <v>0</v>
      </c>
      <c r="R294" s="158"/>
      <c r="S294" s="158" t="s">
        <v>148</v>
      </c>
      <c r="T294" s="158" t="s">
        <v>149</v>
      </c>
      <c r="U294" s="158">
        <v>7.0000000000000007E-2</v>
      </c>
      <c r="V294" s="158">
        <f t="shared" si="34"/>
        <v>5.95</v>
      </c>
      <c r="W294" s="158"/>
      <c r="X294" s="158" t="s">
        <v>150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151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2.5" outlineLevel="1" x14ac:dyDescent="0.2">
      <c r="A295" s="177">
        <v>106</v>
      </c>
      <c r="B295" s="178" t="s">
        <v>406</v>
      </c>
      <c r="C295" s="185" t="s">
        <v>407</v>
      </c>
      <c r="D295" s="179" t="s">
        <v>198</v>
      </c>
      <c r="E295" s="180">
        <v>110</v>
      </c>
      <c r="F295" s="181"/>
      <c r="G295" s="182">
        <f t="shared" si="28"/>
        <v>0</v>
      </c>
      <c r="H295" s="159">
        <v>24.46</v>
      </c>
      <c r="I295" s="158">
        <f t="shared" si="29"/>
        <v>2690.6</v>
      </c>
      <c r="J295" s="159">
        <v>40.14</v>
      </c>
      <c r="K295" s="158">
        <f t="shared" si="30"/>
        <v>4415.3999999999996</v>
      </c>
      <c r="L295" s="158">
        <v>15</v>
      </c>
      <c r="M295" s="158">
        <f t="shared" si="31"/>
        <v>0</v>
      </c>
      <c r="N295" s="158">
        <v>2.1000000000000001E-4</v>
      </c>
      <c r="O295" s="158">
        <f t="shared" si="32"/>
        <v>0.02</v>
      </c>
      <c r="P295" s="158">
        <v>0</v>
      </c>
      <c r="Q295" s="158">
        <f t="shared" si="33"/>
        <v>0</v>
      </c>
      <c r="R295" s="158"/>
      <c r="S295" s="158" t="s">
        <v>148</v>
      </c>
      <c r="T295" s="158" t="s">
        <v>149</v>
      </c>
      <c r="U295" s="158">
        <v>7.0000000000000007E-2</v>
      </c>
      <c r="V295" s="158">
        <f t="shared" si="34"/>
        <v>7.7</v>
      </c>
      <c r="W295" s="158"/>
      <c r="X295" s="158" t="s">
        <v>150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151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77">
        <v>107</v>
      </c>
      <c r="B296" s="178" t="s">
        <v>408</v>
      </c>
      <c r="C296" s="185" t="s">
        <v>409</v>
      </c>
      <c r="D296" s="179" t="s">
        <v>195</v>
      </c>
      <c r="E296" s="180">
        <v>27</v>
      </c>
      <c r="F296" s="181"/>
      <c r="G296" s="182">
        <f t="shared" si="28"/>
        <v>0</v>
      </c>
      <c r="H296" s="159">
        <v>0</v>
      </c>
      <c r="I296" s="158">
        <f t="shared" si="29"/>
        <v>0</v>
      </c>
      <c r="J296" s="159">
        <v>163</v>
      </c>
      <c r="K296" s="158">
        <f t="shared" si="30"/>
        <v>4401</v>
      </c>
      <c r="L296" s="158">
        <v>15</v>
      </c>
      <c r="M296" s="158">
        <f t="shared" si="31"/>
        <v>0</v>
      </c>
      <c r="N296" s="158">
        <v>0</v>
      </c>
      <c r="O296" s="158">
        <f t="shared" si="32"/>
        <v>0</v>
      </c>
      <c r="P296" s="158">
        <v>0</v>
      </c>
      <c r="Q296" s="158">
        <f t="shared" si="33"/>
        <v>0</v>
      </c>
      <c r="R296" s="158"/>
      <c r="S296" s="158" t="s">
        <v>148</v>
      </c>
      <c r="T296" s="158" t="s">
        <v>149</v>
      </c>
      <c r="U296" s="158">
        <v>0.33050000000000002</v>
      </c>
      <c r="V296" s="158">
        <f t="shared" si="34"/>
        <v>8.92</v>
      </c>
      <c r="W296" s="158"/>
      <c r="X296" s="158" t="s">
        <v>150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151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77">
        <v>108</v>
      </c>
      <c r="B297" s="178" t="s">
        <v>410</v>
      </c>
      <c r="C297" s="185" t="s">
        <v>411</v>
      </c>
      <c r="D297" s="179" t="s">
        <v>195</v>
      </c>
      <c r="E297" s="180">
        <v>1</v>
      </c>
      <c r="F297" s="181"/>
      <c r="G297" s="182">
        <f t="shared" si="28"/>
        <v>0</v>
      </c>
      <c r="H297" s="159">
        <v>0</v>
      </c>
      <c r="I297" s="158">
        <f t="shared" si="29"/>
        <v>0</v>
      </c>
      <c r="J297" s="159">
        <v>172.5</v>
      </c>
      <c r="K297" s="158">
        <f t="shared" si="30"/>
        <v>172.5</v>
      </c>
      <c r="L297" s="158">
        <v>15</v>
      </c>
      <c r="M297" s="158">
        <f t="shared" si="31"/>
        <v>0</v>
      </c>
      <c r="N297" s="158">
        <v>0</v>
      </c>
      <c r="O297" s="158">
        <f t="shared" si="32"/>
        <v>0</v>
      </c>
      <c r="P297" s="158">
        <v>0</v>
      </c>
      <c r="Q297" s="158">
        <f t="shared" si="33"/>
        <v>0</v>
      </c>
      <c r="R297" s="158"/>
      <c r="S297" s="158" t="s">
        <v>148</v>
      </c>
      <c r="T297" s="158" t="s">
        <v>149</v>
      </c>
      <c r="U297" s="158">
        <v>0.35</v>
      </c>
      <c r="V297" s="158">
        <f t="shared" si="34"/>
        <v>0.35</v>
      </c>
      <c r="W297" s="158"/>
      <c r="X297" s="158" t="s">
        <v>150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151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77">
        <v>109</v>
      </c>
      <c r="B298" s="178" t="s">
        <v>720</v>
      </c>
      <c r="C298" s="185" t="s">
        <v>721</v>
      </c>
      <c r="D298" s="179" t="s">
        <v>214</v>
      </c>
      <c r="E298" s="180">
        <v>1</v>
      </c>
      <c r="F298" s="181"/>
      <c r="G298" s="182">
        <f t="shared" si="28"/>
        <v>0</v>
      </c>
      <c r="H298" s="159">
        <v>0</v>
      </c>
      <c r="I298" s="158">
        <f t="shared" si="29"/>
        <v>0</v>
      </c>
      <c r="J298" s="159">
        <v>1500</v>
      </c>
      <c r="K298" s="158">
        <f t="shared" si="30"/>
        <v>1500</v>
      </c>
      <c r="L298" s="158">
        <v>15</v>
      </c>
      <c r="M298" s="158">
        <f t="shared" si="31"/>
        <v>0</v>
      </c>
      <c r="N298" s="158">
        <v>0</v>
      </c>
      <c r="O298" s="158">
        <f t="shared" si="32"/>
        <v>0</v>
      </c>
      <c r="P298" s="158">
        <v>0</v>
      </c>
      <c r="Q298" s="158">
        <f t="shared" si="33"/>
        <v>0</v>
      </c>
      <c r="R298" s="158"/>
      <c r="S298" s="158" t="s">
        <v>215</v>
      </c>
      <c r="T298" s="158" t="s">
        <v>149</v>
      </c>
      <c r="U298" s="158">
        <v>0</v>
      </c>
      <c r="V298" s="158">
        <f t="shared" si="34"/>
        <v>0</v>
      </c>
      <c r="W298" s="158"/>
      <c r="X298" s="158" t="s">
        <v>150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151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77">
        <v>110</v>
      </c>
      <c r="B299" s="178" t="s">
        <v>412</v>
      </c>
      <c r="C299" s="185" t="s">
        <v>413</v>
      </c>
      <c r="D299" s="179" t="s">
        <v>147</v>
      </c>
      <c r="E299" s="180">
        <v>4</v>
      </c>
      <c r="F299" s="181"/>
      <c r="G299" s="182">
        <f t="shared" si="28"/>
        <v>0</v>
      </c>
      <c r="H299" s="159">
        <v>0</v>
      </c>
      <c r="I299" s="158">
        <f t="shared" si="29"/>
        <v>0</v>
      </c>
      <c r="J299" s="159">
        <v>518</v>
      </c>
      <c r="K299" s="158">
        <f t="shared" si="30"/>
        <v>2072</v>
      </c>
      <c r="L299" s="158">
        <v>15</v>
      </c>
      <c r="M299" s="158">
        <f t="shared" si="31"/>
        <v>0</v>
      </c>
      <c r="N299" s="158">
        <v>0</v>
      </c>
      <c r="O299" s="158">
        <f t="shared" si="32"/>
        <v>0</v>
      </c>
      <c r="P299" s="158">
        <v>0</v>
      </c>
      <c r="Q299" s="158">
        <f t="shared" si="33"/>
        <v>0</v>
      </c>
      <c r="R299" s="158"/>
      <c r="S299" s="158" t="s">
        <v>215</v>
      </c>
      <c r="T299" s="158" t="s">
        <v>149</v>
      </c>
      <c r="U299" s="158">
        <v>0</v>
      </c>
      <c r="V299" s="158">
        <f t="shared" si="34"/>
        <v>0</v>
      </c>
      <c r="W299" s="158"/>
      <c r="X299" s="158" t="s">
        <v>150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151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7">
        <v>111</v>
      </c>
      <c r="B300" s="178" t="s">
        <v>722</v>
      </c>
      <c r="C300" s="185" t="s">
        <v>723</v>
      </c>
      <c r="D300" s="179" t="s">
        <v>147</v>
      </c>
      <c r="E300" s="180">
        <v>4</v>
      </c>
      <c r="F300" s="181"/>
      <c r="G300" s="182">
        <f t="shared" si="28"/>
        <v>0</v>
      </c>
      <c r="H300" s="159">
        <v>0</v>
      </c>
      <c r="I300" s="158">
        <f t="shared" si="29"/>
        <v>0</v>
      </c>
      <c r="J300" s="159">
        <v>350</v>
      </c>
      <c r="K300" s="158">
        <f t="shared" si="30"/>
        <v>1400</v>
      </c>
      <c r="L300" s="158">
        <v>15</v>
      </c>
      <c r="M300" s="158">
        <f t="shared" si="31"/>
        <v>0</v>
      </c>
      <c r="N300" s="158">
        <v>0</v>
      </c>
      <c r="O300" s="158">
        <f t="shared" si="32"/>
        <v>0</v>
      </c>
      <c r="P300" s="158">
        <v>0</v>
      </c>
      <c r="Q300" s="158">
        <f t="shared" si="33"/>
        <v>0</v>
      </c>
      <c r="R300" s="158"/>
      <c r="S300" s="158" t="s">
        <v>215</v>
      </c>
      <c r="T300" s="158" t="s">
        <v>149</v>
      </c>
      <c r="U300" s="158">
        <v>0</v>
      </c>
      <c r="V300" s="158">
        <f t="shared" si="34"/>
        <v>0</v>
      </c>
      <c r="W300" s="158"/>
      <c r="X300" s="158" t="s">
        <v>150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151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7">
        <v>112</v>
      </c>
      <c r="B301" s="178" t="s">
        <v>724</v>
      </c>
      <c r="C301" s="185" t="s">
        <v>725</v>
      </c>
      <c r="D301" s="179" t="s">
        <v>248</v>
      </c>
      <c r="E301" s="180">
        <v>1</v>
      </c>
      <c r="F301" s="181"/>
      <c r="G301" s="182">
        <f t="shared" si="28"/>
        <v>0</v>
      </c>
      <c r="H301" s="159">
        <v>860</v>
      </c>
      <c r="I301" s="158">
        <f t="shared" si="29"/>
        <v>860</v>
      </c>
      <c r="J301" s="159">
        <v>0</v>
      </c>
      <c r="K301" s="158">
        <f t="shared" si="30"/>
        <v>0</v>
      </c>
      <c r="L301" s="158">
        <v>15</v>
      </c>
      <c r="M301" s="158">
        <f t="shared" si="31"/>
        <v>0</v>
      </c>
      <c r="N301" s="158">
        <v>0</v>
      </c>
      <c r="O301" s="158">
        <f t="shared" si="32"/>
        <v>0</v>
      </c>
      <c r="P301" s="158">
        <v>0</v>
      </c>
      <c r="Q301" s="158">
        <f t="shared" si="33"/>
        <v>0</v>
      </c>
      <c r="R301" s="158"/>
      <c r="S301" s="158" t="s">
        <v>215</v>
      </c>
      <c r="T301" s="158" t="s">
        <v>149</v>
      </c>
      <c r="U301" s="158">
        <v>0</v>
      </c>
      <c r="V301" s="158">
        <f t="shared" si="34"/>
        <v>0</v>
      </c>
      <c r="W301" s="158"/>
      <c r="X301" s="158" t="s">
        <v>250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251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77">
        <v>113</v>
      </c>
      <c r="B302" s="178" t="s">
        <v>726</v>
      </c>
      <c r="C302" s="185" t="s">
        <v>727</v>
      </c>
      <c r="D302" s="179" t="s">
        <v>198</v>
      </c>
      <c r="E302" s="180">
        <v>12</v>
      </c>
      <c r="F302" s="181"/>
      <c r="G302" s="182">
        <f t="shared" si="28"/>
        <v>0</v>
      </c>
      <c r="H302" s="159">
        <v>17.2</v>
      </c>
      <c r="I302" s="158">
        <f t="shared" si="29"/>
        <v>206.4</v>
      </c>
      <c r="J302" s="159">
        <v>0</v>
      </c>
      <c r="K302" s="158">
        <f t="shared" si="30"/>
        <v>0</v>
      </c>
      <c r="L302" s="158">
        <v>15</v>
      </c>
      <c r="M302" s="158">
        <f t="shared" si="31"/>
        <v>0</v>
      </c>
      <c r="N302" s="158">
        <v>8.0000000000000007E-5</v>
      </c>
      <c r="O302" s="158">
        <f t="shared" si="32"/>
        <v>0</v>
      </c>
      <c r="P302" s="158">
        <v>0</v>
      </c>
      <c r="Q302" s="158">
        <f t="shared" si="33"/>
        <v>0</v>
      </c>
      <c r="R302" s="158" t="s">
        <v>249</v>
      </c>
      <c r="S302" s="158" t="s">
        <v>148</v>
      </c>
      <c r="T302" s="158" t="s">
        <v>149</v>
      </c>
      <c r="U302" s="158">
        <v>0</v>
      </c>
      <c r="V302" s="158">
        <f t="shared" si="34"/>
        <v>0</v>
      </c>
      <c r="W302" s="158"/>
      <c r="X302" s="158" t="s">
        <v>250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251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7">
        <v>114</v>
      </c>
      <c r="B303" s="178" t="s">
        <v>414</v>
      </c>
      <c r="C303" s="185" t="s">
        <v>415</v>
      </c>
      <c r="D303" s="179" t="s">
        <v>198</v>
      </c>
      <c r="E303" s="180">
        <v>0.5</v>
      </c>
      <c r="F303" s="181"/>
      <c r="G303" s="182">
        <f t="shared" si="28"/>
        <v>0</v>
      </c>
      <c r="H303" s="159">
        <v>21.2</v>
      </c>
      <c r="I303" s="158">
        <f t="shared" si="29"/>
        <v>10.6</v>
      </c>
      <c r="J303" s="159">
        <v>0</v>
      </c>
      <c r="K303" s="158">
        <f t="shared" si="30"/>
        <v>0</v>
      </c>
      <c r="L303" s="158">
        <v>15</v>
      </c>
      <c r="M303" s="158">
        <f t="shared" si="31"/>
        <v>0</v>
      </c>
      <c r="N303" s="158">
        <v>6.0000000000000002E-5</v>
      </c>
      <c r="O303" s="158">
        <f t="shared" si="32"/>
        <v>0</v>
      </c>
      <c r="P303" s="158">
        <v>0</v>
      </c>
      <c r="Q303" s="158">
        <f t="shared" si="33"/>
        <v>0</v>
      </c>
      <c r="R303" s="158" t="s">
        <v>249</v>
      </c>
      <c r="S303" s="158" t="s">
        <v>148</v>
      </c>
      <c r="T303" s="158" t="s">
        <v>149</v>
      </c>
      <c r="U303" s="158">
        <v>0</v>
      </c>
      <c r="V303" s="158">
        <f t="shared" si="34"/>
        <v>0</v>
      </c>
      <c r="W303" s="158"/>
      <c r="X303" s="158" t="s">
        <v>250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251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ht="22.5" outlineLevel="1" x14ac:dyDescent="0.2">
      <c r="A304" s="177">
        <v>115</v>
      </c>
      <c r="B304" s="178" t="s">
        <v>416</v>
      </c>
      <c r="C304" s="185" t="s">
        <v>417</v>
      </c>
      <c r="D304" s="179" t="s">
        <v>195</v>
      </c>
      <c r="E304" s="180">
        <v>9</v>
      </c>
      <c r="F304" s="181"/>
      <c r="G304" s="182">
        <f t="shared" si="28"/>
        <v>0</v>
      </c>
      <c r="H304" s="159">
        <v>143.5</v>
      </c>
      <c r="I304" s="158">
        <f t="shared" si="29"/>
        <v>1291.5</v>
      </c>
      <c r="J304" s="159">
        <v>0</v>
      </c>
      <c r="K304" s="158">
        <f t="shared" si="30"/>
        <v>0</v>
      </c>
      <c r="L304" s="158">
        <v>15</v>
      </c>
      <c r="M304" s="158">
        <f t="shared" si="31"/>
        <v>0</v>
      </c>
      <c r="N304" s="158">
        <v>1.0000000000000001E-5</v>
      </c>
      <c r="O304" s="158">
        <f t="shared" si="32"/>
        <v>0</v>
      </c>
      <c r="P304" s="158">
        <v>0</v>
      </c>
      <c r="Q304" s="158">
        <f t="shared" si="33"/>
        <v>0</v>
      </c>
      <c r="R304" s="158" t="s">
        <v>249</v>
      </c>
      <c r="S304" s="158" t="s">
        <v>148</v>
      </c>
      <c r="T304" s="158" t="s">
        <v>149</v>
      </c>
      <c r="U304" s="158">
        <v>0</v>
      </c>
      <c r="V304" s="158">
        <f t="shared" si="34"/>
        <v>0</v>
      </c>
      <c r="W304" s="158"/>
      <c r="X304" s="158" t="s">
        <v>250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251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77">
        <v>116</v>
      </c>
      <c r="B305" s="178" t="s">
        <v>418</v>
      </c>
      <c r="C305" s="185" t="s">
        <v>419</v>
      </c>
      <c r="D305" s="179" t="s">
        <v>195</v>
      </c>
      <c r="E305" s="180">
        <v>1</v>
      </c>
      <c r="F305" s="181"/>
      <c r="G305" s="182">
        <f t="shared" si="28"/>
        <v>0</v>
      </c>
      <c r="H305" s="159">
        <v>557</v>
      </c>
      <c r="I305" s="158">
        <f t="shared" si="29"/>
        <v>557</v>
      </c>
      <c r="J305" s="159">
        <v>0</v>
      </c>
      <c r="K305" s="158">
        <f t="shared" si="30"/>
        <v>0</v>
      </c>
      <c r="L305" s="158">
        <v>15</v>
      </c>
      <c r="M305" s="158">
        <f t="shared" si="31"/>
        <v>0</v>
      </c>
      <c r="N305" s="158">
        <v>2.4000000000000001E-4</v>
      </c>
      <c r="O305" s="158">
        <f t="shared" si="32"/>
        <v>0</v>
      </c>
      <c r="P305" s="158">
        <v>0</v>
      </c>
      <c r="Q305" s="158">
        <f t="shared" si="33"/>
        <v>0</v>
      </c>
      <c r="R305" s="158" t="s">
        <v>249</v>
      </c>
      <c r="S305" s="158" t="s">
        <v>148</v>
      </c>
      <c r="T305" s="158" t="s">
        <v>149</v>
      </c>
      <c r="U305" s="158">
        <v>0</v>
      </c>
      <c r="V305" s="158">
        <f t="shared" si="34"/>
        <v>0</v>
      </c>
      <c r="W305" s="158"/>
      <c r="X305" s="158" t="s">
        <v>250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251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77">
        <v>117</v>
      </c>
      <c r="B306" s="178" t="s">
        <v>420</v>
      </c>
      <c r="C306" s="185" t="s">
        <v>421</v>
      </c>
      <c r="D306" s="179" t="s">
        <v>195</v>
      </c>
      <c r="E306" s="180">
        <v>9</v>
      </c>
      <c r="F306" s="181"/>
      <c r="G306" s="182">
        <f t="shared" si="28"/>
        <v>0</v>
      </c>
      <c r="H306" s="159">
        <v>48.6</v>
      </c>
      <c r="I306" s="158">
        <f t="shared" si="29"/>
        <v>437.4</v>
      </c>
      <c r="J306" s="159">
        <v>0</v>
      </c>
      <c r="K306" s="158">
        <f t="shared" si="30"/>
        <v>0</v>
      </c>
      <c r="L306" s="158">
        <v>15</v>
      </c>
      <c r="M306" s="158">
        <f t="shared" si="31"/>
        <v>0</v>
      </c>
      <c r="N306" s="158">
        <v>1.0000000000000001E-5</v>
      </c>
      <c r="O306" s="158">
        <f t="shared" si="32"/>
        <v>0</v>
      </c>
      <c r="P306" s="158">
        <v>0</v>
      </c>
      <c r="Q306" s="158">
        <f t="shared" si="33"/>
        <v>0</v>
      </c>
      <c r="R306" s="158" t="s">
        <v>249</v>
      </c>
      <c r="S306" s="158" t="s">
        <v>148</v>
      </c>
      <c r="T306" s="158" t="s">
        <v>149</v>
      </c>
      <c r="U306" s="158">
        <v>0</v>
      </c>
      <c r="V306" s="158">
        <f t="shared" si="34"/>
        <v>0</v>
      </c>
      <c r="W306" s="158"/>
      <c r="X306" s="158" t="s">
        <v>250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251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7">
        <v>118</v>
      </c>
      <c r="B307" s="178" t="s">
        <v>422</v>
      </c>
      <c r="C307" s="185" t="s">
        <v>423</v>
      </c>
      <c r="D307" s="179" t="s">
        <v>195</v>
      </c>
      <c r="E307" s="180">
        <v>9</v>
      </c>
      <c r="F307" s="181"/>
      <c r="G307" s="182">
        <f t="shared" si="28"/>
        <v>0</v>
      </c>
      <c r="H307" s="159">
        <v>30.8</v>
      </c>
      <c r="I307" s="158">
        <f t="shared" si="29"/>
        <v>277.2</v>
      </c>
      <c r="J307" s="159">
        <v>0</v>
      </c>
      <c r="K307" s="158">
        <f t="shared" si="30"/>
        <v>0</v>
      </c>
      <c r="L307" s="158">
        <v>15</v>
      </c>
      <c r="M307" s="158">
        <f t="shared" si="31"/>
        <v>0</v>
      </c>
      <c r="N307" s="158">
        <v>5.0000000000000002E-5</v>
      </c>
      <c r="O307" s="158">
        <f t="shared" si="32"/>
        <v>0</v>
      </c>
      <c r="P307" s="158">
        <v>0</v>
      </c>
      <c r="Q307" s="158">
        <f t="shared" si="33"/>
        <v>0</v>
      </c>
      <c r="R307" s="158" t="s">
        <v>249</v>
      </c>
      <c r="S307" s="158" t="s">
        <v>148</v>
      </c>
      <c r="T307" s="158" t="s">
        <v>149</v>
      </c>
      <c r="U307" s="158">
        <v>0</v>
      </c>
      <c r="V307" s="158">
        <f t="shared" si="34"/>
        <v>0</v>
      </c>
      <c r="W307" s="158"/>
      <c r="X307" s="158" t="s">
        <v>250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251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77">
        <v>119</v>
      </c>
      <c r="B308" s="178" t="s">
        <v>424</v>
      </c>
      <c r="C308" s="185" t="s">
        <v>425</v>
      </c>
      <c r="D308" s="179" t="s">
        <v>195</v>
      </c>
      <c r="E308" s="180">
        <v>1</v>
      </c>
      <c r="F308" s="181"/>
      <c r="G308" s="182">
        <f t="shared" si="28"/>
        <v>0</v>
      </c>
      <c r="H308" s="159">
        <v>42.3</v>
      </c>
      <c r="I308" s="158">
        <f t="shared" si="29"/>
        <v>42.3</v>
      </c>
      <c r="J308" s="159">
        <v>0</v>
      </c>
      <c r="K308" s="158">
        <f t="shared" si="30"/>
        <v>0</v>
      </c>
      <c r="L308" s="158">
        <v>15</v>
      </c>
      <c r="M308" s="158">
        <f t="shared" si="31"/>
        <v>0</v>
      </c>
      <c r="N308" s="158">
        <v>0</v>
      </c>
      <c r="O308" s="158">
        <f t="shared" si="32"/>
        <v>0</v>
      </c>
      <c r="P308" s="158">
        <v>0</v>
      </c>
      <c r="Q308" s="158">
        <f t="shared" si="33"/>
        <v>0</v>
      </c>
      <c r="R308" s="158" t="s">
        <v>249</v>
      </c>
      <c r="S308" s="158" t="s">
        <v>148</v>
      </c>
      <c r="T308" s="158" t="s">
        <v>149</v>
      </c>
      <c r="U308" s="158">
        <v>0</v>
      </c>
      <c r="V308" s="158">
        <f t="shared" si="34"/>
        <v>0</v>
      </c>
      <c r="W308" s="158"/>
      <c r="X308" s="158" t="s">
        <v>250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251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77">
        <v>120</v>
      </c>
      <c r="B309" s="178" t="s">
        <v>426</v>
      </c>
      <c r="C309" s="185" t="s">
        <v>427</v>
      </c>
      <c r="D309" s="179" t="s">
        <v>195</v>
      </c>
      <c r="E309" s="180">
        <v>27</v>
      </c>
      <c r="F309" s="181"/>
      <c r="G309" s="182">
        <f t="shared" si="28"/>
        <v>0</v>
      </c>
      <c r="H309" s="159">
        <v>13</v>
      </c>
      <c r="I309" s="158">
        <f t="shared" si="29"/>
        <v>351</v>
      </c>
      <c r="J309" s="159">
        <v>0</v>
      </c>
      <c r="K309" s="158">
        <f t="shared" si="30"/>
        <v>0</v>
      </c>
      <c r="L309" s="158">
        <v>15</v>
      </c>
      <c r="M309" s="158">
        <f t="shared" si="31"/>
        <v>0</v>
      </c>
      <c r="N309" s="158">
        <v>4.0000000000000003E-5</v>
      </c>
      <c r="O309" s="158">
        <f t="shared" si="32"/>
        <v>0</v>
      </c>
      <c r="P309" s="158">
        <v>0</v>
      </c>
      <c r="Q309" s="158">
        <f t="shared" si="33"/>
        <v>0</v>
      </c>
      <c r="R309" s="158" t="s">
        <v>249</v>
      </c>
      <c r="S309" s="158" t="s">
        <v>148</v>
      </c>
      <c r="T309" s="158" t="s">
        <v>149</v>
      </c>
      <c r="U309" s="158">
        <v>0</v>
      </c>
      <c r="V309" s="158">
        <f t="shared" si="34"/>
        <v>0</v>
      </c>
      <c r="W309" s="158"/>
      <c r="X309" s="158" t="s">
        <v>250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251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77">
        <v>121</v>
      </c>
      <c r="B310" s="178" t="s">
        <v>428</v>
      </c>
      <c r="C310" s="185" t="s">
        <v>429</v>
      </c>
      <c r="D310" s="179" t="s">
        <v>195</v>
      </c>
      <c r="E310" s="180">
        <v>6</v>
      </c>
      <c r="F310" s="181"/>
      <c r="G310" s="182">
        <f t="shared" si="28"/>
        <v>0</v>
      </c>
      <c r="H310" s="159">
        <v>1043</v>
      </c>
      <c r="I310" s="158">
        <f t="shared" si="29"/>
        <v>6258</v>
      </c>
      <c r="J310" s="159">
        <v>0</v>
      </c>
      <c r="K310" s="158">
        <f t="shared" si="30"/>
        <v>0</v>
      </c>
      <c r="L310" s="158">
        <v>15</v>
      </c>
      <c r="M310" s="158">
        <f t="shared" si="31"/>
        <v>0</v>
      </c>
      <c r="N310" s="158">
        <v>4.0000000000000001E-3</v>
      </c>
      <c r="O310" s="158">
        <f t="shared" si="32"/>
        <v>0.02</v>
      </c>
      <c r="P310" s="158">
        <v>0</v>
      </c>
      <c r="Q310" s="158">
        <f t="shared" si="33"/>
        <v>0</v>
      </c>
      <c r="R310" s="158" t="s">
        <v>249</v>
      </c>
      <c r="S310" s="158" t="s">
        <v>148</v>
      </c>
      <c r="T310" s="158" t="s">
        <v>149</v>
      </c>
      <c r="U310" s="158">
        <v>0</v>
      </c>
      <c r="V310" s="158">
        <f t="shared" si="34"/>
        <v>0</v>
      </c>
      <c r="W310" s="158"/>
      <c r="X310" s="158" t="s">
        <v>250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251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7">
        <v>122</v>
      </c>
      <c r="B311" s="178" t="s">
        <v>430</v>
      </c>
      <c r="C311" s="185" t="s">
        <v>431</v>
      </c>
      <c r="D311" s="179" t="s">
        <v>195</v>
      </c>
      <c r="E311" s="180">
        <v>1</v>
      </c>
      <c r="F311" s="181"/>
      <c r="G311" s="182">
        <f t="shared" si="28"/>
        <v>0</v>
      </c>
      <c r="H311" s="159">
        <v>1210</v>
      </c>
      <c r="I311" s="158">
        <f t="shared" si="29"/>
        <v>1210</v>
      </c>
      <c r="J311" s="159">
        <v>0</v>
      </c>
      <c r="K311" s="158">
        <f t="shared" si="30"/>
        <v>0</v>
      </c>
      <c r="L311" s="158">
        <v>15</v>
      </c>
      <c r="M311" s="158">
        <f t="shared" si="31"/>
        <v>0</v>
      </c>
      <c r="N311" s="158">
        <v>4.0000000000000001E-3</v>
      </c>
      <c r="O311" s="158">
        <f t="shared" si="32"/>
        <v>0</v>
      </c>
      <c r="P311" s="158">
        <v>0</v>
      </c>
      <c r="Q311" s="158">
        <f t="shared" si="33"/>
        <v>0</v>
      </c>
      <c r="R311" s="158"/>
      <c r="S311" s="158" t="s">
        <v>215</v>
      </c>
      <c r="T311" s="158" t="s">
        <v>149</v>
      </c>
      <c r="U311" s="158">
        <v>0</v>
      </c>
      <c r="V311" s="158">
        <f t="shared" si="34"/>
        <v>0</v>
      </c>
      <c r="W311" s="158"/>
      <c r="X311" s="158" t="s">
        <v>250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251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7">
        <v>123</v>
      </c>
      <c r="B312" s="178" t="s">
        <v>432</v>
      </c>
      <c r="C312" s="185" t="s">
        <v>433</v>
      </c>
      <c r="D312" s="179" t="s">
        <v>195</v>
      </c>
      <c r="E312" s="180">
        <v>1</v>
      </c>
      <c r="F312" s="181"/>
      <c r="G312" s="182">
        <f t="shared" si="28"/>
        <v>0</v>
      </c>
      <c r="H312" s="159">
        <v>978</v>
      </c>
      <c r="I312" s="158">
        <f t="shared" si="29"/>
        <v>978</v>
      </c>
      <c r="J312" s="159">
        <v>0</v>
      </c>
      <c r="K312" s="158">
        <f t="shared" si="30"/>
        <v>0</v>
      </c>
      <c r="L312" s="158">
        <v>15</v>
      </c>
      <c r="M312" s="158">
        <f t="shared" si="31"/>
        <v>0</v>
      </c>
      <c r="N312" s="158">
        <v>2.63E-2</v>
      </c>
      <c r="O312" s="158">
        <f t="shared" si="32"/>
        <v>0.03</v>
      </c>
      <c r="P312" s="158">
        <v>0</v>
      </c>
      <c r="Q312" s="158">
        <f t="shared" si="33"/>
        <v>0</v>
      </c>
      <c r="R312" s="158"/>
      <c r="S312" s="158" t="s">
        <v>215</v>
      </c>
      <c r="T312" s="158" t="s">
        <v>149</v>
      </c>
      <c r="U312" s="158">
        <v>0</v>
      </c>
      <c r="V312" s="158">
        <f t="shared" si="34"/>
        <v>0</v>
      </c>
      <c r="W312" s="158"/>
      <c r="X312" s="158" t="s">
        <v>250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251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77">
        <v>124</v>
      </c>
      <c r="B313" s="178" t="s">
        <v>434</v>
      </c>
      <c r="C313" s="185" t="s">
        <v>435</v>
      </c>
      <c r="D313" s="179" t="s">
        <v>195</v>
      </c>
      <c r="E313" s="180">
        <v>2</v>
      </c>
      <c r="F313" s="181"/>
      <c r="G313" s="182">
        <f t="shared" si="28"/>
        <v>0</v>
      </c>
      <c r="H313" s="159">
        <v>199.5</v>
      </c>
      <c r="I313" s="158">
        <f t="shared" si="29"/>
        <v>399</v>
      </c>
      <c r="J313" s="159">
        <v>0</v>
      </c>
      <c r="K313" s="158">
        <f t="shared" si="30"/>
        <v>0</v>
      </c>
      <c r="L313" s="158">
        <v>15</v>
      </c>
      <c r="M313" s="158">
        <f t="shared" si="31"/>
        <v>0</v>
      </c>
      <c r="N313" s="158">
        <v>1.8000000000000001E-4</v>
      </c>
      <c r="O313" s="158">
        <f t="shared" si="32"/>
        <v>0</v>
      </c>
      <c r="P313" s="158">
        <v>0</v>
      </c>
      <c r="Q313" s="158">
        <f t="shared" si="33"/>
        <v>0</v>
      </c>
      <c r="R313" s="158" t="s">
        <v>249</v>
      </c>
      <c r="S313" s="158" t="s">
        <v>148</v>
      </c>
      <c r="T313" s="158" t="s">
        <v>149</v>
      </c>
      <c r="U313" s="158">
        <v>0</v>
      </c>
      <c r="V313" s="158">
        <f t="shared" si="34"/>
        <v>0</v>
      </c>
      <c r="W313" s="158"/>
      <c r="X313" s="158" t="s">
        <v>250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251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77">
        <v>125</v>
      </c>
      <c r="B314" s="178" t="s">
        <v>436</v>
      </c>
      <c r="C314" s="185" t="s">
        <v>437</v>
      </c>
      <c r="D314" s="179" t="s">
        <v>195</v>
      </c>
      <c r="E314" s="180">
        <v>1</v>
      </c>
      <c r="F314" s="181"/>
      <c r="G314" s="182">
        <f t="shared" si="28"/>
        <v>0</v>
      </c>
      <c r="H314" s="159">
        <v>145</v>
      </c>
      <c r="I314" s="158">
        <f t="shared" si="29"/>
        <v>145</v>
      </c>
      <c r="J314" s="159">
        <v>0</v>
      </c>
      <c r="K314" s="158">
        <f t="shared" si="30"/>
        <v>0</v>
      </c>
      <c r="L314" s="158">
        <v>15</v>
      </c>
      <c r="M314" s="158">
        <f t="shared" si="31"/>
        <v>0</v>
      </c>
      <c r="N314" s="158">
        <v>1.8000000000000001E-4</v>
      </c>
      <c r="O314" s="158">
        <f t="shared" si="32"/>
        <v>0</v>
      </c>
      <c r="P314" s="158">
        <v>0</v>
      </c>
      <c r="Q314" s="158">
        <f t="shared" si="33"/>
        <v>0</v>
      </c>
      <c r="R314" s="158" t="s">
        <v>249</v>
      </c>
      <c r="S314" s="158" t="s">
        <v>148</v>
      </c>
      <c r="T314" s="158" t="s">
        <v>149</v>
      </c>
      <c r="U314" s="158">
        <v>0</v>
      </c>
      <c r="V314" s="158">
        <f t="shared" si="34"/>
        <v>0</v>
      </c>
      <c r="W314" s="158"/>
      <c r="X314" s="158" t="s">
        <v>250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251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7">
        <v>126</v>
      </c>
      <c r="B315" s="178" t="s">
        <v>438</v>
      </c>
      <c r="C315" s="185" t="s">
        <v>439</v>
      </c>
      <c r="D315" s="179" t="s">
        <v>195</v>
      </c>
      <c r="E315" s="180">
        <v>1</v>
      </c>
      <c r="F315" s="181"/>
      <c r="G315" s="182">
        <f t="shared" si="28"/>
        <v>0</v>
      </c>
      <c r="H315" s="159">
        <v>378</v>
      </c>
      <c r="I315" s="158">
        <f t="shared" si="29"/>
        <v>378</v>
      </c>
      <c r="J315" s="159">
        <v>0</v>
      </c>
      <c r="K315" s="158">
        <f t="shared" si="30"/>
        <v>0</v>
      </c>
      <c r="L315" s="158">
        <v>15</v>
      </c>
      <c r="M315" s="158">
        <f t="shared" si="31"/>
        <v>0</v>
      </c>
      <c r="N315" s="158">
        <v>4.0000000000000002E-4</v>
      </c>
      <c r="O315" s="158">
        <f t="shared" si="32"/>
        <v>0</v>
      </c>
      <c r="P315" s="158">
        <v>0</v>
      </c>
      <c r="Q315" s="158">
        <f t="shared" si="33"/>
        <v>0</v>
      </c>
      <c r="R315" s="158" t="s">
        <v>249</v>
      </c>
      <c r="S315" s="158" t="s">
        <v>148</v>
      </c>
      <c r="T315" s="158" t="s">
        <v>149</v>
      </c>
      <c r="U315" s="158">
        <v>0</v>
      </c>
      <c r="V315" s="158">
        <f t="shared" si="34"/>
        <v>0</v>
      </c>
      <c r="W315" s="158"/>
      <c r="X315" s="158" t="s">
        <v>250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251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77">
        <v>127</v>
      </c>
      <c r="B316" s="178" t="s">
        <v>440</v>
      </c>
      <c r="C316" s="185" t="s">
        <v>441</v>
      </c>
      <c r="D316" s="179" t="s">
        <v>195</v>
      </c>
      <c r="E316" s="180">
        <v>1</v>
      </c>
      <c r="F316" s="181"/>
      <c r="G316" s="182">
        <f t="shared" si="28"/>
        <v>0</v>
      </c>
      <c r="H316" s="159">
        <v>885</v>
      </c>
      <c r="I316" s="158">
        <f t="shared" si="29"/>
        <v>885</v>
      </c>
      <c r="J316" s="159">
        <v>0</v>
      </c>
      <c r="K316" s="158">
        <f t="shared" si="30"/>
        <v>0</v>
      </c>
      <c r="L316" s="158">
        <v>15</v>
      </c>
      <c r="M316" s="158">
        <f t="shared" si="31"/>
        <v>0</v>
      </c>
      <c r="N316" s="158">
        <v>5.0000000000000001E-4</v>
      </c>
      <c r="O316" s="158">
        <f t="shared" si="32"/>
        <v>0</v>
      </c>
      <c r="P316" s="158">
        <v>0</v>
      </c>
      <c r="Q316" s="158">
        <f t="shared" si="33"/>
        <v>0</v>
      </c>
      <c r="R316" s="158" t="s">
        <v>249</v>
      </c>
      <c r="S316" s="158" t="s">
        <v>148</v>
      </c>
      <c r="T316" s="158" t="s">
        <v>149</v>
      </c>
      <c r="U316" s="158">
        <v>0</v>
      </c>
      <c r="V316" s="158">
        <f t="shared" si="34"/>
        <v>0</v>
      </c>
      <c r="W316" s="158"/>
      <c r="X316" s="158" t="s">
        <v>250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251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7">
        <v>128</v>
      </c>
      <c r="B317" s="178" t="s">
        <v>442</v>
      </c>
      <c r="C317" s="185" t="s">
        <v>443</v>
      </c>
      <c r="D317" s="179" t="s">
        <v>195</v>
      </c>
      <c r="E317" s="180">
        <v>2</v>
      </c>
      <c r="F317" s="181"/>
      <c r="G317" s="182">
        <f t="shared" si="28"/>
        <v>0</v>
      </c>
      <c r="H317" s="159">
        <v>1416</v>
      </c>
      <c r="I317" s="158">
        <f t="shared" si="29"/>
        <v>2832</v>
      </c>
      <c r="J317" s="159">
        <v>0</v>
      </c>
      <c r="K317" s="158">
        <f t="shared" si="30"/>
        <v>0</v>
      </c>
      <c r="L317" s="158">
        <v>15</v>
      </c>
      <c r="M317" s="158">
        <f t="shared" si="31"/>
        <v>0</v>
      </c>
      <c r="N317" s="158">
        <v>2.7E-4</v>
      </c>
      <c r="O317" s="158">
        <f t="shared" si="32"/>
        <v>0</v>
      </c>
      <c r="P317" s="158">
        <v>0</v>
      </c>
      <c r="Q317" s="158">
        <f t="shared" si="33"/>
        <v>0</v>
      </c>
      <c r="R317" s="158" t="s">
        <v>249</v>
      </c>
      <c r="S317" s="158" t="s">
        <v>148</v>
      </c>
      <c r="T317" s="158" t="s">
        <v>148</v>
      </c>
      <c r="U317" s="158">
        <v>0</v>
      </c>
      <c r="V317" s="158">
        <f t="shared" si="34"/>
        <v>0</v>
      </c>
      <c r="W317" s="158"/>
      <c r="X317" s="158" t="s">
        <v>250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251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77">
        <v>129</v>
      </c>
      <c r="B318" s="178" t="s">
        <v>444</v>
      </c>
      <c r="C318" s="185" t="s">
        <v>445</v>
      </c>
      <c r="D318" s="179" t="s">
        <v>446</v>
      </c>
      <c r="E318" s="180">
        <v>25</v>
      </c>
      <c r="F318" s="181"/>
      <c r="G318" s="182">
        <f t="shared" si="28"/>
        <v>0</v>
      </c>
      <c r="H318" s="159">
        <v>12</v>
      </c>
      <c r="I318" s="158">
        <f t="shared" si="29"/>
        <v>300</v>
      </c>
      <c r="J318" s="159">
        <v>0</v>
      </c>
      <c r="K318" s="158">
        <f t="shared" si="30"/>
        <v>0</v>
      </c>
      <c r="L318" s="158">
        <v>15</v>
      </c>
      <c r="M318" s="158">
        <f t="shared" si="31"/>
        <v>0</v>
      </c>
      <c r="N318" s="158">
        <v>1</v>
      </c>
      <c r="O318" s="158">
        <f t="shared" si="32"/>
        <v>25</v>
      </c>
      <c r="P318" s="158">
        <v>0</v>
      </c>
      <c r="Q318" s="158">
        <f t="shared" si="33"/>
        <v>0</v>
      </c>
      <c r="R318" s="158" t="s">
        <v>249</v>
      </c>
      <c r="S318" s="158" t="s">
        <v>148</v>
      </c>
      <c r="T318" s="158" t="s">
        <v>149</v>
      </c>
      <c r="U318" s="158">
        <v>0</v>
      </c>
      <c r="V318" s="158">
        <f t="shared" si="34"/>
        <v>0</v>
      </c>
      <c r="W318" s="158"/>
      <c r="X318" s="158" t="s">
        <v>250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251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7">
        <v>130</v>
      </c>
      <c r="B319" s="178" t="s">
        <v>447</v>
      </c>
      <c r="C319" s="185" t="s">
        <v>728</v>
      </c>
      <c r="D319" s="179" t="s">
        <v>214</v>
      </c>
      <c r="E319" s="180">
        <v>1</v>
      </c>
      <c r="F319" s="181"/>
      <c r="G319" s="182">
        <f t="shared" si="28"/>
        <v>0</v>
      </c>
      <c r="H319" s="159">
        <v>0</v>
      </c>
      <c r="I319" s="158">
        <f t="shared" si="29"/>
        <v>0</v>
      </c>
      <c r="J319" s="159">
        <v>5000</v>
      </c>
      <c r="K319" s="158">
        <f t="shared" si="30"/>
        <v>5000</v>
      </c>
      <c r="L319" s="158">
        <v>15</v>
      </c>
      <c r="M319" s="158">
        <f t="shared" si="31"/>
        <v>0</v>
      </c>
      <c r="N319" s="158">
        <v>0</v>
      </c>
      <c r="O319" s="158">
        <f t="shared" si="32"/>
        <v>0</v>
      </c>
      <c r="P319" s="158">
        <v>0</v>
      </c>
      <c r="Q319" s="158">
        <f t="shared" si="33"/>
        <v>0</v>
      </c>
      <c r="R319" s="158"/>
      <c r="S319" s="158" t="s">
        <v>215</v>
      </c>
      <c r="T319" s="158" t="s">
        <v>149</v>
      </c>
      <c r="U319" s="158">
        <v>0</v>
      </c>
      <c r="V319" s="158">
        <f t="shared" si="34"/>
        <v>0</v>
      </c>
      <c r="W319" s="158"/>
      <c r="X319" s="158" t="s">
        <v>185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186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x14ac:dyDescent="0.2">
      <c r="A320" s="165" t="s">
        <v>143</v>
      </c>
      <c r="B320" s="166" t="s">
        <v>111</v>
      </c>
      <c r="C320" s="184" t="s">
        <v>112</v>
      </c>
      <c r="D320" s="167"/>
      <c r="E320" s="168"/>
      <c r="F320" s="169"/>
      <c r="G320" s="170">
        <f>SUMIF(AG321:AG324,"&lt;&gt;NOR",G321:G324)</f>
        <v>0</v>
      </c>
      <c r="H320" s="164"/>
      <c r="I320" s="164">
        <f>SUM(I321:I324)</f>
        <v>221.22</v>
      </c>
      <c r="J320" s="164"/>
      <c r="K320" s="164">
        <f>SUM(K321:K324)</f>
        <v>458.78</v>
      </c>
      <c r="L320" s="164"/>
      <c r="M320" s="164">
        <f>SUM(M321:M324)</f>
        <v>0</v>
      </c>
      <c r="N320" s="164"/>
      <c r="O320" s="164">
        <f>SUM(O321:O324)</f>
        <v>0</v>
      </c>
      <c r="P320" s="164"/>
      <c r="Q320" s="164">
        <f>SUM(Q321:Q324)</f>
        <v>0</v>
      </c>
      <c r="R320" s="164"/>
      <c r="S320" s="164"/>
      <c r="T320" s="164"/>
      <c r="U320" s="164"/>
      <c r="V320" s="164">
        <f>SUM(V321:V324)</f>
        <v>0.91999999999999993</v>
      </c>
      <c r="W320" s="164"/>
      <c r="X320" s="164"/>
      <c r="AG320" t="s">
        <v>144</v>
      </c>
    </row>
    <row r="321" spans="1:60" outlineLevel="1" x14ac:dyDescent="0.2">
      <c r="A321" s="177">
        <v>131</v>
      </c>
      <c r="B321" s="178" t="s">
        <v>449</v>
      </c>
      <c r="C321" s="185" t="s">
        <v>450</v>
      </c>
      <c r="D321" s="179" t="s">
        <v>195</v>
      </c>
      <c r="E321" s="180">
        <v>1</v>
      </c>
      <c r="F321" s="181"/>
      <c r="G321" s="182">
        <f>ROUND(E321*F321,2)</f>
        <v>0</v>
      </c>
      <c r="H321" s="159">
        <v>69.22</v>
      </c>
      <c r="I321" s="158">
        <f>ROUND(E321*H321,2)</f>
        <v>69.22</v>
      </c>
      <c r="J321" s="159">
        <v>122.28</v>
      </c>
      <c r="K321" s="158">
        <f>ROUND(E321*J321,2)</f>
        <v>122.28</v>
      </c>
      <c r="L321" s="158">
        <v>15</v>
      </c>
      <c r="M321" s="158">
        <f>G321*(1+L321/100)</f>
        <v>0</v>
      </c>
      <c r="N321" s="158">
        <v>0</v>
      </c>
      <c r="O321" s="158">
        <f>ROUND(E321*N321,2)</f>
        <v>0</v>
      </c>
      <c r="P321" s="158">
        <v>0</v>
      </c>
      <c r="Q321" s="158">
        <f>ROUND(E321*P321,2)</f>
        <v>0</v>
      </c>
      <c r="R321" s="158"/>
      <c r="S321" s="158" t="s">
        <v>148</v>
      </c>
      <c r="T321" s="158" t="s">
        <v>149</v>
      </c>
      <c r="U321" s="158">
        <v>0.23599999999999999</v>
      </c>
      <c r="V321" s="158">
        <f>ROUND(E321*U321,2)</f>
        <v>0.24</v>
      </c>
      <c r="W321" s="158"/>
      <c r="X321" s="158" t="s">
        <v>150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151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7">
        <v>132</v>
      </c>
      <c r="B322" s="178" t="s">
        <v>729</v>
      </c>
      <c r="C322" s="185" t="s">
        <v>730</v>
      </c>
      <c r="D322" s="179" t="s">
        <v>195</v>
      </c>
      <c r="E322" s="180">
        <v>1</v>
      </c>
      <c r="F322" s="181"/>
      <c r="G322" s="182">
        <f>ROUND(E322*F322,2)</f>
        <v>0</v>
      </c>
      <c r="H322" s="159">
        <v>0</v>
      </c>
      <c r="I322" s="158">
        <f>ROUND(E322*H322,2)</f>
        <v>0</v>
      </c>
      <c r="J322" s="159">
        <v>237</v>
      </c>
      <c r="K322" s="158">
        <f>ROUND(E322*J322,2)</f>
        <v>237</v>
      </c>
      <c r="L322" s="158">
        <v>15</v>
      </c>
      <c r="M322" s="158">
        <f>G322*(1+L322/100)</f>
        <v>0</v>
      </c>
      <c r="N322" s="158">
        <v>0</v>
      </c>
      <c r="O322" s="158">
        <f>ROUND(E322*N322,2)</f>
        <v>0</v>
      </c>
      <c r="P322" s="158">
        <v>0</v>
      </c>
      <c r="Q322" s="158">
        <f>ROUND(E322*P322,2)</f>
        <v>0</v>
      </c>
      <c r="R322" s="158"/>
      <c r="S322" s="158" t="s">
        <v>148</v>
      </c>
      <c r="T322" s="158" t="s">
        <v>149</v>
      </c>
      <c r="U322" s="158">
        <v>0.48</v>
      </c>
      <c r="V322" s="158">
        <f>ROUND(E322*U322,2)</f>
        <v>0.48</v>
      </c>
      <c r="W322" s="158"/>
      <c r="X322" s="158" t="s">
        <v>150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151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7">
        <v>133</v>
      </c>
      <c r="B323" s="178" t="s">
        <v>451</v>
      </c>
      <c r="C323" s="185" t="s">
        <v>452</v>
      </c>
      <c r="D323" s="179" t="s">
        <v>195</v>
      </c>
      <c r="E323" s="180">
        <v>1</v>
      </c>
      <c r="F323" s="181"/>
      <c r="G323" s="182">
        <f>ROUND(E323*F323,2)</f>
        <v>0</v>
      </c>
      <c r="H323" s="159">
        <v>0</v>
      </c>
      <c r="I323" s="158">
        <f>ROUND(E323*H323,2)</f>
        <v>0</v>
      </c>
      <c r="J323" s="159">
        <v>99.5</v>
      </c>
      <c r="K323" s="158">
        <f>ROUND(E323*J323,2)</f>
        <v>99.5</v>
      </c>
      <c r="L323" s="158">
        <v>15</v>
      </c>
      <c r="M323" s="158">
        <f>G323*(1+L323/100)</f>
        <v>0</v>
      </c>
      <c r="N323" s="158">
        <v>0</v>
      </c>
      <c r="O323" s="158">
        <f>ROUND(E323*N323,2)</f>
        <v>0</v>
      </c>
      <c r="P323" s="158">
        <v>0</v>
      </c>
      <c r="Q323" s="158">
        <f>ROUND(E323*P323,2)</f>
        <v>0</v>
      </c>
      <c r="R323" s="158"/>
      <c r="S323" s="158" t="s">
        <v>148</v>
      </c>
      <c r="T323" s="158" t="s">
        <v>149</v>
      </c>
      <c r="U323" s="158">
        <v>0.20166999999999999</v>
      </c>
      <c r="V323" s="158">
        <f>ROUND(E323*U323,2)</f>
        <v>0.2</v>
      </c>
      <c r="W323" s="158"/>
      <c r="X323" s="158" t="s">
        <v>150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151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77">
        <v>134</v>
      </c>
      <c r="B324" s="178" t="s">
        <v>453</v>
      </c>
      <c r="C324" s="185" t="s">
        <v>454</v>
      </c>
      <c r="D324" s="179" t="s">
        <v>195</v>
      </c>
      <c r="E324" s="180">
        <v>1</v>
      </c>
      <c r="F324" s="181"/>
      <c r="G324" s="182">
        <f>ROUND(E324*F324,2)</f>
        <v>0</v>
      </c>
      <c r="H324" s="159">
        <v>152</v>
      </c>
      <c r="I324" s="158">
        <f>ROUND(E324*H324,2)</f>
        <v>152</v>
      </c>
      <c r="J324" s="159">
        <v>0</v>
      </c>
      <c r="K324" s="158">
        <f>ROUND(E324*J324,2)</f>
        <v>0</v>
      </c>
      <c r="L324" s="158">
        <v>15</v>
      </c>
      <c r="M324" s="158">
        <f>G324*(1+L324/100)</f>
        <v>0</v>
      </c>
      <c r="N324" s="158">
        <v>1.0000000000000001E-5</v>
      </c>
      <c r="O324" s="158">
        <f>ROUND(E324*N324,2)</f>
        <v>0</v>
      </c>
      <c r="P324" s="158">
        <v>0</v>
      </c>
      <c r="Q324" s="158">
        <f>ROUND(E324*P324,2)</f>
        <v>0</v>
      </c>
      <c r="R324" s="158" t="s">
        <v>249</v>
      </c>
      <c r="S324" s="158" t="s">
        <v>148</v>
      </c>
      <c r="T324" s="158" t="s">
        <v>149</v>
      </c>
      <c r="U324" s="158">
        <v>0</v>
      </c>
      <c r="V324" s="158">
        <f>ROUND(E324*U324,2)</f>
        <v>0</v>
      </c>
      <c r="W324" s="158"/>
      <c r="X324" s="158" t="s">
        <v>250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251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x14ac:dyDescent="0.2">
      <c r="A325" s="165" t="s">
        <v>143</v>
      </c>
      <c r="B325" s="166" t="s">
        <v>113</v>
      </c>
      <c r="C325" s="184" t="s">
        <v>114</v>
      </c>
      <c r="D325" s="167"/>
      <c r="E325" s="168"/>
      <c r="F325" s="169"/>
      <c r="G325" s="170">
        <f>SUMIF(AG326:AG332,"&lt;&gt;NOR",G326:G332)</f>
        <v>0</v>
      </c>
      <c r="H325" s="164"/>
      <c r="I325" s="164">
        <f>SUM(I326:I332)</f>
        <v>0</v>
      </c>
      <c r="J325" s="164"/>
      <c r="K325" s="164">
        <f>SUM(K326:K332)</f>
        <v>2798.7999999999997</v>
      </c>
      <c r="L325" s="164"/>
      <c r="M325" s="164">
        <f>SUM(M326:M332)</f>
        <v>0</v>
      </c>
      <c r="N325" s="164"/>
      <c r="O325" s="164">
        <f>SUM(O326:O332)</f>
        <v>0</v>
      </c>
      <c r="P325" s="164"/>
      <c r="Q325" s="164">
        <f>SUM(Q326:Q332)</f>
        <v>0</v>
      </c>
      <c r="R325" s="164"/>
      <c r="S325" s="164"/>
      <c r="T325" s="164"/>
      <c r="U325" s="164"/>
      <c r="V325" s="164">
        <f>SUM(V326:V332)</f>
        <v>4.24</v>
      </c>
      <c r="W325" s="164"/>
      <c r="X325" s="164"/>
      <c r="AG325" t="s">
        <v>144</v>
      </c>
    </row>
    <row r="326" spans="1:60" outlineLevel="1" x14ac:dyDescent="0.2">
      <c r="A326" s="177">
        <v>135</v>
      </c>
      <c r="B326" s="178" t="s">
        <v>455</v>
      </c>
      <c r="C326" s="185" t="s">
        <v>456</v>
      </c>
      <c r="D326" s="179" t="s">
        <v>457</v>
      </c>
      <c r="E326" s="180">
        <v>3</v>
      </c>
      <c r="F326" s="181"/>
      <c r="G326" s="182">
        <f t="shared" ref="G326:G332" si="35">ROUND(E326*F326,2)</f>
        <v>0</v>
      </c>
      <c r="H326" s="159">
        <v>0</v>
      </c>
      <c r="I326" s="158">
        <f t="shared" ref="I326:I332" si="36">ROUND(E326*H326,2)</f>
        <v>0</v>
      </c>
      <c r="J326" s="159">
        <v>49.7</v>
      </c>
      <c r="K326" s="158">
        <f t="shared" ref="K326:K332" si="37">ROUND(E326*J326,2)</f>
        <v>149.1</v>
      </c>
      <c r="L326" s="158">
        <v>15</v>
      </c>
      <c r="M326" s="158">
        <f t="shared" ref="M326:M332" si="38">G326*(1+L326/100)</f>
        <v>0</v>
      </c>
      <c r="N326" s="158">
        <v>0</v>
      </c>
      <c r="O326" s="158">
        <f t="shared" ref="O326:O332" si="39">ROUND(E326*N326,2)</f>
        <v>0</v>
      </c>
      <c r="P326" s="158">
        <v>0</v>
      </c>
      <c r="Q326" s="158">
        <f t="shared" ref="Q326:Q332" si="40">ROUND(E326*P326,2)</f>
        <v>0</v>
      </c>
      <c r="R326" s="158"/>
      <c r="S326" s="158" t="s">
        <v>148</v>
      </c>
      <c r="T326" s="158" t="s">
        <v>149</v>
      </c>
      <c r="U326" s="158">
        <v>0</v>
      </c>
      <c r="V326" s="158">
        <f t="shared" ref="V326:V332" si="41">ROUND(E326*U326,2)</f>
        <v>0</v>
      </c>
      <c r="W326" s="158"/>
      <c r="X326" s="158" t="s">
        <v>150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151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7">
        <v>136</v>
      </c>
      <c r="B327" s="178" t="s">
        <v>458</v>
      </c>
      <c r="C327" s="185" t="s">
        <v>459</v>
      </c>
      <c r="D327" s="179" t="s">
        <v>209</v>
      </c>
      <c r="E327" s="180">
        <v>1.5378400000000001</v>
      </c>
      <c r="F327" s="181"/>
      <c r="G327" s="182">
        <f t="shared" si="35"/>
        <v>0</v>
      </c>
      <c r="H327" s="159">
        <v>0</v>
      </c>
      <c r="I327" s="158">
        <f t="shared" si="36"/>
        <v>0</v>
      </c>
      <c r="J327" s="159">
        <v>168.5</v>
      </c>
      <c r="K327" s="158">
        <f t="shared" si="37"/>
        <v>259.13</v>
      </c>
      <c r="L327" s="158">
        <v>15</v>
      </c>
      <c r="M327" s="158">
        <f t="shared" si="38"/>
        <v>0</v>
      </c>
      <c r="N327" s="158">
        <v>0</v>
      </c>
      <c r="O327" s="158">
        <f t="shared" si="39"/>
        <v>0</v>
      </c>
      <c r="P327" s="158">
        <v>0</v>
      </c>
      <c r="Q327" s="158">
        <f t="shared" si="40"/>
        <v>0</v>
      </c>
      <c r="R327" s="158"/>
      <c r="S327" s="158" t="s">
        <v>148</v>
      </c>
      <c r="T327" s="158" t="s">
        <v>149</v>
      </c>
      <c r="U327" s="158">
        <v>0.27700000000000002</v>
      </c>
      <c r="V327" s="158">
        <f t="shared" si="41"/>
        <v>0.43</v>
      </c>
      <c r="W327" s="158"/>
      <c r="X327" s="158" t="s">
        <v>460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461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77">
        <v>137</v>
      </c>
      <c r="B328" s="178" t="s">
        <v>462</v>
      </c>
      <c r="C328" s="185" t="s">
        <v>463</v>
      </c>
      <c r="D328" s="179" t="s">
        <v>209</v>
      </c>
      <c r="E328" s="180">
        <v>1.5378400000000001</v>
      </c>
      <c r="F328" s="181"/>
      <c r="G328" s="182">
        <f t="shared" si="35"/>
        <v>0</v>
      </c>
      <c r="H328" s="159">
        <v>0</v>
      </c>
      <c r="I328" s="158">
        <f t="shared" si="36"/>
        <v>0</v>
      </c>
      <c r="J328" s="159">
        <v>234.5</v>
      </c>
      <c r="K328" s="158">
        <f t="shared" si="37"/>
        <v>360.62</v>
      </c>
      <c r="L328" s="158">
        <v>15</v>
      </c>
      <c r="M328" s="158">
        <f t="shared" si="38"/>
        <v>0</v>
      </c>
      <c r="N328" s="158">
        <v>0</v>
      </c>
      <c r="O328" s="158">
        <f t="shared" si="39"/>
        <v>0</v>
      </c>
      <c r="P328" s="158">
        <v>0</v>
      </c>
      <c r="Q328" s="158">
        <f t="shared" si="40"/>
        <v>0</v>
      </c>
      <c r="R328" s="158"/>
      <c r="S328" s="158" t="s">
        <v>148</v>
      </c>
      <c r="T328" s="158" t="s">
        <v>149</v>
      </c>
      <c r="U328" s="158">
        <v>0.49</v>
      </c>
      <c r="V328" s="158">
        <f t="shared" si="41"/>
        <v>0.75</v>
      </c>
      <c r="W328" s="158"/>
      <c r="X328" s="158" t="s">
        <v>460</v>
      </c>
      <c r="Y328" s="149"/>
      <c r="Z328" s="149"/>
      <c r="AA328" s="149"/>
      <c r="AB328" s="149"/>
      <c r="AC328" s="149"/>
      <c r="AD328" s="149"/>
      <c r="AE328" s="149"/>
      <c r="AF328" s="149"/>
      <c r="AG328" s="149" t="s">
        <v>461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7">
        <v>138</v>
      </c>
      <c r="B329" s="178" t="s">
        <v>464</v>
      </c>
      <c r="C329" s="185" t="s">
        <v>465</v>
      </c>
      <c r="D329" s="179" t="s">
        <v>209</v>
      </c>
      <c r="E329" s="180">
        <v>30.756879999999999</v>
      </c>
      <c r="F329" s="181"/>
      <c r="G329" s="182">
        <f t="shared" si="35"/>
        <v>0</v>
      </c>
      <c r="H329" s="159">
        <v>0</v>
      </c>
      <c r="I329" s="158">
        <f t="shared" si="36"/>
        <v>0</v>
      </c>
      <c r="J329" s="159">
        <v>16</v>
      </c>
      <c r="K329" s="158">
        <f t="shared" si="37"/>
        <v>492.11</v>
      </c>
      <c r="L329" s="158">
        <v>15</v>
      </c>
      <c r="M329" s="158">
        <f t="shared" si="38"/>
        <v>0</v>
      </c>
      <c r="N329" s="158">
        <v>0</v>
      </c>
      <c r="O329" s="158">
        <f t="shared" si="39"/>
        <v>0</v>
      </c>
      <c r="P329" s="158">
        <v>0</v>
      </c>
      <c r="Q329" s="158">
        <f t="shared" si="40"/>
        <v>0</v>
      </c>
      <c r="R329" s="158"/>
      <c r="S329" s="158" t="s">
        <v>148</v>
      </c>
      <c r="T329" s="158" t="s">
        <v>149</v>
      </c>
      <c r="U329" s="158">
        <v>0</v>
      </c>
      <c r="V329" s="158">
        <f t="shared" si="41"/>
        <v>0</v>
      </c>
      <c r="W329" s="158"/>
      <c r="X329" s="158" t="s">
        <v>460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461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77">
        <v>139</v>
      </c>
      <c r="B330" s="178" t="s">
        <v>466</v>
      </c>
      <c r="C330" s="185" t="s">
        <v>467</v>
      </c>
      <c r="D330" s="179" t="s">
        <v>209</v>
      </c>
      <c r="E330" s="180">
        <v>1.5378400000000001</v>
      </c>
      <c r="F330" s="181"/>
      <c r="G330" s="182">
        <f t="shared" si="35"/>
        <v>0</v>
      </c>
      <c r="H330" s="159">
        <v>0</v>
      </c>
      <c r="I330" s="158">
        <f t="shared" si="36"/>
        <v>0</v>
      </c>
      <c r="J330" s="159">
        <v>331</v>
      </c>
      <c r="K330" s="158">
        <f t="shared" si="37"/>
        <v>509.03</v>
      </c>
      <c r="L330" s="158">
        <v>15</v>
      </c>
      <c r="M330" s="158">
        <f t="shared" si="38"/>
        <v>0</v>
      </c>
      <c r="N330" s="158">
        <v>0</v>
      </c>
      <c r="O330" s="158">
        <f t="shared" si="39"/>
        <v>0</v>
      </c>
      <c r="P330" s="158">
        <v>0</v>
      </c>
      <c r="Q330" s="158">
        <f t="shared" si="40"/>
        <v>0</v>
      </c>
      <c r="R330" s="158"/>
      <c r="S330" s="158" t="s">
        <v>148</v>
      </c>
      <c r="T330" s="158" t="s">
        <v>149</v>
      </c>
      <c r="U330" s="158">
        <v>0.94199999999999995</v>
      </c>
      <c r="V330" s="158">
        <f t="shared" si="41"/>
        <v>1.45</v>
      </c>
      <c r="W330" s="158"/>
      <c r="X330" s="158" t="s">
        <v>460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461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7">
        <v>140</v>
      </c>
      <c r="B331" s="178" t="s">
        <v>468</v>
      </c>
      <c r="C331" s="185" t="s">
        <v>469</v>
      </c>
      <c r="D331" s="179" t="s">
        <v>209</v>
      </c>
      <c r="E331" s="180">
        <v>15.378439999999999</v>
      </c>
      <c r="F331" s="181"/>
      <c r="G331" s="182">
        <f t="shared" si="35"/>
        <v>0</v>
      </c>
      <c r="H331" s="159">
        <v>0</v>
      </c>
      <c r="I331" s="158">
        <f t="shared" si="36"/>
        <v>0</v>
      </c>
      <c r="J331" s="159">
        <v>36.9</v>
      </c>
      <c r="K331" s="158">
        <f t="shared" si="37"/>
        <v>567.46</v>
      </c>
      <c r="L331" s="158">
        <v>15</v>
      </c>
      <c r="M331" s="158">
        <f t="shared" si="38"/>
        <v>0</v>
      </c>
      <c r="N331" s="158">
        <v>0</v>
      </c>
      <c r="O331" s="158">
        <f t="shared" si="39"/>
        <v>0</v>
      </c>
      <c r="P331" s="158">
        <v>0</v>
      </c>
      <c r="Q331" s="158">
        <f t="shared" si="40"/>
        <v>0</v>
      </c>
      <c r="R331" s="158"/>
      <c r="S331" s="158" t="s">
        <v>148</v>
      </c>
      <c r="T331" s="158" t="s">
        <v>149</v>
      </c>
      <c r="U331" s="158">
        <v>0.105</v>
      </c>
      <c r="V331" s="158">
        <f t="shared" si="41"/>
        <v>1.61</v>
      </c>
      <c r="W331" s="158"/>
      <c r="X331" s="158" t="s">
        <v>460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461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71">
        <v>141</v>
      </c>
      <c r="B332" s="172" t="s">
        <v>470</v>
      </c>
      <c r="C332" s="186" t="s">
        <v>471</v>
      </c>
      <c r="D332" s="173" t="s">
        <v>209</v>
      </c>
      <c r="E332" s="174">
        <v>1.5378400000000001</v>
      </c>
      <c r="F332" s="175"/>
      <c r="G332" s="176">
        <f t="shared" si="35"/>
        <v>0</v>
      </c>
      <c r="H332" s="159">
        <v>0</v>
      </c>
      <c r="I332" s="158">
        <f t="shared" si="36"/>
        <v>0</v>
      </c>
      <c r="J332" s="159">
        <v>300</v>
      </c>
      <c r="K332" s="158">
        <f t="shared" si="37"/>
        <v>461.35</v>
      </c>
      <c r="L332" s="158">
        <v>15</v>
      </c>
      <c r="M332" s="158">
        <f t="shared" si="38"/>
        <v>0</v>
      </c>
      <c r="N332" s="158">
        <v>0</v>
      </c>
      <c r="O332" s="158">
        <f t="shared" si="39"/>
        <v>0</v>
      </c>
      <c r="P332" s="158">
        <v>0</v>
      </c>
      <c r="Q332" s="158">
        <f t="shared" si="40"/>
        <v>0</v>
      </c>
      <c r="R332" s="158"/>
      <c r="S332" s="158" t="s">
        <v>472</v>
      </c>
      <c r="T332" s="158" t="s">
        <v>149</v>
      </c>
      <c r="U332" s="158">
        <v>0</v>
      </c>
      <c r="V332" s="158">
        <f t="shared" si="41"/>
        <v>0</v>
      </c>
      <c r="W332" s="158"/>
      <c r="X332" s="158" t="s">
        <v>460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461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x14ac:dyDescent="0.2">
      <c r="A333" s="3"/>
      <c r="B333" s="4"/>
      <c r="C333" s="190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AE333">
        <v>15</v>
      </c>
      <c r="AF333">
        <v>21</v>
      </c>
      <c r="AG333" t="s">
        <v>130</v>
      </c>
    </row>
    <row r="334" spans="1:60" x14ac:dyDescent="0.2">
      <c r="A334" s="152"/>
      <c r="B334" s="153" t="s">
        <v>31</v>
      </c>
      <c r="C334" s="191"/>
      <c r="D334" s="154"/>
      <c r="E334" s="155"/>
      <c r="F334" s="155"/>
      <c r="G334" s="183">
        <f>G8+G12+G15+G51+G59+G89+G91+G93+G96+G107+G117+G120+G124+G131+G158+G164+G212+G230+G243+G282+G320+G325</f>
        <v>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AE334">
        <f>SUMIF(L7:L332,AE333,G7:G332)</f>
        <v>0</v>
      </c>
      <c r="AF334">
        <f>SUMIF(L7:L332,AF333,G7:G332)</f>
        <v>0</v>
      </c>
      <c r="AG334" t="s">
        <v>473</v>
      </c>
    </row>
    <row r="335" spans="1:60" x14ac:dyDescent="0.2">
      <c r="A335" s="3"/>
      <c r="B335" s="4"/>
      <c r="C335" s="190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60" x14ac:dyDescent="0.2">
      <c r="A336" s="3"/>
      <c r="B336" s="4"/>
      <c r="C336" s="190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33" x14ac:dyDescent="0.2">
      <c r="A337" s="257" t="s">
        <v>474</v>
      </c>
      <c r="B337" s="257"/>
      <c r="C337" s="258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33" x14ac:dyDescent="0.2">
      <c r="A338" s="259"/>
      <c r="B338" s="260"/>
      <c r="C338" s="261"/>
      <c r="D338" s="260"/>
      <c r="E338" s="260"/>
      <c r="F338" s="260"/>
      <c r="G338" s="26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AG338" t="s">
        <v>475</v>
      </c>
    </row>
    <row r="339" spans="1:33" x14ac:dyDescent="0.2">
      <c r="A339" s="263"/>
      <c r="B339" s="264"/>
      <c r="C339" s="265"/>
      <c r="D339" s="264"/>
      <c r="E339" s="264"/>
      <c r="F339" s="264"/>
      <c r="G339" s="26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33" x14ac:dyDescent="0.2">
      <c r="A340" s="263"/>
      <c r="B340" s="264"/>
      <c r="C340" s="265"/>
      <c r="D340" s="264"/>
      <c r="E340" s="264"/>
      <c r="F340" s="264"/>
      <c r="G340" s="26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33" x14ac:dyDescent="0.2">
      <c r="A341" s="263"/>
      <c r="B341" s="264"/>
      <c r="C341" s="265"/>
      <c r="D341" s="264"/>
      <c r="E341" s="264"/>
      <c r="F341" s="264"/>
      <c r="G341" s="26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33" x14ac:dyDescent="0.2">
      <c r="A342" s="267"/>
      <c r="B342" s="268"/>
      <c r="C342" s="269"/>
      <c r="D342" s="268"/>
      <c r="E342" s="268"/>
      <c r="F342" s="268"/>
      <c r="G342" s="27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33" x14ac:dyDescent="0.2">
      <c r="A343" s="3"/>
      <c r="B343" s="4"/>
      <c r="C343" s="190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33" x14ac:dyDescent="0.2">
      <c r="C344" s="192"/>
      <c r="D344" s="10"/>
      <c r="AG344" t="s">
        <v>476</v>
      </c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8:G342"/>
    <mergeCell ref="A1:G1"/>
    <mergeCell ref="C2:G2"/>
    <mergeCell ref="C3:G3"/>
    <mergeCell ref="C4:G4"/>
    <mergeCell ref="A337:C33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8" activePane="bottomLeft" state="frozen"/>
      <selection pane="bottomLeft" activeCell="Z369" sqref="Z369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118</v>
      </c>
    </row>
    <row r="2" spans="1:60" ht="25.15" customHeight="1" x14ac:dyDescent="0.2">
      <c r="A2" s="141" t="s">
        <v>8</v>
      </c>
      <c r="B2" s="49"/>
      <c r="C2" s="251" t="s">
        <v>820</v>
      </c>
      <c r="D2" s="252"/>
      <c r="E2" s="252"/>
      <c r="F2" s="252"/>
      <c r="G2" s="253"/>
      <c r="AG2" t="s">
        <v>119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119</v>
      </c>
      <c r="AG3" t="s">
        <v>120</v>
      </c>
    </row>
    <row r="4" spans="1:60" ht="25.15" customHeight="1" x14ac:dyDescent="0.2">
      <c r="A4" s="142" t="s">
        <v>10</v>
      </c>
      <c r="B4" s="143"/>
      <c r="C4" s="254" t="s">
        <v>49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5" t="s">
        <v>122</v>
      </c>
      <c r="B6" s="147" t="s">
        <v>123</v>
      </c>
      <c r="C6" s="147" t="s">
        <v>124</v>
      </c>
      <c r="D6" s="146" t="s">
        <v>125</v>
      </c>
      <c r="E6" s="145" t="s">
        <v>126</v>
      </c>
      <c r="F6" s="144" t="s">
        <v>127</v>
      </c>
      <c r="G6" s="145" t="s">
        <v>31</v>
      </c>
      <c r="H6" s="148" t="s">
        <v>32</v>
      </c>
      <c r="I6" s="148" t="s">
        <v>128</v>
      </c>
      <c r="J6" s="148" t="s">
        <v>33</v>
      </c>
      <c r="K6" s="148" t="s">
        <v>129</v>
      </c>
      <c r="L6" s="148" t="s">
        <v>130</v>
      </c>
      <c r="M6" s="148" t="s">
        <v>131</v>
      </c>
      <c r="N6" s="148" t="s">
        <v>132</v>
      </c>
      <c r="O6" s="148" t="s">
        <v>133</v>
      </c>
      <c r="P6" s="148" t="s">
        <v>134</v>
      </c>
      <c r="Q6" s="148" t="s">
        <v>135</v>
      </c>
      <c r="R6" s="148" t="s">
        <v>136</v>
      </c>
      <c r="S6" s="148" t="s">
        <v>137</v>
      </c>
      <c r="T6" s="148" t="s">
        <v>138</v>
      </c>
      <c r="U6" s="148" t="s">
        <v>139</v>
      </c>
      <c r="V6" s="148" t="s">
        <v>140</v>
      </c>
      <c r="W6" s="148" t="s">
        <v>141</v>
      </c>
      <c r="X6" s="148" t="s">
        <v>142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143</v>
      </c>
      <c r="B8" s="166" t="s">
        <v>57</v>
      </c>
      <c r="C8" s="184" t="s">
        <v>58</v>
      </c>
      <c r="D8" s="167"/>
      <c r="E8" s="168"/>
      <c r="F8" s="169"/>
      <c r="G8" s="170">
        <f>SUMIF(AG9:AG11,"&lt;&gt;NOR",G9:G11)</f>
        <v>0</v>
      </c>
      <c r="H8" s="164"/>
      <c r="I8" s="164">
        <f>SUM(I9:I11)</f>
        <v>241.88</v>
      </c>
      <c r="J8" s="164"/>
      <c r="K8" s="164">
        <f>SUM(K9:K11)</f>
        <v>973.96</v>
      </c>
      <c r="L8" s="164"/>
      <c r="M8" s="164">
        <f>SUM(M9:M11)</f>
        <v>0</v>
      </c>
      <c r="N8" s="164"/>
      <c r="O8" s="164">
        <f>SUM(O9:O11)</f>
        <v>0.02</v>
      </c>
      <c r="P8" s="164"/>
      <c r="Q8" s="164">
        <f>SUM(Q9:Q11)</f>
        <v>0</v>
      </c>
      <c r="R8" s="164"/>
      <c r="S8" s="164"/>
      <c r="T8" s="164"/>
      <c r="U8" s="164"/>
      <c r="V8" s="164">
        <f>SUM(V9:V11)</f>
        <v>2.33</v>
      </c>
      <c r="W8" s="164"/>
      <c r="X8" s="164"/>
      <c r="AG8" t="s">
        <v>144</v>
      </c>
    </row>
    <row r="9" spans="1:60" ht="22.5" outlineLevel="1" x14ac:dyDescent="0.2">
      <c r="A9" s="177">
        <v>1</v>
      </c>
      <c r="B9" s="178" t="s">
        <v>145</v>
      </c>
      <c r="C9" s="185" t="s">
        <v>146</v>
      </c>
      <c r="D9" s="179" t="s">
        <v>147</v>
      </c>
      <c r="E9" s="180">
        <v>2</v>
      </c>
      <c r="F9" s="181"/>
      <c r="G9" s="182">
        <f>ROUND(E9*F9,2)</f>
        <v>0</v>
      </c>
      <c r="H9" s="159">
        <v>120.94</v>
      </c>
      <c r="I9" s="158">
        <f>ROUND(E9*H9,2)</f>
        <v>241.88</v>
      </c>
      <c r="J9" s="159">
        <v>329.06</v>
      </c>
      <c r="K9" s="158">
        <f>ROUND(E9*J9,2)</f>
        <v>658.12</v>
      </c>
      <c r="L9" s="158">
        <v>15</v>
      </c>
      <c r="M9" s="158">
        <f>G9*(1+L9/100)</f>
        <v>0</v>
      </c>
      <c r="N9" s="158">
        <v>1.1469999999999999E-2</v>
      </c>
      <c r="O9" s="158">
        <f>ROUND(E9*N9,2)</f>
        <v>0.02</v>
      </c>
      <c r="P9" s="158">
        <v>0</v>
      </c>
      <c r="Q9" s="158">
        <f>ROUND(E9*P9,2)</f>
        <v>0</v>
      </c>
      <c r="R9" s="158"/>
      <c r="S9" s="158" t="s">
        <v>148</v>
      </c>
      <c r="T9" s="158" t="s">
        <v>149</v>
      </c>
      <c r="U9" s="158">
        <v>0.85</v>
      </c>
      <c r="V9" s="158">
        <f>ROUND(E9*U9,2)</f>
        <v>1.7</v>
      </c>
      <c r="W9" s="158"/>
      <c r="X9" s="158" t="s">
        <v>150</v>
      </c>
      <c r="Y9" s="149"/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1">
        <v>2</v>
      </c>
      <c r="B10" s="172" t="s">
        <v>486</v>
      </c>
      <c r="C10" s="186" t="s">
        <v>487</v>
      </c>
      <c r="D10" s="173" t="s">
        <v>154</v>
      </c>
      <c r="E10" s="174">
        <v>2.2400000000000002</v>
      </c>
      <c r="F10" s="175"/>
      <c r="G10" s="176">
        <f>ROUND(E10*F10,2)</f>
        <v>0</v>
      </c>
      <c r="H10" s="159">
        <v>0</v>
      </c>
      <c r="I10" s="158">
        <f>ROUND(E10*H10,2)</f>
        <v>0</v>
      </c>
      <c r="J10" s="159">
        <v>141</v>
      </c>
      <c r="K10" s="158">
        <f>ROUND(E10*J10,2)</f>
        <v>315.83999999999997</v>
      </c>
      <c r="L10" s="158">
        <v>15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148</v>
      </c>
      <c r="T10" s="158" t="s">
        <v>149</v>
      </c>
      <c r="U10" s="158">
        <v>0.28000000000000003</v>
      </c>
      <c r="V10" s="158">
        <f>ROUND(E10*U10,2)</f>
        <v>0.63</v>
      </c>
      <c r="W10" s="158"/>
      <c r="X10" s="158" t="s">
        <v>150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151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7" t="s">
        <v>191</v>
      </c>
      <c r="D11" s="160"/>
      <c r="E11" s="161">
        <v>2.2400000000000002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156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5" t="s">
        <v>143</v>
      </c>
      <c r="B12" s="166" t="s">
        <v>59</v>
      </c>
      <c r="C12" s="184" t="s">
        <v>60</v>
      </c>
      <c r="D12" s="167"/>
      <c r="E12" s="168"/>
      <c r="F12" s="169"/>
      <c r="G12" s="170">
        <f>SUMIF(AG13:AG14,"&lt;&gt;NOR",G13:G14)</f>
        <v>0</v>
      </c>
      <c r="H12" s="164"/>
      <c r="I12" s="164">
        <f>SUM(I13:I14)</f>
        <v>536.12</v>
      </c>
      <c r="J12" s="164"/>
      <c r="K12" s="164">
        <f>SUM(K13:K14)</f>
        <v>1267.08</v>
      </c>
      <c r="L12" s="164"/>
      <c r="M12" s="164">
        <f>SUM(M13:M14)</f>
        <v>0</v>
      </c>
      <c r="N12" s="164"/>
      <c r="O12" s="164">
        <f>SUM(O13:O14)</f>
        <v>0.03</v>
      </c>
      <c r="P12" s="164"/>
      <c r="Q12" s="164">
        <f>SUM(Q13:Q14)</f>
        <v>0</v>
      </c>
      <c r="R12" s="164"/>
      <c r="S12" s="164"/>
      <c r="T12" s="164"/>
      <c r="U12" s="164"/>
      <c r="V12" s="164">
        <f>SUM(V13:V14)</f>
        <v>2.13</v>
      </c>
      <c r="W12" s="164"/>
      <c r="X12" s="164"/>
      <c r="AG12" t="s">
        <v>144</v>
      </c>
    </row>
    <row r="13" spans="1:60" ht="22.5" outlineLevel="1" x14ac:dyDescent="0.2">
      <c r="A13" s="171">
        <v>3</v>
      </c>
      <c r="B13" s="172" t="s">
        <v>490</v>
      </c>
      <c r="C13" s="186" t="s">
        <v>491</v>
      </c>
      <c r="D13" s="173" t="s">
        <v>154</v>
      </c>
      <c r="E13" s="174">
        <v>2.2400000000000002</v>
      </c>
      <c r="F13" s="175"/>
      <c r="G13" s="176">
        <f>ROUND(E13*F13,2)</f>
        <v>0</v>
      </c>
      <c r="H13" s="159">
        <v>239.34</v>
      </c>
      <c r="I13" s="158">
        <f>ROUND(E13*H13,2)</f>
        <v>536.12</v>
      </c>
      <c r="J13" s="159">
        <v>565.66</v>
      </c>
      <c r="K13" s="158">
        <f>ROUND(E13*J13,2)</f>
        <v>1267.08</v>
      </c>
      <c r="L13" s="158">
        <v>15</v>
      </c>
      <c r="M13" s="158">
        <f>G13*(1+L13/100)</f>
        <v>0</v>
      </c>
      <c r="N13" s="158">
        <v>1.1900000000000001E-2</v>
      </c>
      <c r="O13" s="158">
        <f>ROUND(E13*N13,2)</f>
        <v>0.03</v>
      </c>
      <c r="P13" s="158">
        <v>0</v>
      </c>
      <c r="Q13" s="158">
        <f>ROUND(E13*P13,2)</f>
        <v>0</v>
      </c>
      <c r="R13" s="158"/>
      <c r="S13" s="158" t="s">
        <v>148</v>
      </c>
      <c r="T13" s="158" t="s">
        <v>149</v>
      </c>
      <c r="U13" s="158">
        <v>0.95</v>
      </c>
      <c r="V13" s="158">
        <f>ROUND(E13*U13,2)</f>
        <v>2.13</v>
      </c>
      <c r="W13" s="158"/>
      <c r="X13" s="158" t="s">
        <v>150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7" t="s">
        <v>191</v>
      </c>
      <c r="D14" s="160"/>
      <c r="E14" s="161">
        <v>2.2400000000000002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156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5" t="s">
        <v>143</v>
      </c>
      <c r="B15" s="166" t="s">
        <v>61</v>
      </c>
      <c r="C15" s="184" t="s">
        <v>62</v>
      </c>
      <c r="D15" s="167"/>
      <c r="E15" s="168"/>
      <c r="F15" s="169"/>
      <c r="G15" s="170">
        <f>SUMIF(AG16:AG62,"&lt;&gt;NOR",G16:G62)</f>
        <v>0</v>
      </c>
      <c r="H15" s="164"/>
      <c r="I15" s="164">
        <f>SUM(I16:I62)</f>
        <v>6980.58</v>
      </c>
      <c r="J15" s="164"/>
      <c r="K15" s="164">
        <f>SUM(K16:K62)</f>
        <v>38171.879999999997</v>
      </c>
      <c r="L15" s="164"/>
      <c r="M15" s="164">
        <f>SUM(M16:M62)</f>
        <v>0</v>
      </c>
      <c r="N15" s="164"/>
      <c r="O15" s="164">
        <f>SUM(O16:O62)</f>
        <v>2.8</v>
      </c>
      <c r="P15" s="164"/>
      <c r="Q15" s="164">
        <f>SUM(Q16:Q62)</f>
        <v>0</v>
      </c>
      <c r="R15" s="164"/>
      <c r="S15" s="164"/>
      <c r="T15" s="164"/>
      <c r="U15" s="164"/>
      <c r="V15" s="164">
        <f>SUM(V16:V62)</f>
        <v>75.66</v>
      </c>
      <c r="W15" s="164"/>
      <c r="X15" s="164"/>
      <c r="AG15" t="s">
        <v>144</v>
      </c>
    </row>
    <row r="16" spans="1:60" outlineLevel="1" x14ac:dyDescent="0.2">
      <c r="A16" s="171">
        <v>4</v>
      </c>
      <c r="B16" s="172" t="s">
        <v>152</v>
      </c>
      <c r="C16" s="186" t="s">
        <v>153</v>
      </c>
      <c r="D16" s="173" t="s">
        <v>154</v>
      </c>
      <c r="E16" s="174">
        <v>1.08</v>
      </c>
      <c r="F16" s="175"/>
      <c r="G16" s="176">
        <f>ROUND(E16*F16,2)</f>
        <v>0</v>
      </c>
      <c r="H16" s="159">
        <v>27.42</v>
      </c>
      <c r="I16" s="158">
        <f>ROUND(E16*H16,2)</f>
        <v>29.61</v>
      </c>
      <c r="J16" s="159">
        <v>121.08</v>
      </c>
      <c r="K16" s="158">
        <f>ROUND(E16*J16,2)</f>
        <v>130.77000000000001</v>
      </c>
      <c r="L16" s="158">
        <v>15</v>
      </c>
      <c r="M16" s="158">
        <f>G16*(1+L16/100)</f>
        <v>0</v>
      </c>
      <c r="N16" s="158">
        <v>4.8999999999999998E-3</v>
      </c>
      <c r="O16" s="158">
        <f>ROUND(E16*N16,2)</f>
        <v>0.01</v>
      </c>
      <c r="P16" s="158">
        <v>0</v>
      </c>
      <c r="Q16" s="158">
        <f>ROUND(E16*P16,2)</f>
        <v>0</v>
      </c>
      <c r="R16" s="158"/>
      <c r="S16" s="158" t="s">
        <v>148</v>
      </c>
      <c r="T16" s="158" t="s">
        <v>149</v>
      </c>
      <c r="U16" s="158">
        <v>0.25</v>
      </c>
      <c r="V16" s="158">
        <f>ROUND(E16*U16,2)</f>
        <v>0.27</v>
      </c>
      <c r="W16" s="158"/>
      <c r="X16" s="158" t="s">
        <v>150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155</v>
      </c>
      <c r="D17" s="160"/>
      <c r="E17" s="161">
        <v>1.08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156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1">
        <v>5</v>
      </c>
      <c r="B18" s="172" t="s">
        <v>157</v>
      </c>
      <c r="C18" s="186" t="s">
        <v>492</v>
      </c>
      <c r="D18" s="173" t="s">
        <v>154</v>
      </c>
      <c r="E18" s="174">
        <v>54.09</v>
      </c>
      <c r="F18" s="175"/>
      <c r="G18" s="176">
        <f>ROUND(E18*F18,2)</f>
        <v>0</v>
      </c>
      <c r="H18" s="159">
        <v>14.48</v>
      </c>
      <c r="I18" s="158">
        <f>ROUND(E18*H18,2)</f>
        <v>783.22</v>
      </c>
      <c r="J18" s="159">
        <v>98.02</v>
      </c>
      <c r="K18" s="158">
        <f>ROUND(E18*J18,2)</f>
        <v>5301.9</v>
      </c>
      <c r="L18" s="158">
        <v>15</v>
      </c>
      <c r="M18" s="158">
        <f>G18*(1+L18/100)</f>
        <v>0</v>
      </c>
      <c r="N18" s="158">
        <v>6.0899999999999999E-3</v>
      </c>
      <c r="O18" s="158">
        <f>ROUND(E18*N18,2)</f>
        <v>0.33</v>
      </c>
      <c r="P18" s="158">
        <v>0</v>
      </c>
      <c r="Q18" s="158">
        <f>ROUND(E18*P18,2)</f>
        <v>0</v>
      </c>
      <c r="R18" s="158"/>
      <c r="S18" s="158" t="s">
        <v>148</v>
      </c>
      <c r="T18" s="158" t="s">
        <v>149</v>
      </c>
      <c r="U18" s="158">
        <v>0.19273999999999999</v>
      </c>
      <c r="V18" s="158">
        <f>ROUND(E18*U18,2)</f>
        <v>10.43</v>
      </c>
      <c r="W18" s="158"/>
      <c r="X18" s="158" t="s">
        <v>150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151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7" t="s">
        <v>493</v>
      </c>
      <c r="D19" s="160"/>
      <c r="E19" s="161">
        <v>5.22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156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7" t="s">
        <v>494</v>
      </c>
      <c r="D20" s="160"/>
      <c r="E20" s="161">
        <v>6.24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156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162</v>
      </c>
      <c r="D21" s="160"/>
      <c r="E21" s="161">
        <v>4.1399999999999997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156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760</v>
      </c>
      <c r="D22" s="160"/>
      <c r="E22" s="161">
        <v>16.38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156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761</v>
      </c>
      <c r="D23" s="160"/>
      <c r="E23" s="161">
        <v>22.11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156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1">
        <v>6</v>
      </c>
      <c r="B24" s="172" t="s">
        <v>164</v>
      </c>
      <c r="C24" s="186" t="s">
        <v>165</v>
      </c>
      <c r="D24" s="173" t="s">
        <v>154</v>
      </c>
      <c r="E24" s="174">
        <v>3.88</v>
      </c>
      <c r="F24" s="175"/>
      <c r="G24" s="176">
        <f>ROUND(E24*F24,2)</f>
        <v>0</v>
      </c>
      <c r="H24" s="159">
        <v>42.36</v>
      </c>
      <c r="I24" s="158">
        <f>ROUND(E24*H24,2)</f>
        <v>164.36</v>
      </c>
      <c r="J24" s="159">
        <v>289.14</v>
      </c>
      <c r="K24" s="158">
        <f>ROUND(E24*J24,2)</f>
        <v>1121.8599999999999</v>
      </c>
      <c r="L24" s="158">
        <v>15</v>
      </c>
      <c r="M24" s="158">
        <f>G24*(1+L24/100)</f>
        <v>0</v>
      </c>
      <c r="N24" s="158">
        <v>4.4139999999999999E-2</v>
      </c>
      <c r="O24" s="158">
        <f>ROUND(E24*N24,2)</f>
        <v>0.17</v>
      </c>
      <c r="P24" s="158">
        <v>0</v>
      </c>
      <c r="Q24" s="158">
        <f>ROUND(E24*P24,2)</f>
        <v>0</v>
      </c>
      <c r="R24" s="158"/>
      <c r="S24" s="158" t="s">
        <v>148</v>
      </c>
      <c r="T24" s="158" t="s">
        <v>149</v>
      </c>
      <c r="U24" s="158">
        <v>0.6</v>
      </c>
      <c r="V24" s="158">
        <f>ROUND(E24*U24,2)</f>
        <v>2.33</v>
      </c>
      <c r="W24" s="158"/>
      <c r="X24" s="158" t="s">
        <v>150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151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155</v>
      </c>
      <c r="D25" s="160"/>
      <c r="E25" s="161">
        <v>1.08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156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7" t="s">
        <v>166</v>
      </c>
      <c r="D26" s="160"/>
      <c r="E26" s="161">
        <v>2.8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156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7</v>
      </c>
      <c r="B27" s="172" t="s">
        <v>500</v>
      </c>
      <c r="C27" s="186" t="s">
        <v>501</v>
      </c>
      <c r="D27" s="173" t="s">
        <v>154</v>
      </c>
      <c r="E27" s="174">
        <v>28.934000000000001</v>
      </c>
      <c r="F27" s="175"/>
      <c r="G27" s="176">
        <f>ROUND(E27*F27,2)</f>
        <v>0</v>
      </c>
      <c r="H27" s="159">
        <v>46.97</v>
      </c>
      <c r="I27" s="158">
        <f>ROUND(E27*H27,2)</f>
        <v>1359.03</v>
      </c>
      <c r="J27" s="159">
        <v>405.53</v>
      </c>
      <c r="K27" s="158">
        <f>ROUND(E27*J27,2)</f>
        <v>11733.61</v>
      </c>
      <c r="L27" s="158">
        <v>15</v>
      </c>
      <c r="M27" s="158">
        <f>G27*(1+L27/100)</f>
        <v>0</v>
      </c>
      <c r="N27" s="158">
        <v>4.7660000000000001E-2</v>
      </c>
      <c r="O27" s="158">
        <f>ROUND(E27*N27,2)</f>
        <v>1.38</v>
      </c>
      <c r="P27" s="158">
        <v>0</v>
      </c>
      <c r="Q27" s="158">
        <f>ROUND(E27*P27,2)</f>
        <v>0</v>
      </c>
      <c r="R27" s="158"/>
      <c r="S27" s="158" t="s">
        <v>148</v>
      </c>
      <c r="T27" s="158" t="s">
        <v>148</v>
      </c>
      <c r="U27" s="158">
        <v>0.84</v>
      </c>
      <c r="V27" s="158">
        <f>ROUND(E27*U27,2)</f>
        <v>24.3</v>
      </c>
      <c r="W27" s="158"/>
      <c r="X27" s="158" t="s">
        <v>150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151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803</v>
      </c>
      <c r="D28" s="160"/>
      <c r="E28" s="161">
        <v>4.8600000000000003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156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804</v>
      </c>
      <c r="D29" s="160"/>
      <c r="E29" s="161">
        <v>25.65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156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174</v>
      </c>
      <c r="D30" s="160"/>
      <c r="E30" s="161">
        <v>-1.5760000000000001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156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1">
        <v>8</v>
      </c>
      <c r="B31" s="172" t="s">
        <v>503</v>
      </c>
      <c r="C31" s="186" t="s">
        <v>504</v>
      </c>
      <c r="D31" s="173" t="s">
        <v>154</v>
      </c>
      <c r="E31" s="174">
        <v>118.672</v>
      </c>
      <c r="F31" s="175"/>
      <c r="G31" s="176">
        <f>ROUND(E31*F31,2)</f>
        <v>0</v>
      </c>
      <c r="H31" s="159">
        <v>4.97</v>
      </c>
      <c r="I31" s="158">
        <f>ROUND(E31*H31,2)</f>
        <v>589.79999999999995</v>
      </c>
      <c r="J31" s="159">
        <v>87.33</v>
      </c>
      <c r="K31" s="158">
        <f>ROUND(E31*J31,2)</f>
        <v>10363.629999999999</v>
      </c>
      <c r="L31" s="158">
        <v>15</v>
      </c>
      <c r="M31" s="158">
        <f>G31*(1+L31/100)</f>
        <v>0</v>
      </c>
      <c r="N31" s="158">
        <v>5.4299999999999999E-3</v>
      </c>
      <c r="O31" s="158">
        <f>ROUND(E31*N31,2)</f>
        <v>0.64</v>
      </c>
      <c r="P31" s="158">
        <v>0</v>
      </c>
      <c r="Q31" s="158">
        <f>ROUND(E31*P31,2)</f>
        <v>0</v>
      </c>
      <c r="R31" s="158"/>
      <c r="S31" s="158" t="s">
        <v>148</v>
      </c>
      <c r="T31" s="158" t="s">
        <v>149</v>
      </c>
      <c r="U31" s="158">
        <v>0.16941999999999999</v>
      </c>
      <c r="V31" s="158">
        <f>ROUND(E31*U31,2)</f>
        <v>20.11</v>
      </c>
      <c r="W31" s="158"/>
      <c r="X31" s="158" t="s">
        <v>150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151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381</v>
      </c>
      <c r="D32" s="160"/>
      <c r="E32" s="161">
        <v>16.2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156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170</v>
      </c>
      <c r="D33" s="160"/>
      <c r="E33" s="161">
        <v>-3.1520000000000001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156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506</v>
      </c>
      <c r="D34" s="160"/>
      <c r="E34" s="161">
        <v>25.38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156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762</v>
      </c>
      <c r="D35" s="160"/>
      <c r="E35" s="161">
        <v>-7.88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156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507</v>
      </c>
      <c r="D36" s="160"/>
      <c r="E36" s="161">
        <v>27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156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174</v>
      </c>
      <c r="D37" s="160"/>
      <c r="E37" s="161">
        <v>-1.5760000000000001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156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508</v>
      </c>
      <c r="D38" s="160"/>
      <c r="E38" s="161">
        <v>-1.8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156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7" t="s">
        <v>176</v>
      </c>
      <c r="D39" s="160"/>
      <c r="E39" s="161">
        <v>5.04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156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7" t="s">
        <v>763</v>
      </c>
      <c r="D40" s="160"/>
      <c r="E40" s="161">
        <v>43.74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156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175</v>
      </c>
      <c r="D41" s="160"/>
      <c r="E41" s="161">
        <v>-2.25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156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7" t="s">
        <v>764</v>
      </c>
      <c r="D42" s="160"/>
      <c r="E42" s="161">
        <v>54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156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174</v>
      </c>
      <c r="D43" s="160"/>
      <c r="E43" s="161">
        <v>-1.5760000000000001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156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765</v>
      </c>
      <c r="D44" s="160"/>
      <c r="E44" s="161">
        <v>-5.52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156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7" t="s">
        <v>805</v>
      </c>
      <c r="D45" s="160"/>
      <c r="E45" s="161">
        <v>-28.934000000000001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156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1">
        <v>9</v>
      </c>
      <c r="B46" s="172" t="s">
        <v>178</v>
      </c>
      <c r="C46" s="186" t="s">
        <v>179</v>
      </c>
      <c r="D46" s="173" t="s">
        <v>154</v>
      </c>
      <c r="E46" s="174">
        <v>2.7</v>
      </c>
      <c r="F46" s="175"/>
      <c r="G46" s="176">
        <f>ROUND(E46*F46,2)</f>
        <v>0</v>
      </c>
      <c r="H46" s="159">
        <v>148.16999999999999</v>
      </c>
      <c r="I46" s="158">
        <f>ROUND(E46*H46,2)</f>
        <v>400.06</v>
      </c>
      <c r="J46" s="159">
        <v>946.83</v>
      </c>
      <c r="K46" s="158">
        <f>ROUND(E46*J46,2)</f>
        <v>2556.44</v>
      </c>
      <c r="L46" s="158">
        <v>15</v>
      </c>
      <c r="M46" s="158">
        <f>G46*(1+L46/100)</f>
        <v>0</v>
      </c>
      <c r="N46" s="158">
        <v>5.8500000000000003E-2</v>
      </c>
      <c r="O46" s="158">
        <f>ROUND(E46*N46,2)</f>
        <v>0.16</v>
      </c>
      <c r="P46" s="158">
        <v>0</v>
      </c>
      <c r="Q46" s="158">
        <f>ROUND(E46*P46,2)</f>
        <v>0</v>
      </c>
      <c r="R46" s="158"/>
      <c r="S46" s="158" t="s">
        <v>148</v>
      </c>
      <c r="T46" s="158" t="s">
        <v>149</v>
      </c>
      <c r="U46" s="158">
        <v>1.86904</v>
      </c>
      <c r="V46" s="158">
        <f>ROUND(E46*U46,2)</f>
        <v>5.05</v>
      </c>
      <c r="W46" s="158"/>
      <c r="X46" s="158" t="s">
        <v>150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151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806</v>
      </c>
      <c r="D47" s="160"/>
      <c r="E47" s="161">
        <v>0.6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156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7" t="s">
        <v>766</v>
      </c>
      <c r="D48" s="160"/>
      <c r="E48" s="161">
        <v>1.65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156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767</v>
      </c>
      <c r="D49" s="160"/>
      <c r="E49" s="161">
        <v>0.45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156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1">
        <v>10</v>
      </c>
      <c r="B50" s="172" t="s">
        <v>515</v>
      </c>
      <c r="C50" s="186" t="s">
        <v>516</v>
      </c>
      <c r="D50" s="173" t="s">
        <v>154</v>
      </c>
      <c r="E50" s="174">
        <v>28.934000000000001</v>
      </c>
      <c r="F50" s="175"/>
      <c r="G50" s="176">
        <f>ROUND(E50*F50,2)</f>
        <v>0</v>
      </c>
      <c r="H50" s="159">
        <v>84.48</v>
      </c>
      <c r="I50" s="158">
        <f>ROUND(E50*H50,2)</f>
        <v>2444.34</v>
      </c>
      <c r="J50" s="159">
        <v>180.02</v>
      </c>
      <c r="K50" s="158">
        <f>ROUND(E50*J50,2)</f>
        <v>5208.7</v>
      </c>
      <c r="L50" s="158">
        <v>15</v>
      </c>
      <c r="M50" s="158">
        <f>G50*(1+L50/100)</f>
        <v>0</v>
      </c>
      <c r="N50" s="158">
        <v>3.6099999999999999E-3</v>
      </c>
      <c r="O50" s="158">
        <f>ROUND(E50*N50,2)</f>
        <v>0.1</v>
      </c>
      <c r="P50" s="158">
        <v>0</v>
      </c>
      <c r="Q50" s="158">
        <f>ROUND(E50*P50,2)</f>
        <v>0</v>
      </c>
      <c r="R50" s="158"/>
      <c r="S50" s="158" t="s">
        <v>148</v>
      </c>
      <c r="T50" s="158" t="s">
        <v>482</v>
      </c>
      <c r="U50" s="158">
        <v>0.36199999999999999</v>
      </c>
      <c r="V50" s="158">
        <f>ROUND(E50*U50,2)</f>
        <v>10.47</v>
      </c>
      <c r="W50" s="158"/>
      <c r="X50" s="158" t="s">
        <v>150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151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803</v>
      </c>
      <c r="D51" s="160"/>
      <c r="E51" s="161">
        <v>4.8600000000000003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156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7" t="s">
        <v>804</v>
      </c>
      <c r="D52" s="160"/>
      <c r="E52" s="161">
        <v>25.65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156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174</v>
      </c>
      <c r="D53" s="160"/>
      <c r="E53" s="161">
        <v>-1.5760000000000001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156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1">
        <v>11</v>
      </c>
      <c r="B54" s="172" t="s">
        <v>181</v>
      </c>
      <c r="C54" s="186" t="s">
        <v>182</v>
      </c>
      <c r="D54" s="173" t="s">
        <v>154</v>
      </c>
      <c r="E54" s="174">
        <v>30.013999999999999</v>
      </c>
      <c r="F54" s="175"/>
      <c r="G54" s="176">
        <f>ROUND(E54*F54,2)</f>
        <v>0</v>
      </c>
      <c r="H54" s="159">
        <v>40.32</v>
      </c>
      <c r="I54" s="158">
        <f>ROUND(E54*H54,2)</f>
        <v>1210.1600000000001</v>
      </c>
      <c r="J54" s="159">
        <v>42.88</v>
      </c>
      <c r="K54" s="158">
        <f>ROUND(E54*J54,2)</f>
        <v>1287</v>
      </c>
      <c r="L54" s="158">
        <v>15</v>
      </c>
      <c r="M54" s="158">
        <f>G54*(1+L54/100)</f>
        <v>0</v>
      </c>
      <c r="N54" s="158">
        <v>2.5999999999999998E-4</v>
      </c>
      <c r="O54" s="158">
        <f>ROUND(E54*N54,2)</f>
        <v>0.01</v>
      </c>
      <c r="P54" s="158">
        <v>0</v>
      </c>
      <c r="Q54" s="158">
        <f>ROUND(E54*P54,2)</f>
        <v>0</v>
      </c>
      <c r="R54" s="158"/>
      <c r="S54" s="158" t="s">
        <v>148</v>
      </c>
      <c r="T54" s="158" t="s">
        <v>149</v>
      </c>
      <c r="U54" s="158">
        <v>0.09</v>
      </c>
      <c r="V54" s="158">
        <f>ROUND(E54*U54,2)</f>
        <v>2.7</v>
      </c>
      <c r="W54" s="158"/>
      <c r="X54" s="158" t="s">
        <v>150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151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155</v>
      </c>
      <c r="D55" s="160"/>
      <c r="E55" s="161">
        <v>1.08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156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803</v>
      </c>
      <c r="D56" s="160"/>
      <c r="E56" s="161">
        <v>4.8600000000000003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156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7" t="s">
        <v>804</v>
      </c>
      <c r="D57" s="160"/>
      <c r="E57" s="161">
        <v>25.65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156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7" t="s">
        <v>174</v>
      </c>
      <c r="D58" s="160"/>
      <c r="E58" s="161">
        <v>-1.5760000000000001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156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1">
        <v>12</v>
      </c>
      <c r="B59" s="172" t="s">
        <v>183</v>
      </c>
      <c r="C59" s="186" t="s">
        <v>184</v>
      </c>
      <c r="D59" s="173" t="s">
        <v>154</v>
      </c>
      <c r="E59" s="174">
        <v>9.57</v>
      </c>
      <c r="F59" s="175"/>
      <c r="G59" s="176">
        <f>ROUND(E59*F59,2)</f>
        <v>0</v>
      </c>
      <c r="H59" s="159">
        <v>0</v>
      </c>
      <c r="I59" s="158">
        <f>ROUND(E59*H59,2)</f>
        <v>0</v>
      </c>
      <c r="J59" s="159">
        <v>48.9</v>
      </c>
      <c r="K59" s="158">
        <f>ROUND(E59*J59,2)</f>
        <v>467.97</v>
      </c>
      <c r="L59" s="158">
        <v>15</v>
      </c>
      <c r="M59" s="158">
        <f>G59*(1+L59/100)</f>
        <v>0</v>
      </c>
      <c r="N59" s="158">
        <v>4.0000000000000003E-5</v>
      </c>
      <c r="O59" s="158">
        <f>ROUND(E59*N59,2)</f>
        <v>0</v>
      </c>
      <c r="P59" s="158">
        <v>0</v>
      </c>
      <c r="Q59" s="158">
        <f>ROUND(E59*P59,2)</f>
        <v>0</v>
      </c>
      <c r="R59" s="158"/>
      <c r="S59" s="158" t="s">
        <v>148</v>
      </c>
      <c r="T59" s="158" t="s">
        <v>149</v>
      </c>
      <c r="U59" s="158">
        <v>0</v>
      </c>
      <c r="V59" s="158">
        <f>ROUND(E59*U59,2)</f>
        <v>0</v>
      </c>
      <c r="W59" s="158"/>
      <c r="X59" s="158" t="s">
        <v>185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186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7" t="s">
        <v>188</v>
      </c>
      <c r="D60" s="160"/>
      <c r="E60" s="161">
        <v>2.25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156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7" t="s">
        <v>187</v>
      </c>
      <c r="D61" s="160"/>
      <c r="E61" s="161">
        <v>1.8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156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7" t="s">
        <v>768</v>
      </c>
      <c r="D62" s="160"/>
      <c r="E62" s="161">
        <v>5.52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156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5.5" x14ac:dyDescent="0.2">
      <c r="A63" s="165" t="s">
        <v>143</v>
      </c>
      <c r="B63" s="166" t="s">
        <v>69</v>
      </c>
      <c r="C63" s="184" t="s">
        <v>70</v>
      </c>
      <c r="D63" s="167"/>
      <c r="E63" s="168"/>
      <c r="F63" s="169"/>
      <c r="G63" s="170">
        <f>SUMIF(AG64:AG70,"&lt;&gt;NOR",G64:G70)</f>
        <v>0</v>
      </c>
      <c r="H63" s="164"/>
      <c r="I63" s="164">
        <f>SUM(I64:I70)</f>
        <v>80.55</v>
      </c>
      <c r="J63" s="164"/>
      <c r="K63" s="164">
        <f>SUM(K64:K70)</f>
        <v>6876.2</v>
      </c>
      <c r="L63" s="164"/>
      <c r="M63" s="164">
        <f>SUM(M64:M70)</f>
        <v>0</v>
      </c>
      <c r="N63" s="164"/>
      <c r="O63" s="164">
        <f>SUM(O64:O70)</f>
        <v>0</v>
      </c>
      <c r="P63" s="164"/>
      <c r="Q63" s="164">
        <f>SUM(Q64:Q70)</f>
        <v>0</v>
      </c>
      <c r="R63" s="164"/>
      <c r="S63" s="164"/>
      <c r="T63" s="164"/>
      <c r="U63" s="164"/>
      <c r="V63" s="164">
        <f>SUM(V64:V70)</f>
        <v>17.350000000000001</v>
      </c>
      <c r="W63" s="164"/>
      <c r="X63" s="164"/>
      <c r="AG63" t="s">
        <v>144</v>
      </c>
    </row>
    <row r="64" spans="1:60" outlineLevel="1" x14ac:dyDescent="0.2">
      <c r="A64" s="171">
        <v>13</v>
      </c>
      <c r="B64" s="172" t="s">
        <v>189</v>
      </c>
      <c r="C64" s="186" t="s">
        <v>190</v>
      </c>
      <c r="D64" s="173" t="s">
        <v>154</v>
      </c>
      <c r="E64" s="174">
        <v>56.33</v>
      </c>
      <c r="F64" s="175"/>
      <c r="G64" s="176">
        <f>ROUND(E64*F64,2)</f>
        <v>0</v>
      </c>
      <c r="H64" s="159">
        <v>1.43</v>
      </c>
      <c r="I64" s="158">
        <f>ROUND(E64*H64,2)</f>
        <v>80.55</v>
      </c>
      <c r="J64" s="159">
        <v>122.07</v>
      </c>
      <c r="K64" s="158">
        <f>ROUND(E64*J64,2)</f>
        <v>6876.2</v>
      </c>
      <c r="L64" s="158">
        <v>15</v>
      </c>
      <c r="M64" s="158">
        <f>G64*(1+L64/100)</f>
        <v>0</v>
      </c>
      <c r="N64" s="158">
        <v>4.0000000000000003E-5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148</v>
      </c>
      <c r="T64" s="158" t="s">
        <v>149</v>
      </c>
      <c r="U64" s="158">
        <v>0.308</v>
      </c>
      <c r="V64" s="158">
        <f>ROUND(E64*U64,2)</f>
        <v>17.350000000000001</v>
      </c>
      <c r="W64" s="158"/>
      <c r="X64" s="158" t="s">
        <v>150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151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7" t="s">
        <v>191</v>
      </c>
      <c r="D65" s="160"/>
      <c r="E65" s="161">
        <v>2.2400000000000002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156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493</v>
      </c>
      <c r="D66" s="160"/>
      <c r="E66" s="161">
        <v>5.22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156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7" t="s">
        <v>494</v>
      </c>
      <c r="D67" s="160"/>
      <c r="E67" s="161">
        <v>6.24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156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7" t="s">
        <v>162</v>
      </c>
      <c r="D68" s="160"/>
      <c r="E68" s="161">
        <v>4.1399999999999997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156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760</v>
      </c>
      <c r="D69" s="160"/>
      <c r="E69" s="161">
        <v>16.38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156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7" t="s">
        <v>761</v>
      </c>
      <c r="D70" s="160"/>
      <c r="E70" s="161">
        <v>22.11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156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5" t="s">
        <v>143</v>
      </c>
      <c r="B71" s="166" t="s">
        <v>71</v>
      </c>
      <c r="C71" s="184" t="s">
        <v>72</v>
      </c>
      <c r="D71" s="167"/>
      <c r="E71" s="168"/>
      <c r="F71" s="169"/>
      <c r="G71" s="170">
        <f>SUMIF(AG72:AG104,"&lt;&gt;NOR",G72:G104)</f>
        <v>0</v>
      </c>
      <c r="H71" s="164"/>
      <c r="I71" s="164">
        <f>SUM(I72:I104)</f>
        <v>961.63000000000011</v>
      </c>
      <c r="J71" s="164"/>
      <c r="K71" s="164">
        <f>SUM(K72:K104)</f>
        <v>13209.29</v>
      </c>
      <c r="L71" s="164"/>
      <c r="M71" s="164">
        <f>SUM(M72:M104)</f>
        <v>0</v>
      </c>
      <c r="N71" s="164"/>
      <c r="O71" s="164">
        <f>SUM(O72:O104)</f>
        <v>0.02</v>
      </c>
      <c r="P71" s="164"/>
      <c r="Q71" s="164">
        <f>SUM(Q72:Q104)</f>
        <v>2.4800000000000004</v>
      </c>
      <c r="R71" s="164"/>
      <c r="S71" s="164"/>
      <c r="T71" s="164"/>
      <c r="U71" s="164"/>
      <c r="V71" s="164">
        <f>SUM(V72:V104)</f>
        <v>32.74</v>
      </c>
      <c r="W71" s="164"/>
      <c r="X71" s="164"/>
      <c r="AG71" t="s">
        <v>144</v>
      </c>
    </row>
    <row r="72" spans="1:60" outlineLevel="1" x14ac:dyDescent="0.2">
      <c r="A72" s="177">
        <v>14</v>
      </c>
      <c r="B72" s="178" t="s">
        <v>193</v>
      </c>
      <c r="C72" s="185" t="s">
        <v>194</v>
      </c>
      <c r="D72" s="179" t="s">
        <v>195</v>
      </c>
      <c r="E72" s="180">
        <v>5</v>
      </c>
      <c r="F72" s="181"/>
      <c r="G72" s="182">
        <f>ROUND(E72*F72,2)</f>
        <v>0</v>
      </c>
      <c r="H72" s="159">
        <v>0</v>
      </c>
      <c r="I72" s="158">
        <f>ROUND(E72*H72,2)</f>
        <v>0</v>
      </c>
      <c r="J72" s="159">
        <v>17.600000000000001</v>
      </c>
      <c r="K72" s="158">
        <f>ROUND(E72*J72,2)</f>
        <v>88</v>
      </c>
      <c r="L72" s="158">
        <v>15</v>
      </c>
      <c r="M72" s="158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8"/>
      <c r="S72" s="158" t="s">
        <v>148</v>
      </c>
      <c r="T72" s="158" t="s">
        <v>149</v>
      </c>
      <c r="U72" s="158">
        <v>0.05</v>
      </c>
      <c r="V72" s="158">
        <f>ROUND(E72*U72,2)</f>
        <v>0.25</v>
      </c>
      <c r="W72" s="158"/>
      <c r="X72" s="158" t="s">
        <v>150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151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7">
        <v>15</v>
      </c>
      <c r="B73" s="178" t="s">
        <v>807</v>
      </c>
      <c r="C73" s="185" t="s">
        <v>808</v>
      </c>
      <c r="D73" s="179" t="s">
        <v>198</v>
      </c>
      <c r="E73" s="180">
        <v>6</v>
      </c>
      <c r="F73" s="181"/>
      <c r="G73" s="182">
        <f>ROUND(E73*F73,2)</f>
        <v>0</v>
      </c>
      <c r="H73" s="159">
        <v>13.06</v>
      </c>
      <c r="I73" s="158">
        <f>ROUND(E73*H73,2)</f>
        <v>78.36</v>
      </c>
      <c r="J73" s="159">
        <v>109.44</v>
      </c>
      <c r="K73" s="158">
        <f>ROUND(E73*J73,2)</f>
        <v>656.64</v>
      </c>
      <c r="L73" s="158">
        <v>15</v>
      </c>
      <c r="M73" s="158">
        <f>G73*(1+L73/100)</f>
        <v>0</v>
      </c>
      <c r="N73" s="158">
        <v>4.8999999999999998E-4</v>
      </c>
      <c r="O73" s="158">
        <f>ROUND(E73*N73,2)</f>
        <v>0</v>
      </c>
      <c r="P73" s="158">
        <v>1.2999999999999999E-2</v>
      </c>
      <c r="Q73" s="158">
        <f>ROUND(E73*P73,2)</f>
        <v>0.08</v>
      </c>
      <c r="R73" s="158"/>
      <c r="S73" s="158" t="s">
        <v>148</v>
      </c>
      <c r="T73" s="158" t="s">
        <v>148</v>
      </c>
      <c r="U73" s="158">
        <v>0.30099999999999999</v>
      </c>
      <c r="V73" s="158">
        <f>ROUND(E73*U73,2)</f>
        <v>1.81</v>
      </c>
      <c r="W73" s="158"/>
      <c r="X73" s="158" t="s">
        <v>150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151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7">
        <v>16</v>
      </c>
      <c r="B74" s="178" t="s">
        <v>196</v>
      </c>
      <c r="C74" s="185" t="s">
        <v>197</v>
      </c>
      <c r="D74" s="179" t="s">
        <v>198</v>
      </c>
      <c r="E74" s="180">
        <v>55</v>
      </c>
      <c r="F74" s="181"/>
      <c r="G74" s="182">
        <f>ROUND(E74*F74,2)</f>
        <v>0</v>
      </c>
      <c r="H74" s="159">
        <v>12.67</v>
      </c>
      <c r="I74" s="158">
        <f>ROUND(E74*H74,2)</f>
        <v>696.85</v>
      </c>
      <c r="J74" s="159">
        <v>102.83</v>
      </c>
      <c r="K74" s="158">
        <f>ROUND(E74*J74,2)</f>
        <v>5655.65</v>
      </c>
      <c r="L74" s="158">
        <v>15</v>
      </c>
      <c r="M74" s="158">
        <f>G74*(1+L74/100)</f>
        <v>0</v>
      </c>
      <c r="N74" s="158">
        <v>0</v>
      </c>
      <c r="O74" s="158">
        <f>ROUND(E74*N74,2)</f>
        <v>0</v>
      </c>
      <c r="P74" s="158">
        <v>2.16E-3</v>
      </c>
      <c r="Q74" s="158">
        <f>ROUND(E74*P74,2)</f>
        <v>0.12</v>
      </c>
      <c r="R74" s="158"/>
      <c r="S74" s="158" t="s">
        <v>148</v>
      </c>
      <c r="T74" s="158" t="s">
        <v>149</v>
      </c>
      <c r="U74" s="158">
        <v>0.26500000000000001</v>
      </c>
      <c r="V74" s="158">
        <f>ROUND(E74*U74,2)</f>
        <v>14.58</v>
      </c>
      <c r="W74" s="158"/>
      <c r="X74" s="158" t="s">
        <v>150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151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7">
        <v>17</v>
      </c>
      <c r="B75" s="178" t="s">
        <v>554</v>
      </c>
      <c r="C75" s="185" t="s">
        <v>555</v>
      </c>
      <c r="D75" s="179" t="s">
        <v>198</v>
      </c>
      <c r="E75" s="180">
        <v>15</v>
      </c>
      <c r="F75" s="181"/>
      <c r="G75" s="182">
        <f>ROUND(E75*F75,2)</f>
        <v>0</v>
      </c>
      <c r="H75" s="159">
        <v>11.38</v>
      </c>
      <c r="I75" s="158">
        <f>ROUND(E75*H75,2)</f>
        <v>170.7</v>
      </c>
      <c r="J75" s="159">
        <v>44.22</v>
      </c>
      <c r="K75" s="158">
        <f>ROUND(E75*J75,2)</f>
        <v>663.3</v>
      </c>
      <c r="L75" s="158">
        <v>15</v>
      </c>
      <c r="M75" s="158">
        <f>G75*(1+L75/100)</f>
        <v>0</v>
      </c>
      <c r="N75" s="158">
        <v>4.8999999999999998E-4</v>
      </c>
      <c r="O75" s="158">
        <f>ROUND(E75*N75,2)</f>
        <v>0.01</v>
      </c>
      <c r="P75" s="158">
        <v>1E-3</v>
      </c>
      <c r="Q75" s="158">
        <f>ROUND(E75*P75,2)</f>
        <v>0.02</v>
      </c>
      <c r="R75" s="158"/>
      <c r="S75" s="158" t="s">
        <v>148</v>
      </c>
      <c r="T75" s="158" t="s">
        <v>149</v>
      </c>
      <c r="U75" s="158">
        <v>0.111</v>
      </c>
      <c r="V75" s="158">
        <f>ROUND(E75*U75,2)</f>
        <v>1.67</v>
      </c>
      <c r="W75" s="158"/>
      <c r="X75" s="158" t="s">
        <v>150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151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1">
        <v>18</v>
      </c>
      <c r="B76" s="172" t="s">
        <v>199</v>
      </c>
      <c r="C76" s="186" t="s">
        <v>556</v>
      </c>
      <c r="D76" s="173" t="s">
        <v>154</v>
      </c>
      <c r="E76" s="174">
        <v>54.09</v>
      </c>
      <c r="F76" s="175"/>
      <c r="G76" s="176">
        <f>ROUND(E76*F76,2)</f>
        <v>0</v>
      </c>
      <c r="H76" s="159">
        <v>0</v>
      </c>
      <c r="I76" s="158">
        <f>ROUND(E76*H76,2)</f>
        <v>0</v>
      </c>
      <c r="J76" s="159">
        <v>10.5</v>
      </c>
      <c r="K76" s="158">
        <f>ROUND(E76*J76,2)</f>
        <v>567.95000000000005</v>
      </c>
      <c r="L76" s="158">
        <v>15</v>
      </c>
      <c r="M76" s="158">
        <f>G76*(1+L76/100)</f>
        <v>0</v>
      </c>
      <c r="N76" s="158">
        <v>0</v>
      </c>
      <c r="O76" s="158">
        <f>ROUND(E76*N76,2)</f>
        <v>0</v>
      </c>
      <c r="P76" s="158">
        <v>4.0000000000000001E-3</v>
      </c>
      <c r="Q76" s="158">
        <f>ROUND(E76*P76,2)</f>
        <v>0.22</v>
      </c>
      <c r="R76" s="158"/>
      <c r="S76" s="158" t="s">
        <v>148</v>
      </c>
      <c r="T76" s="158" t="s">
        <v>149</v>
      </c>
      <c r="U76" s="158">
        <v>0.03</v>
      </c>
      <c r="V76" s="158">
        <f>ROUND(E76*U76,2)</f>
        <v>1.62</v>
      </c>
      <c r="W76" s="158"/>
      <c r="X76" s="158" t="s">
        <v>150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151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7" t="s">
        <v>493</v>
      </c>
      <c r="D77" s="160"/>
      <c r="E77" s="161">
        <v>5.22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156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7" t="s">
        <v>494</v>
      </c>
      <c r="D78" s="160"/>
      <c r="E78" s="161">
        <v>6.24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156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162</v>
      </c>
      <c r="D79" s="160"/>
      <c r="E79" s="161">
        <v>4.1399999999999997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156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7" t="s">
        <v>760</v>
      </c>
      <c r="D80" s="160"/>
      <c r="E80" s="161">
        <v>16.38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156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761</v>
      </c>
      <c r="D81" s="160"/>
      <c r="E81" s="161">
        <v>22.11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156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1">
        <v>19</v>
      </c>
      <c r="B82" s="172" t="s">
        <v>201</v>
      </c>
      <c r="C82" s="186" t="s">
        <v>557</v>
      </c>
      <c r="D82" s="173" t="s">
        <v>154</v>
      </c>
      <c r="E82" s="174">
        <v>118.672</v>
      </c>
      <c r="F82" s="175"/>
      <c r="G82" s="176">
        <f>ROUND(E82*F82,2)</f>
        <v>0</v>
      </c>
      <c r="H82" s="159">
        <v>0</v>
      </c>
      <c r="I82" s="158">
        <f>ROUND(E82*H82,2)</f>
        <v>0</v>
      </c>
      <c r="J82" s="159">
        <v>10.5</v>
      </c>
      <c r="K82" s="158">
        <f>ROUND(E82*J82,2)</f>
        <v>1246.06</v>
      </c>
      <c r="L82" s="158">
        <v>15</v>
      </c>
      <c r="M82" s="158">
        <f>G82*(1+L82/100)</f>
        <v>0</v>
      </c>
      <c r="N82" s="158">
        <v>0</v>
      </c>
      <c r="O82" s="158">
        <f>ROUND(E82*N82,2)</f>
        <v>0</v>
      </c>
      <c r="P82" s="158">
        <v>4.0000000000000001E-3</v>
      </c>
      <c r="Q82" s="158">
        <f>ROUND(E82*P82,2)</f>
        <v>0.47</v>
      </c>
      <c r="R82" s="158"/>
      <c r="S82" s="158" t="s">
        <v>148</v>
      </c>
      <c r="T82" s="158" t="s">
        <v>149</v>
      </c>
      <c r="U82" s="158">
        <v>0.03</v>
      </c>
      <c r="V82" s="158">
        <f>ROUND(E82*U82,2)</f>
        <v>3.56</v>
      </c>
      <c r="W82" s="158"/>
      <c r="X82" s="158" t="s">
        <v>150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151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7" t="s">
        <v>381</v>
      </c>
      <c r="D83" s="160"/>
      <c r="E83" s="161">
        <v>16.2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156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7" t="s">
        <v>170</v>
      </c>
      <c r="D84" s="160"/>
      <c r="E84" s="161">
        <v>-3.1520000000000001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156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506</v>
      </c>
      <c r="D85" s="160"/>
      <c r="E85" s="161">
        <v>25.38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156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7" t="s">
        <v>762</v>
      </c>
      <c r="D86" s="160"/>
      <c r="E86" s="161">
        <v>-7.88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156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507</v>
      </c>
      <c r="D87" s="160"/>
      <c r="E87" s="161">
        <v>27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156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174</v>
      </c>
      <c r="D88" s="160"/>
      <c r="E88" s="161">
        <v>-1.5760000000000001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156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7" t="s">
        <v>508</v>
      </c>
      <c r="D89" s="160"/>
      <c r="E89" s="161">
        <v>-1.8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156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7" t="s">
        <v>176</v>
      </c>
      <c r="D90" s="160"/>
      <c r="E90" s="161">
        <v>5.04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156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7" t="s">
        <v>763</v>
      </c>
      <c r="D91" s="160"/>
      <c r="E91" s="161">
        <v>43.74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156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7" t="s">
        <v>175</v>
      </c>
      <c r="D92" s="160"/>
      <c r="E92" s="161">
        <v>-2.25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156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764</v>
      </c>
      <c r="D93" s="160"/>
      <c r="E93" s="161">
        <v>54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156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7" t="s">
        <v>174</v>
      </c>
      <c r="D94" s="160"/>
      <c r="E94" s="161">
        <v>-1.5760000000000001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156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7" t="s">
        <v>765</v>
      </c>
      <c r="D95" s="160"/>
      <c r="E95" s="161">
        <v>-5.52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156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7" t="s">
        <v>805</v>
      </c>
      <c r="D96" s="160"/>
      <c r="E96" s="161">
        <v>-28.934000000000001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156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1">
        <v>20</v>
      </c>
      <c r="B97" s="172" t="s">
        <v>558</v>
      </c>
      <c r="C97" s="186" t="s">
        <v>559</v>
      </c>
      <c r="D97" s="173" t="s">
        <v>154</v>
      </c>
      <c r="E97" s="174">
        <v>28.934000000000001</v>
      </c>
      <c r="F97" s="175"/>
      <c r="G97" s="176">
        <f>ROUND(E97*F97,2)</f>
        <v>0</v>
      </c>
      <c r="H97" s="159">
        <v>0</v>
      </c>
      <c r="I97" s="158">
        <f>ROUND(E97*H97,2)</f>
        <v>0</v>
      </c>
      <c r="J97" s="159">
        <v>91.3</v>
      </c>
      <c r="K97" s="158">
        <f>ROUND(E97*J97,2)</f>
        <v>2641.67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4.5999999999999999E-2</v>
      </c>
      <c r="Q97" s="158">
        <f>ROUND(E97*P97,2)</f>
        <v>1.33</v>
      </c>
      <c r="R97" s="158"/>
      <c r="S97" s="158" t="s">
        <v>148</v>
      </c>
      <c r="T97" s="158" t="s">
        <v>148</v>
      </c>
      <c r="U97" s="158">
        <v>0.26</v>
      </c>
      <c r="V97" s="158">
        <f>ROUND(E97*U97,2)</f>
        <v>7.52</v>
      </c>
      <c r="W97" s="158"/>
      <c r="X97" s="158" t="s">
        <v>150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151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7" t="s">
        <v>803</v>
      </c>
      <c r="D98" s="160"/>
      <c r="E98" s="161">
        <v>4.8600000000000003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156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7" t="s">
        <v>804</v>
      </c>
      <c r="D99" s="160"/>
      <c r="E99" s="161">
        <v>25.65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156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7" t="s">
        <v>174</v>
      </c>
      <c r="D100" s="160"/>
      <c r="E100" s="161">
        <v>-1.5760000000000001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156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7">
        <v>21</v>
      </c>
      <c r="B101" s="178" t="s">
        <v>203</v>
      </c>
      <c r="C101" s="185" t="s">
        <v>204</v>
      </c>
      <c r="D101" s="179" t="s">
        <v>195</v>
      </c>
      <c r="E101" s="180">
        <v>4</v>
      </c>
      <c r="F101" s="181"/>
      <c r="G101" s="182">
        <f>ROUND(E101*F101,2)</f>
        <v>0</v>
      </c>
      <c r="H101" s="159">
        <v>3.93</v>
      </c>
      <c r="I101" s="158">
        <f>ROUND(E101*H101,2)</f>
        <v>15.72</v>
      </c>
      <c r="J101" s="159">
        <v>194.07</v>
      </c>
      <c r="K101" s="158">
        <f>ROUND(E101*J101,2)</f>
        <v>776.28</v>
      </c>
      <c r="L101" s="158">
        <v>15</v>
      </c>
      <c r="M101" s="158">
        <f>G101*(1+L101/100)</f>
        <v>0</v>
      </c>
      <c r="N101" s="158">
        <v>3.6700000000000001E-3</v>
      </c>
      <c r="O101" s="158">
        <f>ROUND(E101*N101,2)</f>
        <v>0.01</v>
      </c>
      <c r="P101" s="158">
        <v>0</v>
      </c>
      <c r="Q101" s="158">
        <f>ROUND(E101*P101,2)</f>
        <v>0</v>
      </c>
      <c r="R101" s="158"/>
      <c r="S101" s="158" t="s">
        <v>148</v>
      </c>
      <c r="T101" s="158" t="s">
        <v>149</v>
      </c>
      <c r="U101" s="158">
        <v>0.433</v>
      </c>
      <c r="V101" s="158">
        <f>ROUND(E101*U101,2)</f>
        <v>1.73</v>
      </c>
      <c r="W101" s="158"/>
      <c r="X101" s="158" t="s">
        <v>150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151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71">
        <v>22</v>
      </c>
      <c r="B102" s="172" t="s">
        <v>205</v>
      </c>
      <c r="C102" s="186" t="s">
        <v>206</v>
      </c>
      <c r="D102" s="173" t="s">
        <v>154</v>
      </c>
      <c r="E102" s="174">
        <v>3.88</v>
      </c>
      <c r="F102" s="175"/>
      <c r="G102" s="176">
        <f>ROUND(E102*F102,2)</f>
        <v>0</v>
      </c>
      <c r="H102" s="159">
        <v>0</v>
      </c>
      <c r="I102" s="158">
        <f>ROUND(E102*H102,2)</f>
        <v>0</v>
      </c>
      <c r="J102" s="159">
        <v>235.5</v>
      </c>
      <c r="K102" s="158">
        <f>ROUND(E102*J102,2)</f>
        <v>913.74</v>
      </c>
      <c r="L102" s="158">
        <v>15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6.0999999999999999E-2</v>
      </c>
      <c r="Q102" s="158">
        <f>ROUND(E102*P102,2)</f>
        <v>0.24</v>
      </c>
      <c r="R102" s="158"/>
      <c r="S102" s="158" t="s">
        <v>148</v>
      </c>
      <c r="T102" s="158" t="s">
        <v>149</v>
      </c>
      <c r="U102" s="158">
        <v>0</v>
      </c>
      <c r="V102" s="158">
        <f>ROUND(E102*U102,2)</f>
        <v>0</v>
      </c>
      <c r="W102" s="158"/>
      <c r="X102" s="158" t="s">
        <v>185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186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7" t="s">
        <v>155</v>
      </c>
      <c r="D103" s="160"/>
      <c r="E103" s="161">
        <v>1.08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156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7" t="s">
        <v>166</v>
      </c>
      <c r="D104" s="160"/>
      <c r="E104" s="161">
        <v>2.8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156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5" t="s">
        <v>143</v>
      </c>
      <c r="B105" s="166" t="s">
        <v>73</v>
      </c>
      <c r="C105" s="184" t="s">
        <v>74</v>
      </c>
      <c r="D105" s="167"/>
      <c r="E105" s="168"/>
      <c r="F105" s="169"/>
      <c r="G105" s="170">
        <f>SUMIF(AG106:AG106,"&lt;&gt;NOR",G106:G106)</f>
        <v>0</v>
      </c>
      <c r="H105" s="164"/>
      <c r="I105" s="164">
        <f>SUM(I106:I106)</f>
        <v>0</v>
      </c>
      <c r="J105" s="164"/>
      <c r="K105" s="164">
        <f>SUM(K106:K106)</f>
        <v>1123.3699999999999</v>
      </c>
      <c r="L105" s="164"/>
      <c r="M105" s="164">
        <f>SUM(M106:M106)</f>
        <v>0</v>
      </c>
      <c r="N105" s="164"/>
      <c r="O105" s="164">
        <f>SUM(O106:O106)</f>
        <v>0</v>
      </c>
      <c r="P105" s="164"/>
      <c r="Q105" s="164">
        <f>SUM(Q106:Q106)</f>
        <v>0</v>
      </c>
      <c r="R105" s="164"/>
      <c r="S105" s="164"/>
      <c r="T105" s="164"/>
      <c r="U105" s="164"/>
      <c r="V105" s="164">
        <f>SUM(V106:V106)</f>
        <v>2.7</v>
      </c>
      <c r="W105" s="164"/>
      <c r="X105" s="164"/>
      <c r="AG105" t="s">
        <v>144</v>
      </c>
    </row>
    <row r="106" spans="1:60" outlineLevel="1" x14ac:dyDescent="0.2">
      <c r="A106" s="177">
        <v>23</v>
      </c>
      <c r="B106" s="178" t="s">
        <v>207</v>
      </c>
      <c r="C106" s="185" t="s">
        <v>208</v>
      </c>
      <c r="D106" s="179" t="s">
        <v>209</v>
      </c>
      <c r="E106" s="180">
        <v>2.8767499999999999</v>
      </c>
      <c r="F106" s="181"/>
      <c r="G106" s="182">
        <f>ROUND(E106*F106,2)</f>
        <v>0</v>
      </c>
      <c r="H106" s="159">
        <v>0</v>
      </c>
      <c r="I106" s="158">
        <f>ROUND(E106*H106,2)</f>
        <v>0</v>
      </c>
      <c r="J106" s="159">
        <v>390.5</v>
      </c>
      <c r="K106" s="158">
        <f>ROUND(E106*J106,2)</f>
        <v>1123.3699999999999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148</v>
      </c>
      <c r="T106" s="158" t="s">
        <v>149</v>
      </c>
      <c r="U106" s="158">
        <v>0.9385</v>
      </c>
      <c r="V106" s="158">
        <f>ROUND(E106*U106,2)</f>
        <v>2.7</v>
      </c>
      <c r="W106" s="158"/>
      <c r="X106" s="158" t="s">
        <v>210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211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">
      <c r="A107" s="165" t="s">
        <v>143</v>
      </c>
      <c r="B107" s="166" t="s">
        <v>77</v>
      </c>
      <c r="C107" s="184" t="s">
        <v>78</v>
      </c>
      <c r="D107" s="167"/>
      <c r="E107" s="168"/>
      <c r="F107" s="169"/>
      <c r="G107" s="170">
        <f>SUMIF(AG108:AG108,"&lt;&gt;NOR",G108:G108)</f>
        <v>0</v>
      </c>
      <c r="H107" s="164"/>
      <c r="I107" s="164">
        <f>SUM(I108:I108)</f>
        <v>0</v>
      </c>
      <c r="J107" s="164"/>
      <c r="K107" s="164">
        <f>SUM(K108:K108)</f>
        <v>500</v>
      </c>
      <c r="L107" s="164"/>
      <c r="M107" s="164">
        <f>SUM(M108:M108)</f>
        <v>0</v>
      </c>
      <c r="N107" s="164"/>
      <c r="O107" s="164">
        <f>SUM(O108:O108)</f>
        <v>0</v>
      </c>
      <c r="P107" s="164"/>
      <c r="Q107" s="164">
        <f>SUM(Q108:Q108)</f>
        <v>0</v>
      </c>
      <c r="R107" s="164"/>
      <c r="S107" s="164"/>
      <c r="T107" s="164"/>
      <c r="U107" s="164"/>
      <c r="V107" s="164">
        <f>SUM(V108:V108)</f>
        <v>0.16</v>
      </c>
      <c r="W107" s="164"/>
      <c r="X107" s="164"/>
      <c r="AG107" t="s">
        <v>144</v>
      </c>
    </row>
    <row r="108" spans="1:60" ht="22.5" outlineLevel="1" x14ac:dyDescent="0.2">
      <c r="A108" s="177">
        <v>24</v>
      </c>
      <c r="B108" s="178" t="s">
        <v>212</v>
      </c>
      <c r="C108" s="185" t="s">
        <v>213</v>
      </c>
      <c r="D108" s="179" t="s">
        <v>214</v>
      </c>
      <c r="E108" s="180">
        <v>1</v>
      </c>
      <c r="F108" s="181"/>
      <c r="G108" s="182">
        <f>ROUND(E108*F108,2)</f>
        <v>0</v>
      </c>
      <c r="H108" s="159">
        <v>0</v>
      </c>
      <c r="I108" s="158">
        <f>ROUND(E108*H108,2)</f>
        <v>0</v>
      </c>
      <c r="J108" s="159">
        <v>500</v>
      </c>
      <c r="K108" s="158">
        <f>ROUND(E108*J108,2)</f>
        <v>500</v>
      </c>
      <c r="L108" s="158">
        <v>15</v>
      </c>
      <c r="M108" s="158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215</v>
      </c>
      <c r="T108" s="158" t="s">
        <v>149</v>
      </c>
      <c r="U108" s="158">
        <v>0.157</v>
      </c>
      <c r="V108" s="158">
        <f>ROUND(E108*U108,2)</f>
        <v>0.16</v>
      </c>
      <c r="W108" s="158"/>
      <c r="X108" s="158" t="s">
        <v>150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151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5" t="s">
        <v>143</v>
      </c>
      <c r="B109" s="166" t="s">
        <v>79</v>
      </c>
      <c r="C109" s="184" t="s">
        <v>80</v>
      </c>
      <c r="D109" s="167"/>
      <c r="E109" s="168"/>
      <c r="F109" s="169"/>
      <c r="G109" s="170">
        <f>SUMIF(AG110:AG115,"&lt;&gt;NOR",G110:G115)</f>
        <v>0</v>
      </c>
      <c r="H109" s="164"/>
      <c r="I109" s="164">
        <f>SUM(I110:I115)</f>
        <v>1210.02</v>
      </c>
      <c r="J109" s="164"/>
      <c r="K109" s="164">
        <f>SUM(K110:K115)</f>
        <v>2612.1000000000004</v>
      </c>
      <c r="L109" s="164"/>
      <c r="M109" s="164">
        <f>SUM(M110:M115)</f>
        <v>0</v>
      </c>
      <c r="N109" s="164"/>
      <c r="O109" s="164">
        <f>SUM(O110:O115)</f>
        <v>0</v>
      </c>
      <c r="P109" s="164"/>
      <c r="Q109" s="164">
        <f>SUM(Q110:Q115)</f>
        <v>0</v>
      </c>
      <c r="R109" s="164"/>
      <c r="S109" s="164"/>
      <c r="T109" s="164"/>
      <c r="U109" s="164"/>
      <c r="V109" s="164">
        <f>SUM(V110:V115)</f>
        <v>4.84</v>
      </c>
      <c r="W109" s="164"/>
      <c r="X109" s="164"/>
      <c r="AG109" t="s">
        <v>144</v>
      </c>
    </row>
    <row r="110" spans="1:60" outlineLevel="1" x14ac:dyDescent="0.2">
      <c r="A110" s="171">
        <v>25</v>
      </c>
      <c r="B110" s="172" t="s">
        <v>571</v>
      </c>
      <c r="C110" s="186" t="s">
        <v>572</v>
      </c>
      <c r="D110" s="173" t="s">
        <v>198</v>
      </c>
      <c r="E110" s="174">
        <v>7</v>
      </c>
      <c r="F110" s="175"/>
      <c r="G110" s="176">
        <f>ROUND(E110*F110,2)</f>
        <v>0</v>
      </c>
      <c r="H110" s="159">
        <v>172.22</v>
      </c>
      <c r="I110" s="158">
        <f>ROUND(E110*H110,2)</f>
        <v>1205.54</v>
      </c>
      <c r="J110" s="159">
        <v>278.77999999999997</v>
      </c>
      <c r="K110" s="158">
        <f>ROUND(E110*J110,2)</f>
        <v>1951.46</v>
      </c>
      <c r="L110" s="158">
        <v>15</v>
      </c>
      <c r="M110" s="158">
        <f>G110*(1+L110/100)</f>
        <v>0</v>
      </c>
      <c r="N110" s="158">
        <v>5.1999999999999995E-4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148</v>
      </c>
      <c r="T110" s="158" t="s">
        <v>149</v>
      </c>
      <c r="U110" s="158">
        <v>0.52900000000000003</v>
      </c>
      <c r="V110" s="158">
        <f>ROUND(E110*U110,2)</f>
        <v>3.7</v>
      </c>
      <c r="W110" s="158"/>
      <c r="X110" s="158" t="s">
        <v>150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151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7" t="s">
        <v>809</v>
      </c>
      <c r="D111" s="160"/>
      <c r="E111" s="161">
        <v>7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156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7">
        <v>26</v>
      </c>
      <c r="B112" s="178" t="s">
        <v>575</v>
      </c>
      <c r="C112" s="185" t="s">
        <v>576</v>
      </c>
      <c r="D112" s="179" t="s">
        <v>195</v>
      </c>
      <c r="E112" s="180">
        <v>2</v>
      </c>
      <c r="F112" s="181"/>
      <c r="G112" s="182">
        <f>ROUND(E112*F112,2)</f>
        <v>0</v>
      </c>
      <c r="H112" s="159">
        <v>0</v>
      </c>
      <c r="I112" s="158">
        <f>ROUND(E112*H112,2)</f>
        <v>0</v>
      </c>
      <c r="J112" s="159">
        <v>87.7</v>
      </c>
      <c r="K112" s="158">
        <f>ROUND(E112*J112,2)</f>
        <v>175.4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148</v>
      </c>
      <c r="T112" s="158" t="s">
        <v>149</v>
      </c>
      <c r="U112" s="158">
        <v>0.17399999999999999</v>
      </c>
      <c r="V112" s="158">
        <f>ROUND(E112*U112,2)</f>
        <v>0.35</v>
      </c>
      <c r="W112" s="158"/>
      <c r="X112" s="158" t="s">
        <v>150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151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7">
        <v>27</v>
      </c>
      <c r="B113" s="178" t="s">
        <v>579</v>
      </c>
      <c r="C113" s="185" t="s">
        <v>580</v>
      </c>
      <c r="D113" s="179" t="s">
        <v>198</v>
      </c>
      <c r="E113" s="180">
        <v>7</v>
      </c>
      <c r="F113" s="181"/>
      <c r="G113" s="182">
        <f>ROUND(E113*F113,2)</f>
        <v>0</v>
      </c>
      <c r="H113" s="159">
        <v>0.64</v>
      </c>
      <c r="I113" s="158">
        <f>ROUND(E113*H113,2)</f>
        <v>4.4800000000000004</v>
      </c>
      <c r="J113" s="159">
        <v>24.26</v>
      </c>
      <c r="K113" s="158">
        <f>ROUND(E113*J113,2)</f>
        <v>169.82</v>
      </c>
      <c r="L113" s="158">
        <v>15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8"/>
      <c r="S113" s="158" t="s">
        <v>148</v>
      </c>
      <c r="T113" s="158" t="s">
        <v>149</v>
      </c>
      <c r="U113" s="158">
        <v>4.8000000000000001E-2</v>
      </c>
      <c r="V113" s="158">
        <f>ROUND(E113*U113,2)</f>
        <v>0.34</v>
      </c>
      <c r="W113" s="158"/>
      <c r="X113" s="158" t="s">
        <v>150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151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7">
        <v>28</v>
      </c>
      <c r="B114" s="178" t="s">
        <v>581</v>
      </c>
      <c r="C114" s="185" t="s">
        <v>582</v>
      </c>
      <c r="D114" s="179" t="s">
        <v>195</v>
      </c>
      <c r="E114" s="180">
        <v>1</v>
      </c>
      <c r="F114" s="181"/>
      <c r="G114" s="182">
        <f>ROUND(E114*F114,2)</f>
        <v>0</v>
      </c>
      <c r="H114" s="159">
        <v>0</v>
      </c>
      <c r="I114" s="158">
        <f>ROUND(E114*H114,2)</f>
        <v>0</v>
      </c>
      <c r="J114" s="159">
        <v>246</v>
      </c>
      <c r="K114" s="158">
        <f>ROUND(E114*J114,2)</f>
        <v>246</v>
      </c>
      <c r="L114" s="158">
        <v>15</v>
      </c>
      <c r="M114" s="158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8"/>
      <c r="S114" s="158" t="s">
        <v>148</v>
      </c>
      <c r="T114" s="158" t="s">
        <v>149</v>
      </c>
      <c r="U114" s="158">
        <v>0.45</v>
      </c>
      <c r="V114" s="158">
        <f>ROUND(E114*U114,2)</f>
        <v>0.45</v>
      </c>
      <c r="W114" s="158"/>
      <c r="X114" s="158" t="s">
        <v>150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151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7">
        <v>29</v>
      </c>
      <c r="B115" s="178" t="s">
        <v>585</v>
      </c>
      <c r="C115" s="185" t="s">
        <v>586</v>
      </c>
      <c r="D115" s="179" t="s">
        <v>0</v>
      </c>
      <c r="E115" s="180">
        <v>37.527000000000001</v>
      </c>
      <c r="F115" s="181"/>
      <c r="G115" s="182">
        <f>ROUND(E115*F115,2)</f>
        <v>0</v>
      </c>
      <c r="H115" s="159">
        <v>0</v>
      </c>
      <c r="I115" s="158">
        <f>ROUND(E115*H115,2)</f>
        <v>0</v>
      </c>
      <c r="J115" s="159">
        <v>1.85</v>
      </c>
      <c r="K115" s="158">
        <f>ROUND(E115*J115,2)</f>
        <v>69.42</v>
      </c>
      <c r="L115" s="158">
        <v>15</v>
      </c>
      <c r="M115" s="158">
        <f>G115*(1+L115/100)</f>
        <v>0</v>
      </c>
      <c r="N115" s="158">
        <v>0</v>
      </c>
      <c r="O115" s="158">
        <f>ROUND(E115*N115,2)</f>
        <v>0</v>
      </c>
      <c r="P115" s="158">
        <v>0</v>
      </c>
      <c r="Q115" s="158">
        <f>ROUND(E115*P115,2)</f>
        <v>0</v>
      </c>
      <c r="R115" s="158"/>
      <c r="S115" s="158" t="s">
        <v>148</v>
      </c>
      <c r="T115" s="158" t="s">
        <v>149</v>
      </c>
      <c r="U115" s="158">
        <v>0</v>
      </c>
      <c r="V115" s="158">
        <f>ROUND(E115*U115,2)</f>
        <v>0</v>
      </c>
      <c r="W115" s="158"/>
      <c r="X115" s="158" t="s">
        <v>210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211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5" t="s">
        <v>143</v>
      </c>
      <c r="B116" s="166" t="s">
        <v>81</v>
      </c>
      <c r="C116" s="184" t="s">
        <v>82</v>
      </c>
      <c r="D116" s="167"/>
      <c r="E116" s="168"/>
      <c r="F116" s="169"/>
      <c r="G116" s="170">
        <f>SUMIF(AG117:AG124,"&lt;&gt;NOR",G117:G124)</f>
        <v>0</v>
      </c>
      <c r="H116" s="164"/>
      <c r="I116" s="164">
        <f>SUM(I117:I124)</f>
        <v>1214.5</v>
      </c>
      <c r="J116" s="164"/>
      <c r="K116" s="164">
        <f>SUM(K117:K124)</f>
        <v>3441.89</v>
      </c>
      <c r="L116" s="164"/>
      <c r="M116" s="164">
        <f>SUM(M117:M124)</f>
        <v>0</v>
      </c>
      <c r="N116" s="164"/>
      <c r="O116" s="164">
        <f>SUM(O117:O124)</f>
        <v>0.04</v>
      </c>
      <c r="P116" s="164"/>
      <c r="Q116" s="164">
        <f>SUM(Q117:Q124)</f>
        <v>0</v>
      </c>
      <c r="R116" s="164"/>
      <c r="S116" s="164"/>
      <c r="T116" s="164"/>
      <c r="U116" s="164"/>
      <c r="V116" s="164">
        <f>SUM(V117:V124)</f>
        <v>7.0500000000000007</v>
      </c>
      <c r="W116" s="164"/>
      <c r="X116" s="164"/>
      <c r="AG116" t="s">
        <v>144</v>
      </c>
    </row>
    <row r="117" spans="1:60" outlineLevel="1" x14ac:dyDescent="0.2">
      <c r="A117" s="171">
        <v>30</v>
      </c>
      <c r="B117" s="172" t="s">
        <v>587</v>
      </c>
      <c r="C117" s="186" t="s">
        <v>588</v>
      </c>
      <c r="D117" s="173" t="s">
        <v>198</v>
      </c>
      <c r="E117" s="174">
        <v>9</v>
      </c>
      <c r="F117" s="175"/>
      <c r="G117" s="176">
        <f>ROUND(E117*F117,2)</f>
        <v>0</v>
      </c>
      <c r="H117" s="159">
        <v>69.92</v>
      </c>
      <c r="I117" s="158">
        <f>ROUND(E117*H117,2)</f>
        <v>629.28</v>
      </c>
      <c r="J117" s="159">
        <v>266.08</v>
      </c>
      <c r="K117" s="158">
        <f>ROUND(E117*J117,2)</f>
        <v>2394.7199999999998</v>
      </c>
      <c r="L117" s="158">
        <v>15</v>
      </c>
      <c r="M117" s="158">
        <f>G117*(1+L117/100)</f>
        <v>0</v>
      </c>
      <c r="N117" s="158">
        <v>3.9899999999999996E-3</v>
      </c>
      <c r="O117" s="158">
        <f>ROUND(E117*N117,2)</f>
        <v>0.04</v>
      </c>
      <c r="P117" s="158">
        <v>0</v>
      </c>
      <c r="Q117" s="158">
        <f>ROUND(E117*P117,2)</f>
        <v>0</v>
      </c>
      <c r="R117" s="158"/>
      <c r="S117" s="158" t="s">
        <v>148</v>
      </c>
      <c r="T117" s="158" t="s">
        <v>149</v>
      </c>
      <c r="U117" s="158">
        <v>0.54290000000000005</v>
      </c>
      <c r="V117" s="158">
        <f>ROUND(E117*U117,2)</f>
        <v>4.8899999999999997</v>
      </c>
      <c r="W117" s="158"/>
      <c r="X117" s="158" t="s">
        <v>150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151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7" t="s">
        <v>810</v>
      </c>
      <c r="D118" s="160"/>
      <c r="E118" s="161">
        <v>5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156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7" t="s">
        <v>811</v>
      </c>
      <c r="D119" s="160"/>
      <c r="E119" s="161">
        <v>4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156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7">
        <v>31</v>
      </c>
      <c r="B120" s="178" t="s">
        <v>589</v>
      </c>
      <c r="C120" s="185" t="s">
        <v>590</v>
      </c>
      <c r="D120" s="179" t="s">
        <v>198</v>
      </c>
      <c r="E120" s="180">
        <v>9</v>
      </c>
      <c r="F120" s="181"/>
      <c r="G120" s="182">
        <f>ROUND(E120*F120,2)</f>
        <v>0</v>
      </c>
      <c r="H120" s="159">
        <v>27.01</v>
      </c>
      <c r="I120" s="158">
        <f>ROUND(E120*H120,2)</f>
        <v>243.09</v>
      </c>
      <c r="J120" s="159">
        <v>59.69</v>
      </c>
      <c r="K120" s="158">
        <f>ROUND(E120*J120,2)</f>
        <v>537.21</v>
      </c>
      <c r="L120" s="158">
        <v>15</v>
      </c>
      <c r="M120" s="158">
        <f>G120*(1+L120/100)</f>
        <v>0</v>
      </c>
      <c r="N120" s="158">
        <v>4.0000000000000003E-5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148</v>
      </c>
      <c r="T120" s="158" t="s">
        <v>149</v>
      </c>
      <c r="U120" s="158">
        <v>0.129</v>
      </c>
      <c r="V120" s="158">
        <f>ROUND(E120*U120,2)</f>
        <v>1.1599999999999999</v>
      </c>
      <c r="W120" s="158"/>
      <c r="X120" s="158" t="s">
        <v>150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151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7">
        <v>32</v>
      </c>
      <c r="B121" s="178" t="s">
        <v>591</v>
      </c>
      <c r="C121" s="185" t="s">
        <v>592</v>
      </c>
      <c r="D121" s="179" t="s">
        <v>195</v>
      </c>
      <c r="E121" s="180">
        <v>1</v>
      </c>
      <c r="F121" s="181"/>
      <c r="G121" s="182">
        <f>ROUND(E121*F121,2)</f>
        <v>0</v>
      </c>
      <c r="H121" s="159">
        <v>111.64</v>
      </c>
      <c r="I121" s="158">
        <f>ROUND(E121*H121,2)</f>
        <v>111.64</v>
      </c>
      <c r="J121" s="159">
        <v>119.36</v>
      </c>
      <c r="K121" s="158">
        <f>ROUND(E121*J121,2)</f>
        <v>119.36</v>
      </c>
      <c r="L121" s="158">
        <v>15</v>
      </c>
      <c r="M121" s="158">
        <f>G121*(1+L121/100)</f>
        <v>0</v>
      </c>
      <c r="N121" s="158">
        <v>6.3000000000000003E-4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148</v>
      </c>
      <c r="T121" s="158" t="s">
        <v>149</v>
      </c>
      <c r="U121" s="158">
        <v>0.27200000000000002</v>
      </c>
      <c r="V121" s="158">
        <f>ROUND(E121*U121,2)</f>
        <v>0.27</v>
      </c>
      <c r="W121" s="158"/>
      <c r="X121" s="158" t="s">
        <v>150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151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7">
        <v>33</v>
      </c>
      <c r="B122" s="178" t="s">
        <v>593</v>
      </c>
      <c r="C122" s="185" t="s">
        <v>594</v>
      </c>
      <c r="D122" s="179" t="s">
        <v>595</v>
      </c>
      <c r="E122" s="180">
        <v>1</v>
      </c>
      <c r="F122" s="181"/>
      <c r="G122" s="182">
        <f>ROUND(E122*F122,2)</f>
        <v>0</v>
      </c>
      <c r="H122" s="159">
        <v>228.24</v>
      </c>
      <c r="I122" s="158">
        <f>ROUND(E122*H122,2)</f>
        <v>228.24</v>
      </c>
      <c r="J122" s="159">
        <v>237.26</v>
      </c>
      <c r="K122" s="158">
        <f>ROUND(E122*J122,2)</f>
        <v>237.26</v>
      </c>
      <c r="L122" s="158">
        <v>15</v>
      </c>
      <c r="M122" s="158">
        <f>G122*(1+L122/100)</f>
        <v>0</v>
      </c>
      <c r="N122" s="158">
        <v>1.48E-3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148</v>
      </c>
      <c r="T122" s="158" t="s">
        <v>149</v>
      </c>
      <c r="U122" s="158">
        <v>0.54</v>
      </c>
      <c r="V122" s="158">
        <f>ROUND(E122*U122,2)</f>
        <v>0.54</v>
      </c>
      <c r="W122" s="158"/>
      <c r="X122" s="158" t="s">
        <v>150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151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7">
        <v>34</v>
      </c>
      <c r="B123" s="178" t="s">
        <v>596</v>
      </c>
      <c r="C123" s="185" t="s">
        <v>597</v>
      </c>
      <c r="D123" s="179" t="s">
        <v>198</v>
      </c>
      <c r="E123" s="180">
        <v>9</v>
      </c>
      <c r="F123" s="181"/>
      <c r="G123" s="182">
        <f>ROUND(E123*F123,2)</f>
        <v>0</v>
      </c>
      <c r="H123" s="159">
        <v>0.25</v>
      </c>
      <c r="I123" s="158">
        <f>ROUND(E123*H123,2)</f>
        <v>2.25</v>
      </c>
      <c r="J123" s="159">
        <v>10.65</v>
      </c>
      <c r="K123" s="158">
        <f>ROUND(E123*J123,2)</f>
        <v>95.85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148</v>
      </c>
      <c r="T123" s="158" t="s">
        <v>149</v>
      </c>
      <c r="U123" s="158">
        <v>2.1000000000000001E-2</v>
      </c>
      <c r="V123" s="158">
        <f>ROUND(E123*U123,2)</f>
        <v>0.19</v>
      </c>
      <c r="W123" s="158"/>
      <c r="X123" s="158" t="s">
        <v>150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151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7">
        <v>35</v>
      </c>
      <c r="B124" s="178" t="s">
        <v>598</v>
      </c>
      <c r="C124" s="185" t="s">
        <v>599</v>
      </c>
      <c r="D124" s="179" t="s">
        <v>0</v>
      </c>
      <c r="E124" s="180">
        <v>45.988999999999997</v>
      </c>
      <c r="F124" s="181"/>
      <c r="G124" s="182">
        <f>ROUND(E124*F124,2)</f>
        <v>0</v>
      </c>
      <c r="H124" s="159">
        <v>0</v>
      </c>
      <c r="I124" s="158">
        <f>ROUND(E124*H124,2)</f>
        <v>0</v>
      </c>
      <c r="J124" s="159">
        <v>1.25</v>
      </c>
      <c r="K124" s="158">
        <f>ROUND(E124*J124,2)</f>
        <v>57.49</v>
      </c>
      <c r="L124" s="158">
        <v>15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8"/>
      <c r="S124" s="158" t="s">
        <v>148</v>
      </c>
      <c r="T124" s="158" t="s">
        <v>149</v>
      </c>
      <c r="U124" s="158">
        <v>0</v>
      </c>
      <c r="V124" s="158">
        <f>ROUND(E124*U124,2)</f>
        <v>0</v>
      </c>
      <c r="W124" s="158"/>
      <c r="X124" s="158" t="s">
        <v>210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211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x14ac:dyDescent="0.2">
      <c r="A125" s="165" t="s">
        <v>143</v>
      </c>
      <c r="B125" s="166" t="s">
        <v>83</v>
      </c>
      <c r="C125" s="184" t="s">
        <v>84</v>
      </c>
      <c r="D125" s="167"/>
      <c r="E125" s="168"/>
      <c r="F125" s="169"/>
      <c r="G125" s="170">
        <f>SUMIF(AG126:AG132,"&lt;&gt;NOR",G126:G132)</f>
        <v>0</v>
      </c>
      <c r="H125" s="164"/>
      <c r="I125" s="164">
        <f>SUM(I126:I132)</f>
        <v>4210.43</v>
      </c>
      <c r="J125" s="164"/>
      <c r="K125" s="164">
        <f>SUM(K126:K132)</f>
        <v>5241.07</v>
      </c>
      <c r="L125" s="164"/>
      <c r="M125" s="164">
        <f>SUM(M126:M132)</f>
        <v>0</v>
      </c>
      <c r="N125" s="164"/>
      <c r="O125" s="164">
        <f>SUM(O126:O132)</f>
        <v>0</v>
      </c>
      <c r="P125" s="164"/>
      <c r="Q125" s="164">
        <f>SUM(Q126:Q132)</f>
        <v>0</v>
      </c>
      <c r="R125" s="164"/>
      <c r="S125" s="164"/>
      <c r="T125" s="164"/>
      <c r="U125" s="164"/>
      <c r="V125" s="164">
        <f>SUM(V126:V132)</f>
        <v>3.98</v>
      </c>
      <c r="W125" s="164"/>
      <c r="X125" s="164"/>
      <c r="AG125" t="s">
        <v>144</v>
      </c>
    </row>
    <row r="126" spans="1:60" ht="22.5" outlineLevel="1" x14ac:dyDescent="0.2">
      <c r="A126" s="177">
        <v>36</v>
      </c>
      <c r="B126" s="178" t="s">
        <v>216</v>
      </c>
      <c r="C126" s="185" t="s">
        <v>217</v>
      </c>
      <c r="D126" s="179" t="s">
        <v>218</v>
      </c>
      <c r="E126" s="180">
        <v>1</v>
      </c>
      <c r="F126" s="181"/>
      <c r="G126" s="182">
        <f t="shared" ref="G126:G132" si="0">ROUND(E126*F126,2)</f>
        <v>0</v>
      </c>
      <c r="H126" s="159">
        <v>983.29</v>
      </c>
      <c r="I126" s="158">
        <f t="shared" ref="I126:I132" si="1">ROUND(E126*H126,2)</f>
        <v>983.29</v>
      </c>
      <c r="J126" s="159">
        <v>1066.71</v>
      </c>
      <c r="K126" s="158">
        <f t="shared" ref="K126:K132" si="2">ROUND(E126*J126,2)</f>
        <v>1066.71</v>
      </c>
      <c r="L126" s="158">
        <v>15</v>
      </c>
      <c r="M126" s="158">
        <f t="shared" ref="M126:M132" si="3">G126*(1+L126/100)</f>
        <v>0</v>
      </c>
      <c r="N126" s="158">
        <v>3.2499999999999999E-3</v>
      </c>
      <c r="O126" s="158">
        <f t="shared" ref="O126:O132" si="4">ROUND(E126*N126,2)</f>
        <v>0</v>
      </c>
      <c r="P126" s="158">
        <v>0</v>
      </c>
      <c r="Q126" s="158">
        <f t="shared" ref="Q126:Q132" si="5">ROUND(E126*P126,2)</f>
        <v>0</v>
      </c>
      <c r="R126" s="158"/>
      <c r="S126" s="158" t="s">
        <v>148</v>
      </c>
      <c r="T126" s="158" t="s">
        <v>149</v>
      </c>
      <c r="U126" s="158">
        <v>1.78</v>
      </c>
      <c r="V126" s="158">
        <f t="shared" ref="V126:V132" si="6">ROUND(E126*U126,2)</f>
        <v>1.78</v>
      </c>
      <c r="W126" s="158"/>
      <c r="X126" s="158" t="s">
        <v>150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151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7">
        <v>37</v>
      </c>
      <c r="B127" s="178" t="s">
        <v>219</v>
      </c>
      <c r="C127" s="185" t="s">
        <v>220</v>
      </c>
      <c r="D127" s="179" t="s">
        <v>218</v>
      </c>
      <c r="E127" s="180">
        <v>1</v>
      </c>
      <c r="F127" s="181"/>
      <c r="G127" s="182">
        <f t="shared" si="0"/>
        <v>0</v>
      </c>
      <c r="H127" s="159">
        <v>32.549999999999997</v>
      </c>
      <c r="I127" s="158">
        <f t="shared" si="1"/>
        <v>32.549999999999997</v>
      </c>
      <c r="J127" s="159">
        <v>431.45</v>
      </c>
      <c r="K127" s="158">
        <f t="shared" si="2"/>
        <v>431.45</v>
      </c>
      <c r="L127" s="158">
        <v>15</v>
      </c>
      <c r="M127" s="158">
        <f t="shared" si="3"/>
        <v>0</v>
      </c>
      <c r="N127" s="158">
        <v>1.8000000000000001E-4</v>
      </c>
      <c r="O127" s="158">
        <f t="shared" si="4"/>
        <v>0</v>
      </c>
      <c r="P127" s="158">
        <v>0</v>
      </c>
      <c r="Q127" s="158">
        <f t="shared" si="5"/>
        <v>0</v>
      </c>
      <c r="R127" s="158"/>
      <c r="S127" s="158" t="s">
        <v>148</v>
      </c>
      <c r="T127" s="158" t="s">
        <v>148</v>
      </c>
      <c r="U127" s="158">
        <v>0.83799999999999997</v>
      </c>
      <c r="V127" s="158">
        <f t="shared" si="6"/>
        <v>0.84</v>
      </c>
      <c r="W127" s="158"/>
      <c r="X127" s="158" t="s">
        <v>150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151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7">
        <v>38</v>
      </c>
      <c r="B128" s="178" t="s">
        <v>221</v>
      </c>
      <c r="C128" s="185" t="s">
        <v>222</v>
      </c>
      <c r="D128" s="179" t="s">
        <v>198</v>
      </c>
      <c r="E128" s="180">
        <v>2</v>
      </c>
      <c r="F128" s="181"/>
      <c r="G128" s="182">
        <f t="shared" si="0"/>
        <v>0</v>
      </c>
      <c r="H128" s="159">
        <v>265.29000000000002</v>
      </c>
      <c r="I128" s="158">
        <f t="shared" si="1"/>
        <v>530.58000000000004</v>
      </c>
      <c r="J128" s="159">
        <v>166.71</v>
      </c>
      <c r="K128" s="158">
        <f t="shared" si="2"/>
        <v>333.42</v>
      </c>
      <c r="L128" s="158">
        <v>15</v>
      </c>
      <c r="M128" s="158">
        <f t="shared" si="3"/>
        <v>0</v>
      </c>
      <c r="N128" s="158">
        <v>7.9000000000000001E-4</v>
      </c>
      <c r="O128" s="158">
        <f t="shared" si="4"/>
        <v>0</v>
      </c>
      <c r="P128" s="158">
        <v>0</v>
      </c>
      <c r="Q128" s="158">
        <f t="shared" si="5"/>
        <v>0</v>
      </c>
      <c r="R128" s="158"/>
      <c r="S128" s="158" t="s">
        <v>148</v>
      </c>
      <c r="T128" s="158" t="s">
        <v>148</v>
      </c>
      <c r="U128" s="158">
        <v>0.30869000000000002</v>
      </c>
      <c r="V128" s="158">
        <f t="shared" si="6"/>
        <v>0.62</v>
      </c>
      <c r="W128" s="158"/>
      <c r="X128" s="158" t="s">
        <v>150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151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7">
        <v>39</v>
      </c>
      <c r="B129" s="178" t="s">
        <v>223</v>
      </c>
      <c r="C129" s="185" t="s">
        <v>224</v>
      </c>
      <c r="D129" s="179" t="s">
        <v>195</v>
      </c>
      <c r="E129" s="180">
        <v>1</v>
      </c>
      <c r="F129" s="181"/>
      <c r="G129" s="182">
        <f t="shared" si="0"/>
        <v>0</v>
      </c>
      <c r="H129" s="159">
        <v>124.39</v>
      </c>
      <c r="I129" s="158">
        <f t="shared" si="1"/>
        <v>124.39</v>
      </c>
      <c r="J129" s="159">
        <v>236.11</v>
      </c>
      <c r="K129" s="158">
        <f t="shared" si="2"/>
        <v>236.11</v>
      </c>
      <c r="L129" s="158">
        <v>15</v>
      </c>
      <c r="M129" s="158">
        <f t="shared" si="3"/>
        <v>0</v>
      </c>
      <c r="N129" s="158">
        <v>9.3000000000000005E-4</v>
      </c>
      <c r="O129" s="158">
        <f t="shared" si="4"/>
        <v>0</v>
      </c>
      <c r="P129" s="158">
        <v>0</v>
      </c>
      <c r="Q129" s="158">
        <f t="shared" si="5"/>
        <v>0</v>
      </c>
      <c r="R129" s="158"/>
      <c r="S129" s="158" t="s">
        <v>148</v>
      </c>
      <c r="T129" s="158" t="s">
        <v>149</v>
      </c>
      <c r="U129" s="158">
        <v>0.42399999999999999</v>
      </c>
      <c r="V129" s="158">
        <f t="shared" si="6"/>
        <v>0.42</v>
      </c>
      <c r="W129" s="158"/>
      <c r="X129" s="158" t="s">
        <v>150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151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7">
        <v>40</v>
      </c>
      <c r="B130" s="178" t="s">
        <v>225</v>
      </c>
      <c r="C130" s="185" t="s">
        <v>226</v>
      </c>
      <c r="D130" s="179" t="s">
        <v>218</v>
      </c>
      <c r="E130" s="180">
        <v>1</v>
      </c>
      <c r="F130" s="181"/>
      <c r="G130" s="182">
        <f t="shared" si="0"/>
        <v>0</v>
      </c>
      <c r="H130" s="159">
        <v>1800.82</v>
      </c>
      <c r="I130" s="158">
        <f t="shared" si="1"/>
        <v>1800.82</v>
      </c>
      <c r="J130" s="159">
        <v>81.180000000000007</v>
      </c>
      <c r="K130" s="158">
        <f t="shared" si="2"/>
        <v>81.180000000000007</v>
      </c>
      <c r="L130" s="158">
        <v>15</v>
      </c>
      <c r="M130" s="158">
        <f t="shared" si="3"/>
        <v>0</v>
      </c>
      <c r="N130" s="158">
        <v>1E-3</v>
      </c>
      <c r="O130" s="158">
        <f t="shared" si="4"/>
        <v>0</v>
      </c>
      <c r="P130" s="158">
        <v>0</v>
      </c>
      <c r="Q130" s="158">
        <f t="shared" si="5"/>
        <v>0</v>
      </c>
      <c r="R130" s="158"/>
      <c r="S130" s="158" t="s">
        <v>148</v>
      </c>
      <c r="T130" s="158" t="s">
        <v>149</v>
      </c>
      <c r="U130" s="158">
        <v>0.14499999999999999</v>
      </c>
      <c r="V130" s="158">
        <f t="shared" si="6"/>
        <v>0.15</v>
      </c>
      <c r="W130" s="158"/>
      <c r="X130" s="158" t="s">
        <v>150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151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7">
        <v>41</v>
      </c>
      <c r="B131" s="178" t="s">
        <v>227</v>
      </c>
      <c r="C131" s="185" t="s">
        <v>228</v>
      </c>
      <c r="D131" s="179" t="s">
        <v>218</v>
      </c>
      <c r="E131" s="180">
        <v>1</v>
      </c>
      <c r="F131" s="181"/>
      <c r="G131" s="182">
        <f t="shared" si="0"/>
        <v>0</v>
      </c>
      <c r="H131" s="159">
        <v>738.8</v>
      </c>
      <c r="I131" s="158">
        <f t="shared" si="1"/>
        <v>738.8</v>
      </c>
      <c r="J131" s="159">
        <v>92.2</v>
      </c>
      <c r="K131" s="158">
        <f t="shared" si="2"/>
        <v>92.2</v>
      </c>
      <c r="L131" s="158">
        <v>15</v>
      </c>
      <c r="M131" s="158">
        <f t="shared" si="3"/>
        <v>0</v>
      </c>
      <c r="N131" s="158">
        <v>5.0000000000000001E-4</v>
      </c>
      <c r="O131" s="158">
        <f t="shared" si="4"/>
        <v>0</v>
      </c>
      <c r="P131" s="158">
        <v>0</v>
      </c>
      <c r="Q131" s="158">
        <f t="shared" si="5"/>
        <v>0</v>
      </c>
      <c r="R131" s="158"/>
      <c r="S131" s="158" t="s">
        <v>148</v>
      </c>
      <c r="T131" s="158" t="s">
        <v>149</v>
      </c>
      <c r="U131" s="158">
        <v>0.16500000000000001</v>
      </c>
      <c r="V131" s="158">
        <f t="shared" si="6"/>
        <v>0.17</v>
      </c>
      <c r="W131" s="158"/>
      <c r="X131" s="158" t="s">
        <v>150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151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7">
        <v>42</v>
      </c>
      <c r="B132" s="178" t="s">
        <v>229</v>
      </c>
      <c r="C132" s="185" t="s">
        <v>230</v>
      </c>
      <c r="D132" s="179" t="s">
        <v>214</v>
      </c>
      <c r="E132" s="180">
        <v>1</v>
      </c>
      <c r="F132" s="181"/>
      <c r="G132" s="182">
        <f t="shared" si="0"/>
        <v>0</v>
      </c>
      <c r="H132" s="159">
        <v>0</v>
      </c>
      <c r="I132" s="158">
        <f t="shared" si="1"/>
        <v>0</v>
      </c>
      <c r="J132" s="159">
        <v>3000</v>
      </c>
      <c r="K132" s="158">
        <f t="shared" si="2"/>
        <v>3000</v>
      </c>
      <c r="L132" s="158">
        <v>15</v>
      </c>
      <c r="M132" s="158">
        <f t="shared" si="3"/>
        <v>0</v>
      </c>
      <c r="N132" s="158">
        <v>0</v>
      </c>
      <c r="O132" s="158">
        <f t="shared" si="4"/>
        <v>0</v>
      </c>
      <c r="P132" s="158">
        <v>0</v>
      </c>
      <c r="Q132" s="158">
        <f t="shared" si="5"/>
        <v>0</v>
      </c>
      <c r="R132" s="158"/>
      <c r="S132" s="158" t="s">
        <v>215</v>
      </c>
      <c r="T132" s="158" t="s">
        <v>149</v>
      </c>
      <c r="U132" s="158">
        <v>0</v>
      </c>
      <c r="V132" s="158">
        <f t="shared" si="6"/>
        <v>0</v>
      </c>
      <c r="W132" s="158"/>
      <c r="X132" s="158" t="s">
        <v>150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151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5" t="s">
        <v>143</v>
      </c>
      <c r="B133" s="166" t="s">
        <v>85</v>
      </c>
      <c r="C133" s="184" t="s">
        <v>86</v>
      </c>
      <c r="D133" s="167"/>
      <c r="E133" s="168"/>
      <c r="F133" s="169"/>
      <c r="G133" s="170">
        <f>SUMIF(AG134:AG147,"&lt;&gt;NOR",G134:G147)</f>
        <v>0</v>
      </c>
      <c r="H133" s="164"/>
      <c r="I133" s="164">
        <f>SUM(I134:I147)</f>
        <v>3661.27</v>
      </c>
      <c r="J133" s="164"/>
      <c r="K133" s="164">
        <f>SUM(K134:K147)</f>
        <v>3480.9500000000003</v>
      </c>
      <c r="L133" s="164"/>
      <c r="M133" s="164">
        <f>SUM(M134:M147)</f>
        <v>0</v>
      </c>
      <c r="N133" s="164"/>
      <c r="O133" s="164">
        <f>SUM(O134:O147)</f>
        <v>0.01</v>
      </c>
      <c r="P133" s="164"/>
      <c r="Q133" s="164">
        <f>SUM(Q134:Q147)</f>
        <v>9.0000000000000011E-2</v>
      </c>
      <c r="R133" s="164"/>
      <c r="S133" s="164"/>
      <c r="T133" s="164"/>
      <c r="U133" s="164"/>
      <c r="V133" s="164">
        <f>SUM(V134:V147)</f>
        <v>4.120000000000001</v>
      </c>
      <c r="W133" s="164"/>
      <c r="X133" s="164"/>
      <c r="AG133" t="s">
        <v>144</v>
      </c>
    </row>
    <row r="134" spans="1:60" ht="22.5" outlineLevel="1" x14ac:dyDescent="0.2">
      <c r="A134" s="177">
        <v>43</v>
      </c>
      <c r="B134" s="178" t="s">
        <v>604</v>
      </c>
      <c r="C134" s="185" t="s">
        <v>812</v>
      </c>
      <c r="D134" s="179" t="s">
        <v>218</v>
      </c>
      <c r="E134" s="180">
        <v>1</v>
      </c>
      <c r="F134" s="181"/>
      <c r="G134" s="182">
        <f t="shared" ref="G134:G141" si="7">ROUND(E134*F134,2)</f>
        <v>0</v>
      </c>
      <c r="H134" s="159">
        <v>475.26</v>
      </c>
      <c r="I134" s="158">
        <f t="shared" ref="I134:I141" si="8">ROUND(E134*H134,2)</f>
        <v>475.26</v>
      </c>
      <c r="J134" s="159">
        <v>760.74</v>
      </c>
      <c r="K134" s="158">
        <f t="shared" ref="K134:K141" si="9">ROUND(E134*J134,2)</f>
        <v>760.74</v>
      </c>
      <c r="L134" s="158">
        <v>15</v>
      </c>
      <c r="M134" s="158">
        <f t="shared" ref="M134:M141" si="10">G134*(1+L134/100)</f>
        <v>0</v>
      </c>
      <c r="N134" s="158">
        <v>1.8600000000000001E-3</v>
      </c>
      <c r="O134" s="158">
        <f t="shared" ref="O134:O141" si="11">ROUND(E134*N134,2)</f>
        <v>0</v>
      </c>
      <c r="P134" s="158">
        <v>0</v>
      </c>
      <c r="Q134" s="158">
        <f t="shared" ref="Q134:Q141" si="12">ROUND(E134*P134,2)</f>
        <v>0</v>
      </c>
      <c r="R134" s="158"/>
      <c r="S134" s="158" t="s">
        <v>148</v>
      </c>
      <c r="T134" s="158" t="s">
        <v>149</v>
      </c>
      <c r="U134" s="158">
        <v>1.3340000000000001</v>
      </c>
      <c r="V134" s="158">
        <f t="shared" ref="V134:V141" si="13">ROUND(E134*U134,2)</f>
        <v>1.33</v>
      </c>
      <c r="W134" s="158"/>
      <c r="X134" s="158" t="s">
        <v>150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151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7">
        <v>44</v>
      </c>
      <c r="B135" s="178" t="s">
        <v>611</v>
      </c>
      <c r="C135" s="185" t="s">
        <v>612</v>
      </c>
      <c r="D135" s="179" t="s">
        <v>218</v>
      </c>
      <c r="E135" s="180">
        <v>1</v>
      </c>
      <c r="F135" s="181"/>
      <c r="G135" s="182">
        <f t="shared" si="7"/>
        <v>0</v>
      </c>
      <c r="H135" s="159">
        <v>0</v>
      </c>
      <c r="I135" s="158">
        <f t="shared" si="8"/>
        <v>0</v>
      </c>
      <c r="J135" s="159">
        <v>123</v>
      </c>
      <c r="K135" s="158">
        <f t="shared" si="9"/>
        <v>123</v>
      </c>
      <c r="L135" s="158">
        <v>15</v>
      </c>
      <c r="M135" s="158">
        <f t="shared" si="10"/>
        <v>0</v>
      </c>
      <c r="N135" s="158">
        <v>0</v>
      </c>
      <c r="O135" s="158">
        <f t="shared" si="11"/>
        <v>0</v>
      </c>
      <c r="P135" s="158">
        <v>6.7000000000000004E-2</v>
      </c>
      <c r="Q135" s="158">
        <f t="shared" si="12"/>
        <v>7.0000000000000007E-2</v>
      </c>
      <c r="R135" s="158"/>
      <c r="S135" s="158" t="s">
        <v>148</v>
      </c>
      <c r="T135" s="158" t="s">
        <v>149</v>
      </c>
      <c r="U135" s="158">
        <v>0.31</v>
      </c>
      <c r="V135" s="158">
        <f t="shared" si="13"/>
        <v>0.31</v>
      </c>
      <c r="W135" s="158"/>
      <c r="X135" s="158" t="s">
        <v>150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151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7">
        <v>45</v>
      </c>
      <c r="B136" s="178" t="s">
        <v>235</v>
      </c>
      <c r="C136" s="185" t="s">
        <v>236</v>
      </c>
      <c r="D136" s="179" t="s">
        <v>218</v>
      </c>
      <c r="E136" s="180">
        <v>5</v>
      </c>
      <c r="F136" s="181"/>
      <c r="G136" s="182">
        <f t="shared" si="7"/>
        <v>0</v>
      </c>
      <c r="H136" s="159">
        <v>129.06</v>
      </c>
      <c r="I136" s="158">
        <f t="shared" si="8"/>
        <v>645.29999999999995</v>
      </c>
      <c r="J136" s="159">
        <v>114.44</v>
      </c>
      <c r="K136" s="158">
        <f t="shared" si="9"/>
        <v>572.20000000000005</v>
      </c>
      <c r="L136" s="158">
        <v>15</v>
      </c>
      <c r="M136" s="158">
        <f t="shared" si="10"/>
        <v>0</v>
      </c>
      <c r="N136" s="158">
        <v>1.7000000000000001E-4</v>
      </c>
      <c r="O136" s="158">
        <f t="shared" si="11"/>
        <v>0</v>
      </c>
      <c r="P136" s="158">
        <v>0</v>
      </c>
      <c r="Q136" s="158">
        <f t="shared" si="12"/>
        <v>0</v>
      </c>
      <c r="R136" s="158"/>
      <c r="S136" s="158" t="s">
        <v>148</v>
      </c>
      <c r="T136" s="158" t="s">
        <v>148</v>
      </c>
      <c r="U136" s="158">
        <v>0.22700000000000001</v>
      </c>
      <c r="V136" s="158">
        <f t="shared" si="13"/>
        <v>1.1399999999999999</v>
      </c>
      <c r="W136" s="158"/>
      <c r="X136" s="158" t="s">
        <v>150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151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77">
        <v>46</v>
      </c>
      <c r="B137" s="178" t="s">
        <v>237</v>
      </c>
      <c r="C137" s="185" t="s">
        <v>238</v>
      </c>
      <c r="D137" s="179" t="s">
        <v>218</v>
      </c>
      <c r="E137" s="180">
        <v>1</v>
      </c>
      <c r="F137" s="181"/>
      <c r="G137" s="182">
        <f t="shared" si="7"/>
        <v>0</v>
      </c>
      <c r="H137" s="159">
        <v>196.5</v>
      </c>
      <c r="I137" s="158">
        <f t="shared" si="8"/>
        <v>196.5</v>
      </c>
      <c r="J137" s="159">
        <v>62.5</v>
      </c>
      <c r="K137" s="158">
        <f t="shared" si="9"/>
        <v>62.5</v>
      </c>
      <c r="L137" s="158">
        <v>15</v>
      </c>
      <c r="M137" s="158">
        <f t="shared" si="10"/>
        <v>0</v>
      </c>
      <c r="N137" s="158">
        <v>2.4000000000000001E-4</v>
      </c>
      <c r="O137" s="158">
        <f t="shared" si="11"/>
        <v>0</v>
      </c>
      <c r="P137" s="158">
        <v>0</v>
      </c>
      <c r="Q137" s="158">
        <f t="shared" si="12"/>
        <v>0</v>
      </c>
      <c r="R137" s="158"/>
      <c r="S137" s="158" t="s">
        <v>148</v>
      </c>
      <c r="T137" s="158" t="s">
        <v>148</v>
      </c>
      <c r="U137" s="158">
        <v>0.124</v>
      </c>
      <c r="V137" s="158">
        <f t="shared" si="13"/>
        <v>0.12</v>
      </c>
      <c r="W137" s="158"/>
      <c r="X137" s="158" t="s">
        <v>150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151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7">
        <v>47</v>
      </c>
      <c r="B138" s="178" t="s">
        <v>239</v>
      </c>
      <c r="C138" s="185" t="s">
        <v>240</v>
      </c>
      <c r="D138" s="179" t="s">
        <v>218</v>
      </c>
      <c r="E138" s="180">
        <v>1</v>
      </c>
      <c r="F138" s="181"/>
      <c r="G138" s="182">
        <f t="shared" si="7"/>
        <v>0</v>
      </c>
      <c r="H138" s="159">
        <v>0</v>
      </c>
      <c r="I138" s="158">
        <f t="shared" si="8"/>
        <v>0</v>
      </c>
      <c r="J138" s="159">
        <v>86</v>
      </c>
      <c r="K138" s="158">
        <f t="shared" si="9"/>
        <v>86</v>
      </c>
      <c r="L138" s="158">
        <v>15</v>
      </c>
      <c r="M138" s="158">
        <f t="shared" si="10"/>
        <v>0</v>
      </c>
      <c r="N138" s="158">
        <v>0</v>
      </c>
      <c r="O138" s="158">
        <f t="shared" si="11"/>
        <v>0</v>
      </c>
      <c r="P138" s="158">
        <v>1.56E-3</v>
      </c>
      <c r="Q138" s="158">
        <f t="shared" si="12"/>
        <v>0</v>
      </c>
      <c r="R138" s="158"/>
      <c r="S138" s="158" t="s">
        <v>148</v>
      </c>
      <c r="T138" s="158" t="s">
        <v>148</v>
      </c>
      <c r="U138" s="158">
        <v>0.217</v>
      </c>
      <c r="V138" s="158">
        <f t="shared" si="13"/>
        <v>0.22</v>
      </c>
      <c r="W138" s="158"/>
      <c r="X138" s="158" t="s">
        <v>150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151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77">
        <v>48</v>
      </c>
      <c r="B139" s="178" t="s">
        <v>621</v>
      </c>
      <c r="C139" s="185" t="s">
        <v>622</v>
      </c>
      <c r="D139" s="179" t="s">
        <v>195</v>
      </c>
      <c r="E139" s="180">
        <v>1</v>
      </c>
      <c r="F139" s="181"/>
      <c r="G139" s="182">
        <f t="shared" si="7"/>
        <v>0</v>
      </c>
      <c r="H139" s="159">
        <v>433.94</v>
      </c>
      <c r="I139" s="158">
        <f t="shared" si="8"/>
        <v>433.94</v>
      </c>
      <c r="J139" s="159">
        <v>126.06</v>
      </c>
      <c r="K139" s="158">
        <f t="shared" si="9"/>
        <v>126.06</v>
      </c>
      <c r="L139" s="158">
        <v>15</v>
      </c>
      <c r="M139" s="158">
        <f t="shared" si="10"/>
        <v>0</v>
      </c>
      <c r="N139" s="158">
        <v>2.0000000000000001E-4</v>
      </c>
      <c r="O139" s="158">
        <f t="shared" si="11"/>
        <v>0</v>
      </c>
      <c r="P139" s="158">
        <v>0</v>
      </c>
      <c r="Q139" s="158">
        <f t="shared" si="12"/>
        <v>0</v>
      </c>
      <c r="R139" s="158"/>
      <c r="S139" s="158" t="s">
        <v>148</v>
      </c>
      <c r="T139" s="158" t="s">
        <v>149</v>
      </c>
      <c r="U139" s="158">
        <v>0.246</v>
      </c>
      <c r="V139" s="158">
        <f t="shared" si="13"/>
        <v>0.25</v>
      </c>
      <c r="W139" s="158"/>
      <c r="X139" s="158" t="s">
        <v>150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151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7">
        <v>49</v>
      </c>
      <c r="B140" s="178" t="s">
        <v>241</v>
      </c>
      <c r="C140" s="185" t="s">
        <v>242</v>
      </c>
      <c r="D140" s="179" t="s">
        <v>195</v>
      </c>
      <c r="E140" s="180">
        <v>1</v>
      </c>
      <c r="F140" s="181"/>
      <c r="G140" s="182">
        <f t="shared" si="7"/>
        <v>0</v>
      </c>
      <c r="H140" s="159">
        <v>358.49</v>
      </c>
      <c r="I140" s="158">
        <f t="shared" si="8"/>
        <v>358.49</v>
      </c>
      <c r="J140" s="159">
        <v>124.01</v>
      </c>
      <c r="K140" s="158">
        <f t="shared" si="9"/>
        <v>124.01</v>
      </c>
      <c r="L140" s="158">
        <v>15</v>
      </c>
      <c r="M140" s="158">
        <f t="shared" si="10"/>
        <v>0</v>
      </c>
      <c r="N140" s="158">
        <v>2.5999999999999998E-4</v>
      </c>
      <c r="O140" s="158">
        <f t="shared" si="11"/>
        <v>0</v>
      </c>
      <c r="P140" s="158">
        <v>0</v>
      </c>
      <c r="Q140" s="158">
        <f t="shared" si="12"/>
        <v>0</v>
      </c>
      <c r="R140" s="158"/>
      <c r="S140" s="158" t="s">
        <v>148</v>
      </c>
      <c r="T140" s="158" t="s">
        <v>148</v>
      </c>
      <c r="U140" s="158">
        <v>0.246</v>
      </c>
      <c r="V140" s="158">
        <f t="shared" si="13"/>
        <v>0.25</v>
      </c>
      <c r="W140" s="158"/>
      <c r="X140" s="158" t="s">
        <v>150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151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1">
        <v>50</v>
      </c>
      <c r="B141" s="172" t="s">
        <v>243</v>
      </c>
      <c r="C141" s="186" t="s">
        <v>244</v>
      </c>
      <c r="D141" s="173" t="s">
        <v>154</v>
      </c>
      <c r="E141" s="174">
        <v>0.24</v>
      </c>
      <c r="F141" s="175"/>
      <c r="G141" s="176">
        <f t="shared" si="7"/>
        <v>0</v>
      </c>
      <c r="H141" s="159">
        <v>30.35</v>
      </c>
      <c r="I141" s="158">
        <f t="shared" si="8"/>
        <v>7.28</v>
      </c>
      <c r="J141" s="159">
        <v>1075.6500000000001</v>
      </c>
      <c r="K141" s="158">
        <f t="shared" si="9"/>
        <v>258.16000000000003</v>
      </c>
      <c r="L141" s="158">
        <v>15</v>
      </c>
      <c r="M141" s="158">
        <f t="shared" si="10"/>
        <v>0</v>
      </c>
      <c r="N141" s="158">
        <v>8.0000000000000007E-5</v>
      </c>
      <c r="O141" s="158">
        <f t="shared" si="11"/>
        <v>0</v>
      </c>
      <c r="P141" s="158">
        <v>0</v>
      </c>
      <c r="Q141" s="158">
        <f t="shared" si="12"/>
        <v>0</v>
      </c>
      <c r="R141" s="158"/>
      <c r="S141" s="158" t="s">
        <v>148</v>
      </c>
      <c r="T141" s="158" t="s">
        <v>148</v>
      </c>
      <c r="U141" s="158">
        <v>2.1</v>
      </c>
      <c r="V141" s="158">
        <f t="shared" si="13"/>
        <v>0.5</v>
      </c>
      <c r="W141" s="158"/>
      <c r="X141" s="158" t="s">
        <v>150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151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7" t="s">
        <v>245</v>
      </c>
      <c r="D142" s="160"/>
      <c r="E142" s="161">
        <v>0.24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156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77">
        <v>51</v>
      </c>
      <c r="B143" s="178" t="s">
        <v>629</v>
      </c>
      <c r="C143" s="185" t="s">
        <v>630</v>
      </c>
      <c r="D143" s="179" t="s">
        <v>195</v>
      </c>
      <c r="E143" s="180">
        <v>1</v>
      </c>
      <c r="F143" s="181"/>
      <c r="G143" s="182">
        <f>ROUND(E143*F143,2)</f>
        <v>0</v>
      </c>
      <c r="H143" s="159">
        <v>1192</v>
      </c>
      <c r="I143" s="158">
        <f>ROUND(E143*H143,2)</f>
        <v>1192</v>
      </c>
      <c r="J143" s="159">
        <v>0</v>
      </c>
      <c r="K143" s="158">
        <f>ROUND(E143*J143,2)</f>
        <v>0</v>
      </c>
      <c r="L143" s="158">
        <v>15</v>
      </c>
      <c r="M143" s="158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8"/>
      <c r="S143" s="158" t="s">
        <v>215</v>
      </c>
      <c r="T143" s="158" t="s">
        <v>149</v>
      </c>
      <c r="U143" s="158">
        <v>0</v>
      </c>
      <c r="V143" s="158">
        <f>ROUND(E143*U143,2)</f>
        <v>0</v>
      </c>
      <c r="W143" s="158"/>
      <c r="X143" s="158" t="s">
        <v>250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251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7">
        <v>52</v>
      </c>
      <c r="B144" s="178" t="s">
        <v>246</v>
      </c>
      <c r="C144" s="185" t="s">
        <v>247</v>
      </c>
      <c r="D144" s="179" t="s">
        <v>248</v>
      </c>
      <c r="E144" s="180">
        <v>1</v>
      </c>
      <c r="F144" s="181"/>
      <c r="G144" s="182">
        <f>ROUND(E144*F144,2)</f>
        <v>0</v>
      </c>
      <c r="H144" s="159">
        <v>352.5</v>
      </c>
      <c r="I144" s="158">
        <f>ROUND(E144*H144,2)</f>
        <v>352.5</v>
      </c>
      <c r="J144" s="159">
        <v>0</v>
      </c>
      <c r="K144" s="158">
        <f>ROUND(E144*J144,2)</f>
        <v>0</v>
      </c>
      <c r="L144" s="158">
        <v>15</v>
      </c>
      <c r="M144" s="158">
        <f>G144*(1+L144/100)</f>
        <v>0</v>
      </c>
      <c r="N144" s="158">
        <v>0.01</v>
      </c>
      <c r="O144" s="158">
        <f>ROUND(E144*N144,2)</f>
        <v>0.01</v>
      </c>
      <c r="P144" s="158">
        <v>0</v>
      </c>
      <c r="Q144" s="158">
        <f>ROUND(E144*P144,2)</f>
        <v>0</v>
      </c>
      <c r="R144" s="158" t="s">
        <v>249</v>
      </c>
      <c r="S144" s="158" t="s">
        <v>148</v>
      </c>
      <c r="T144" s="158" t="s">
        <v>148</v>
      </c>
      <c r="U144" s="158">
        <v>0</v>
      </c>
      <c r="V144" s="158">
        <f>ROUND(E144*U144,2)</f>
        <v>0</v>
      </c>
      <c r="W144" s="158"/>
      <c r="X144" s="158" t="s">
        <v>250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251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77">
        <v>53</v>
      </c>
      <c r="B145" s="178" t="s">
        <v>639</v>
      </c>
      <c r="C145" s="185" t="s">
        <v>813</v>
      </c>
      <c r="D145" s="179" t="s">
        <v>218</v>
      </c>
      <c r="E145" s="180">
        <v>1</v>
      </c>
      <c r="F145" s="181"/>
      <c r="G145" s="182">
        <f>ROUND(E145*F145,2)</f>
        <v>0</v>
      </c>
      <c r="H145" s="159">
        <v>0</v>
      </c>
      <c r="I145" s="158">
        <f>ROUND(E145*H145,2)</f>
        <v>0</v>
      </c>
      <c r="J145" s="159">
        <v>233.5</v>
      </c>
      <c r="K145" s="158">
        <f>ROUND(E145*J145,2)</f>
        <v>233.5</v>
      </c>
      <c r="L145" s="158">
        <v>15</v>
      </c>
      <c r="M145" s="158">
        <f>G145*(1+L145/100)</f>
        <v>0</v>
      </c>
      <c r="N145" s="158">
        <v>0</v>
      </c>
      <c r="O145" s="158">
        <f>ROUND(E145*N145,2)</f>
        <v>0</v>
      </c>
      <c r="P145" s="158">
        <v>1.933E-2</v>
      </c>
      <c r="Q145" s="158">
        <f>ROUND(E145*P145,2)</f>
        <v>0.02</v>
      </c>
      <c r="R145" s="158"/>
      <c r="S145" s="158" t="s">
        <v>148</v>
      </c>
      <c r="T145" s="158" t="s">
        <v>149</v>
      </c>
      <c r="U145" s="158">
        <v>0</v>
      </c>
      <c r="V145" s="158">
        <f>ROUND(E145*U145,2)</f>
        <v>0</v>
      </c>
      <c r="W145" s="158"/>
      <c r="X145" s="158" t="s">
        <v>185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186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77">
        <v>54</v>
      </c>
      <c r="B146" s="178" t="s">
        <v>814</v>
      </c>
      <c r="C146" s="185" t="s">
        <v>610</v>
      </c>
      <c r="D146" s="179" t="s">
        <v>195</v>
      </c>
      <c r="E146" s="180">
        <v>1</v>
      </c>
      <c r="F146" s="181"/>
      <c r="G146" s="182">
        <f>ROUND(E146*F146,2)</f>
        <v>0</v>
      </c>
      <c r="H146" s="159">
        <v>0</v>
      </c>
      <c r="I146" s="158">
        <f>ROUND(E146*H146,2)</f>
        <v>0</v>
      </c>
      <c r="J146" s="159">
        <v>1112</v>
      </c>
      <c r="K146" s="158">
        <f>ROUND(E146*J146,2)</f>
        <v>1112</v>
      </c>
      <c r="L146" s="158">
        <v>15</v>
      </c>
      <c r="M146" s="158">
        <f>G146*(1+L146/100)</f>
        <v>0</v>
      </c>
      <c r="N146" s="158">
        <v>1.82E-3</v>
      </c>
      <c r="O146" s="158">
        <f>ROUND(E146*N146,2)</f>
        <v>0</v>
      </c>
      <c r="P146" s="158">
        <v>0</v>
      </c>
      <c r="Q146" s="158">
        <f>ROUND(E146*P146,2)</f>
        <v>0</v>
      </c>
      <c r="R146" s="158"/>
      <c r="S146" s="158" t="s">
        <v>148</v>
      </c>
      <c r="T146" s="158" t="s">
        <v>149</v>
      </c>
      <c r="U146" s="158">
        <v>0</v>
      </c>
      <c r="V146" s="158">
        <f>ROUND(E146*U146,2)</f>
        <v>0</v>
      </c>
      <c r="W146" s="158"/>
      <c r="X146" s="158" t="s">
        <v>185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186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77">
        <v>55</v>
      </c>
      <c r="B147" s="178" t="s">
        <v>252</v>
      </c>
      <c r="C147" s="185" t="s">
        <v>253</v>
      </c>
      <c r="D147" s="179" t="s">
        <v>0</v>
      </c>
      <c r="E147" s="180">
        <v>71.194400000000002</v>
      </c>
      <c r="F147" s="181"/>
      <c r="G147" s="182">
        <f>ROUND(E147*F147,2)</f>
        <v>0</v>
      </c>
      <c r="H147" s="159">
        <v>0</v>
      </c>
      <c r="I147" s="158">
        <f>ROUND(E147*H147,2)</f>
        <v>0</v>
      </c>
      <c r="J147" s="159">
        <v>0.32</v>
      </c>
      <c r="K147" s="158">
        <f>ROUND(E147*J147,2)</f>
        <v>22.78</v>
      </c>
      <c r="L147" s="158">
        <v>15</v>
      </c>
      <c r="M147" s="158">
        <f>G147*(1+L147/100)</f>
        <v>0</v>
      </c>
      <c r="N147" s="158">
        <v>0</v>
      </c>
      <c r="O147" s="158">
        <f>ROUND(E147*N147,2)</f>
        <v>0</v>
      </c>
      <c r="P147" s="158">
        <v>0</v>
      </c>
      <c r="Q147" s="158">
        <f>ROUND(E147*P147,2)</f>
        <v>0</v>
      </c>
      <c r="R147" s="158"/>
      <c r="S147" s="158" t="s">
        <v>148</v>
      </c>
      <c r="T147" s="158" t="s">
        <v>148</v>
      </c>
      <c r="U147" s="158">
        <v>0</v>
      </c>
      <c r="V147" s="158">
        <f>ROUND(E147*U147,2)</f>
        <v>0</v>
      </c>
      <c r="W147" s="158"/>
      <c r="X147" s="158" t="s">
        <v>210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211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">
      <c r="A148" s="165" t="s">
        <v>143</v>
      </c>
      <c r="B148" s="166" t="s">
        <v>87</v>
      </c>
      <c r="C148" s="184" t="s">
        <v>88</v>
      </c>
      <c r="D148" s="167"/>
      <c r="E148" s="168"/>
      <c r="F148" s="169"/>
      <c r="G148" s="170">
        <f>SUMIF(AG149:AG157,"&lt;&gt;NOR",G149:G157)</f>
        <v>0</v>
      </c>
      <c r="H148" s="164"/>
      <c r="I148" s="164">
        <f>SUM(I149:I157)</f>
        <v>1025.55</v>
      </c>
      <c r="J148" s="164"/>
      <c r="K148" s="164">
        <f>SUM(K149:K157)</f>
        <v>1368.81</v>
      </c>
      <c r="L148" s="164"/>
      <c r="M148" s="164">
        <f>SUM(M149:M157)</f>
        <v>0</v>
      </c>
      <c r="N148" s="164"/>
      <c r="O148" s="164">
        <f>SUM(O149:O157)</f>
        <v>0</v>
      </c>
      <c r="P148" s="164"/>
      <c r="Q148" s="164">
        <f>SUM(Q149:Q157)</f>
        <v>0.01</v>
      </c>
      <c r="R148" s="164"/>
      <c r="S148" s="164"/>
      <c r="T148" s="164"/>
      <c r="U148" s="164"/>
      <c r="V148" s="164">
        <f>SUM(V149:V157)</f>
        <v>2.94</v>
      </c>
      <c r="W148" s="164"/>
      <c r="X148" s="164"/>
      <c r="AG148" t="s">
        <v>144</v>
      </c>
    </row>
    <row r="149" spans="1:60" ht="22.5" outlineLevel="1" x14ac:dyDescent="0.2">
      <c r="A149" s="177">
        <v>56</v>
      </c>
      <c r="B149" s="178" t="s">
        <v>254</v>
      </c>
      <c r="C149" s="185" t="s">
        <v>255</v>
      </c>
      <c r="D149" s="179" t="s">
        <v>195</v>
      </c>
      <c r="E149" s="180">
        <v>1</v>
      </c>
      <c r="F149" s="181"/>
      <c r="G149" s="182">
        <f t="shared" ref="G149:G157" si="14">ROUND(E149*F149,2)</f>
        <v>0</v>
      </c>
      <c r="H149" s="159">
        <v>132.55000000000001</v>
      </c>
      <c r="I149" s="158">
        <f t="shared" ref="I149:I157" si="15">ROUND(E149*H149,2)</f>
        <v>132.55000000000001</v>
      </c>
      <c r="J149" s="159">
        <v>159.44999999999999</v>
      </c>
      <c r="K149" s="158">
        <f t="shared" ref="K149:K157" si="16">ROUND(E149*J149,2)</f>
        <v>159.44999999999999</v>
      </c>
      <c r="L149" s="158">
        <v>15</v>
      </c>
      <c r="M149" s="158">
        <f t="shared" ref="M149:M157" si="17">G149*(1+L149/100)</f>
        <v>0</v>
      </c>
      <c r="N149" s="158">
        <v>7.2999999999999996E-4</v>
      </c>
      <c r="O149" s="158">
        <f t="shared" ref="O149:O157" si="18">ROUND(E149*N149,2)</f>
        <v>0</v>
      </c>
      <c r="P149" s="158">
        <v>0</v>
      </c>
      <c r="Q149" s="158">
        <f t="shared" ref="Q149:Q157" si="19">ROUND(E149*P149,2)</f>
        <v>0</v>
      </c>
      <c r="R149" s="158"/>
      <c r="S149" s="158" t="s">
        <v>148</v>
      </c>
      <c r="T149" s="158" t="s">
        <v>149</v>
      </c>
      <c r="U149" s="158">
        <v>0.33</v>
      </c>
      <c r="V149" s="158">
        <f t="shared" ref="V149:V157" si="20">ROUND(E149*U149,2)</f>
        <v>0.33</v>
      </c>
      <c r="W149" s="158"/>
      <c r="X149" s="158" t="s">
        <v>150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151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7">
        <v>57</v>
      </c>
      <c r="B150" s="178" t="s">
        <v>256</v>
      </c>
      <c r="C150" s="185" t="s">
        <v>257</v>
      </c>
      <c r="D150" s="179" t="s">
        <v>198</v>
      </c>
      <c r="E150" s="180">
        <v>0.5</v>
      </c>
      <c r="F150" s="181"/>
      <c r="G150" s="182">
        <f t="shared" si="14"/>
        <v>0</v>
      </c>
      <c r="H150" s="159">
        <v>0</v>
      </c>
      <c r="I150" s="158">
        <f t="shared" si="15"/>
        <v>0</v>
      </c>
      <c r="J150" s="159">
        <v>161</v>
      </c>
      <c r="K150" s="158">
        <f t="shared" si="16"/>
        <v>80.5</v>
      </c>
      <c r="L150" s="158">
        <v>15</v>
      </c>
      <c r="M150" s="158">
        <f t="shared" si="17"/>
        <v>0</v>
      </c>
      <c r="N150" s="158">
        <v>0</v>
      </c>
      <c r="O150" s="158">
        <f t="shared" si="18"/>
        <v>0</v>
      </c>
      <c r="P150" s="158">
        <v>0</v>
      </c>
      <c r="Q150" s="158">
        <f t="shared" si="19"/>
        <v>0</v>
      </c>
      <c r="R150" s="158"/>
      <c r="S150" s="158" t="s">
        <v>148</v>
      </c>
      <c r="T150" s="158" t="s">
        <v>149</v>
      </c>
      <c r="U150" s="158">
        <v>0.35</v>
      </c>
      <c r="V150" s="158">
        <f t="shared" si="20"/>
        <v>0.18</v>
      </c>
      <c r="W150" s="158"/>
      <c r="X150" s="158" t="s">
        <v>150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151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7">
        <v>58</v>
      </c>
      <c r="B151" s="178" t="s">
        <v>258</v>
      </c>
      <c r="C151" s="185" t="s">
        <v>259</v>
      </c>
      <c r="D151" s="179" t="s">
        <v>195</v>
      </c>
      <c r="E151" s="180">
        <v>2</v>
      </c>
      <c r="F151" s="181"/>
      <c r="G151" s="182">
        <f t="shared" si="14"/>
        <v>0</v>
      </c>
      <c r="H151" s="159">
        <v>0</v>
      </c>
      <c r="I151" s="158">
        <f t="shared" si="15"/>
        <v>0</v>
      </c>
      <c r="J151" s="159">
        <v>344.5</v>
      </c>
      <c r="K151" s="158">
        <f t="shared" si="16"/>
        <v>689</v>
      </c>
      <c r="L151" s="158">
        <v>15</v>
      </c>
      <c r="M151" s="158">
        <f t="shared" si="17"/>
        <v>0</v>
      </c>
      <c r="N151" s="158">
        <v>0</v>
      </c>
      <c r="O151" s="158">
        <f t="shared" si="18"/>
        <v>0</v>
      </c>
      <c r="P151" s="158">
        <v>0</v>
      </c>
      <c r="Q151" s="158">
        <f t="shared" si="19"/>
        <v>0</v>
      </c>
      <c r="R151" s="158"/>
      <c r="S151" s="158" t="s">
        <v>148</v>
      </c>
      <c r="T151" s="158" t="s">
        <v>149</v>
      </c>
      <c r="U151" s="158">
        <v>0.75</v>
      </c>
      <c r="V151" s="158">
        <f t="shared" si="20"/>
        <v>1.5</v>
      </c>
      <c r="W151" s="158"/>
      <c r="X151" s="158" t="s">
        <v>150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151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77">
        <v>59</v>
      </c>
      <c r="B152" s="178" t="s">
        <v>260</v>
      </c>
      <c r="C152" s="185" t="s">
        <v>261</v>
      </c>
      <c r="D152" s="179" t="s">
        <v>195</v>
      </c>
      <c r="E152" s="180">
        <v>1</v>
      </c>
      <c r="F152" s="181"/>
      <c r="G152" s="182">
        <f t="shared" si="14"/>
        <v>0</v>
      </c>
      <c r="H152" s="159">
        <v>0</v>
      </c>
      <c r="I152" s="158">
        <f t="shared" si="15"/>
        <v>0</v>
      </c>
      <c r="J152" s="159">
        <v>230</v>
      </c>
      <c r="K152" s="158">
        <f t="shared" si="16"/>
        <v>230</v>
      </c>
      <c r="L152" s="158">
        <v>15</v>
      </c>
      <c r="M152" s="158">
        <f t="shared" si="17"/>
        <v>0</v>
      </c>
      <c r="N152" s="158">
        <v>0</v>
      </c>
      <c r="O152" s="158">
        <f t="shared" si="18"/>
        <v>0</v>
      </c>
      <c r="P152" s="158">
        <v>0</v>
      </c>
      <c r="Q152" s="158">
        <f t="shared" si="19"/>
        <v>0</v>
      </c>
      <c r="R152" s="158"/>
      <c r="S152" s="158" t="s">
        <v>148</v>
      </c>
      <c r="T152" s="158" t="s">
        <v>149</v>
      </c>
      <c r="U152" s="158">
        <v>0.5</v>
      </c>
      <c r="V152" s="158">
        <f t="shared" si="20"/>
        <v>0.5</v>
      </c>
      <c r="W152" s="158"/>
      <c r="X152" s="158" t="s">
        <v>150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151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77">
        <v>60</v>
      </c>
      <c r="B153" s="178" t="s">
        <v>262</v>
      </c>
      <c r="C153" s="185" t="s">
        <v>263</v>
      </c>
      <c r="D153" s="179" t="s">
        <v>195</v>
      </c>
      <c r="E153" s="180">
        <v>1</v>
      </c>
      <c r="F153" s="181"/>
      <c r="G153" s="182">
        <f t="shared" si="14"/>
        <v>0</v>
      </c>
      <c r="H153" s="159">
        <v>0</v>
      </c>
      <c r="I153" s="158">
        <f t="shared" si="15"/>
        <v>0</v>
      </c>
      <c r="J153" s="159">
        <v>197</v>
      </c>
      <c r="K153" s="158">
        <f t="shared" si="16"/>
        <v>197</v>
      </c>
      <c r="L153" s="158">
        <v>15</v>
      </c>
      <c r="M153" s="158">
        <f t="shared" si="17"/>
        <v>0</v>
      </c>
      <c r="N153" s="158">
        <v>0</v>
      </c>
      <c r="O153" s="158">
        <f t="shared" si="18"/>
        <v>0</v>
      </c>
      <c r="P153" s="158">
        <v>1.489E-2</v>
      </c>
      <c r="Q153" s="158">
        <f t="shared" si="19"/>
        <v>0.01</v>
      </c>
      <c r="R153" s="158"/>
      <c r="S153" s="158" t="s">
        <v>148</v>
      </c>
      <c r="T153" s="158" t="s">
        <v>149</v>
      </c>
      <c r="U153" s="158">
        <v>0.42899999999999999</v>
      </c>
      <c r="V153" s="158">
        <f t="shared" si="20"/>
        <v>0.43</v>
      </c>
      <c r="W153" s="158"/>
      <c r="X153" s="158" t="s">
        <v>150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151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7">
        <v>61</v>
      </c>
      <c r="B154" s="178" t="s">
        <v>264</v>
      </c>
      <c r="C154" s="185" t="s">
        <v>265</v>
      </c>
      <c r="D154" s="179" t="s">
        <v>198</v>
      </c>
      <c r="E154" s="180">
        <v>0.5</v>
      </c>
      <c r="F154" s="181"/>
      <c r="G154" s="182">
        <f t="shared" si="14"/>
        <v>0</v>
      </c>
      <c r="H154" s="159">
        <v>142</v>
      </c>
      <c r="I154" s="158">
        <f t="shared" si="15"/>
        <v>71</v>
      </c>
      <c r="J154" s="159">
        <v>0</v>
      </c>
      <c r="K154" s="158">
        <f t="shared" si="16"/>
        <v>0</v>
      </c>
      <c r="L154" s="158">
        <v>15</v>
      </c>
      <c r="M154" s="158">
        <f t="shared" si="17"/>
        <v>0</v>
      </c>
      <c r="N154" s="158">
        <v>4.8000000000000001E-4</v>
      </c>
      <c r="O154" s="158">
        <f t="shared" si="18"/>
        <v>0</v>
      </c>
      <c r="P154" s="158">
        <v>0</v>
      </c>
      <c r="Q154" s="158">
        <f t="shared" si="19"/>
        <v>0</v>
      </c>
      <c r="R154" s="158"/>
      <c r="S154" s="158" t="s">
        <v>215</v>
      </c>
      <c r="T154" s="158" t="s">
        <v>149</v>
      </c>
      <c r="U154" s="158">
        <v>0</v>
      </c>
      <c r="V154" s="158">
        <f t="shared" si="20"/>
        <v>0</v>
      </c>
      <c r="W154" s="158"/>
      <c r="X154" s="158" t="s">
        <v>250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251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77">
        <v>62</v>
      </c>
      <c r="B155" s="178" t="s">
        <v>266</v>
      </c>
      <c r="C155" s="185" t="s">
        <v>267</v>
      </c>
      <c r="D155" s="179" t="s">
        <v>195</v>
      </c>
      <c r="E155" s="180">
        <v>1</v>
      </c>
      <c r="F155" s="181"/>
      <c r="G155" s="182">
        <f t="shared" si="14"/>
        <v>0</v>
      </c>
      <c r="H155" s="159">
        <v>544</v>
      </c>
      <c r="I155" s="158">
        <f t="shared" si="15"/>
        <v>544</v>
      </c>
      <c r="J155" s="159">
        <v>0</v>
      </c>
      <c r="K155" s="158">
        <f t="shared" si="16"/>
        <v>0</v>
      </c>
      <c r="L155" s="158">
        <v>15</v>
      </c>
      <c r="M155" s="158">
        <f t="shared" si="17"/>
        <v>0</v>
      </c>
      <c r="N155" s="158">
        <v>5.9000000000000003E-4</v>
      </c>
      <c r="O155" s="158">
        <f t="shared" si="18"/>
        <v>0</v>
      </c>
      <c r="P155" s="158">
        <v>0</v>
      </c>
      <c r="Q155" s="158">
        <f t="shared" si="19"/>
        <v>0</v>
      </c>
      <c r="R155" s="158" t="s">
        <v>249</v>
      </c>
      <c r="S155" s="158" t="s">
        <v>148</v>
      </c>
      <c r="T155" s="158" t="s">
        <v>149</v>
      </c>
      <c r="U155" s="158">
        <v>0</v>
      </c>
      <c r="V155" s="158">
        <f t="shared" si="20"/>
        <v>0</v>
      </c>
      <c r="W155" s="158"/>
      <c r="X155" s="158" t="s">
        <v>250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251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77">
        <v>63</v>
      </c>
      <c r="B156" s="178" t="s">
        <v>268</v>
      </c>
      <c r="C156" s="185" t="s">
        <v>269</v>
      </c>
      <c r="D156" s="179" t="s">
        <v>195</v>
      </c>
      <c r="E156" s="180">
        <v>2</v>
      </c>
      <c r="F156" s="181"/>
      <c r="G156" s="182">
        <f t="shared" si="14"/>
        <v>0</v>
      </c>
      <c r="H156" s="159">
        <v>139</v>
      </c>
      <c r="I156" s="158">
        <f t="shared" si="15"/>
        <v>278</v>
      </c>
      <c r="J156" s="159">
        <v>0</v>
      </c>
      <c r="K156" s="158">
        <f t="shared" si="16"/>
        <v>0</v>
      </c>
      <c r="L156" s="158">
        <v>15</v>
      </c>
      <c r="M156" s="158">
        <f t="shared" si="17"/>
        <v>0</v>
      </c>
      <c r="N156" s="158">
        <v>8.0000000000000007E-5</v>
      </c>
      <c r="O156" s="158">
        <f t="shared" si="18"/>
        <v>0</v>
      </c>
      <c r="P156" s="158">
        <v>0</v>
      </c>
      <c r="Q156" s="158">
        <f t="shared" si="19"/>
        <v>0</v>
      </c>
      <c r="R156" s="158"/>
      <c r="S156" s="158" t="s">
        <v>215</v>
      </c>
      <c r="T156" s="158" t="s">
        <v>149</v>
      </c>
      <c r="U156" s="158">
        <v>0</v>
      </c>
      <c r="V156" s="158">
        <f t="shared" si="20"/>
        <v>0</v>
      </c>
      <c r="W156" s="158"/>
      <c r="X156" s="158" t="s">
        <v>250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251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7">
        <v>64</v>
      </c>
      <c r="B157" s="178" t="s">
        <v>270</v>
      </c>
      <c r="C157" s="185" t="s">
        <v>271</v>
      </c>
      <c r="D157" s="179" t="s">
        <v>0</v>
      </c>
      <c r="E157" s="180">
        <v>23.815000000000001</v>
      </c>
      <c r="F157" s="181"/>
      <c r="G157" s="182">
        <f t="shared" si="14"/>
        <v>0</v>
      </c>
      <c r="H157" s="159">
        <v>0</v>
      </c>
      <c r="I157" s="158">
        <f t="shared" si="15"/>
        <v>0</v>
      </c>
      <c r="J157" s="159">
        <v>0.54</v>
      </c>
      <c r="K157" s="158">
        <f t="shared" si="16"/>
        <v>12.86</v>
      </c>
      <c r="L157" s="158">
        <v>15</v>
      </c>
      <c r="M157" s="158">
        <f t="shared" si="17"/>
        <v>0</v>
      </c>
      <c r="N157" s="158">
        <v>0</v>
      </c>
      <c r="O157" s="158">
        <f t="shared" si="18"/>
        <v>0</v>
      </c>
      <c r="P157" s="158">
        <v>0</v>
      </c>
      <c r="Q157" s="158">
        <f t="shared" si="19"/>
        <v>0</v>
      </c>
      <c r="R157" s="158"/>
      <c r="S157" s="158" t="s">
        <v>148</v>
      </c>
      <c r="T157" s="158" t="s">
        <v>149</v>
      </c>
      <c r="U157" s="158">
        <v>0</v>
      </c>
      <c r="V157" s="158">
        <f t="shared" si="20"/>
        <v>0</v>
      </c>
      <c r="W157" s="158"/>
      <c r="X157" s="158" t="s">
        <v>210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211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5" t="s">
        <v>143</v>
      </c>
      <c r="B158" s="166" t="s">
        <v>89</v>
      </c>
      <c r="C158" s="184" t="s">
        <v>90</v>
      </c>
      <c r="D158" s="167"/>
      <c r="E158" s="168"/>
      <c r="F158" s="169"/>
      <c r="G158" s="170">
        <f>SUMIF(AG159:AG160,"&lt;&gt;NOR",G159:G160)</f>
        <v>0</v>
      </c>
      <c r="H158" s="164"/>
      <c r="I158" s="164">
        <f>SUM(I159:I160)</f>
        <v>1653.4</v>
      </c>
      <c r="J158" s="164"/>
      <c r="K158" s="164">
        <f>SUM(K159:K160)</f>
        <v>1364.6</v>
      </c>
      <c r="L158" s="164"/>
      <c r="M158" s="164">
        <f>SUM(M159:M160)</f>
        <v>0</v>
      </c>
      <c r="N158" s="164"/>
      <c r="O158" s="164">
        <f>SUM(O159:O160)</f>
        <v>0</v>
      </c>
      <c r="P158" s="164"/>
      <c r="Q158" s="164">
        <f>SUM(Q159:Q160)</f>
        <v>0</v>
      </c>
      <c r="R158" s="164"/>
      <c r="S158" s="164"/>
      <c r="T158" s="164"/>
      <c r="U158" s="164"/>
      <c r="V158" s="164">
        <f>SUM(V159:V160)</f>
        <v>1.42</v>
      </c>
      <c r="W158" s="164"/>
      <c r="X158" s="164"/>
      <c r="AG158" t="s">
        <v>144</v>
      </c>
    </row>
    <row r="159" spans="1:60" ht="22.5" outlineLevel="1" x14ac:dyDescent="0.2">
      <c r="A159" s="177">
        <v>65</v>
      </c>
      <c r="B159" s="178" t="s">
        <v>272</v>
      </c>
      <c r="C159" s="185" t="s">
        <v>273</v>
      </c>
      <c r="D159" s="179" t="s">
        <v>198</v>
      </c>
      <c r="E159" s="180">
        <v>2</v>
      </c>
      <c r="F159" s="181"/>
      <c r="G159" s="182">
        <f>ROUND(E159*F159,2)</f>
        <v>0</v>
      </c>
      <c r="H159" s="159">
        <v>292.55</v>
      </c>
      <c r="I159" s="158">
        <f>ROUND(E159*H159,2)</f>
        <v>585.1</v>
      </c>
      <c r="J159" s="159">
        <v>241.45</v>
      </c>
      <c r="K159" s="158">
        <f>ROUND(E159*J159,2)</f>
        <v>482.9</v>
      </c>
      <c r="L159" s="158">
        <v>15</v>
      </c>
      <c r="M159" s="158">
        <f>G159*(1+L159/100)</f>
        <v>0</v>
      </c>
      <c r="N159" s="158">
        <v>6.4999999999999997E-4</v>
      </c>
      <c r="O159" s="158">
        <f>ROUND(E159*N159,2)</f>
        <v>0</v>
      </c>
      <c r="P159" s="158">
        <v>0</v>
      </c>
      <c r="Q159" s="158">
        <f>ROUND(E159*P159,2)</f>
        <v>0</v>
      </c>
      <c r="R159" s="158"/>
      <c r="S159" s="158" t="s">
        <v>148</v>
      </c>
      <c r="T159" s="158" t="s">
        <v>149</v>
      </c>
      <c r="U159" s="158">
        <v>0.2848</v>
      </c>
      <c r="V159" s="158">
        <f>ROUND(E159*U159,2)</f>
        <v>0.56999999999999995</v>
      </c>
      <c r="W159" s="158"/>
      <c r="X159" s="158" t="s">
        <v>150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151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7">
        <v>66</v>
      </c>
      <c r="B160" s="178" t="s">
        <v>274</v>
      </c>
      <c r="C160" s="185" t="s">
        <v>275</v>
      </c>
      <c r="D160" s="179" t="s">
        <v>276</v>
      </c>
      <c r="E160" s="180">
        <v>3</v>
      </c>
      <c r="F160" s="181"/>
      <c r="G160" s="182">
        <f>ROUND(E160*F160,2)</f>
        <v>0</v>
      </c>
      <c r="H160" s="159">
        <v>356.1</v>
      </c>
      <c r="I160" s="158">
        <f>ROUND(E160*H160,2)</f>
        <v>1068.3</v>
      </c>
      <c r="J160" s="159">
        <v>293.89999999999998</v>
      </c>
      <c r="K160" s="158">
        <f>ROUND(E160*J160,2)</f>
        <v>881.7</v>
      </c>
      <c r="L160" s="158">
        <v>15</v>
      </c>
      <c r="M160" s="158">
        <f>G160*(1+L160/100)</f>
        <v>0</v>
      </c>
      <c r="N160" s="158">
        <v>6.4999999999999997E-4</v>
      </c>
      <c r="O160" s="158">
        <f>ROUND(E160*N160,2)</f>
        <v>0</v>
      </c>
      <c r="P160" s="158">
        <v>0</v>
      </c>
      <c r="Q160" s="158">
        <f>ROUND(E160*P160,2)</f>
        <v>0</v>
      </c>
      <c r="R160" s="158"/>
      <c r="S160" s="158" t="s">
        <v>215</v>
      </c>
      <c r="T160" s="158" t="s">
        <v>149</v>
      </c>
      <c r="U160" s="158">
        <v>0.2848</v>
      </c>
      <c r="V160" s="158">
        <f>ROUND(E160*U160,2)</f>
        <v>0.85</v>
      </c>
      <c r="W160" s="158"/>
      <c r="X160" s="158" t="s">
        <v>150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151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x14ac:dyDescent="0.2">
      <c r="A161" s="165" t="s">
        <v>143</v>
      </c>
      <c r="B161" s="166" t="s">
        <v>91</v>
      </c>
      <c r="C161" s="184" t="s">
        <v>92</v>
      </c>
      <c r="D161" s="167"/>
      <c r="E161" s="168"/>
      <c r="F161" s="169"/>
      <c r="G161" s="170">
        <f>SUMIF(AG162:AG164,"&lt;&gt;NOR",G162:G164)</f>
        <v>0</v>
      </c>
      <c r="H161" s="164"/>
      <c r="I161" s="164">
        <f>SUM(I162:I164)</f>
        <v>691.52</v>
      </c>
      <c r="J161" s="164"/>
      <c r="K161" s="164">
        <f>SUM(K162:K164)</f>
        <v>473.32</v>
      </c>
      <c r="L161" s="164"/>
      <c r="M161" s="164">
        <f>SUM(M162:M164)</f>
        <v>0</v>
      </c>
      <c r="N161" s="164"/>
      <c r="O161" s="164">
        <f>SUM(O162:O164)</f>
        <v>0</v>
      </c>
      <c r="P161" s="164"/>
      <c r="Q161" s="164">
        <f>SUM(Q162:Q164)</f>
        <v>0</v>
      </c>
      <c r="R161" s="164"/>
      <c r="S161" s="164"/>
      <c r="T161" s="164"/>
      <c r="U161" s="164"/>
      <c r="V161" s="164">
        <f>SUM(V162:V164)</f>
        <v>0.25</v>
      </c>
      <c r="W161" s="164"/>
      <c r="X161" s="164"/>
      <c r="AG161" t="s">
        <v>144</v>
      </c>
    </row>
    <row r="162" spans="1:60" ht="22.5" outlineLevel="1" x14ac:dyDescent="0.2">
      <c r="A162" s="177">
        <v>67</v>
      </c>
      <c r="B162" s="178" t="s">
        <v>277</v>
      </c>
      <c r="C162" s="185" t="s">
        <v>278</v>
      </c>
      <c r="D162" s="179" t="s">
        <v>195</v>
      </c>
      <c r="E162" s="180">
        <v>1</v>
      </c>
      <c r="F162" s="181"/>
      <c r="G162" s="182">
        <f>ROUND(E162*F162,2)</f>
        <v>0</v>
      </c>
      <c r="H162" s="159">
        <v>691.52</v>
      </c>
      <c r="I162" s="158">
        <f>ROUND(E162*H162,2)</f>
        <v>691.52</v>
      </c>
      <c r="J162" s="159">
        <v>139.47999999999999</v>
      </c>
      <c r="K162" s="158">
        <f>ROUND(E162*J162,2)</f>
        <v>139.47999999999999</v>
      </c>
      <c r="L162" s="158">
        <v>15</v>
      </c>
      <c r="M162" s="158">
        <f>G162*(1+L162/100)</f>
        <v>0</v>
      </c>
      <c r="N162" s="158">
        <v>8.9999999999999998E-4</v>
      </c>
      <c r="O162" s="158">
        <f>ROUND(E162*N162,2)</f>
        <v>0</v>
      </c>
      <c r="P162" s="158">
        <v>0</v>
      </c>
      <c r="Q162" s="158">
        <f>ROUND(E162*P162,2)</f>
        <v>0</v>
      </c>
      <c r="R162" s="158"/>
      <c r="S162" s="158" t="s">
        <v>148</v>
      </c>
      <c r="T162" s="158" t="s">
        <v>149</v>
      </c>
      <c r="U162" s="158">
        <v>0.247</v>
      </c>
      <c r="V162" s="158">
        <f>ROUND(E162*U162,2)</f>
        <v>0.25</v>
      </c>
      <c r="W162" s="158"/>
      <c r="X162" s="158" t="s">
        <v>150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151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7">
        <v>68</v>
      </c>
      <c r="B163" s="178" t="s">
        <v>279</v>
      </c>
      <c r="C163" s="185" t="s">
        <v>280</v>
      </c>
      <c r="D163" s="179" t="s">
        <v>195</v>
      </c>
      <c r="E163" s="180">
        <v>1</v>
      </c>
      <c r="F163" s="181"/>
      <c r="G163" s="182">
        <f>ROUND(E163*F163,2)</f>
        <v>0</v>
      </c>
      <c r="H163" s="159">
        <v>0</v>
      </c>
      <c r="I163" s="158">
        <f>ROUND(E163*H163,2)</f>
        <v>0</v>
      </c>
      <c r="J163" s="159">
        <v>311</v>
      </c>
      <c r="K163" s="158">
        <f>ROUND(E163*J163,2)</f>
        <v>311</v>
      </c>
      <c r="L163" s="158">
        <v>15</v>
      </c>
      <c r="M163" s="158">
        <f>G163*(1+L163/100)</f>
        <v>0</v>
      </c>
      <c r="N163" s="158">
        <v>0</v>
      </c>
      <c r="O163" s="158">
        <f>ROUND(E163*N163,2)</f>
        <v>0</v>
      </c>
      <c r="P163" s="158">
        <v>0</v>
      </c>
      <c r="Q163" s="158">
        <f>ROUND(E163*P163,2)</f>
        <v>0</v>
      </c>
      <c r="R163" s="158"/>
      <c r="S163" s="158" t="s">
        <v>215</v>
      </c>
      <c r="T163" s="158" t="s">
        <v>148</v>
      </c>
      <c r="U163" s="158">
        <v>0</v>
      </c>
      <c r="V163" s="158">
        <f>ROUND(E163*U163,2)</f>
        <v>0</v>
      </c>
      <c r="W163" s="158"/>
      <c r="X163" s="158" t="s">
        <v>150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151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7">
        <v>69</v>
      </c>
      <c r="B164" s="178" t="s">
        <v>281</v>
      </c>
      <c r="C164" s="185" t="s">
        <v>282</v>
      </c>
      <c r="D164" s="179" t="s">
        <v>0</v>
      </c>
      <c r="E164" s="180">
        <v>11.42</v>
      </c>
      <c r="F164" s="181"/>
      <c r="G164" s="182">
        <f>ROUND(E164*F164,2)</f>
        <v>0</v>
      </c>
      <c r="H164" s="159">
        <v>0</v>
      </c>
      <c r="I164" s="158">
        <f>ROUND(E164*H164,2)</f>
        <v>0</v>
      </c>
      <c r="J164" s="159">
        <v>2</v>
      </c>
      <c r="K164" s="158">
        <f>ROUND(E164*J164,2)</f>
        <v>22.84</v>
      </c>
      <c r="L164" s="158">
        <v>15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148</v>
      </c>
      <c r="T164" s="158" t="s">
        <v>149</v>
      </c>
      <c r="U164" s="158">
        <v>0</v>
      </c>
      <c r="V164" s="158">
        <f>ROUND(E164*U164,2)</f>
        <v>0</v>
      </c>
      <c r="W164" s="158"/>
      <c r="X164" s="158" t="s">
        <v>210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211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x14ac:dyDescent="0.2">
      <c r="A165" s="165" t="s">
        <v>143</v>
      </c>
      <c r="B165" s="166" t="s">
        <v>93</v>
      </c>
      <c r="C165" s="184" t="s">
        <v>94</v>
      </c>
      <c r="D165" s="167"/>
      <c r="E165" s="168"/>
      <c r="F165" s="169"/>
      <c r="G165" s="170">
        <f>SUMIF(AG166:AG171,"&lt;&gt;NOR",G166:G171)</f>
        <v>0</v>
      </c>
      <c r="H165" s="164"/>
      <c r="I165" s="164">
        <f>SUM(I166:I171)</f>
        <v>2610</v>
      </c>
      <c r="J165" s="164"/>
      <c r="K165" s="164">
        <f>SUM(K166:K171)</f>
        <v>1639.77</v>
      </c>
      <c r="L165" s="164"/>
      <c r="M165" s="164">
        <f>SUM(M166:M171)</f>
        <v>0</v>
      </c>
      <c r="N165" s="164"/>
      <c r="O165" s="164">
        <f>SUM(O166:O171)</f>
        <v>0.01</v>
      </c>
      <c r="P165" s="164"/>
      <c r="Q165" s="164">
        <f>SUM(Q166:Q171)</f>
        <v>0.01</v>
      </c>
      <c r="R165" s="164"/>
      <c r="S165" s="164"/>
      <c r="T165" s="164"/>
      <c r="U165" s="164"/>
      <c r="V165" s="164">
        <f>SUM(V166:V171)</f>
        <v>0.16</v>
      </c>
      <c r="W165" s="164"/>
      <c r="X165" s="164"/>
      <c r="AG165" t="s">
        <v>144</v>
      </c>
    </row>
    <row r="166" spans="1:60" outlineLevel="1" x14ac:dyDescent="0.2">
      <c r="A166" s="177">
        <v>70</v>
      </c>
      <c r="B166" s="178" t="s">
        <v>283</v>
      </c>
      <c r="C166" s="185" t="s">
        <v>284</v>
      </c>
      <c r="D166" s="179" t="s">
        <v>214</v>
      </c>
      <c r="E166" s="180">
        <v>1</v>
      </c>
      <c r="F166" s="181"/>
      <c r="G166" s="182">
        <f t="shared" ref="G166:G171" si="21">ROUND(E166*F166,2)</f>
        <v>0</v>
      </c>
      <c r="H166" s="159">
        <v>0</v>
      </c>
      <c r="I166" s="158">
        <f t="shared" ref="I166:I171" si="22">ROUND(E166*H166,2)</f>
        <v>0</v>
      </c>
      <c r="J166" s="159">
        <v>200</v>
      </c>
      <c r="K166" s="158">
        <f t="shared" ref="K166:K171" si="23">ROUND(E166*J166,2)</f>
        <v>200</v>
      </c>
      <c r="L166" s="158">
        <v>15</v>
      </c>
      <c r="M166" s="158">
        <f t="shared" ref="M166:M171" si="24">G166*(1+L166/100)</f>
        <v>0</v>
      </c>
      <c r="N166" s="158">
        <v>0</v>
      </c>
      <c r="O166" s="158">
        <f t="shared" ref="O166:O171" si="25">ROUND(E166*N166,2)</f>
        <v>0</v>
      </c>
      <c r="P166" s="158">
        <v>0</v>
      </c>
      <c r="Q166" s="158">
        <f t="shared" ref="Q166:Q171" si="26">ROUND(E166*P166,2)</f>
        <v>0</v>
      </c>
      <c r="R166" s="158"/>
      <c r="S166" s="158" t="s">
        <v>148</v>
      </c>
      <c r="T166" s="158" t="s">
        <v>149</v>
      </c>
      <c r="U166" s="158">
        <v>3.1E-2</v>
      </c>
      <c r="V166" s="158">
        <f t="shared" ref="V166:V171" si="27">ROUND(E166*U166,2)</f>
        <v>0.03</v>
      </c>
      <c r="W166" s="158"/>
      <c r="X166" s="158" t="s">
        <v>150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151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7">
        <v>71</v>
      </c>
      <c r="B167" s="178" t="s">
        <v>285</v>
      </c>
      <c r="C167" s="185" t="s">
        <v>286</v>
      </c>
      <c r="D167" s="179" t="s">
        <v>214</v>
      </c>
      <c r="E167" s="180">
        <v>1</v>
      </c>
      <c r="F167" s="181"/>
      <c r="G167" s="182">
        <f t="shared" si="21"/>
        <v>0</v>
      </c>
      <c r="H167" s="159">
        <v>0</v>
      </c>
      <c r="I167" s="158">
        <f t="shared" si="22"/>
        <v>0</v>
      </c>
      <c r="J167" s="159">
        <v>150</v>
      </c>
      <c r="K167" s="158">
        <f t="shared" si="23"/>
        <v>150</v>
      </c>
      <c r="L167" s="158">
        <v>15</v>
      </c>
      <c r="M167" s="158">
        <f t="shared" si="24"/>
        <v>0</v>
      </c>
      <c r="N167" s="158">
        <v>0</v>
      </c>
      <c r="O167" s="158">
        <f t="shared" si="25"/>
        <v>0</v>
      </c>
      <c r="P167" s="158">
        <v>0</v>
      </c>
      <c r="Q167" s="158">
        <f t="shared" si="26"/>
        <v>0</v>
      </c>
      <c r="R167" s="158"/>
      <c r="S167" s="158" t="s">
        <v>148</v>
      </c>
      <c r="T167" s="158" t="s">
        <v>149</v>
      </c>
      <c r="U167" s="158">
        <v>5.1999999999999998E-2</v>
      </c>
      <c r="V167" s="158">
        <f t="shared" si="27"/>
        <v>0.05</v>
      </c>
      <c r="W167" s="158"/>
      <c r="X167" s="158" t="s">
        <v>150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151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7">
        <v>72</v>
      </c>
      <c r="B168" s="178" t="s">
        <v>287</v>
      </c>
      <c r="C168" s="185" t="s">
        <v>288</v>
      </c>
      <c r="D168" s="179" t="s">
        <v>248</v>
      </c>
      <c r="E168" s="180">
        <v>1</v>
      </c>
      <c r="F168" s="181"/>
      <c r="G168" s="182">
        <f t="shared" si="21"/>
        <v>0</v>
      </c>
      <c r="H168" s="159">
        <v>0</v>
      </c>
      <c r="I168" s="158">
        <f t="shared" si="22"/>
        <v>0</v>
      </c>
      <c r="J168" s="159">
        <v>690</v>
      </c>
      <c r="K168" s="158">
        <f t="shared" si="23"/>
        <v>690</v>
      </c>
      <c r="L168" s="158">
        <v>15</v>
      </c>
      <c r="M168" s="158">
        <f t="shared" si="24"/>
        <v>0</v>
      </c>
      <c r="N168" s="158">
        <v>0</v>
      </c>
      <c r="O168" s="158">
        <f t="shared" si="25"/>
        <v>0</v>
      </c>
      <c r="P168" s="158">
        <v>1.057E-2</v>
      </c>
      <c r="Q168" s="158">
        <f t="shared" si="26"/>
        <v>0.01</v>
      </c>
      <c r="R168" s="158"/>
      <c r="S168" s="158" t="s">
        <v>215</v>
      </c>
      <c r="T168" s="158" t="s">
        <v>149</v>
      </c>
      <c r="U168" s="158">
        <v>8.2000000000000003E-2</v>
      </c>
      <c r="V168" s="158">
        <f t="shared" si="27"/>
        <v>0.08</v>
      </c>
      <c r="W168" s="158"/>
      <c r="X168" s="158" t="s">
        <v>150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151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7">
        <v>73</v>
      </c>
      <c r="B169" s="178" t="s">
        <v>289</v>
      </c>
      <c r="C169" s="185" t="s">
        <v>290</v>
      </c>
      <c r="D169" s="179" t="s">
        <v>195</v>
      </c>
      <c r="E169" s="180">
        <v>1</v>
      </c>
      <c r="F169" s="181"/>
      <c r="G169" s="182">
        <f t="shared" si="21"/>
        <v>0</v>
      </c>
      <c r="H169" s="159">
        <v>2610</v>
      </c>
      <c r="I169" s="158">
        <f t="shared" si="22"/>
        <v>2610</v>
      </c>
      <c r="J169" s="159">
        <v>0</v>
      </c>
      <c r="K169" s="158">
        <f t="shared" si="23"/>
        <v>0</v>
      </c>
      <c r="L169" s="158">
        <v>15</v>
      </c>
      <c r="M169" s="158">
        <f t="shared" si="24"/>
        <v>0</v>
      </c>
      <c r="N169" s="158">
        <v>7.1000000000000004E-3</v>
      </c>
      <c r="O169" s="158">
        <f t="shared" si="25"/>
        <v>0.01</v>
      </c>
      <c r="P169" s="158">
        <v>0</v>
      </c>
      <c r="Q169" s="158">
        <f t="shared" si="26"/>
        <v>0</v>
      </c>
      <c r="R169" s="158" t="s">
        <v>249</v>
      </c>
      <c r="S169" s="158" t="s">
        <v>148</v>
      </c>
      <c r="T169" s="158" t="s">
        <v>148</v>
      </c>
      <c r="U169" s="158">
        <v>0</v>
      </c>
      <c r="V169" s="158">
        <f t="shared" si="27"/>
        <v>0</v>
      </c>
      <c r="W169" s="158"/>
      <c r="X169" s="158" t="s">
        <v>250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251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7">
        <v>74</v>
      </c>
      <c r="B170" s="178" t="s">
        <v>291</v>
      </c>
      <c r="C170" s="185" t="s">
        <v>292</v>
      </c>
      <c r="D170" s="179" t="s">
        <v>195</v>
      </c>
      <c r="E170" s="180">
        <v>1</v>
      </c>
      <c r="F170" s="181"/>
      <c r="G170" s="182">
        <f t="shared" si="21"/>
        <v>0</v>
      </c>
      <c r="H170" s="159">
        <v>0</v>
      </c>
      <c r="I170" s="158">
        <f t="shared" si="22"/>
        <v>0</v>
      </c>
      <c r="J170" s="159">
        <v>480</v>
      </c>
      <c r="K170" s="158">
        <f t="shared" si="23"/>
        <v>480</v>
      </c>
      <c r="L170" s="158">
        <v>15</v>
      </c>
      <c r="M170" s="158">
        <f t="shared" si="24"/>
        <v>0</v>
      </c>
      <c r="N170" s="158">
        <v>2.0000000000000002E-5</v>
      </c>
      <c r="O170" s="158">
        <f t="shared" si="25"/>
        <v>0</v>
      </c>
      <c r="P170" s="158">
        <v>0</v>
      </c>
      <c r="Q170" s="158">
        <f t="shared" si="26"/>
        <v>0</v>
      </c>
      <c r="R170" s="158"/>
      <c r="S170" s="158" t="s">
        <v>148</v>
      </c>
      <c r="T170" s="158" t="s">
        <v>149</v>
      </c>
      <c r="U170" s="158">
        <v>0</v>
      </c>
      <c r="V170" s="158">
        <f t="shared" si="27"/>
        <v>0</v>
      </c>
      <c r="W170" s="158"/>
      <c r="X170" s="158" t="s">
        <v>185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186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7">
        <v>75</v>
      </c>
      <c r="B171" s="178" t="s">
        <v>293</v>
      </c>
      <c r="C171" s="185" t="s">
        <v>294</v>
      </c>
      <c r="D171" s="179" t="s">
        <v>0</v>
      </c>
      <c r="E171" s="180">
        <v>41.3</v>
      </c>
      <c r="F171" s="181"/>
      <c r="G171" s="182">
        <f t="shared" si="21"/>
        <v>0</v>
      </c>
      <c r="H171" s="159">
        <v>0</v>
      </c>
      <c r="I171" s="158">
        <f t="shared" si="22"/>
        <v>0</v>
      </c>
      <c r="J171" s="159">
        <v>2.9</v>
      </c>
      <c r="K171" s="158">
        <f t="shared" si="23"/>
        <v>119.77</v>
      </c>
      <c r="L171" s="158">
        <v>15</v>
      </c>
      <c r="M171" s="158">
        <f t="shared" si="24"/>
        <v>0</v>
      </c>
      <c r="N171" s="158">
        <v>0</v>
      </c>
      <c r="O171" s="158">
        <f t="shared" si="25"/>
        <v>0</v>
      </c>
      <c r="P171" s="158">
        <v>0</v>
      </c>
      <c r="Q171" s="158">
        <f t="shared" si="26"/>
        <v>0</v>
      </c>
      <c r="R171" s="158"/>
      <c r="S171" s="158" t="s">
        <v>148</v>
      </c>
      <c r="T171" s="158" t="s">
        <v>148</v>
      </c>
      <c r="U171" s="158">
        <v>0</v>
      </c>
      <c r="V171" s="158">
        <f t="shared" si="27"/>
        <v>0</v>
      </c>
      <c r="W171" s="158"/>
      <c r="X171" s="158" t="s">
        <v>210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211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x14ac:dyDescent="0.2">
      <c r="A172" s="165" t="s">
        <v>143</v>
      </c>
      <c r="B172" s="166" t="s">
        <v>95</v>
      </c>
      <c r="C172" s="184" t="s">
        <v>96</v>
      </c>
      <c r="D172" s="167"/>
      <c r="E172" s="168"/>
      <c r="F172" s="169"/>
      <c r="G172" s="170">
        <f>SUMIF(AG173:AG195,"&lt;&gt;NOR",G173:G195)</f>
        <v>0</v>
      </c>
      <c r="H172" s="164"/>
      <c r="I172" s="164">
        <f>SUM(I173:I195)</f>
        <v>0</v>
      </c>
      <c r="J172" s="164"/>
      <c r="K172" s="164">
        <f>SUM(K173:K195)</f>
        <v>61154.77</v>
      </c>
      <c r="L172" s="164"/>
      <c r="M172" s="164">
        <f>SUM(M173:M195)</f>
        <v>0</v>
      </c>
      <c r="N172" s="164"/>
      <c r="O172" s="164">
        <f>SUM(O173:O195)</f>
        <v>0</v>
      </c>
      <c r="P172" s="164"/>
      <c r="Q172" s="164">
        <f>SUM(Q173:Q195)</f>
        <v>0.29000000000000004</v>
      </c>
      <c r="R172" s="164"/>
      <c r="S172" s="164"/>
      <c r="T172" s="164"/>
      <c r="U172" s="164"/>
      <c r="V172" s="164">
        <f>SUM(V173:V195)</f>
        <v>11.11</v>
      </c>
      <c r="W172" s="164"/>
      <c r="X172" s="164"/>
      <c r="AG172" t="s">
        <v>144</v>
      </c>
    </row>
    <row r="173" spans="1:60" outlineLevel="1" x14ac:dyDescent="0.2">
      <c r="A173" s="177">
        <v>76</v>
      </c>
      <c r="B173" s="178" t="s">
        <v>295</v>
      </c>
      <c r="C173" s="185" t="s">
        <v>645</v>
      </c>
      <c r="D173" s="179" t="s">
        <v>195</v>
      </c>
      <c r="E173" s="180">
        <v>5</v>
      </c>
      <c r="F173" s="181"/>
      <c r="G173" s="182">
        <f t="shared" ref="G173:G181" si="28">ROUND(E173*F173,2)</f>
        <v>0</v>
      </c>
      <c r="H173" s="159">
        <v>0</v>
      </c>
      <c r="I173" s="158">
        <f t="shared" ref="I173:I181" si="29">ROUND(E173*H173,2)</f>
        <v>0</v>
      </c>
      <c r="J173" s="159">
        <v>160</v>
      </c>
      <c r="K173" s="158">
        <f t="shared" ref="K173:K181" si="30">ROUND(E173*J173,2)</f>
        <v>800</v>
      </c>
      <c r="L173" s="158">
        <v>15</v>
      </c>
      <c r="M173" s="158">
        <f t="shared" ref="M173:M181" si="31">G173*(1+L173/100)</f>
        <v>0</v>
      </c>
      <c r="N173" s="158">
        <v>0</v>
      </c>
      <c r="O173" s="158">
        <f t="shared" ref="O173:O181" si="32">ROUND(E173*N173,2)</f>
        <v>0</v>
      </c>
      <c r="P173" s="158">
        <v>0</v>
      </c>
      <c r="Q173" s="158">
        <f t="shared" ref="Q173:Q181" si="33">ROUND(E173*P173,2)</f>
        <v>0</v>
      </c>
      <c r="R173" s="158"/>
      <c r="S173" s="158" t="s">
        <v>148</v>
      </c>
      <c r="T173" s="158" t="s">
        <v>149</v>
      </c>
      <c r="U173" s="158">
        <v>1.45</v>
      </c>
      <c r="V173" s="158">
        <f t="shared" ref="V173:V181" si="34">ROUND(E173*U173,2)</f>
        <v>7.25</v>
      </c>
      <c r="W173" s="158"/>
      <c r="X173" s="158" t="s">
        <v>150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151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7">
        <v>77</v>
      </c>
      <c r="B174" s="178" t="s">
        <v>646</v>
      </c>
      <c r="C174" s="185" t="s">
        <v>647</v>
      </c>
      <c r="D174" s="179" t="s">
        <v>195</v>
      </c>
      <c r="E174" s="180">
        <v>5</v>
      </c>
      <c r="F174" s="181"/>
      <c r="G174" s="182">
        <f t="shared" si="28"/>
        <v>0</v>
      </c>
      <c r="H174" s="159">
        <v>0</v>
      </c>
      <c r="I174" s="158">
        <f t="shared" si="29"/>
        <v>0</v>
      </c>
      <c r="J174" s="159">
        <v>50.6</v>
      </c>
      <c r="K174" s="158">
        <f t="shared" si="30"/>
        <v>253</v>
      </c>
      <c r="L174" s="158">
        <v>15</v>
      </c>
      <c r="M174" s="158">
        <f t="shared" si="31"/>
        <v>0</v>
      </c>
      <c r="N174" s="158">
        <v>0</v>
      </c>
      <c r="O174" s="158">
        <f t="shared" si="32"/>
        <v>0</v>
      </c>
      <c r="P174" s="158">
        <v>1.8E-3</v>
      </c>
      <c r="Q174" s="158">
        <f t="shared" si="33"/>
        <v>0.01</v>
      </c>
      <c r="R174" s="158"/>
      <c r="S174" s="158" t="s">
        <v>148</v>
      </c>
      <c r="T174" s="158" t="s">
        <v>149</v>
      </c>
      <c r="U174" s="158">
        <v>0.11</v>
      </c>
      <c r="V174" s="158">
        <f t="shared" si="34"/>
        <v>0.55000000000000004</v>
      </c>
      <c r="W174" s="158"/>
      <c r="X174" s="158" t="s">
        <v>150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151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7">
        <v>78</v>
      </c>
      <c r="B175" s="178" t="s">
        <v>297</v>
      </c>
      <c r="C175" s="185" t="s">
        <v>298</v>
      </c>
      <c r="D175" s="179" t="s">
        <v>195</v>
      </c>
      <c r="E175" s="180">
        <v>1</v>
      </c>
      <c r="F175" s="181"/>
      <c r="G175" s="182">
        <f t="shared" si="28"/>
        <v>0</v>
      </c>
      <c r="H175" s="159">
        <v>0</v>
      </c>
      <c r="I175" s="158">
        <f t="shared" si="29"/>
        <v>0</v>
      </c>
      <c r="J175" s="159">
        <v>436.5</v>
      </c>
      <c r="K175" s="158">
        <f t="shared" si="30"/>
        <v>436.5</v>
      </c>
      <c r="L175" s="158">
        <v>15</v>
      </c>
      <c r="M175" s="158">
        <f t="shared" si="31"/>
        <v>0</v>
      </c>
      <c r="N175" s="158">
        <v>0</v>
      </c>
      <c r="O175" s="158">
        <f t="shared" si="32"/>
        <v>0</v>
      </c>
      <c r="P175" s="158">
        <v>0.17399999999999999</v>
      </c>
      <c r="Q175" s="158">
        <f t="shared" si="33"/>
        <v>0.17</v>
      </c>
      <c r="R175" s="158"/>
      <c r="S175" s="158" t="s">
        <v>148</v>
      </c>
      <c r="T175" s="158" t="s">
        <v>148</v>
      </c>
      <c r="U175" s="158">
        <v>0.95</v>
      </c>
      <c r="V175" s="158">
        <f t="shared" si="34"/>
        <v>0.95</v>
      </c>
      <c r="W175" s="158"/>
      <c r="X175" s="158" t="s">
        <v>150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151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7">
        <v>79</v>
      </c>
      <c r="B176" s="178" t="s">
        <v>299</v>
      </c>
      <c r="C176" s="185" t="s">
        <v>300</v>
      </c>
      <c r="D176" s="179" t="s">
        <v>195</v>
      </c>
      <c r="E176" s="180">
        <v>1</v>
      </c>
      <c r="F176" s="181"/>
      <c r="G176" s="182">
        <f t="shared" si="28"/>
        <v>0</v>
      </c>
      <c r="H176" s="159">
        <v>0</v>
      </c>
      <c r="I176" s="158">
        <f t="shared" si="29"/>
        <v>0</v>
      </c>
      <c r="J176" s="159">
        <v>211.5</v>
      </c>
      <c r="K176" s="158">
        <f t="shared" si="30"/>
        <v>211.5</v>
      </c>
      <c r="L176" s="158">
        <v>15</v>
      </c>
      <c r="M176" s="158">
        <f t="shared" si="31"/>
        <v>0</v>
      </c>
      <c r="N176" s="158">
        <v>0</v>
      </c>
      <c r="O176" s="158">
        <f t="shared" si="32"/>
        <v>0</v>
      </c>
      <c r="P176" s="158">
        <v>0.1104</v>
      </c>
      <c r="Q176" s="158">
        <f t="shared" si="33"/>
        <v>0.11</v>
      </c>
      <c r="R176" s="158"/>
      <c r="S176" s="158" t="s">
        <v>148</v>
      </c>
      <c r="T176" s="158" t="s">
        <v>149</v>
      </c>
      <c r="U176" s="158">
        <v>0.46</v>
      </c>
      <c r="V176" s="158">
        <f t="shared" si="34"/>
        <v>0.46</v>
      </c>
      <c r="W176" s="158"/>
      <c r="X176" s="158" t="s">
        <v>150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151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56.25" outlineLevel="1" x14ac:dyDescent="0.2">
      <c r="A177" s="177">
        <v>80</v>
      </c>
      <c r="B177" s="178" t="s">
        <v>303</v>
      </c>
      <c r="C177" s="185" t="s">
        <v>771</v>
      </c>
      <c r="D177" s="179" t="s">
        <v>195</v>
      </c>
      <c r="E177" s="180">
        <v>1</v>
      </c>
      <c r="F177" s="181"/>
      <c r="G177" s="182">
        <f t="shared" si="28"/>
        <v>0</v>
      </c>
      <c r="H177" s="159">
        <v>0</v>
      </c>
      <c r="I177" s="158">
        <f t="shared" si="29"/>
        <v>0</v>
      </c>
      <c r="J177" s="159">
        <v>11250</v>
      </c>
      <c r="K177" s="158">
        <f t="shared" si="30"/>
        <v>11250</v>
      </c>
      <c r="L177" s="158">
        <v>15</v>
      </c>
      <c r="M177" s="158">
        <f t="shared" si="31"/>
        <v>0</v>
      </c>
      <c r="N177" s="158">
        <v>0</v>
      </c>
      <c r="O177" s="158">
        <f t="shared" si="32"/>
        <v>0</v>
      </c>
      <c r="P177" s="158">
        <v>0</v>
      </c>
      <c r="Q177" s="158">
        <f t="shared" si="33"/>
        <v>0</v>
      </c>
      <c r="R177" s="158"/>
      <c r="S177" s="158" t="s">
        <v>215</v>
      </c>
      <c r="T177" s="158" t="s">
        <v>149</v>
      </c>
      <c r="U177" s="158">
        <v>0.95</v>
      </c>
      <c r="V177" s="158">
        <f t="shared" si="34"/>
        <v>0.95</v>
      </c>
      <c r="W177" s="158"/>
      <c r="X177" s="158" t="s">
        <v>150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151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33.75" outlineLevel="1" x14ac:dyDescent="0.2">
      <c r="A178" s="177">
        <v>81</v>
      </c>
      <c r="B178" s="178" t="s">
        <v>305</v>
      </c>
      <c r="C178" s="185" t="s">
        <v>306</v>
      </c>
      <c r="D178" s="179" t="s">
        <v>195</v>
      </c>
      <c r="E178" s="180">
        <v>1</v>
      </c>
      <c r="F178" s="181"/>
      <c r="G178" s="182">
        <f t="shared" si="28"/>
        <v>0</v>
      </c>
      <c r="H178" s="159">
        <v>0</v>
      </c>
      <c r="I178" s="158">
        <f t="shared" si="29"/>
        <v>0</v>
      </c>
      <c r="J178" s="159">
        <v>8200</v>
      </c>
      <c r="K178" s="158">
        <f t="shared" si="30"/>
        <v>8200</v>
      </c>
      <c r="L178" s="158">
        <v>15</v>
      </c>
      <c r="M178" s="158">
        <f t="shared" si="31"/>
        <v>0</v>
      </c>
      <c r="N178" s="158">
        <v>0</v>
      </c>
      <c r="O178" s="158">
        <f t="shared" si="32"/>
        <v>0</v>
      </c>
      <c r="P178" s="158">
        <v>0</v>
      </c>
      <c r="Q178" s="158">
        <f t="shared" si="33"/>
        <v>0</v>
      </c>
      <c r="R178" s="158"/>
      <c r="S178" s="158" t="s">
        <v>215</v>
      </c>
      <c r="T178" s="158" t="s">
        <v>149</v>
      </c>
      <c r="U178" s="158">
        <v>0.95</v>
      </c>
      <c r="V178" s="158">
        <f t="shared" si="34"/>
        <v>0.95</v>
      </c>
      <c r="W178" s="158"/>
      <c r="X178" s="158" t="s">
        <v>150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151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7">
        <v>82</v>
      </c>
      <c r="B179" s="178" t="s">
        <v>309</v>
      </c>
      <c r="C179" s="185" t="s">
        <v>310</v>
      </c>
      <c r="D179" s="179" t="s">
        <v>195</v>
      </c>
      <c r="E179" s="180">
        <v>1</v>
      </c>
      <c r="F179" s="181"/>
      <c r="G179" s="182">
        <f t="shared" si="28"/>
        <v>0</v>
      </c>
      <c r="H179" s="159">
        <v>0</v>
      </c>
      <c r="I179" s="158">
        <f t="shared" si="29"/>
        <v>0</v>
      </c>
      <c r="J179" s="159">
        <v>2500</v>
      </c>
      <c r="K179" s="158">
        <f t="shared" si="30"/>
        <v>2500</v>
      </c>
      <c r="L179" s="158">
        <v>15</v>
      </c>
      <c r="M179" s="158">
        <f t="shared" si="31"/>
        <v>0</v>
      </c>
      <c r="N179" s="158">
        <v>0</v>
      </c>
      <c r="O179" s="158">
        <f t="shared" si="32"/>
        <v>0</v>
      </c>
      <c r="P179" s="158">
        <v>0</v>
      </c>
      <c r="Q179" s="158">
        <f t="shared" si="33"/>
        <v>0</v>
      </c>
      <c r="R179" s="158"/>
      <c r="S179" s="158" t="s">
        <v>215</v>
      </c>
      <c r="T179" s="158" t="s">
        <v>149</v>
      </c>
      <c r="U179" s="158">
        <v>0</v>
      </c>
      <c r="V179" s="158">
        <f t="shared" si="34"/>
        <v>0</v>
      </c>
      <c r="W179" s="158"/>
      <c r="X179" s="158" t="s">
        <v>185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186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7">
        <v>83</v>
      </c>
      <c r="B180" s="178" t="s">
        <v>311</v>
      </c>
      <c r="C180" s="185" t="s">
        <v>312</v>
      </c>
      <c r="D180" s="179" t="s">
        <v>214</v>
      </c>
      <c r="E180" s="180">
        <v>1</v>
      </c>
      <c r="F180" s="181"/>
      <c r="G180" s="182">
        <f t="shared" si="28"/>
        <v>0</v>
      </c>
      <c r="H180" s="159">
        <v>0</v>
      </c>
      <c r="I180" s="158">
        <f t="shared" si="29"/>
        <v>0</v>
      </c>
      <c r="J180" s="159">
        <v>1500</v>
      </c>
      <c r="K180" s="158">
        <f t="shared" si="30"/>
        <v>1500</v>
      </c>
      <c r="L180" s="158">
        <v>15</v>
      </c>
      <c r="M180" s="158">
        <f t="shared" si="31"/>
        <v>0</v>
      </c>
      <c r="N180" s="158">
        <v>0</v>
      </c>
      <c r="O180" s="158">
        <f t="shared" si="32"/>
        <v>0</v>
      </c>
      <c r="P180" s="158">
        <v>0</v>
      </c>
      <c r="Q180" s="158">
        <f t="shared" si="33"/>
        <v>0</v>
      </c>
      <c r="R180" s="158"/>
      <c r="S180" s="158" t="s">
        <v>215</v>
      </c>
      <c r="T180" s="158" t="s">
        <v>149</v>
      </c>
      <c r="U180" s="158">
        <v>0</v>
      </c>
      <c r="V180" s="158">
        <f t="shared" si="34"/>
        <v>0</v>
      </c>
      <c r="W180" s="158"/>
      <c r="X180" s="158" t="s">
        <v>185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186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1">
        <v>84</v>
      </c>
      <c r="B181" s="172" t="s">
        <v>313</v>
      </c>
      <c r="C181" s="186" t="s">
        <v>314</v>
      </c>
      <c r="D181" s="173" t="s">
        <v>198</v>
      </c>
      <c r="E181" s="174">
        <v>1.8</v>
      </c>
      <c r="F181" s="175"/>
      <c r="G181" s="176">
        <f t="shared" si="28"/>
        <v>0</v>
      </c>
      <c r="H181" s="159">
        <v>0</v>
      </c>
      <c r="I181" s="158">
        <f t="shared" si="29"/>
        <v>0</v>
      </c>
      <c r="J181" s="159">
        <v>19500</v>
      </c>
      <c r="K181" s="158">
        <f t="shared" si="30"/>
        <v>35100</v>
      </c>
      <c r="L181" s="158">
        <v>15</v>
      </c>
      <c r="M181" s="158">
        <f t="shared" si="31"/>
        <v>0</v>
      </c>
      <c r="N181" s="158">
        <v>0</v>
      </c>
      <c r="O181" s="158">
        <f t="shared" si="32"/>
        <v>0</v>
      </c>
      <c r="P181" s="158">
        <v>0</v>
      </c>
      <c r="Q181" s="158">
        <f t="shared" si="33"/>
        <v>0</v>
      </c>
      <c r="R181" s="158"/>
      <c r="S181" s="158" t="s">
        <v>215</v>
      </c>
      <c r="T181" s="158" t="s">
        <v>149</v>
      </c>
      <c r="U181" s="158">
        <v>0</v>
      </c>
      <c r="V181" s="158">
        <f t="shared" si="34"/>
        <v>0</v>
      </c>
      <c r="W181" s="158"/>
      <c r="X181" s="158" t="s">
        <v>185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186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56"/>
      <c r="B182" s="157"/>
      <c r="C182" s="187" t="s">
        <v>315</v>
      </c>
      <c r="D182" s="160"/>
      <c r="E182" s="161">
        <v>1.8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156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7" t="s">
        <v>316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156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7" t="s">
        <v>317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156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56"/>
      <c r="B185" s="157"/>
      <c r="C185" s="187" t="s">
        <v>318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156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7" t="s">
        <v>319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156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56"/>
      <c r="B187" s="157"/>
      <c r="C187" s="187" t="s">
        <v>652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156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56"/>
      <c r="B188" s="157"/>
      <c r="C188" s="187" t="s">
        <v>321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156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7" t="s">
        <v>322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156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7" t="s">
        <v>323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156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7" t="s">
        <v>653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156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56"/>
      <c r="B192" s="157"/>
      <c r="C192" s="187" t="s">
        <v>325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156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2.5" outlineLevel="1" x14ac:dyDescent="0.2">
      <c r="A193" s="156"/>
      <c r="B193" s="157"/>
      <c r="C193" s="187" t="s">
        <v>326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156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7" t="s">
        <v>327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156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7">
        <v>85</v>
      </c>
      <c r="B195" s="178" t="s">
        <v>328</v>
      </c>
      <c r="C195" s="185" t="s">
        <v>329</v>
      </c>
      <c r="D195" s="179" t="s">
        <v>0</v>
      </c>
      <c r="E195" s="180">
        <v>602.51</v>
      </c>
      <c r="F195" s="181"/>
      <c r="G195" s="182">
        <f>ROUND(E195*F195,2)</f>
        <v>0</v>
      </c>
      <c r="H195" s="159">
        <v>0</v>
      </c>
      <c r="I195" s="158">
        <f>ROUND(E195*H195,2)</f>
        <v>0</v>
      </c>
      <c r="J195" s="159">
        <v>1.5</v>
      </c>
      <c r="K195" s="158">
        <f>ROUND(E195*J195,2)</f>
        <v>903.77</v>
      </c>
      <c r="L195" s="158">
        <v>15</v>
      </c>
      <c r="M195" s="158">
        <f>G195*(1+L195/100)</f>
        <v>0</v>
      </c>
      <c r="N195" s="158">
        <v>0</v>
      </c>
      <c r="O195" s="158">
        <f>ROUND(E195*N195,2)</f>
        <v>0</v>
      </c>
      <c r="P195" s="158">
        <v>0</v>
      </c>
      <c r="Q195" s="158">
        <f>ROUND(E195*P195,2)</f>
        <v>0</v>
      </c>
      <c r="R195" s="158"/>
      <c r="S195" s="158" t="s">
        <v>148</v>
      </c>
      <c r="T195" s="158" t="s">
        <v>149</v>
      </c>
      <c r="U195" s="158">
        <v>0</v>
      </c>
      <c r="V195" s="158">
        <f>ROUND(E195*U195,2)</f>
        <v>0</v>
      </c>
      <c r="W195" s="158"/>
      <c r="X195" s="158" t="s">
        <v>210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211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5" t="s">
        <v>143</v>
      </c>
      <c r="B196" s="166" t="s">
        <v>97</v>
      </c>
      <c r="C196" s="184" t="s">
        <v>98</v>
      </c>
      <c r="D196" s="167"/>
      <c r="E196" s="168"/>
      <c r="F196" s="169"/>
      <c r="G196" s="170">
        <f>SUMIF(AG197:AG201,"&lt;&gt;NOR",G197:G201)</f>
        <v>0</v>
      </c>
      <c r="H196" s="164"/>
      <c r="I196" s="164">
        <f>SUM(I197:I201)</f>
        <v>146.13</v>
      </c>
      <c r="J196" s="164"/>
      <c r="K196" s="164">
        <f>SUM(K197:K201)</f>
        <v>694.21</v>
      </c>
      <c r="L196" s="164"/>
      <c r="M196" s="164">
        <f>SUM(M197:M201)</f>
        <v>0</v>
      </c>
      <c r="N196" s="164"/>
      <c r="O196" s="164">
        <f>SUM(O197:O201)</f>
        <v>0</v>
      </c>
      <c r="P196" s="164"/>
      <c r="Q196" s="164">
        <f>SUM(Q197:Q201)</f>
        <v>0</v>
      </c>
      <c r="R196" s="164"/>
      <c r="S196" s="164"/>
      <c r="T196" s="164"/>
      <c r="U196" s="164"/>
      <c r="V196" s="164">
        <f>SUM(V197:V201)</f>
        <v>0.49</v>
      </c>
      <c r="W196" s="164"/>
      <c r="X196" s="164"/>
      <c r="AG196" t="s">
        <v>144</v>
      </c>
    </row>
    <row r="197" spans="1:60" outlineLevel="1" x14ac:dyDescent="0.2">
      <c r="A197" s="171">
        <v>86</v>
      </c>
      <c r="B197" s="172" t="s">
        <v>330</v>
      </c>
      <c r="C197" s="186" t="s">
        <v>331</v>
      </c>
      <c r="D197" s="173" t="s">
        <v>198</v>
      </c>
      <c r="E197" s="174">
        <v>6.7</v>
      </c>
      <c r="F197" s="175"/>
      <c r="G197" s="176">
        <f>ROUND(E197*F197,2)</f>
        <v>0</v>
      </c>
      <c r="H197" s="159">
        <v>21.81</v>
      </c>
      <c r="I197" s="158">
        <f>ROUND(E197*H197,2)</f>
        <v>146.13</v>
      </c>
      <c r="J197" s="159">
        <v>35.29</v>
      </c>
      <c r="K197" s="158">
        <f>ROUND(E197*J197,2)</f>
        <v>236.44</v>
      </c>
      <c r="L197" s="158">
        <v>15</v>
      </c>
      <c r="M197" s="158">
        <f>G197*(1+L197/100)</f>
        <v>0</v>
      </c>
      <c r="N197" s="158">
        <v>4.0000000000000003E-5</v>
      </c>
      <c r="O197" s="158">
        <f>ROUND(E197*N197,2)</f>
        <v>0</v>
      </c>
      <c r="P197" s="158">
        <v>0</v>
      </c>
      <c r="Q197" s="158">
        <f>ROUND(E197*P197,2)</f>
        <v>0</v>
      </c>
      <c r="R197" s="158"/>
      <c r="S197" s="158" t="s">
        <v>148</v>
      </c>
      <c r="T197" s="158" t="s">
        <v>148</v>
      </c>
      <c r="U197" s="158">
        <v>7.0000000000000007E-2</v>
      </c>
      <c r="V197" s="158">
        <f>ROUND(E197*U197,2)</f>
        <v>0.47</v>
      </c>
      <c r="W197" s="158"/>
      <c r="X197" s="158" t="s">
        <v>150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151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7" t="s">
        <v>332</v>
      </c>
      <c r="D198" s="160"/>
      <c r="E198" s="161">
        <v>6.7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156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1">
        <v>87</v>
      </c>
      <c r="B199" s="172" t="s">
        <v>333</v>
      </c>
      <c r="C199" s="186" t="s">
        <v>334</v>
      </c>
      <c r="D199" s="173" t="s">
        <v>154</v>
      </c>
      <c r="E199" s="174">
        <v>0.81</v>
      </c>
      <c r="F199" s="175"/>
      <c r="G199" s="176">
        <f>ROUND(E199*F199,2)</f>
        <v>0</v>
      </c>
      <c r="H199" s="159">
        <v>0</v>
      </c>
      <c r="I199" s="158">
        <f>ROUND(E199*H199,2)</f>
        <v>0</v>
      </c>
      <c r="J199" s="159">
        <v>500</v>
      </c>
      <c r="K199" s="158">
        <f>ROUND(E199*J199,2)</f>
        <v>405</v>
      </c>
      <c r="L199" s="158">
        <v>15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58"/>
      <c r="S199" s="158" t="s">
        <v>215</v>
      </c>
      <c r="T199" s="158" t="s">
        <v>149</v>
      </c>
      <c r="U199" s="158">
        <v>0.03</v>
      </c>
      <c r="V199" s="158">
        <f>ROUND(E199*U199,2)</f>
        <v>0.02</v>
      </c>
      <c r="W199" s="158"/>
      <c r="X199" s="158" t="s">
        <v>150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151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7" t="s">
        <v>335</v>
      </c>
      <c r="D200" s="160"/>
      <c r="E200" s="161">
        <v>0.81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156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7">
        <v>88</v>
      </c>
      <c r="B201" s="178" t="s">
        <v>336</v>
      </c>
      <c r="C201" s="185" t="s">
        <v>337</v>
      </c>
      <c r="D201" s="179" t="s">
        <v>0</v>
      </c>
      <c r="E201" s="180">
        <v>7.8757000000000001</v>
      </c>
      <c r="F201" s="181"/>
      <c r="G201" s="182">
        <f>ROUND(E201*F201,2)</f>
        <v>0</v>
      </c>
      <c r="H201" s="159">
        <v>0</v>
      </c>
      <c r="I201" s="158">
        <f>ROUND(E201*H201,2)</f>
        <v>0</v>
      </c>
      <c r="J201" s="159">
        <v>6.7</v>
      </c>
      <c r="K201" s="158">
        <f>ROUND(E201*J201,2)</f>
        <v>52.77</v>
      </c>
      <c r="L201" s="158">
        <v>15</v>
      </c>
      <c r="M201" s="158">
        <f>G201*(1+L201/100)</f>
        <v>0</v>
      </c>
      <c r="N201" s="158">
        <v>0</v>
      </c>
      <c r="O201" s="158">
        <f>ROUND(E201*N201,2)</f>
        <v>0</v>
      </c>
      <c r="P201" s="158">
        <v>0</v>
      </c>
      <c r="Q201" s="158">
        <f>ROUND(E201*P201,2)</f>
        <v>0</v>
      </c>
      <c r="R201" s="158"/>
      <c r="S201" s="158" t="s">
        <v>148</v>
      </c>
      <c r="T201" s="158" t="s">
        <v>148</v>
      </c>
      <c r="U201" s="158">
        <v>0</v>
      </c>
      <c r="V201" s="158">
        <f>ROUND(E201*U201,2)</f>
        <v>0</v>
      </c>
      <c r="W201" s="158"/>
      <c r="X201" s="158" t="s">
        <v>210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211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x14ac:dyDescent="0.2">
      <c r="A202" s="165" t="s">
        <v>143</v>
      </c>
      <c r="B202" s="166" t="s">
        <v>99</v>
      </c>
      <c r="C202" s="184" t="s">
        <v>100</v>
      </c>
      <c r="D202" s="167"/>
      <c r="E202" s="168"/>
      <c r="F202" s="169"/>
      <c r="G202" s="170">
        <f>SUMIF(AG203:AG249,"&lt;&gt;NOR",G203:G249)</f>
        <v>0</v>
      </c>
      <c r="H202" s="164"/>
      <c r="I202" s="164">
        <f>SUM(I203:I249)</f>
        <v>22017.600000000002</v>
      </c>
      <c r="J202" s="164"/>
      <c r="K202" s="164">
        <f>SUM(K203:K249)</f>
        <v>17233.899999999998</v>
      </c>
      <c r="L202" s="164"/>
      <c r="M202" s="164">
        <f>SUM(M203:M249)</f>
        <v>0</v>
      </c>
      <c r="N202" s="164"/>
      <c r="O202" s="164">
        <f>SUM(O203:O249)</f>
        <v>0.19</v>
      </c>
      <c r="P202" s="164"/>
      <c r="Q202" s="164">
        <f>SUM(Q203:Q249)</f>
        <v>0</v>
      </c>
      <c r="R202" s="164"/>
      <c r="S202" s="164"/>
      <c r="T202" s="164"/>
      <c r="U202" s="164"/>
      <c r="V202" s="164">
        <f>SUM(V203:V249)</f>
        <v>32.269999999999996</v>
      </c>
      <c r="W202" s="164"/>
      <c r="X202" s="164"/>
      <c r="AG202" t="s">
        <v>144</v>
      </c>
    </row>
    <row r="203" spans="1:60" ht="22.5" outlineLevel="1" x14ac:dyDescent="0.2">
      <c r="A203" s="171">
        <v>89</v>
      </c>
      <c r="B203" s="172" t="s">
        <v>338</v>
      </c>
      <c r="C203" s="186" t="s">
        <v>339</v>
      </c>
      <c r="D203" s="173" t="s">
        <v>154</v>
      </c>
      <c r="E203" s="174">
        <v>52.19</v>
      </c>
      <c r="F203" s="175"/>
      <c r="G203" s="176">
        <f>ROUND(E203*F203,2)</f>
        <v>0</v>
      </c>
      <c r="H203" s="159">
        <v>0</v>
      </c>
      <c r="I203" s="158">
        <f>ROUND(E203*H203,2)</f>
        <v>0</v>
      </c>
      <c r="J203" s="159">
        <v>7.1</v>
      </c>
      <c r="K203" s="158">
        <f>ROUND(E203*J203,2)</f>
        <v>370.55</v>
      </c>
      <c r="L203" s="158">
        <v>15</v>
      </c>
      <c r="M203" s="158">
        <f>G203*(1+L203/100)</f>
        <v>0</v>
      </c>
      <c r="N203" s="158">
        <v>0</v>
      </c>
      <c r="O203" s="158">
        <f>ROUND(E203*N203,2)</f>
        <v>0</v>
      </c>
      <c r="P203" s="158">
        <v>0</v>
      </c>
      <c r="Q203" s="158">
        <f>ROUND(E203*P203,2)</f>
        <v>0</v>
      </c>
      <c r="R203" s="158"/>
      <c r="S203" s="158" t="s">
        <v>148</v>
      </c>
      <c r="T203" s="158" t="s">
        <v>149</v>
      </c>
      <c r="U203" s="158">
        <v>1.6E-2</v>
      </c>
      <c r="V203" s="158">
        <f>ROUND(E203*U203,2)</f>
        <v>0.84</v>
      </c>
      <c r="W203" s="158"/>
      <c r="X203" s="158" t="s">
        <v>150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151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87" t="s">
        <v>191</v>
      </c>
      <c r="D204" s="160"/>
      <c r="E204" s="161">
        <v>2.2400000000000002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156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7" t="s">
        <v>493</v>
      </c>
      <c r="D205" s="160"/>
      <c r="E205" s="161">
        <v>5.22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156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7" t="s">
        <v>494</v>
      </c>
      <c r="D206" s="160"/>
      <c r="E206" s="161">
        <v>6.24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156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7" t="s">
        <v>760</v>
      </c>
      <c r="D207" s="160"/>
      <c r="E207" s="161">
        <v>16.38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156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87" t="s">
        <v>761</v>
      </c>
      <c r="D208" s="160"/>
      <c r="E208" s="161">
        <v>22.11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156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1">
        <v>90</v>
      </c>
      <c r="B209" s="172" t="s">
        <v>669</v>
      </c>
      <c r="C209" s="186" t="s">
        <v>670</v>
      </c>
      <c r="D209" s="173" t="s">
        <v>198</v>
      </c>
      <c r="E209" s="174">
        <v>52</v>
      </c>
      <c r="F209" s="175"/>
      <c r="G209" s="176">
        <f>ROUND(E209*F209,2)</f>
        <v>0</v>
      </c>
      <c r="H209" s="159">
        <v>0</v>
      </c>
      <c r="I209" s="158">
        <f>ROUND(E209*H209,2)</f>
        <v>0</v>
      </c>
      <c r="J209" s="159">
        <v>13.9</v>
      </c>
      <c r="K209" s="158">
        <f>ROUND(E209*J209,2)</f>
        <v>722.8</v>
      </c>
      <c r="L209" s="158">
        <v>15</v>
      </c>
      <c r="M209" s="158">
        <f>G209*(1+L209/100)</f>
        <v>0</v>
      </c>
      <c r="N209" s="158">
        <v>0</v>
      </c>
      <c r="O209" s="158">
        <f>ROUND(E209*N209,2)</f>
        <v>0</v>
      </c>
      <c r="P209" s="158">
        <v>8.0000000000000007E-5</v>
      </c>
      <c r="Q209" s="158">
        <f>ROUND(E209*P209,2)</f>
        <v>0</v>
      </c>
      <c r="R209" s="158"/>
      <c r="S209" s="158" t="s">
        <v>148</v>
      </c>
      <c r="T209" s="158" t="s">
        <v>149</v>
      </c>
      <c r="U209" s="158">
        <v>3.5000000000000003E-2</v>
      </c>
      <c r="V209" s="158">
        <f>ROUND(E209*U209,2)</f>
        <v>1.82</v>
      </c>
      <c r="W209" s="158"/>
      <c r="X209" s="158" t="s">
        <v>150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151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87" t="s">
        <v>772</v>
      </c>
      <c r="D210" s="160"/>
      <c r="E210" s="161">
        <v>6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156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7" t="s">
        <v>773</v>
      </c>
      <c r="D211" s="160"/>
      <c r="E211" s="161">
        <v>-3.2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156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7" t="s">
        <v>774</v>
      </c>
      <c r="D212" s="160"/>
      <c r="E212" s="161">
        <v>9.4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156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7" t="s">
        <v>775</v>
      </c>
      <c r="D213" s="160"/>
      <c r="E213" s="161">
        <v>-4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156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7" t="s">
        <v>776</v>
      </c>
      <c r="D214" s="160"/>
      <c r="E214" s="161">
        <v>10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156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7" t="s">
        <v>676</v>
      </c>
      <c r="D215" s="160"/>
      <c r="E215" s="161">
        <v>-0.8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156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7" t="s">
        <v>777</v>
      </c>
      <c r="D216" s="160"/>
      <c r="E216" s="161">
        <v>16.2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156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7" t="s">
        <v>676</v>
      </c>
      <c r="D217" s="160"/>
      <c r="E217" s="161">
        <v>-0.8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156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7" t="s">
        <v>778</v>
      </c>
      <c r="D218" s="160"/>
      <c r="E218" s="161">
        <v>20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156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7" t="s">
        <v>676</v>
      </c>
      <c r="D219" s="160"/>
      <c r="E219" s="161">
        <v>-0.8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156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71">
        <v>91</v>
      </c>
      <c r="B220" s="172" t="s">
        <v>679</v>
      </c>
      <c r="C220" s="186" t="s">
        <v>680</v>
      </c>
      <c r="D220" s="173" t="s">
        <v>198</v>
      </c>
      <c r="E220" s="174">
        <v>52</v>
      </c>
      <c r="F220" s="175"/>
      <c r="G220" s="176">
        <f>ROUND(E220*F220,2)</f>
        <v>0</v>
      </c>
      <c r="H220" s="159">
        <v>31.37</v>
      </c>
      <c r="I220" s="158">
        <f>ROUND(E220*H220,2)</f>
        <v>1631.24</v>
      </c>
      <c r="J220" s="159">
        <v>71.63</v>
      </c>
      <c r="K220" s="158">
        <f>ROUND(E220*J220,2)</f>
        <v>3724.76</v>
      </c>
      <c r="L220" s="158">
        <v>15</v>
      </c>
      <c r="M220" s="158">
        <f>G220*(1+L220/100)</f>
        <v>0</v>
      </c>
      <c r="N220" s="158">
        <v>8.0000000000000007E-5</v>
      </c>
      <c r="O220" s="158">
        <f>ROUND(E220*N220,2)</f>
        <v>0</v>
      </c>
      <c r="P220" s="158">
        <v>0</v>
      </c>
      <c r="Q220" s="158">
        <f>ROUND(E220*P220,2)</f>
        <v>0</v>
      </c>
      <c r="R220" s="158"/>
      <c r="S220" s="158" t="s">
        <v>148</v>
      </c>
      <c r="T220" s="158" t="s">
        <v>149</v>
      </c>
      <c r="U220" s="158">
        <v>0.13719999999999999</v>
      </c>
      <c r="V220" s="158">
        <f>ROUND(E220*U220,2)</f>
        <v>7.13</v>
      </c>
      <c r="W220" s="158"/>
      <c r="X220" s="158" t="s">
        <v>150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151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7" t="s">
        <v>772</v>
      </c>
      <c r="D221" s="160"/>
      <c r="E221" s="161">
        <v>6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156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7" t="s">
        <v>773</v>
      </c>
      <c r="D222" s="160"/>
      <c r="E222" s="161">
        <v>-3.2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156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87" t="s">
        <v>774</v>
      </c>
      <c r="D223" s="160"/>
      <c r="E223" s="161">
        <v>9.4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156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7" t="s">
        <v>775</v>
      </c>
      <c r="D224" s="160"/>
      <c r="E224" s="161">
        <v>-4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156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7" t="s">
        <v>776</v>
      </c>
      <c r="D225" s="160"/>
      <c r="E225" s="161">
        <v>10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156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7" t="s">
        <v>676</v>
      </c>
      <c r="D226" s="160"/>
      <c r="E226" s="161">
        <v>-0.8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156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7" t="s">
        <v>777</v>
      </c>
      <c r="D227" s="160"/>
      <c r="E227" s="161">
        <v>16.2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156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87" t="s">
        <v>676</v>
      </c>
      <c r="D228" s="160"/>
      <c r="E228" s="161">
        <v>-0.8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156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7" t="s">
        <v>778</v>
      </c>
      <c r="D229" s="160"/>
      <c r="E229" s="161">
        <v>20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156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87" t="s">
        <v>676</v>
      </c>
      <c r="D230" s="160"/>
      <c r="E230" s="161">
        <v>-0.8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156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33.75" outlineLevel="1" x14ac:dyDescent="0.2">
      <c r="A231" s="171">
        <v>92</v>
      </c>
      <c r="B231" s="172" t="s">
        <v>681</v>
      </c>
      <c r="C231" s="186" t="s">
        <v>682</v>
      </c>
      <c r="D231" s="173" t="s">
        <v>154</v>
      </c>
      <c r="E231" s="174">
        <v>52.19</v>
      </c>
      <c r="F231" s="175"/>
      <c r="G231" s="176">
        <f>ROUND(E231*F231,2)</f>
        <v>0</v>
      </c>
      <c r="H231" s="159">
        <v>372.85</v>
      </c>
      <c r="I231" s="158">
        <f>ROUND(E231*H231,2)</f>
        <v>19459.04</v>
      </c>
      <c r="J231" s="159">
        <v>206.15</v>
      </c>
      <c r="K231" s="158">
        <f>ROUND(E231*J231,2)</f>
        <v>10758.97</v>
      </c>
      <c r="L231" s="158">
        <v>15</v>
      </c>
      <c r="M231" s="158">
        <f>G231*(1+L231/100)</f>
        <v>0</v>
      </c>
      <c r="N231" s="158">
        <v>3.63E-3</v>
      </c>
      <c r="O231" s="158">
        <f>ROUND(E231*N231,2)</f>
        <v>0.19</v>
      </c>
      <c r="P231" s="158">
        <v>0</v>
      </c>
      <c r="Q231" s="158">
        <f>ROUND(E231*P231,2)</f>
        <v>0</v>
      </c>
      <c r="R231" s="158"/>
      <c r="S231" s="158" t="s">
        <v>148</v>
      </c>
      <c r="T231" s="158" t="s">
        <v>149</v>
      </c>
      <c r="U231" s="158">
        <v>0.38</v>
      </c>
      <c r="V231" s="158">
        <f>ROUND(E231*U231,2)</f>
        <v>19.829999999999998</v>
      </c>
      <c r="W231" s="158"/>
      <c r="X231" s="158" t="s">
        <v>150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151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7" t="s">
        <v>191</v>
      </c>
      <c r="D232" s="160"/>
      <c r="E232" s="161">
        <v>2.2400000000000002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156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87" t="s">
        <v>493</v>
      </c>
      <c r="D233" s="160"/>
      <c r="E233" s="161">
        <v>5.22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156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7" t="s">
        <v>494</v>
      </c>
      <c r="D234" s="160"/>
      <c r="E234" s="161">
        <v>6.24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156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87" t="s">
        <v>760</v>
      </c>
      <c r="D235" s="160"/>
      <c r="E235" s="161">
        <v>16.38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156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7" t="s">
        <v>761</v>
      </c>
      <c r="D236" s="160"/>
      <c r="E236" s="161">
        <v>22.11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156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1">
        <v>93</v>
      </c>
      <c r="B237" s="172" t="s">
        <v>683</v>
      </c>
      <c r="C237" s="186" t="s">
        <v>684</v>
      </c>
      <c r="D237" s="173" t="s">
        <v>198</v>
      </c>
      <c r="E237" s="174">
        <v>4</v>
      </c>
      <c r="F237" s="175"/>
      <c r="G237" s="176">
        <f>ROUND(E237*F237,2)</f>
        <v>0</v>
      </c>
      <c r="H237" s="159">
        <v>0</v>
      </c>
      <c r="I237" s="158">
        <f>ROUND(E237*H237,2)</f>
        <v>0</v>
      </c>
      <c r="J237" s="159">
        <v>76.599999999999994</v>
      </c>
      <c r="K237" s="158">
        <f>ROUND(E237*J237,2)</f>
        <v>306.39999999999998</v>
      </c>
      <c r="L237" s="158">
        <v>15</v>
      </c>
      <c r="M237" s="158">
        <f>G237*(1+L237/100)</f>
        <v>0</v>
      </c>
      <c r="N237" s="158">
        <v>0</v>
      </c>
      <c r="O237" s="158">
        <f>ROUND(E237*N237,2)</f>
        <v>0</v>
      </c>
      <c r="P237" s="158">
        <v>0</v>
      </c>
      <c r="Q237" s="158">
        <f>ROUND(E237*P237,2)</f>
        <v>0</v>
      </c>
      <c r="R237" s="158"/>
      <c r="S237" s="158" t="s">
        <v>148</v>
      </c>
      <c r="T237" s="158" t="s">
        <v>149</v>
      </c>
      <c r="U237" s="158">
        <v>0.152</v>
      </c>
      <c r="V237" s="158">
        <f>ROUND(E237*U237,2)</f>
        <v>0.61</v>
      </c>
      <c r="W237" s="158"/>
      <c r="X237" s="158" t="s">
        <v>150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151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7" t="s">
        <v>685</v>
      </c>
      <c r="D238" s="160"/>
      <c r="E238" s="161">
        <v>4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156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71">
        <v>94</v>
      </c>
      <c r="B239" s="172" t="s">
        <v>686</v>
      </c>
      <c r="C239" s="186" t="s">
        <v>687</v>
      </c>
      <c r="D239" s="173" t="s">
        <v>198</v>
      </c>
      <c r="E239" s="174">
        <v>26.094999999999999</v>
      </c>
      <c r="F239" s="175"/>
      <c r="G239" s="176">
        <f>ROUND(E239*F239,2)</f>
        <v>0</v>
      </c>
      <c r="H239" s="159">
        <v>10.34</v>
      </c>
      <c r="I239" s="158">
        <f>ROUND(E239*H239,2)</f>
        <v>269.82</v>
      </c>
      <c r="J239" s="159">
        <v>39.96</v>
      </c>
      <c r="K239" s="158">
        <f>ROUND(E239*J239,2)</f>
        <v>1042.76</v>
      </c>
      <c r="L239" s="158">
        <v>15</v>
      </c>
      <c r="M239" s="158">
        <f>G239*(1+L239/100)</f>
        <v>0</v>
      </c>
      <c r="N239" s="158">
        <v>4.0000000000000003E-5</v>
      </c>
      <c r="O239" s="158">
        <f>ROUND(E239*N239,2)</f>
        <v>0</v>
      </c>
      <c r="P239" s="158">
        <v>0</v>
      </c>
      <c r="Q239" s="158">
        <f>ROUND(E239*P239,2)</f>
        <v>0</v>
      </c>
      <c r="R239" s="158"/>
      <c r="S239" s="158" t="s">
        <v>148</v>
      </c>
      <c r="T239" s="158" t="s">
        <v>149</v>
      </c>
      <c r="U239" s="158">
        <v>7.8200000000000006E-2</v>
      </c>
      <c r="V239" s="158">
        <f>ROUND(E239*U239,2)</f>
        <v>2.04</v>
      </c>
      <c r="W239" s="158"/>
      <c r="X239" s="158" t="s">
        <v>150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151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8" t="s">
        <v>356</v>
      </c>
      <c r="D240" s="162"/>
      <c r="E240" s="163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156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89" t="s">
        <v>688</v>
      </c>
      <c r="D241" s="162"/>
      <c r="E241" s="163">
        <v>2.2400000000000002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156</v>
      </c>
      <c r="AH241" s="149">
        <v>2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9" t="s">
        <v>689</v>
      </c>
      <c r="D242" s="162"/>
      <c r="E242" s="163">
        <v>5.22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156</v>
      </c>
      <c r="AH242" s="149">
        <v>2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9" t="s">
        <v>690</v>
      </c>
      <c r="D243" s="162"/>
      <c r="E243" s="163">
        <v>6.24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156</v>
      </c>
      <c r="AH243" s="149">
        <v>2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89" t="s">
        <v>779</v>
      </c>
      <c r="D244" s="162"/>
      <c r="E244" s="163">
        <v>16.38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156</v>
      </c>
      <c r="AH244" s="149">
        <v>2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9" t="s">
        <v>780</v>
      </c>
      <c r="D245" s="162"/>
      <c r="E245" s="163">
        <v>22.11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156</v>
      </c>
      <c r="AH245" s="149">
        <v>2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8" t="s">
        <v>358</v>
      </c>
      <c r="D246" s="162"/>
      <c r="E246" s="163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156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7" t="s">
        <v>781</v>
      </c>
      <c r="D247" s="160"/>
      <c r="E247" s="161">
        <v>26.094999999999999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156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22.5" outlineLevel="1" x14ac:dyDescent="0.2">
      <c r="A248" s="177">
        <v>95</v>
      </c>
      <c r="B248" s="178" t="s">
        <v>694</v>
      </c>
      <c r="C248" s="185" t="s">
        <v>695</v>
      </c>
      <c r="D248" s="179" t="s">
        <v>195</v>
      </c>
      <c r="E248" s="180">
        <v>5</v>
      </c>
      <c r="F248" s="181"/>
      <c r="G248" s="182">
        <f>ROUND(E248*F248,2)</f>
        <v>0</v>
      </c>
      <c r="H248" s="159">
        <v>131.5</v>
      </c>
      <c r="I248" s="158">
        <f>ROUND(E248*H248,2)</f>
        <v>657.5</v>
      </c>
      <c r="J248" s="159">
        <v>0</v>
      </c>
      <c r="K248" s="158">
        <f>ROUND(E248*J248,2)</f>
        <v>0</v>
      </c>
      <c r="L248" s="158">
        <v>15</v>
      </c>
      <c r="M248" s="158">
        <f>G248*(1+L248/100)</f>
        <v>0</v>
      </c>
      <c r="N248" s="158">
        <v>1.3999999999999999E-4</v>
      </c>
      <c r="O248" s="158">
        <f>ROUND(E248*N248,2)</f>
        <v>0</v>
      </c>
      <c r="P248" s="158">
        <v>0</v>
      </c>
      <c r="Q248" s="158">
        <f>ROUND(E248*P248,2)</f>
        <v>0</v>
      </c>
      <c r="R248" s="158" t="s">
        <v>249</v>
      </c>
      <c r="S248" s="158" t="s">
        <v>148</v>
      </c>
      <c r="T248" s="158" t="s">
        <v>149</v>
      </c>
      <c r="U248" s="158">
        <v>0</v>
      </c>
      <c r="V248" s="158">
        <f>ROUND(E248*U248,2)</f>
        <v>0</v>
      </c>
      <c r="W248" s="158"/>
      <c r="X248" s="158" t="s">
        <v>250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7">
        <v>96</v>
      </c>
      <c r="B249" s="178" t="s">
        <v>341</v>
      </c>
      <c r="C249" s="185" t="s">
        <v>342</v>
      </c>
      <c r="D249" s="179" t="s">
        <v>0</v>
      </c>
      <c r="E249" s="180">
        <v>389.4384</v>
      </c>
      <c r="F249" s="181"/>
      <c r="G249" s="182">
        <f>ROUND(E249*F249,2)</f>
        <v>0</v>
      </c>
      <c r="H249" s="159">
        <v>0</v>
      </c>
      <c r="I249" s="158">
        <f>ROUND(E249*H249,2)</f>
        <v>0</v>
      </c>
      <c r="J249" s="159">
        <v>0.79</v>
      </c>
      <c r="K249" s="158">
        <f>ROUND(E249*J249,2)</f>
        <v>307.66000000000003</v>
      </c>
      <c r="L249" s="158">
        <v>15</v>
      </c>
      <c r="M249" s="158">
        <f>G249*(1+L249/100)</f>
        <v>0</v>
      </c>
      <c r="N249" s="158">
        <v>0</v>
      </c>
      <c r="O249" s="158">
        <f>ROUND(E249*N249,2)</f>
        <v>0</v>
      </c>
      <c r="P249" s="158">
        <v>0</v>
      </c>
      <c r="Q249" s="158">
        <f>ROUND(E249*P249,2)</f>
        <v>0</v>
      </c>
      <c r="R249" s="158"/>
      <c r="S249" s="158" t="s">
        <v>148</v>
      </c>
      <c r="T249" s="158" t="s">
        <v>149</v>
      </c>
      <c r="U249" s="158">
        <v>0</v>
      </c>
      <c r="V249" s="158">
        <f>ROUND(E249*U249,2)</f>
        <v>0</v>
      </c>
      <c r="W249" s="158"/>
      <c r="X249" s="158" t="s">
        <v>210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211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x14ac:dyDescent="0.2">
      <c r="A250" s="165" t="s">
        <v>143</v>
      </c>
      <c r="B250" s="166" t="s">
        <v>101</v>
      </c>
      <c r="C250" s="184" t="s">
        <v>102</v>
      </c>
      <c r="D250" s="167"/>
      <c r="E250" s="168"/>
      <c r="F250" s="169"/>
      <c r="G250" s="170">
        <f>SUMIF(AG251:AG270,"&lt;&gt;NOR",G251:G270)</f>
        <v>0</v>
      </c>
      <c r="H250" s="164"/>
      <c r="I250" s="164">
        <f>SUM(I251:I270)</f>
        <v>1764.0900000000001</v>
      </c>
      <c r="J250" s="164"/>
      <c r="K250" s="164">
        <f>SUM(K251:K270)</f>
        <v>3621.93</v>
      </c>
      <c r="L250" s="164"/>
      <c r="M250" s="164">
        <f>SUM(M251:M270)</f>
        <v>0</v>
      </c>
      <c r="N250" s="164"/>
      <c r="O250" s="164">
        <f>SUM(O251:O270)</f>
        <v>0.02</v>
      </c>
      <c r="P250" s="164"/>
      <c r="Q250" s="164">
        <f>SUM(Q251:Q270)</f>
        <v>0</v>
      </c>
      <c r="R250" s="164"/>
      <c r="S250" s="164"/>
      <c r="T250" s="164"/>
      <c r="U250" s="164"/>
      <c r="V250" s="164">
        <f>SUM(V251:V270)</f>
        <v>6.9899999999999993</v>
      </c>
      <c r="W250" s="164"/>
      <c r="X250" s="164"/>
      <c r="AG250" t="s">
        <v>144</v>
      </c>
    </row>
    <row r="251" spans="1:60" outlineLevel="1" x14ac:dyDescent="0.2">
      <c r="A251" s="171">
        <v>97</v>
      </c>
      <c r="B251" s="172" t="s">
        <v>696</v>
      </c>
      <c r="C251" s="186" t="s">
        <v>697</v>
      </c>
      <c r="D251" s="173" t="s">
        <v>154</v>
      </c>
      <c r="E251" s="174">
        <v>2.8</v>
      </c>
      <c r="F251" s="175"/>
      <c r="G251" s="176">
        <f>ROUND(E251*F251,2)</f>
        <v>0</v>
      </c>
      <c r="H251" s="159">
        <v>24.89</v>
      </c>
      <c r="I251" s="158">
        <f>ROUND(E251*H251,2)</f>
        <v>69.69</v>
      </c>
      <c r="J251" s="159">
        <v>25.21</v>
      </c>
      <c r="K251" s="158">
        <f>ROUND(E251*J251,2)</f>
        <v>70.59</v>
      </c>
      <c r="L251" s="158">
        <v>15</v>
      </c>
      <c r="M251" s="158">
        <f>G251*(1+L251/100)</f>
        <v>0</v>
      </c>
      <c r="N251" s="158">
        <v>2.1000000000000001E-4</v>
      </c>
      <c r="O251" s="158">
        <f>ROUND(E251*N251,2)</f>
        <v>0</v>
      </c>
      <c r="P251" s="158">
        <v>0</v>
      </c>
      <c r="Q251" s="158">
        <f>ROUND(E251*P251,2)</f>
        <v>0</v>
      </c>
      <c r="R251" s="158"/>
      <c r="S251" s="158" t="s">
        <v>148</v>
      </c>
      <c r="T251" s="158" t="s">
        <v>148</v>
      </c>
      <c r="U251" s="158">
        <v>0.05</v>
      </c>
      <c r="V251" s="158">
        <f>ROUND(E251*U251,2)</f>
        <v>0.14000000000000001</v>
      </c>
      <c r="W251" s="158"/>
      <c r="X251" s="158" t="s">
        <v>150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151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7" t="s">
        <v>345</v>
      </c>
      <c r="D252" s="160"/>
      <c r="E252" s="161">
        <v>2.8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156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1">
        <v>98</v>
      </c>
      <c r="B253" s="172" t="s">
        <v>343</v>
      </c>
      <c r="C253" s="186" t="s">
        <v>344</v>
      </c>
      <c r="D253" s="173" t="s">
        <v>154</v>
      </c>
      <c r="E253" s="174">
        <v>2.8</v>
      </c>
      <c r="F253" s="175"/>
      <c r="G253" s="176">
        <f>ROUND(E253*F253,2)</f>
        <v>0</v>
      </c>
      <c r="H253" s="159">
        <v>0</v>
      </c>
      <c r="I253" s="158">
        <f>ROUND(E253*H253,2)</f>
        <v>0</v>
      </c>
      <c r="J253" s="159">
        <v>50.4</v>
      </c>
      <c r="K253" s="158">
        <f>ROUND(E253*J253,2)</f>
        <v>141.12</v>
      </c>
      <c r="L253" s="158">
        <v>15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148</v>
      </c>
      <c r="T253" s="158" t="s">
        <v>149</v>
      </c>
      <c r="U253" s="158">
        <v>0.1</v>
      </c>
      <c r="V253" s="158">
        <f>ROUND(E253*U253,2)</f>
        <v>0.28000000000000003</v>
      </c>
      <c r="W253" s="158"/>
      <c r="X253" s="158" t="s">
        <v>150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151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7" t="s">
        <v>345</v>
      </c>
      <c r="D254" s="160"/>
      <c r="E254" s="161">
        <v>2.8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156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77">
        <v>99</v>
      </c>
      <c r="B255" s="178" t="s">
        <v>815</v>
      </c>
      <c r="C255" s="185" t="s">
        <v>816</v>
      </c>
      <c r="D255" s="179" t="s">
        <v>195</v>
      </c>
      <c r="E255" s="180">
        <v>5</v>
      </c>
      <c r="F255" s="181"/>
      <c r="G255" s="182">
        <f>ROUND(E255*F255,2)</f>
        <v>0</v>
      </c>
      <c r="H255" s="159">
        <v>7.84</v>
      </c>
      <c r="I255" s="158">
        <f>ROUND(E255*H255,2)</f>
        <v>39.200000000000003</v>
      </c>
      <c r="J255" s="159">
        <v>75.66</v>
      </c>
      <c r="K255" s="158">
        <f>ROUND(E255*J255,2)</f>
        <v>378.3</v>
      </c>
      <c r="L255" s="158">
        <v>15</v>
      </c>
      <c r="M255" s="158">
        <f>G255*(1+L255/100)</f>
        <v>0</v>
      </c>
      <c r="N255" s="158">
        <v>1.39E-3</v>
      </c>
      <c r="O255" s="158">
        <f>ROUND(E255*N255,2)</f>
        <v>0.01</v>
      </c>
      <c r="P255" s="158">
        <v>0</v>
      </c>
      <c r="Q255" s="158">
        <f>ROUND(E255*P255,2)</f>
        <v>0</v>
      </c>
      <c r="R255" s="158"/>
      <c r="S255" s="158" t="s">
        <v>148</v>
      </c>
      <c r="T255" s="158" t="s">
        <v>148</v>
      </c>
      <c r="U255" s="158">
        <v>0.15</v>
      </c>
      <c r="V255" s="158">
        <f>ROUND(E255*U255,2)</f>
        <v>0.75</v>
      </c>
      <c r="W255" s="158"/>
      <c r="X255" s="158" t="s">
        <v>150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151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1">
        <v>100</v>
      </c>
      <c r="B256" s="172" t="s">
        <v>346</v>
      </c>
      <c r="C256" s="186" t="s">
        <v>347</v>
      </c>
      <c r="D256" s="173" t="s">
        <v>154</v>
      </c>
      <c r="E256" s="174">
        <v>2.8</v>
      </c>
      <c r="F256" s="175"/>
      <c r="G256" s="176">
        <f>ROUND(E256*F256,2)</f>
        <v>0</v>
      </c>
      <c r="H256" s="159">
        <v>134.80000000000001</v>
      </c>
      <c r="I256" s="158">
        <f>ROUND(E256*H256,2)</f>
        <v>377.44</v>
      </c>
      <c r="J256" s="159">
        <v>661.2</v>
      </c>
      <c r="K256" s="158">
        <f>ROUND(E256*J256,2)</f>
        <v>1851.36</v>
      </c>
      <c r="L256" s="158">
        <v>15</v>
      </c>
      <c r="M256" s="158">
        <f>G256*(1+L256/100)</f>
        <v>0</v>
      </c>
      <c r="N256" s="158">
        <v>5.3499999999999997E-3</v>
      </c>
      <c r="O256" s="158">
        <f>ROUND(E256*N256,2)</f>
        <v>0.01</v>
      </c>
      <c r="P256" s="158">
        <v>0</v>
      </c>
      <c r="Q256" s="158">
        <f>ROUND(E256*P256,2)</f>
        <v>0</v>
      </c>
      <c r="R256" s="158"/>
      <c r="S256" s="158" t="s">
        <v>148</v>
      </c>
      <c r="T256" s="158" t="s">
        <v>149</v>
      </c>
      <c r="U256" s="158">
        <v>1.288</v>
      </c>
      <c r="V256" s="158">
        <f>ROUND(E256*U256,2)</f>
        <v>3.61</v>
      </c>
      <c r="W256" s="158"/>
      <c r="X256" s="158" t="s">
        <v>150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151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7" t="s">
        <v>345</v>
      </c>
      <c r="D257" s="160"/>
      <c r="E257" s="161">
        <v>2.8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156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1">
        <v>101</v>
      </c>
      <c r="B258" s="172" t="s">
        <v>348</v>
      </c>
      <c r="C258" s="186" t="s">
        <v>349</v>
      </c>
      <c r="D258" s="173" t="s">
        <v>154</v>
      </c>
      <c r="E258" s="174">
        <v>2.8</v>
      </c>
      <c r="F258" s="175"/>
      <c r="G258" s="176">
        <f>ROUND(E258*F258,2)</f>
        <v>0</v>
      </c>
      <c r="H258" s="159">
        <v>9.1999999999999993</v>
      </c>
      <c r="I258" s="158">
        <f>ROUND(E258*H258,2)</f>
        <v>25.76</v>
      </c>
      <c r="J258" s="159">
        <v>0</v>
      </c>
      <c r="K258" s="158">
        <f>ROUND(E258*J258,2)</f>
        <v>0</v>
      </c>
      <c r="L258" s="158">
        <v>15</v>
      </c>
      <c r="M258" s="158">
        <f>G258*(1+L258/100)</f>
        <v>0</v>
      </c>
      <c r="N258" s="158">
        <v>8.9999999999999998E-4</v>
      </c>
      <c r="O258" s="158">
        <f>ROUND(E258*N258,2)</f>
        <v>0</v>
      </c>
      <c r="P258" s="158">
        <v>0</v>
      </c>
      <c r="Q258" s="158">
        <f>ROUND(E258*P258,2)</f>
        <v>0</v>
      </c>
      <c r="R258" s="158"/>
      <c r="S258" s="158" t="s">
        <v>148</v>
      </c>
      <c r="T258" s="158" t="s">
        <v>149</v>
      </c>
      <c r="U258" s="158">
        <v>0</v>
      </c>
      <c r="V258" s="158">
        <f>ROUND(E258*U258,2)</f>
        <v>0</v>
      </c>
      <c r="W258" s="158"/>
      <c r="X258" s="158" t="s">
        <v>150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151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7" t="s">
        <v>345</v>
      </c>
      <c r="D259" s="160"/>
      <c r="E259" s="161">
        <v>2.8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156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22.5" outlineLevel="1" x14ac:dyDescent="0.2">
      <c r="A260" s="171">
        <v>102</v>
      </c>
      <c r="B260" s="172" t="s">
        <v>350</v>
      </c>
      <c r="C260" s="186" t="s">
        <v>351</v>
      </c>
      <c r="D260" s="173" t="s">
        <v>198</v>
      </c>
      <c r="E260" s="174">
        <v>1.75</v>
      </c>
      <c r="F260" s="175"/>
      <c r="G260" s="176">
        <f>ROUND(E260*F260,2)</f>
        <v>0</v>
      </c>
      <c r="H260" s="159">
        <v>0</v>
      </c>
      <c r="I260" s="158">
        <f>ROUND(E260*H260,2)</f>
        <v>0</v>
      </c>
      <c r="J260" s="159">
        <v>60.5</v>
      </c>
      <c r="K260" s="158">
        <f>ROUND(E260*J260,2)</f>
        <v>105.88</v>
      </c>
      <c r="L260" s="158">
        <v>15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0</v>
      </c>
      <c r="Q260" s="158">
        <f>ROUND(E260*P260,2)</f>
        <v>0</v>
      </c>
      <c r="R260" s="158"/>
      <c r="S260" s="158" t="s">
        <v>148</v>
      </c>
      <c r="T260" s="158" t="s">
        <v>149</v>
      </c>
      <c r="U260" s="158">
        <v>0.12</v>
      </c>
      <c r="V260" s="158">
        <f>ROUND(E260*U260,2)</f>
        <v>0.21</v>
      </c>
      <c r="W260" s="158"/>
      <c r="X260" s="158" t="s">
        <v>150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151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7" t="s">
        <v>352</v>
      </c>
      <c r="D261" s="160"/>
      <c r="E261" s="161">
        <v>1.75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156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71">
        <v>103</v>
      </c>
      <c r="B262" s="172" t="s">
        <v>817</v>
      </c>
      <c r="C262" s="186" t="s">
        <v>818</v>
      </c>
      <c r="D262" s="173" t="s">
        <v>276</v>
      </c>
      <c r="E262" s="174">
        <v>2</v>
      </c>
      <c r="F262" s="175"/>
      <c r="G262" s="176">
        <f>ROUND(E262*F262,2)</f>
        <v>0</v>
      </c>
      <c r="H262" s="159">
        <v>0</v>
      </c>
      <c r="I262" s="158">
        <f>ROUND(E262*H262,2)</f>
        <v>0</v>
      </c>
      <c r="J262" s="159">
        <v>440</v>
      </c>
      <c r="K262" s="158">
        <f>ROUND(E262*J262,2)</f>
        <v>880</v>
      </c>
      <c r="L262" s="158">
        <v>15</v>
      </c>
      <c r="M262" s="158">
        <f>G262*(1+L262/100)</f>
        <v>0</v>
      </c>
      <c r="N262" s="158">
        <v>0</v>
      </c>
      <c r="O262" s="158">
        <f>ROUND(E262*N262,2)</f>
        <v>0</v>
      </c>
      <c r="P262" s="158">
        <v>0</v>
      </c>
      <c r="Q262" s="158">
        <f>ROUND(E262*P262,2)</f>
        <v>0</v>
      </c>
      <c r="R262" s="158"/>
      <c r="S262" s="158" t="s">
        <v>148</v>
      </c>
      <c r="T262" s="158" t="s">
        <v>148</v>
      </c>
      <c r="U262" s="158">
        <v>1</v>
      </c>
      <c r="V262" s="158">
        <f>ROUND(E262*U262,2)</f>
        <v>2</v>
      </c>
      <c r="W262" s="158"/>
      <c r="X262" s="158" t="s">
        <v>150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151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22.5" outlineLevel="1" x14ac:dyDescent="0.2">
      <c r="A263" s="156"/>
      <c r="B263" s="157"/>
      <c r="C263" s="187" t="s">
        <v>819</v>
      </c>
      <c r="D263" s="160"/>
      <c r="E263" s="161">
        <v>2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156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71">
        <v>104</v>
      </c>
      <c r="B264" s="172" t="s">
        <v>353</v>
      </c>
      <c r="C264" s="186" t="s">
        <v>354</v>
      </c>
      <c r="D264" s="173" t="s">
        <v>154</v>
      </c>
      <c r="E264" s="174">
        <v>3.08</v>
      </c>
      <c r="F264" s="175"/>
      <c r="G264" s="176">
        <f>ROUND(E264*F264,2)</f>
        <v>0</v>
      </c>
      <c r="H264" s="159">
        <v>350</v>
      </c>
      <c r="I264" s="158">
        <f>ROUND(E264*H264,2)</f>
        <v>1078</v>
      </c>
      <c r="J264" s="159">
        <v>0</v>
      </c>
      <c r="K264" s="158">
        <f>ROUND(E264*J264,2)</f>
        <v>0</v>
      </c>
      <c r="L264" s="158">
        <v>15</v>
      </c>
      <c r="M264" s="158">
        <f>G264*(1+L264/100)</f>
        <v>0</v>
      </c>
      <c r="N264" s="158">
        <v>0</v>
      </c>
      <c r="O264" s="158">
        <f>ROUND(E264*N264,2)</f>
        <v>0</v>
      </c>
      <c r="P264" s="158">
        <v>0</v>
      </c>
      <c r="Q264" s="158">
        <f>ROUND(E264*P264,2)</f>
        <v>0</v>
      </c>
      <c r="R264" s="158"/>
      <c r="S264" s="158" t="s">
        <v>215</v>
      </c>
      <c r="T264" s="158" t="s">
        <v>149</v>
      </c>
      <c r="U264" s="158">
        <v>0</v>
      </c>
      <c r="V264" s="158">
        <f>ROUND(E264*U264,2)</f>
        <v>0</v>
      </c>
      <c r="W264" s="158"/>
      <c r="X264" s="158" t="s">
        <v>185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355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8" t="s">
        <v>356</v>
      </c>
      <c r="D265" s="162"/>
      <c r="E265" s="163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156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9" t="s">
        <v>357</v>
      </c>
      <c r="D266" s="162"/>
      <c r="E266" s="163">
        <v>2.8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156</v>
      </c>
      <c r="AH266" s="149">
        <v>2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88" t="s">
        <v>358</v>
      </c>
      <c r="D267" s="162"/>
      <c r="E267" s="163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156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7" t="s">
        <v>782</v>
      </c>
      <c r="D268" s="160"/>
      <c r="E268" s="161">
        <v>3.08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156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7">
        <v>105</v>
      </c>
      <c r="B269" s="178" t="s">
        <v>360</v>
      </c>
      <c r="C269" s="185" t="s">
        <v>361</v>
      </c>
      <c r="D269" s="179" t="s">
        <v>198</v>
      </c>
      <c r="E269" s="180">
        <v>2</v>
      </c>
      <c r="F269" s="181"/>
      <c r="G269" s="182">
        <f>ROUND(E269*F269,2)</f>
        <v>0</v>
      </c>
      <c r="H269" s="159">
        <v>87</v>
      </c>
      <c r="I269" s="158">
        <f>ROUND(E269*H269,2)</f>
        <v>174</v>
      </c>
      <c r="J269" s="159">
        <v>0</v>
      </c>
      <c r="K269" s="158">
        <f>ROUND(E269*J269,2)</f>
        <v>0</v>
      </c>
      <c r="L269" s="158">
        <v>15</v>
      </c>
      <c r="M269" s="158">
        <f>G269*(1+L269/100)</f>
        <v>0</v>
      </c>
      <c r="N269" s="158">
        <v>2.2000000000000001E-4</v>
      </c>
      <c r="O269" s="158">
        <f>ROUND(E269*N269,2)</f>
        <v>0</v>
      </c>
      <c r="P269" s="158">
        <v>0</v>
      </c>
      <c r="Q269" s="158">
        <f>ROUND(E269*P269,2)</f>
        <v>0</v>
      </c>
      <c r="R269" s="158"/>
      <c r="S269" s="158" t="s">
        <v>215</v>
      </c>
      <c r="T269" s="158" t="s">
        <v>149</v>
      </c>
      <c r="U269" s="158">
        <v>0</v>
      </c>
      <c r="V269" s="158">
        <f>ROUND(E269*U269,2)</f>
        <v>0</v>
      </c>
      <c r="W269" s="158"/>
      <c r="X269" s="158" t="s">
        <v>185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355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7">
        <v>106</v>
      </c>
      <c r="B270" s="178" t="s">
        <v>362</v>
      </c>
      <c r="C270" s="185" t="s">
        <v>363</v>
      </c>
      <c r="D270" s="179" t="s">
        <v>0</v>
      </c>
      <c r="E270" s="180">
        <v>51.913400000000003</v>
      </c>
      <c r="F270" s="181"/>
      <c r="G270" s="182">
        <f>ROUND(E270*F270,2)</f>
        <v>0</v>
      </c>
      <c r="H270" s="159">
        <v>0</v>
      </c>
      <c r="I270" s="158">
        <f>ROUND(E270*H270,2)</f>
        <v>0</v>
      </c>
      <c r="J270" s="159">
        <v>3.75</v>
      </c>
      <c r="K270" s="158">
        <f>ROUND(E270*J270,2)</f>
        <v>194.68</v>
      </c>
      <c r="L270" s="158">
        <v>15</v>
      </c>
      <c r="M270" s="158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8"/>
      <c r="S270" s="158" t="s">
        <v>148</v>
      </c>
      <c r="T270" s="158" t="s">
        <v>149</v>
      </c>
      <c r="U270" s="158">
        <v>0</v>
      </c>
      <c r="V270" s="158">
        <f>ROUND(E270*U270,2)</f>
        <v>0</v>
      </c>
      <c r="W270" s="158"/>
      <c r="X270" s="158" t="s">
        <v>210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211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x14ac:dyDescent="0.2">
      <c r="A271" s="165" t="s">
        <v>143</v>
      </c>
      <c r="B271" s="166" t="s">
        <v>103</v>
      </c>
      <c r="C271" s="184" t="s">
        <v>104</v>
      </c>
      <c r="D271" s="167"/>
      <c r="E271" s="168"/>
      <c r="F271" s="169"/>
      <c r="G271" s="170">
        <f>SUMIF(AG272:AG283,"&lt;&gt;NOR",G272:G283)</f>
        <v>0</v>
      </c>
      <c r="H271" s="164"/>
      <c r="I271" s="164">
        <f>SUM(I272:I283)</f>
        <v>1025.75</v>
      </c>
      <c r="J271" s="164"/>
      <c r="K271" s="164">
        <f>SUM(K272:K283)</f>
        <v>5678.26</v>
      </c>
      <c r="L271" s="164"/>
      <c r="M271" s="164">
        <f>SUM(M272:M283)</f>
        <v>0</v>
      </c>
      <c r="N271" s="164"/>
      <c r="O271" s="164">
        <f>SUM(O272:O283)</f>
        <v>0</v>
      </c>
      <c r="P271" s="164"/>
      <c r="Q271" s="164">
        <f>SUM(Q272:Q283)</f>
        <v>0</v>
      </c>
      <c r="R271" s="164"/>
      <c r="S271" s="164"/>
      <c r="T271" s="164"/>
      <c r="U271" s="164"/>
      <c r="V271" s="164">
        <f>SUM(V272:V283)</f>
        <v>12.879999999999999</v>
      </c>
      <c r="W271" s="164"/>
      <c r="X271" s="164"/>
      <c r="AG271" t="s">
        <v>144</v>
      </c>
    </row>
    <row r="272" spans="1:60" outlineLevel="1" x14ac:dyDescent="0.2">
      <c r="A272" s="171">
        <v>107</v>
      </c>
      <c r="B272" s="172" t="s">
        <v>364</v>
      </c>
      <c r="C272" s="186" t="s">
        <v>365</v>
      </c>
      <c r="D272" s="173" t="s">
        <v>154</v>
      </c>
      <c r="E272" s="174">
        <v>2.88</v>
      </c>
      <c r="F272" s="175"/>
      <c r="G272" s="176">
        <f>ROUND(E272*F272,2)</f>
        <v>0</v>
      </c>
      <c r="H272" s="159">
        <v>71.23</v>
      </c>
      <c r="I272" s="158">
        <f>ROUND(E272*H272,2)</f>
        <v>205.14</v>
      </c>
      <c r="J272" s="159">
        <v>71.77</v>
      </c>
      <c r="K272" s="158">
        <f>ROUND(E272*J272,2)</f>
        <v>206.7</v>
      </c>
      <c r="L272" s="158">
        <v>15</v>
      </c>
      <c r="M272" s="158">
        <f>G272*(1+L272/100)</f>
        <v>0</v>
      </c>
      <c r="N272" s="158">
        <v>3.6999999999999999E-4</v>
      </c>
      <c r="O272" s="158">
        <f>ROUND(E272*N272,2)</f>
        <v>0</v>
      </c>
      <c r="P272" s="158">
        <v>0</v>
      </c>
      <c r="Q272" s="158">
        <f>ROUND(E272*P272,2)</f>
        <v>0</v>
      </c>
      <c r="R272" s="158"/>
      <c r="S272" s="158" t="s">
        <v>148</v>
      </c>
      <c r="T272" s="158" t="s">
        <v>149</v>
      </c>
      <c r="U272" s="158">
        <v>0.13900000000000001</v>
      </c>
      <c r="V272" s="158">
        <f>ROUND(E272*U272,2)</f>
        <v>0.4</v>
      </c>
      <c r="W272" s="158"/>
      <c r="X272" s="158" t="s">
        <v>150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151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7" t="s">
        <v>366</v>
      </c>
      <c r="D273" s="160"/>
      <c r="E273" s="161">
        <v>2.88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156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71">
        <v>108</v>
      </c>
      <c r="B274" s="172" t="s">
        <v>368</v>
      </c>
      <c r="C274" s="186" t="s">
        <v>705</v>
      </c>
      <c r="D274" s="173" t="s">
        <v>198</v>
      </c>
      <c r="E274" s="174">
        <v>16</v>
      </c>
      <c r="F274" s="175"/>
      <c r="G274" s="176">
        <f>ROUND(E274*F274,2)</f>
        <v>0</v>
      </c>
      <c r="H274" s="159">
        <v>15.69</v>
      </c>
      <c r="I274" s="158">
        <f>ROUND(E274*H274,2)</f>
        <v>251.04</v>
      </c>
      <c r="J274" s="159">
        <v>58.91</v>
      </c>
      <c r="K274" s="158">
        <f>ROUND(E274*J274,2)</f>
        <v>942.56</v>
      </c>
      <c r="L274" s="158">
        <v>15</v>
      </c>
      <c r="M274" s="158">
        <f>G274*(1+L274/100)</f>
        <v>0</v>
      </c>
      <c r="N274" s="158">
        <v>9.0000000000000006E-5</v>
      </c>
      <c r="O274" s="158">
        <f>ROUND(E274*N274,2)</f>
        <v>0</v>
      </c>
      <c r="P274" s="158">
        <v>0</v>
      </c>
      <c r="Q274" s="158">
        <f>ROUND(E274*P274,2)</f>
        <v>0</v>
      </c>
      <c r="R274" s="158"/>
      <c r="S274" s="158" t="s">
        <v>148</v>
      </c>
      <c r="T274" s="158" t="s">
        <v>149</v>
      </c>
      <c r="U274" s="158">
        <v>0.11600000000000001</v>
      </c>
      <c r="V274" s="158">
        <f>ROUND(E274*U274,2)</f>
        <v>1.86</v>
      </c>
      <c r="W274" s="158"/>
      <c r="X274" s="158" t="s">
        <v>150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151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7" t="s">
        <v>783</v>
      </c>
      <c r="D275" s="160"/>
      <c r="E275" s="161">
        <v>16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156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1">
        <v>109</v>
      </c>
      <c r="B276" s="172" t="s">
        <v>372</v>
      </c>
      <c r="C276" s="186" t="s">
        <v>373</v>
      </c>
      <c r="D276" s="173" t="s">
        <v>154</v>
      </c>
      <c r="E276" s="174">
        <v>52.19</v>
      </c>
      <c r="F276" s="175"/>
      <c r="G276" s="176">
        <f>ROUND(E276*F276,2)</f>
        <v>0</v>
      </c>
      <c r="H276" s="159">
        <v>4.0599999999999996</v>
      </c>
      <c r="I276" s="158">
        <f>ROUND(E276*H276,2)</f>
        <v>211.89</v>
      </c>
      <c r="J276" s="159">
        <v>58.64</v>
      </c>
      <c r="K276" s="158">
        <f>ROUND(E276*J276,2)</f>
        <v>3060.42</v>
      </c>
      <c r="L276" s="158">
        <v>15</v>
      </c>
      <c r="M276" s="158">
        <f>G276*(1+L276/100)</f>
        <v>0</v>
      </c>
      <c r="N276" s="158">
        <v>6.9999999999999994E-5</v>
      </c>
      <c r="O276" s="158">
        <f>ROUND(E276*N276,2)</f>
        <v>0</v>
      </c>
      <c r="P276" s="158">
        <v>0</v>
      </c>
      <c r="Q276" s="158">
        <f>ROUND(E276*P276,2)</f>
        <v>0</v>
      </c>
      <c r="R276" s="158"/>
      <c r="S276" s="158" t="s">
        <v>148</v>
      </c>
      <c r="T276" s="158" t="s">
        <v>149</v>
      </c>
      <c r="U276" s="158">
        <v>0.14399999999999999</v>
      </c>
      <c r="V276" s="158">
        <f>ROUND(E276*U276,2)</f>
        <v>7.52</v>
      </c>
      <c r="W276" s="158"/>
      <c r="X276" s="158" t="s">
        <v>150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151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7" t="s">
        <v>191</v>
      </c>
      <c r="D277" s="160"/>
      <c r="E277" s="161">
        <v>2.2400000000000002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156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7" t="s">
        <v>493</v>
      </c>
      <c r="D278" s="160"/>
      <c r="E278" s="161">
        <v>5.22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156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7" t="s">
        <v>494</v>
      </c>
      <c r="D279" s="160"/>
      <c r="E279" s="161">
        <v>6.24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156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7" t="s">
        <v>760</v>
      </c>
      <c r="D280" s="160"/>
      <c r="E280" s="161">
        <v>16.38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156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7" t="s">
        <v>761</v>
      </c>
      <c r="D281" s="160"/>
      <c r="E281" s="161">
        <v>22.11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156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71">
        <v>110</v>
      </c>
      <c r="B282" s="172" t="s">
        <v>374</v>
      </c>
      <c r="C282" s="186" t="s">
        <v>375</v>
      </c>
      <c r="D282" s="173" t="s">
        <v>154</v>
      </c>
      <c r="E282" s="174">
        <v>7.5</v>
      </c>
      <c r="F282" s="175"/>
      <c r="G282" s="176">
        <f>ROUND(E282*F282,2)</f>
        <v>0</v>
      </c>
      <c r="H282" s="159">
        <v>47.69</v>
      </c>
      <c r="I282" s="158">
        <f>ROUND(E282*H282,2)</f>
        <v>357.68</v>
      </c>
      <c r="J282" s="159">
        <v>195.81</v>
      </c>
      <c r="K282" s="158">
        <f>ROUND(E282*J282,2)</f>
        <v>1468.58</v>
      </c>
      <c r="L282" s="158">
        <v>15</v>
      </c>
      <c r="M282" s="158">
        <f>G282*(1+L282/100)</f>
        <v>0</v>
      </c>
      <c r="N282" s="158">
        <v>3.6000000000000002E-4</v>
      </c>
      <c r="O282" s="158">
        <f>ROUND(E282*N282,2)</f>
        <v>0</v>
      </c>
      <c r="P282" s="158">
        <v>0</v>
      </c>
      <c r="Q282" s="158">
        <f>ROUND(E282*P282,2)</f>
        <v>0</v>
      </c>
      <c r="R282" s="158"/>
      <c r="S282" s="158" t="s">
        <v>215</v>
      </c>
      <c r="T282" s="158" t="s">
        <v>149</v>
      </c>
      <c r="U282" s="158">
        <v>0.41299999999999998</v>
      </c>
      <c r="V282" s="158">
        <f>ROUND(E282*U282,2)</f>
        <v>3.1</v>
      </c>
      <c r="W282" s="158"/>
      <c r="X282" s="158" t="s">
        <v>150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151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7" t="s">
        <v>707</v>
      </c>
      <c r="D283" s="160"/>
      <c r="E283" s="161">
        <v>7.5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156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x14ac:dyDescent="0.2">
      <c r="A284" s="165" t="s">
        <v>143</v>
      </c>
      <c r="B284" s="166" t="s">
        <v>105</v>
      </c>
      <c r="C284" s="184" t="s">
        <v>106</v>
      </c>
      <c r="D284" s="167"/>
      <c r="E284" s="168"/>
      <c r="F284" s="169"/>
      <c r="G284" s="170">
        <f>SUMIF(AG285:AG325,"&lt;&gt;NOR",G285:G325)</f>
        <v>0</v>
      </c>
      <c r="H284" s="164"/>
      <c r="I284" s="164">
        <f>SUM(I285:I325)</f>
        <v>1547.14</v>
      </c>
      <c r="J284" s="164"/>
      <c r="K284" s="164">
        <f>SUM(K285:K325)</f>
        <v>20444.640000000003</v>
      </c>
      <c r="L284" s="164"/>
      <c r="M284" s="164">
        <f>SUM(M285:M325)</f>
        <v>0</v>
      </c>
      <c r="N284" s="164"/>
      <c r="O284" s="164">
        <f>SUM(O285:O325)</f>
        <v>0.05</v>
      </c>
      <c r="P284" s="164"/>
      <c r="Q284" s="164">
        <f>SUM(Q285:Q325)</f>
        <v>0</v>
      </c>
      <c r="R284" s="164"/>
      <c r="S284" s="164"/>
      <c r="T284" s="164"/>
      <c r="U284" s="164"/>
      <c r="V284" s="164">
        <f>SUM(V285:V325)</f>
        <v>40.809999999999995</v>
      </c>
      <c r="W284" s="164"/>
      <c r="X284" s="164"/>
      <c r="AG284" t="s">
        <v>144</v>
      </c>
    </row>
    <row r="285" spans="1:60" outlineLevel="1" x14ac:dyDescent="0.2">
      <c r="A285" s="171">
        <v>111</v>
      </c>
      <c r="B285" s="172" t="s">
        <v>377</v>
      </c>
      <c r="C285" s="186" t="s">
        <v>378</v>
      </c>
      <c r="D285" s="173" t="s">
        <v>154</v>
      </c>
      <c r="E285" s="174">
        <v>226.15</v>
      </c>
      <c r="F285" s="175"/>
      <c r="G285" s="176">
        <f>ROUND(E285*F285,2)</f>
        <v>0</v>
      </c>
      <c r="H285" s="159">
        <v>0.1</v>
      </c>
      <c r="I285" s="158">
        <f>ROUND(E285*H285,2)</f>
        <v>22.62</v>
      </c>
      <c r="J285" s="159">
        <v>34</v>
      </c>
      <c r="K285" s="158">
        <f>ROUND(E285*J285,2)</f>
        <v>7689.1</v>
      </c>
      <c r="L285" s="158">
        <v>15</v>
      </c>
      <c r="M285" s="158">
        <f>G285*(1+L285/100)</f>
        <v>0</v>
      </c>
      <c r="N285" s="158">
        <v>0</v>
      </c>
      <c r="O285" s="158">
        <f>ROUND(E285*N285,2)</f>
        <v>0</v>
      </c>
      <c r="P285" s="158">
        <v>0</v>
      </c>
      <c r="Q285" s="158">
        <f>ROUND(E285*P285,2)</f>
        <v>0</v>
      </c>
      <c r="R285" s="158"/>
      <c r="S285" s="158" t="s">
        <v>148</v>
      </c>
      <c r="T285" s="158" t="s">
        <v>149</v>
      </c>
      <c r="U285" s="158">
        <v>6.9709999999999994E-2</v>
      </c>
      <c r="V285" s="158">
        <f>ROUND(E285*U285,2)</f>
        <v>15.76</v>
      </c>
      <c r="W285" s="158"/>
      <c r="X285" s="158" t="s">
        <v>150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151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87" t="s">
        <v>379</v>
      </c>
      <c r="D286" s="160"/>
      <c r="E286" s="161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156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87" t="s">
        <v>493</v>
      </c>
      <c r="D287" s="160"/>
      <c r="E287" s="161">
        <v>5.22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156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7" t="s">
        <v>494</v>
      </c>
      <c r="D288" s="160"/>
      <c r="E288" s="161">
        <v>6.24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156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87" t="s">
        <v>162</v>
      </c>
      <c r="D289" s="160"/>
      <c r="E289" s="161">
        <v>4.1399999999999997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156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7" t="s">
        <v>760</v>
      </c>
      <c r="D290" s="160"/>
      <c r="E290" s="161">
        <v>16.38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156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87" t="s">
        <v>761</v>
      </c>
      <c r="D291" s="160"/>
      <c r="E291" s="161">
        <v>22.11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156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87" t="s">
        <v>380</v>
      </c>
      <c r="D292" s="160"/>
      <c r="E292" s="161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156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7" t="s">
        <v>381</v>
      </c>
      <c r="D293" s="160"/>
      <c r="E293" s="161">
        <v>16.2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156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87" t="s">
        <v>506</v>
      </c>
      <c r="D294" s="160"/>
      <c r="E294" s="161">
        <v>25.38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156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7" t="s">
        <v>507</v>
      </c>
      <c r="D295" s="160"/>
      <c r="E295" s="161">
        <v>27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156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87" t="s">
        <v>382</v>
      </c>
      <c r="D296" s="160"/>
      <c r="E296" s="161">
        <v>5.74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156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7" t="s">
        <v>763</v>
      </c>
      <c r="D297" s="160"/>
      <c r="E297" s="161">
        <v>43.74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156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87" t="s">
        <v>764</v>
      </c>
      <c r="D298" s="160"/>
      <c r="E298" s="161">
        <v>54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156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71">
        <v>112</v>
      </c>
      <c r="B299" s="172" t="s">
        <v>708</v>
      </c>
      <c r="C299" s="186" t="s">
        <v>709</v>
      </c>
      <c r="D299" s="173" t="s">
        <v>154</v>
      </c>
      <c r="E299" s="174">
        <v>31.173999999999999</v>
      </c>
      <c r="F299" s="175"/>
      <c r="G299" s="176">
        <f>ROUND(E299*F299,2)</f>
        <v>0</v>
      </c>
      <c r="H299" s="159">
        <v>4.21</v>
      </c>
      <c r="I299" s="158">
        <f>ROUND(E299*H299,2)</f>
        <v>131.24</v>
      </c>
      <c r="J299" s="159">
        <v>16.89</v>
      </c>
      <c r="K299" s="158">
        <f>ROUND(E299*J299,2)</f>
        <v>526.53</v>
      </c>
      <c r="L299" s="158">
        <v>15</v>
      </c>
      <c r="M299" s="158">
        <f>G299*(1+L299/100)</f>
        <v>0</v>
      </c>
      <c r="N299" s="158">
        <v>6.9999999999999994E-5</v>
      </c>
      <c r="O299" s="158">
        <f>ROUND(E299*N299,2)</f>
        <v>0</v>
      </c>
      <c r="P299" s="158">
        <v>0</v>
      </c>
      <c r="Q299" s="158">
        <f>ROUND(E299*P299,2)</f>
        <v>0</v>
      </c>
      <c r="R299" s="158"/>
      <c r="S299" s="158" t="s">
        <v>148</v>
      </c>
      <c r="T299" s="158" t="s">
        <v>149</v>
      </c>
      <c r="U299" s="158">
        <v>3.2480000000000002E-2</v>
      </c>
      <c r="V299" s="158">
        <f>ROUND(E299*U299,2)</f>
        <v>1.01</v>
      </c>
      <c r="W299" s="158"/>
      <c r="X299" s="158" t="s">
        <v>150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151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187" t="s">
        <v>191</v>
      </c>
      <c r="D300" s="160"/>
      <c r="E300" s="161">
        <v>2.2400000000000002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156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7" t="s">
        <v>803</v>
      </c>
      <c r="D301" s="160"/>
      <c r="E301" s="161">
        <v>4.8600000000000003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156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87" t="s">
        <v>804</v>
      </c>
      <c r="D302" s="160"/>
      <c r="E302" s="161">
        <v>25.65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156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87" t="s">
        <v>174</v>
      </c>
      <c r="D303" s="160"/>
      <c r="E303" s="161">
        <v>-1.5760000000000001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156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71">
        <v>113</v>
      </c>
      <c r="B304" s="172" t="s">
        <v>384</v>
      </c>
      <c r="C304" s="186" t="s">
        <v>385</v>
      </c>
      <c r="D304" s="173" t="s">
        <v>154</v>
      </c>
      <c r="E304" s="174">
        <v>228.39</v>
      </c>
      <c r="F304" s="175"/>
      <c r="G304" s="176">
        <f>ROUND(E304*F304,2)</f>
        <v>0</v>
      </c>
      <c r="H304" s="159">
        <v>3.75</v>
      </c>
      <c r="I304" s="158">
        <f>ROUND(E304*H304,2)</f>
        <v>856.46</v>
      </c>
      <c r="J304" s="159">
        <v>51.85</v>
      </c>
      <c r="K304" s="158">
        <f>ROUND(E304*J304,2)</f>
        <v>11842.02</v>
      </c>
      <c r="L304" s="158">
        <v>15</v>
      </c>
      <c r="M304" s="158">
        <f>G304*(1+L304/100)</f>
        <v>0</v>
      </c>
      <c r="N304" s="158">
        <v>1.3999999999999999E-4</v>
      </c>
      <c r="O304" s="158">
        <f>ROUND(E304*N304,2)</f>
        <v>0.03</v>
      </c>
      <c r="P304" s="158">
        <v>0</v>
      </c>
      <c r="Q304" s="158">
        <f>ROUND(E304*P304,2)</f>
        <v>0</v>
      </c>
      <c r="R304" s="158"/>
      <c r="S304" s="158" t="s">
        <v>148</v>
      </c>
      <c r="T304" s="158" t="s">
        <v>149</v>
      </c>
      <c r="U304" s="158">
        <v>0.10191</v>
      </c>
      <c r="V304" s="158">
        <f>ROUND(E304*U304,2)</f>
        <v>23.28</v>
      </c>
      <c r="W304" s="158"/>
      <c r="X304" s="158" t="s">
        <v>150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151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87" t="s">
        <v>379</v>
      </c>
      <c r="D305" s="160"/>
      <c r="E305" s="161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156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87" t="s">
        <v>191</v>
      </c>
      <c r="D306" s="160"/>
      <c r="E306" s="161">
        <v>2.2400000000000002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156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87" t="s">
        <v>493</v>
      </c>
      <c r="D307" s="160"/>
      <c r="E307" s="161">
        <v>5.22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156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87" t="s">
        <v>494</v>
      </c>
      <c r="D308" s="160"/>
      <c r="E308" s="161">
        <v>6.24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156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87" t="s">
        <v>162</v>
      </c>
      <c r="D309" s="160"/>
      <c r="E309" s="161">
        <v>4.1399999999999997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156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87" t="s">
        <v>760</v>
      </c>
      <c r="D310" s="160"/>
      <c r="E310" s="161">
        <v>16.38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156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87" t="s">
        <v>761</v>
      </c>
      <c r="D311" s="160"/>
      <c r="E311" s="161">
        <v>22.11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156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7" t="s">
        <v>380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156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87" t="s">
        <v>381</v>
      </c>
      <c r="D313" s="160"/>
      <c r="E313" s="161">
        <v>16.2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156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7" t="s">
        <v>506</v>
      </c>
      <c r="D314" s="160"/>
      <c r="E314" s="161">
        <v>25.38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156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87" t="s">
        <v>507</v>
      </c>
      <c r="D315" s="160"/>
      <c r="E315" s="161">
        <v>27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156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7" t="s">
        <v>382</v>
      </c>
      <c r="D316" s="160"/>
      <c r="E316" s="161">
        <v>5.74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156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87" t="s">
        <v>763</v>
      </c>
      <c r="D317" s="160"/>
      <c r="E317" s="161">
        <v>43.74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156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7" t="s">
        <v>764</v>
      </c>
      <c r="D318" s="160"/>
      <c r="E318" s="161">
        <v>54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156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1">
        <v>114</v>
      </c>
      <c r="B319" s="172" t="s">
        <v>386</v>
      </c>
      <c r="C319" s="186" t="s">
        <v>387</v>
      </c>
      <c r="D319" s="173" t="s">
        <v>154</v>
      </c>
      <c r="E319" s="174">
        <v>56.33</v>
      </c>
      <c r="F319" s="175"/>
      <c r="G319" s="176">
        <f>ROUND(E319*F319,2)</f>
        <v>0</v>
      </c>
      <c r="H319" s="159">
        <v>9.5299999999999994</v>
      </c>
      <c r="I319" s="158">
        <f>ROUND(E319*H319,2)</f>
        <v>536.82000000000005</v>
      </c>
      <c r="J319" s="159">
        <v>6.87</v>
      </c>
      <c r="K319" s="158">
        <f>ROUND(E319*J319,2)</f>
        <v>386.99</v>
      </c>
      <c r="L319" s="158">
        <v>15</v>
      </c>
      <c r="M319" s="158">
        <f>G319*(1+L319/100)</f>
        <v>0</v>
      </c>
      <c r="N319" s="158">
        <v>3.5E-4</v>
      </c>
      <c r="O319" s="158">
        <f>ROUND(E319*N319,2)</f>
        <v>0.02</v>
      </c>
      <c r="P319" s="158">
        <v>0</v>
      </c>
      <c r="Q319" s="158">
        <f>ROUND(E319*P319,2)</f>
        <v>0</v>
      </c>
      <c r="R319" s="158"/>
      <c r="S319" s="158" t="s">
        <v>148</v>
      </c>
      <c r="T319" s="158" t="s">
        <v>149</v>
      </c>
      <c r="U319" s="158">
        <v>1.35E-2</v>
      </c>
      <c r="V319" s="158">
        <f>ROUND(E319*U319,2)</f>
        <v>0.76</v>
      </c>
      <c r="W319" s="158"/>
      <c r="X319" s="158" t="s">
        <v>150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151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87" t="s">
        <v>191</v>
      </c>
      <c r="D320" s="160"/>
      <c r="E320" s="161">
        <v>2.2400000000000002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156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87" t="s">
        <v>493</v>
      </c>
      <c r="D321" s="160"/>
      <c r="E321" s="161">
        <v>5.22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156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87" t="s">
        <v>494</v>
      </c>
      <c r="D322" s="160"/>
      <c r="E322" s="161">
        <v>6.24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156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87" t="s">
        <v>162</v>
      </c>
      <c r="D323" s="160"/>
      <c r="E323" s="161">
        <v>4.1399999999999997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156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87" t="s">
        <v>760</v>
      </c>
      <c r="D324" s="160"/>
      <c r="E324" s="161">
        <v>16.38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156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87" t="s">
        <v>761</v>
      </c>
      <c r="D325" s="160"/>
      <c r="E325" s="161">
        <v>22.11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156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x14ac:dyDescent="0.2">
      <c r="A326" s="165" t="s">
        <v>143</v>
      </c>
      <c r="B326" s="166" t="s">
        <v>109</v>
      </c>
      <c r="C326" s="184" t="s">
        <v>110</v>
      </c>
      <c r="D326" s="167"/>
      <c r="E326" s="168"/>
      <c r="F326" s="169"/>
      <c r="G326" s="170">
        <f>SUMIF(AG327:AG363,"&lt;&gt;NOR",G327:G363)</f>
        <v>0</v>
      </c>
      <c r="H326" s="164"/>
      <c r="I326" s="164">
        <f>SUM(I327:I363)</f>
        <v>25684.65</v>
      </c>
      <c r="J326" s="164"/>
      <c r="K326" s="164">
        <f>SUM(K327:K363)</f>
        <v>29939.949999999997</v>
      </c>
      <c r="L326" s="164"/>
      <c r="M326" s="164">
        <f>SUM(M327:M363)</f>
        <v>0</v>
      </c>
      <c r="N326" s="164"/>
      <c r="O326" s="164">
        <f>SUM(O327:O363)</f>
        <v>25.08</v>
      </c>
      <c r="P326" s="164"/>
      <c r="Q326" s="164">
        <f>SUM(Q327:Q363)</f>
        <v>0</v>
      </c>
      <c r="R326" s="164"/>
      <c r="S326" s="164"/>
      <c r="T326" s="164"/>
      <c r="U326" s="164"/>
      <c r="V326" s="164">
        <f>SUM(V327:V363)</f>
        <v>37.79</v>
      </c>
      <c r="W326" s="164"/>
      <c r="X326" s="164"/>
      <c r="AG326" t="s">
        <v>144</v>
      </c>
    </row>
    <row r="327" spans="1:60" outlineLevel="1" x14ac:dyDescent="0.2">
      <c r="A327" s="177">
        <v>115</v>
      </c>
      <c r="B327" s="178" t="s">
        <v>388</v>
      </c>
      <c r="C327" s="185" t="s">
        <v>389</v>
      </c>
      <c r="D327" s="179" t="s">
        <v>195</v>
      </c>
      <c r="E327" s="180">
        <v>5</v>
      </c>
      <c r="F327" s="181"/>
      <c r="G327" s="182">
        <f t="shared" ref="G327:G363" si="35">ROUND(E327*F327,2)</f>
        <v>0</v>
      </c>
      <c r="H327" s="159">
        <v>0</v>
      </c>
      <c r="I327" s="158">
        <f t="shared" ref="I327:I363" si="36">ROUND(E327*H327,2)</f>
        <v>0</v>
      </c>
      <c r="J327" s="159">
        <v>24.9</v>
      </c>
      <c r="K327" s="158">
        <f t="shared" ref="K327:K363" si="37">ROUND(E327*J327,2)</f>
        <v>124.5</v>
      </c>
      <c r="L327" s="158">
        <v>15</v>
      </c>
      <c r="M327" s="158">
        <f t="shared" ref="M327:M363" si="38">G327*(1+L327/100)</f>
        <v>0</v>
      </c>
      <c r="N327" s="158">
        <v>0</v>
      </c>
      <c r="O327" s="158">
        <f t="shared" ref="O327:O363" si="39">ROUND(E327*N327,2)</f>
        <v>0</v>
      </c>
      <c r="P327" s="158">
        <v>0</v>
      </c>
      <c r="Q327" s="158">
        <f t="shared" ref="Q327:Q363" si="40">ROUND(E327*P327,2)</f>
        <v>0</v>
      </c>
      <c r="R327" s="158"/>
      <c r="S327" s="158" t="s">
        <v>148</v>
      </c>
      <c r="T327" s="158" t="s">
        <v>149</v>
      </c>
      <c r="U327" s="158">
        <v>5.0500000000000003E-2</v>
      </c>
      <c r="V327" s="158">
        <f t="shared" ref="V327:V363" si="41">ROUND(E327*U327,2)</f>
        <v>0.25</v>
      </c>
      <c r="W327" s="158"/>
      <c r="X327" s="158" t="s">
        <v>150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151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77">
        <v>116</v>
      </c>
      <c r="B328" s="178" t="s">
        <v>390</v>
      </c>
      <c r="C328" s="185" t="s">
        <v>391</v>
      </c>
      <c r="D328" s="179" t="s">
        <v>195</v>
      </c>
      <c r="E328" s="180">
        <v>1</v>
      </c>
      <c r="F328" s="181"/>
      <c r="G328" s="182">
        <f t="shared" si="35"/>
        <v>0</v>
      </c>
      <c r="H328" s="159">
        <v>0</v>
      </c>
      <c r="I328" s="158">
        <f t="shared" si="36"/>
        <v>0</v>
      </c>
      <c r="J328" s="159">
        <v>29.6</v>
      </c>
      <c r="K328" s="158">
        <f t="shared" si="37"/>
        <v>29.6</v>
      </c>
      <c r="L328" s="158">
        <v>15</v>
      </c>
      <c r="M328" s="158">
        <f t="shared" si="38"/>
        <v>0</v>
      </c>
      <c r="N328" s="158">
        <v>0</v>
      </c>
      <c r="O328" s="158">
        <f t="shared" si="39"/>
        <v>0</v>
      </c>
      <c r="P328" s="158">
        <v>0</v>
      </c>
      <c r="Q328" s="158">
        <f t="shared" si="40"/>
        <v>0</v>
      </c>
      <c r="R328" s="158"/>
      <c r="S328" s="158" t="s">
        <v>148</v>
      </c>
      <c r="T328" s="158" t="s">
        <v>149</v>
      </c>
      <c r="U328" s="158">
        <v>0.06</v>
      </c>
      <c r="V328" s="158">
        <f t="shared" si="41"/>
        <v>0.06</v>
      </c>
      <c r="W328" s="158"/>
      <c r="X328" s="158" t="s">
        <v>150</v>
      </c>
      <c r="Y328" s="149"/>
      <c r="Z328" s="149"/>
      <c r="AA328" s="149"/>
      <c r="AB328" s="149"/>
      <c r="AC328" s="149"/>
      <c r="AD328" s="149"/>
      <c r="AE328" s="149"/>
      <c r="AF328" s="149"/>
      <c r="AG328" s="149" t="s">
        <v>151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7">
        <v>117</v>
      </c>
      <c r="B329" s="178" t="s">
        <v>392</v>
      </c>
      <c r="C329" s="185" t="s">
        <v>393</v>
      </c>
      <c r="D329" s="179" t="s">
        <v>195</v>
      </c>
      <c r="E329" s="180">
        <v>9</v>
      </c>
      <c r="F329" s="181"/>
      <c r="G329" s="182">
        <f t="shared" si="35"/>
        <v>0</v>
      </c>
      <c r="H329" s="159">
        <v>0</v>
      </c>
      <c r="I329" s="158">
        <f t="shared" si="36"/>
        <v>0</v>
      </c>
      <c r="J329" s="159">
        <v>151</v>
      </c>
      <c r="K329" s="158">
        <f t="shared" si="37"/>
        <v>1359</v>
      </c>
      <c r="L329" s="158">
        <v>15</v>
      </c>
      <c r="M329" s="158">
        <f t="shared" si="38"/>
        <v>0</v>
      </c>
      <c r="N329" s="158">
        <v>0</v>
      </c>
      <c r="O329" s="158">
        <f t="shared" si="39"/>
        <v>0</v>
      </c>
      <c r="P329" s="158">
        <v>0</v>
      </c>
      <c r="Q329" s="158">
        <f t="shared" si="40"/>
        <v>0</v>
      </c>
      <c r="R329" s="158"/>
      <c r="S329" s="158" t="s">
        <v>148</v>
      </c>
      <c r="T329" s="158" t="s">
        <v>149</v>
      </c>
      <c r="U329" s="158">
        <v>0.30567</v>
      </c>
      <c r="V329" s="158">
        <f t="shared" si="41"/>
        <v>2.75</v>
      </c>
      <c r="W329" s="158"/>
      <c r="X329" s="158" t="s">
        <v>150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151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33.75" outlineLevel="1" x14ac:dyDescent="0.2">
      <c r="A330" s="177">
        <v>118</v>
      </c>
      <c r="B330" s="178" t="s">
        <v>394</v>
      </c>
      <c r="C330" s="185" t="s">
        <v>395</v>
      </c>
      <c r="D330" s="179" t="s">
        <v>195</v>
      </c>
      <c r="E330" s="180">
        <v>18</v>
      </c>
      <c r="F330" s="181"/>
      <c r="G330" s="182">
        <f t="shared" si="35"/>
        <v>0</v>
      </c>
      <c r="H330" s="159">
        <v>241.05</v>
      </c>
      <c r="I330" s="158">
        <f t="shared" si="36"/>
        <v>4338.8999999999996</v>
      </c>
      <c r="J330" s="159">
        <v>142.44999999999999</v>
      </c>
      <c r="K330" s="158">
        <f t="shared" si="37"/>
        <v>2564.1</v>
      </c>
      <c r="L330" s="158">
        <v>15</v>
      </c>
      <c r="M330" s="158">
        <f t="shared" si="38"/>
        <v>0</v>
      </c>
      <c r="N330" s="158">
        <v>1E-4</v>
      </c>
      <c r="O330" s="158">
        <f t="shared" si="39"/>
        <v>0</v>
      </c>
      <c r="P330" s="158">
        <v>0</v>
      </c>
      <c r="Q330" s="158">
        <f t="shared" si="40"/>
        <v>0</v>
      </c>
      <c r="R330" s="158"/>
      <c r="S330" s="158" t="s">
        <v>148</v>
      </c>
      <c r="T330" s="158" t="s">
        <v>149</v>
      </c>
      <c r="U330" s="158">
        <v>0.249</v>
      </c>
      <c r="V330" s="158">
        <f t="shared" si="41"/>
        <v>4.4800000000000004</v>
      </c>
      <c r="W330" s="158"/>
      <c r="X330" s="158" t="s">
        <v>150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151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7">
        <v>119</v>
      </c>
      <c r="B331" s="178" t="s">
        <v>396</v>
      </c>
      <c r="C331" s="185" t="s">
        <v>397</v>
      </c>
      <c r="D331" s="179" t="s">
        <v>195</v>
      </c>
      <c r="E331" s="180">
        <v>6</v>
      </c>
      <c r="F331" s="181"/>
      <c r="G331" s="182">
        <f t="shared" si="35"/>
        <v>0</v>
      </c>
      <c r="H331" s="159">
        <v>0</v>
      </c>
      <c r="I331" s="158">
        <f t="shared" si="36"/>
        <v>0</v>
      </c>
      <c r="J331" s="159">
        <v>167.5</v>
      </c>
      <c r="K331" s="158">
        <f t="shared" si="37"/>
        <v>1005</v>
      </c>
      <c r="L331" s="158">
        <v>15</v>
      </c>
      <c r="M331" s="158">
        <f t="shared" si="38"/>
        <v>0</v>
      </c>
      <c r="N331" s="158">
        <v>0</v>
      </c>
      <c r="O331" s="158">
        <f t="shared" si="39"/>
        <v>0</v>
      </c>
      <c r="P331" s="158">
        <v>0</v>
      </c>
      <c r="Q331" s="158">
        <f t="shared" si="40"/>
        <v>0</v>
      </c>
      <c r="R331" s="158"/>
      <c r="S331" s="158" t="s">
        <v>148</v>
      </c>
      <c r="T331" s="158" t="s">
        <v>149</v>
      </c>
      <c r="U331" s="158">
        <v>0.34</v>
      </c>
      <c r="V331" s="158">
        <f t="shared" si="41"/>
        <v>2.04</v>
      </c>
      <c r="W331" s="158"/>
      <c r="X331" s="158" t="s">
        <v>150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151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77">
        <v>120</v>
      </c>
      <c r="B332" s="178" t="s">
        <v>714</v>
      </c>
      <c r="C332" s="185" t="s">
        <v>715</v>
      </c>
      <c r="D332" s="179" t="s">
        <v>195</v>
      </c>
      <c r="E332" s="180">
        <v>1</v>
      </c>
      <c r="F332" s="181"/>
      <c r="G332" s="182">
        <f t="shared" si="35"/>
        <v>0</v>
      </c>
      <c r="H332" s="159">
        <v>0</v>
      </c>
      <c r="I332" s="158">
        <f t="shared" si="36"/>
        <v>0</v>
      </c>
      <c r="J332" s="159">
        <v>308.5</v>
      </c>
      <c r="K332" s="158">
        <f t="shared" si="37"/>
        <v>308.5</v>
      </c>
      <c r="L332" s="158">
        <v>15</v>
      </c>
      <c r="M332" s="158">
        <f t="shared" si="38"/>
        <v>0</v>
      </c>
      <c r="N332" s="158">
        <v>0</v>
      </c>
      <c r="O332" s="158">
        <f t="shared" si="39"/>
        <v>0</v>
      </c>
      <c r="P332" s="158">
        <v>0</v>
      </c>
      <c r="Q332" s="158">
        <f t="shared" si="40"/>
        <v>0</v>
      </c>
      <c r="R332" s="158"/>
      <c r="S332" s="158" t="s">
        <v>148</v>
      </c>
      <c r="T332" s="158" t="s">
        <v>149</v>
      </c>
      <c r="U332" s="158">
        <v>0.625</v>
      </c>
      <c r="V332" s="158">
        <f t="shared" si="41"/>
        <v>0.63</v>
      </c>
      <c r="W332" s="158"/>
      <c r="X332" s="158" t="s">
        <v>150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151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7">
        <v>121</v>
      </c>
      <c r="B333" s="178" t="s">
        <v>398</v>
      </c>
      <c r="C333" s="185" t="s">
        <v>399</v>
      </c>
      <c r="D333" s="179" t="s">
        <v>195</v>
      </c>
      <c r="E333" s="180">
        <v>1</v>
      </c>
      <c r="F333" s="181"/>
      <c r="G333" s="182">
        <f t="shared" si="35"/>
        <v>0</v>
      </c>
      <c r="H333" s="159">
        <v>0</v>
      </c>
      <c r="I333" s="158">
        <f t="shared" si="36"/>
        <v>0</v>
      </c>
      <c r="J333" s="159">
        <v>223.5</v>
      </c>
      <c r="K333" s="158">
        <f t="shared" si="37"/>
        <v>223.5</v>
      </c>
      <c r="L333" s="158">
        <v>15</v>
      </c>
      <c r="M333" s="158">
        <f t="shared" si="38"/>
        <v>0</v>
      </c>
      <c r="N333" s="158">
        <v>0</v>
      </c>
      <c r="O333" s="158">
        <f t="shared" si="39"/>
        <v>0</v>
      </c>
      <c r="P333" s="158">
        <v>0</v>
      </c>
      <c r="Q333" s="158">
        <f t="shared" si="40"/>
        <v>0</v>
      </c>
      <c r="R333" s="158"/>
      <c r="S333" s="158" t="s">
        <v>148</v>
      </c>
      <c r="T333" s="158" t="s">
        <v>149</v>
      </c>
      <c r="U333" s="158">
        <v>0.45350000000000001</v>
      </c>
      <c r="V333" s="158">
        <f t="shared" si="41"/>
        <v>0.45</v>
      </c>
      <c r="W333" s="158"/>
      <c r="X333" s="158" t="s">
        <v>150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151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77">
        <v>122</v>
      </c>
      <c r="B334" s="178" t="s">
        <v>400</v>
      </c>
      <c r="C334" s="185" t="s">
        <v>401</v>
      </c>
      <c r="D334" s="179" t="s">
        <v>195</v>
      </c>
      <c r="E334" s="180">
        <v>1</v>
      </c>
      <c r="F334" s="181"/>
      <c r="G334" s="182">
        <f t="shared" si="35"/>
        <v>0</v>
      </c>
      <c r="H334" s="159">
        <v>0</v>
      </c>
      <c r="I334" s="158">
        <f t="shared" si="36"/>
        <v>0</v>
      </c>
      <c r="J334" s="159">
        <v>178.5</v>
      </c>
      <c r="K334" s="158">
        <f t="shared" si="37"/>
        <v>178.5</v>
      </c>
      <c r="L334" s="158">
        <v>15</v>
      </c>
      <c r="M334" s="158">
        <f t="shared" si="38"/>
        <v>0</v>
      </c>
      <c r="N334" s="158">
        <v>0</v>
      </c>
      <c r="O334" s="158">
        <f t="shared" si="39"/>
        <v>0</v>
      </c>
      <c r="P334" s="158">
        <v>0</v>
      </c>
      <c r="Q334" s="158">
        <f t="shared" si="40"/>
        <v>0</v>
      </c>
      <c r="R334" s="158"/>
      <c r="S334" s="158" t="s">
        <v>148</v>
      </c>
      <c r="T334" s="158" t="s">
        <v>149</v>
      </c>
      <c r="U334" s="158">
        <v>0.36199999999999999</v>
      </c>
      <c r="V334" s="158">
        <f t="shared" si="41"/>
        <v>0.36</v>
      </c>
      <c r="W334" s="158"/>
      <c r="X334" s="158" t="s">
        <v>150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151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7">
        <v>123</v>
      </c>
      <c r="B335" s="178" t="s">
        <v>402</v>
      </c>
      <c r="C335" s="185" t="s">
        <v>403</v>
      </c>
      <c r="D335" s="179" t="s">
        <v>195</v>
      </c>
      <c r="E335" s="180">
        <v>7</v>
      </c>
      <c r="F335" s="181"/>
      <c r="G335" s="182">
        <f t="shared" si="35"/>
        <v>0</v>
      </c>
      <c r="H335" s="159">
        <v>0</v>
      </c>
      <c r="I335" s="158">
        <f t="shared" si="36"/>
        <v>0</v>
      </c>
      <c r="J335" s="159">
        <v>212</v>
      </c>
      <c r="K335" s="158">
        <f t="shared" si="37"/>
        <v>1484</v>
      </c>
      <c r="L335" s="158">
        <v>15</v>
      </c>
      <c r="M335" s="158">
        <f t="shared" si="38"/>
        <v>0</v>
      </c>
      <c r="N335" s="158">
        <v>0</v>
      </c>
      <c r="O335" s="158">
        <f t="shared" si="39"/>
        <v>0</v>
      </c>
      <c r="P335" s="158">
        <v>0</v>
      </c>
      <c r="Q335" s="158">
        <f t="shared" si="40"/>
        <v>0</v>
      </c>
      <c r="R335" s="158"/>
      <c r="S335" s="158" t="s">
        <v>148</v>
      </c>
      <c r="T335" s="158" t="s">
        <v>149</v>
      </c>
      <c r="U335" s="158">
        <v>0.43</v>
      </c>
      <c r="V335" s="158">
        <f t="shared" si="41"/>
        <v>3.01</v>
      </c>
      <c r="W335" s="158"/>
      <c r="X335" s="158" t="s">
        <v>150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151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77">
        <v>124</v>
      </c>
      <c r="B336" s="178" t="s">
        <v>716</v>
      </c>
      <c r="C336" s="185" t="s">
        <v>717</v>
      </c>
      <c r="D336" s="179" t="s">
        <v>198</v>
      </c>
      <c r="E336" s="180">
        <v>12</v>
      </c>
      <c r="F336" s="181"/>
      <c r="G336" s="182">
        <f t="shared" si="35"/>
        <v>0</v>
      </c>
      <c r="H336" s="159">
        <v>0</v>
      </c>
      <c r="I336" s="158">
        <f t="shared" si="36"/>
        <v>0</v>
      </c>
      <c r="J336" s="159">
        <v>31.7</v>
      </c>
      <c r="K336" s="158">
        <f t="shared" si="37"/>
        <v>380.4</v>
      </c>
      <c r="L336" s="158">
        <v>15</v>
      </c>
      <c r="M336" s="158">
        <f t="shared" si="38"/>
        <v>0</v>
      </c>
      <c r="N336" s="158">
        <v>0</v>
      </c>
      <c r="O336" s="158">
        <f t="shared" si="39"/>
        <v>0</v>
      </c>
      <c r="P336" s="158">
        <v>0</v>
      </c>
      <c r="Q336" s="158">
        <f t="shared" si="40"/>
        <v>0</v>
      </c>
      <c r="R336" s="158"/>
      <c r="S336" s="158" t="s">
        <v>148</v>
      </c>
      <c r="T336" s="158" t="s">
        <v>149</v>
      </c>
      <c r="U336" s="158">
        <v>6.4149999999999999E-2</v>
      </c>
      <c r="V336" s="158">
        <f t="shared" si="41"/>
        <v>0.77</v>
      </c>
      <c r="W336" s="158"/>
      <c r="X336" s="158" t="s">
        <v>150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151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77">
        <v>125</v>
      </c>
      <c r="B337" s="178" t="s">
        <v>404</v>
      </c>
      <c r="C337" s="185" t="s">
        <v>405</v>
      </c>
      <c r="D337" s="179" t="s">
        <v>198</v>
      </c>
      <c r="E337" s="180">
        <v>0.5</v>
      </c>
      <c r="F337" s="181"/>
      <c r="G337" s="182">
        <f t="shared" si="35"/>
        <v>0</v>
      </c>
      <c r="H337" s="159">
        <v>0</v>
      </c>
      <c r="I337" s="158">
        <f t="shared" si="36"/>
        <v>0</v>
      </c>
      <c r="J337" s="159">
        <v>73.400000000000006</v>
      </c>
      <c r="K337" s="158">
        <f t="shared" si="37"/>
        <v>36.700000000000003</v>
      </c>
      <c r="L337" s="158">
        <v>15</v>
      </c>
      <c r="M337" s="158">
        <f t="shared" si="38"/>
        <v>0</v>
      </c>
      <c r="N337" s="158">
        <v>0</v>
      </c>
      <c r="O337" s="158">
        <f t="shared" si="39"/>
        <v>0</v>
      </c>
      <c r="P337" s="158">
        <v>0</v>
      </c>
      <c r="Q337" s="158">
        <f t="shared" si="40"/>
        <v>0</v>
      </c>
      <c r="R337" s="158"/>
      <c r="S337" s="158" t="s">
        <v>148</v>
      </c>
      <c r="T337" s="158" t="s">
        <v>149</v>
      </c>
      <c r="U337" s="158">
        <v>0.14868000000000001</v>
      </c>
      <c r="V337" s="158">
        <f t="shared" si="41"/>
        <v>7.0000000000000007E-2</v>
      </c>
      <c r="W337" s="158"/>
      <c r="X337" s="158" t="s">
        <v>150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151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t="22.5" outlineLevel="1" x14ac:dyDescent="0.2">
      <c r="A338" s="177">
        <v>126</v>
      </c>
      <c r="B338" s="178" t="s">
        <v>718</v>
      </c>
      <c r="C338" s="185" t="s">
        <v>719</v>
      </c>
      <c r="D338" s="179" t="s">
        <v>198</v>
      </c>
      <c r="E338" s="180">
        <v>85</v>
      </c>
      <c r="F338" s="181"/>
      <c r="G338" s="182">
        <f t="shared" si="35"/>
        <v>0</v>
      </c>
      <c r="H338" s="159">
        <v>14.55</v>
      </c>
      <c r="I338" s="158">
        <f t="shared" si="36"/>
        <v>1236.75</v>
      </c>
      <c r="J338" s="159">
        <v>38.65</v>
      </c>
      <c r="K338" s="158">
        <f t="shared" si="37"/>
        <v>3285.25</v>
      </c>
      <c r="L338" s="158">
        <v>15</v>
      </c>
      <c r="M338" s="158">
        <f t="shared" si="38"/>
        <v>0</v>
      </c>
      <c r="N338" s="158">
        <v>1.6000000000000001E-4</v>
      </c>
      <c r="O338" s="158">
        <f t="shared" si="39"/>
        <v>0.01</v>
      </c>
      <c r="P338" s="158">
        <v>0</v>
      </c>
      <c r="Q338" s="158">
        <f t="shared" si="40"/>
        <v>0</v>
      </c>
      <c r="R338" s="158"/>
      <c r="S338" s="158" t="s">
        <v>148</v>
      </c>
      <c r="T338" s="158" t="s">
        <v>149</v>
      </c>
      <c r="U338" s="158">
        <v>7.0000000000000007E-2</v>
      </c>
      <c r="V338" s="158">
        <f t="shared" si="41"/>
        <v>5.95</v>
      </c>
      <c r="W338" s="158"/>
      <c r="X338" s="158" t="s">
        <v>150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151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t="22.5" outlineLevel="1" x14ac:dyDescent="0.2">
      <c r="A339" s="177">
        <v>127</v>
      </c>
      <c r="B339" s="178" t="s">
        <v>406</v>
      </c>
      <c r="C339" s="185" t="s">
        <v>407</v>
      </c>
      <c r="D339" s="179" t="s">
        <v>198</v>
      </c>
      <c r="E339" s="180">
        <v>110</v>
      </c>
      <c r="F339" s="181"/>
      <c r="G339" s="182">
        <f t="shared" si="35"/>
        <v>0</v>
      </c>
      <c r="H339" s="159">
        <v>24.46</v>
      </c>
      <c r="I339" s="158">
        <f t="shared" si="36"/>
        <v>2690.6</v>
      </c>
      <c r="J339" s="159">
        <v>40.14</v>
      </c>
      <c r="K339" s="158">
        <f t="shared" si="37"/>
        <v>4415.3999999999996</v>
      </c>
      <c r="L339" s="158">
        <v>15</v>
      </c>
      <c r="M339" s="158">
        <f t="shared" si="38"/>
        <v>0</v>
      </c>
      <c r="N339" s="158">
        <v>2.1000000000000001E-4</v>
      </c>
      <c r="O339" s="158">
        <f t="shared" si="39"/>
        <v>0.02</v>
      </c>
      <c r="P339" s="158">
        <v>0</v>
      </c>
      <c r="Q339" s="158">
        <f t="shared" si="40"/>
        <v>0</v>
      </c>
      <c r="R339" s="158"/>
      <c r="S339" s="158" t="s">
        <v>148</v>
      </c>
      <c r="T339" s="158" t="s">
        <v>149</v>
      </c>
      <c r="U339" s="158">
        <v>7.0000000000000007E-2</v>
      </c>
      <c r="V339" s="158">
        <f t="shared" si="41"/>
        <v>7.7</v>
      </c>
      <c r="W339" s="158"/>
      <c r="X339" s="158" t="s">
        <v>150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151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7">
        <v>128</v>
      </c>
      <c r="B340" s="178" t="s">
        <v>408</v>
      </c>
      <c r="C340" s="185" t="s">
        <v>409</v>
      </c>
      <c r="D340" s="179" t="s">
        <v>195</v>
      </c>
      <c r="E340" s="180">
        <v>27</v>
      </c>
      <c r="F340" s="181"/>
      <c r="G340" s="182">
        <f t="shared" si="35"/>
        <v>0</v>
      </c>
      <c r="H340" s="159">
        <v>0</v>
      </c>
      <c r="I340" s="158">
        <f t="shared" si="36"/>
        <v>0</v>
      </c>
      <c r="J340" s="159">
        <v>163</v>
      </c>
      <c r="K340" s="158">
        <f t="shared" si="37"/>
        <v>4401</v>
      </c>
      <c r="L340" s="158">
        <v>15</v>
      </c>
      <c r="M340" s="158">
        <f t="shared" si="38"/>
        <v>0</v>
      </c>
      <c r="N340" s="158">
        <v>0</v>
      </c>
      <c r="O340" s="158">
        <f t="shared" si="39"/>
        <v>0</v>
      </c>
      <c r="P340" s="158">
        <v>0</v>
      </c>
      <c r="Q340" s="158">
        <f t="shared" si="40"/>
        <v>0</v>
      </c>
      <c r="R340" s="158"/>
      <c r="S340" s="158" t="s">
        <v>148</v>
      </c>
      <c r="T340" s="158" t="s">
        <v>149</v>
      </c>
      <c r="U340" s="158">
        <v>0.33050000000000002</v>
      </c>
      <c r="V340" s="158">
        <f t="shared" si="41"/>
        <v>8.92</v>
      </c>
      <c r="W340" s="158"/>
      <c r="X340" s="158" t="s">
        <v>150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151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77">
        <v>129</v>
      </c>
      <c r="B341" s="178" t="s">
        <v>410</v>
      </c>
      <c r="C341" s="185" t="s">
        <v>411</v>
      </c>
      <c r="D341" s="179" t="s">
        <v>195</v>
      </c>
      <c r="E341" s="180">
        <v>1</v>
      </c>
      <c r="F341" s="181"/>
      <c r="G341" s="182">
        <f t="shared" si="35"/>
        <v>0</v>
      </c>
      <c r="H341" s="159">
        <v>0</v>
      </c>
      <c r="I341" s="158">
        <f t="shared" si="36"/>
        <v>0</v>
      </c>
      <c r="J341" s="159">
        <v>172.5</v>
      </c>
      <c r="K341" s="158">
        <f t="shared" si="37"/>
        <v>172.5</v>
      </c>
      <c r="L341" s="158">
        <v>15</v>
      </c>
      <c r="M341" s="158">
        <f t="shared" si="38"/>
        <v>0</v>
      </c>
      <c r="N341" s="158">
        <v>0</v>
      </c>
      <c r="O341" s="158">
        <f t="shared" si="39"/>
        <v>0</v>
      </c>
      <c r="P341" s="158">
        <v>0</v>
      </c>
      <c r="Q341" s="158">
        <f t="shared" si="40"/>
        <v>0</v>
      </c>
      <c r="R341" s="158"/>
      <c r="S341" s="158" t="s">
        <v>148</v>
      </c>
      <c r="T341" s="158" t="s">
        <v>149</v>
      </c>
      <c r="U341" s="158">
        <v>0.35</v>
      </c>
      <c r="V341" s="158">
        <f t="shared" si="41"/>
        <v>0.35</v>
      </c>
      <c r="W341" s="158"/>
      <c r="X341" s="158" t="s">
        <v>150</v>
      </c>
      <c r="Y341" s="149"/>
      <c r="Z341" s="149"/>
      <c r="AA341" s="149"/>
      <c r="AB341" s="149"/>
      <c r="AC341" s="149"/>
      <c r="AD341" s="149"/>
      <c r="AE341" s="149"/>
      <c r="AF341" s="149"/>
      <c r="AG341" s="149" t="s">
        <v>151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7">
        <v>130</v>
      </c>
      <c r="B342" s="178" t="s">
        <v>720</v>
      </c>
      <c r="C342" s="185" t="s">
        <v>721</v>
      </c>
      <c r="D342" s="179" t="s">
        <v>214</v>
      </c>
      <c r="E342" s="180">
        <v>1</v>
      </c>
      <c r="F342" s="181"/>
      <c r="G342" s="182">
        <f t="shared" si="35"/>
        <v>0</v>
      </c>
      <c r="H342" s="159">
        <v>0</v>
      </c>
      <c r="I342" s="158">
        <f t="shared" si="36"/>
        <v>0</v>
      </c>
      <c r="J342" s="159">
        <v>1500</v>
      </c>
      <c r="K342" s="158">
        <f t="shared" si="37"/>
        <v>1500</v>
      </c>
      <c r="L342" s="158">
        <v>15</v>
      </c>
      <c r="M342" s="158">
        <f t="shared" si="38"/>
        <v>0</v>
      </c>
      <c r="N342" s="158">
        <v>0</v>
      </c>
      <c r="O342" s="158">
        <f t="shared" si="39"/>
        <v>0</v>
      </c>
      <c r="P342" s="158">
        <v>0</v>
      </c>
      <c r="Q342" s="158">
        <f t="shared" si="40"/>
        <v>0</v>
      </c>
      <c r="R342" s="158"/>
      <c r="S342" s="158" t="s">
        <v>215</v>
      </c>
      <c r="T342" s="158" t="s">
        <v>149</v>
      </c>
      <c r="U342" s="158">
        <v>0</v>
      </c>
      <c r="V342" s="158">
        <f t="shared" si="41"/>
        <v>0</v>
      </c>
      <c r="W342" s="158"/>
      <c r="X342" s="158" t="s">
        <v>150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151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77">
        <v>131</v>
      </c>
      <c r="B343" s="178" t="s">
        <v>412</v>
      </c>
      <c r="C343" s="185" t="s">
        <v>413</v>
      </c>
      <c r="D343" s="179" t="s">
        <v>147</v>
      </c>
      <c r="E343" s="180">
        <v>4</v>
      </c>
      <c r="F343" s="181"/>
      <c r="G343" s="182">
        <f t="shared" si="35"/>
        <v>0</v>
      </c>
      <c r="H343" s="159">
        <v>0</v>
      </c>
      <c r="I343" s="158">
        <f t="shared" si="36"/>
        <v>0</v>
      </c>
      <c r="J343" s="159">
        <v>518</v>
      </c>
      <c r="K343" s="158">
        <f t="shared" si="37"/>
        <v>2072</v>
      </c>
      <c r="L343" s="158">
        <v>15</v>
      </c>
      <c r="M343" s="158">
        <f t="shared" si="38"/>
        <v>0</v>
      </c>
      <c r="N343" s="158">
        <v>0</v>
      </c>
      <c r="O343" s="158">
        <f t="shared" si="39"/>
        <v>0</v>
      </c>
      <c r="P343" s="158">
        <v>0</v>
      </c>
      <c r="Q343" s="158">
        <f t="shared" si="40"/>
        <v>0</v>
      </c>
      <c r="R343" s="158"/>
      <c r="S343" s="158" t="s">
        <v>215</v>
      </c>
      <c r="T343" s="158" t="s">
        <v>149</v>
      </c>
      <c r="U343" s="158">
        <v>0</v>
      </c>
      <c r="V343" s="158">
        <f t="shared" si="41"/>
        <v>0</v>
      </c>
      <c r="W343" s="158"/>
      <c r="X343" s="158" t="s">
        <v>150</v>
      </c>
      <c r="Y343" s="149"/>
      <c r="Z343" s="149"/>
      <c r="AA343" s="149"/>
      <c r="AB343" s="149"/>
      <c r="AC343" s="149"/>
      <c r="AD343" s="149"/>
      <c r="AE343" s="149"/>
      <c r="AF343" s="149"/>
      <c r="AG343" s="149" t="s">
        <v>151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7">
        <v>132</v>
      </c>
      <c r="B344" s="178" t="s">
        <v>722</v>
      </c>
      <c r="C344" s="185" t="s">
        <v>723</v>
      </c>
      <c r="D344" s="179" t="s">
        <v>147</v>
      </c>
      <c r="E344" s="180">
        <v>4</v>
      </c>
      <c r="F344" s="181"/>
      <c r="G344" s="182">
        <f t="shared" si="35"/>
        <v>0</v>
      </c>
      <c r="H344" s="159">
        <v>0</v>
      </c>
      <c r="I344" s="158">
        <f t="shared" si="36"/>
        <v>0</v>
      </c>
      <c r="J344" s="159">
        <v>350</v>
      </c>
      <c r="K344" s="158">
        <f t="shared" si="37"/>
        <v>1400</v>
      </c>
      <c r="L344" s="158">
        <v>15</v>
      </c>
      <c r="M344" s="158">
        <f t="shared" si="38"/>
        <v>0</v>
      </c>
      <c r="N344" s="158">
        <v>0</v>
      </c>
      <c r="O344" s="158">
        <f t="shared" si="39"/>
        <v>0</v>
      </c>
      <c r="P344" s="158">
        <v>0</v>
      </c>
      <c r="Q344" s="158">
        <f t="shared" si="40"/>
        <v>0</v>
      </c>
      <c r="R344" s="158"/>
      <c r="S344" s="158" t="s">
        <v>215</v>
      </c>
      <c r="T344" s="158" t="s">
        <v>149</v>
      </c>
      <c r="U344" s="158">
        <v>0</v>
      </c>
      <c r="V344" s="158">
        <f t="shared" si="41"/>
        <v>0</v>
      </c>
      <c r="W344" s="158"/>
      <c r="X344" s="158" t="s">
        <v>150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151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77">
        <v>133</v>
      </c>
      <c r="B345" s="178" t="s">
        <v>724</v>
      </c>
      <c r="C345" s="185" t="s">
        <v>725</v>
      </c>
      <c r="D345" s="179" t="s">
        <v>248</v>
      </c>
      <c r="E345" s="180">
        <v>1</v>
      </c>
      <c r="F345" s="181"/>
      <c r="G345" s="182">
        <f t="shared" si="35"/>
        <v>0</v>
      </c>
      <c r="H345" s="159">
        <v>860</v>
      </c>
      <c r="I345" s="158">
        <f t="shared" si="36"/>
        <v>860</v>
      </c>
      <c r="J345" s="159">
        <v>0</v>
      </c>
      <c r="K345" s="158">
        <f t="shared" si="37"/>
        <v>0</v>
      </c>
      <c r="L345" s="158">
        <v>15</v>
      </c>
      <c r="M345" s="158">
        <f t="shared" si="38"/>
        <v>0</v>
      </c>
      <c r="N345" s="158">
        <v>0</v>
      </c>
      <c r="O345" s="158">
        <f t="shared" si="39"/>
        <v>0</v>
      </c>
      <c r="P345" s="158">
        <v>0</v>
      </c>
      <c r="Q345" s="158">
        <f t="shared" si="40"/>
        <v>0</v>
      </c>
      <c r="R345" s="158"/>
      <c r="S345" s="158" t="s">
        <v>215</v>
      </c>
      <c r="T345" s="158" t="s">
        <v>149</v>
      </c>
      <c r="U345" s="158">
        <v>0</v>
      </c>
      <c r="V345" s="158">
        <f t="shared" si="41"/>
        <v>0</v>
      </c>
      <c r="W345" s="158"/>
      <c r="X345" s="158" t="s">
        <v>250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251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77">
        <v>134</v>
      </c>
      <c r="B346" s="178" t="s">
        <v>726</v>
      </c>
      <c r="C346" s="185" t="s">
        <v>727</v>
      </c>
      <c r="D346" s="179" t="s">
        <v>198</v>
      </c>
      <c r="E346" s="180">
        <v>12</v>
      </c>
      <c r="F346" s="181"/>
      <c r="G346" s="182">
        <f t="shared" si="35"/>
        <v>0</v>
      </c>
      <c r="H346" s="159">
        <v>17.2</v>
      </c>
      <c r="I346" s="158">
        <f t="shared" si="36"/>
        <v>206.4</v>
      </c>
      <c r="J346" s="159">
        <v>0</v>
      </c>
      <c r="K346" s="158">
        <f t="shared" si="37"/>
        <v>0</v>
      </c>
      <c r="L346" s="158">
        <v>15</v>
      </c>
      <c r="M346" s="158">
        <f t="shared" si="38"/>
        <v>0</v>
      </c>
      <c r="N346" s="158">
        <v>8.0000000000000007E-5</v>
      </c>
      <c r="O346" s="158">
        <f t="shared" si="39"/>
        <v>0</v>
      </c>
      <c r="P346" s="158">
        <v>0</v>
      </c>
      <c r="Q346" s="158">
        <f t="shared" si="40"/>
        <v>0</v>
      </c>
      <c r="R346" s="158" t="s">
        <v>249</v>
      </c>
      <c r="S346" s="158" t="s">
        <v>148</v>
      </c>
      <c r="T346" s="158" t="s">
        <v>149</v>
      </c>
      <c r="U346" s="158">
        <v>0</v>
      </c>
      <c r="V346" s="158">
        <f t="shared" si="41"/>
        <v>0</v>
      </c>
      <c r="W346" s="158"/>
      <c r="X346" s="158" t="s">
        <v>250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251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77">
        <v>135</v>
      </c>
      <c r="B347" s="178" t="s">
        <v>414</v>
      </c>
      <c r="C347" s="185" t="s">
        <v>415</v>
      </c>
      <c r="D347" s="179" t="s">
        <v>198</v>
      </c>
      <c r="E347" s="180">
        <v>0.5</v>
      </c>
      <c r="F347" s="181"/>
      <c r="G347" s="182">
        <f t="shared" si="35"/>
        <v>0</v>
      </c>
      <c r="H347" s="159">
        <v>21.2</v>
      </c>
      <c r="I347" s="158">
        <f t="shared" si="36"/>
        <v>10.6</v>
      </c>
      <c r="J347" s="159">
        <v>0</v>
      </c>
      <c r="K347" s="158">
        <f t="shared" si="37"/>
        <v>0</v>
      </c>
      <c r="L347" s="158">
        <v>15</v>
      </c>
      <c r="M347" s="158">
        <f t="shared" si="38"/>
        <v>0</v>
      </c>
      <c r="N347" s="158">
        <v>6.0000000000000002E-5</v>
      </c>
      <c r="O347" s="158">
        <f t="shared" si="39"/>
        <v>0</v>
      </c>
      <c r="P347" s="158">
        <v>0</v>
      </c>
      <c r="Q347" s="158">
        <f t="shared" si="40"/>
        <v>0</v>
      </c>
      <c r="R347" s="158" t="s">
        <v>249</v>
      </c>
      <c r="S347" s="158" t="s">
        <v>148</v>
      </c>
      <c r="T347" s="158" t="s">
        <v>149</v>
      </c>
      <c r="U347" s="158">
        <v>0</v>
      </c>
      <c r="V347" s="158">
        <f t="shared" si="41"/>
        <v>0</v>
      </c>
      <c r="W347" s="158"/>
      <c r="X347" s="158" t="s">
        <v>250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251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ht="22.5" outlineLevel="1" x14ac:dyDescent="0.2">
      <c r="A348" s="177">
        <v>136</v>
      </c>
      <c r="B348" s="178" t="s">
        <v>416</v>
      </c>
      <c r="C348" s="185" t="s">
        <v>417</v>
      </c>
      <c r="D348" s="179" t="s">
        <v>195</v>
      </c>
      <c r="E348" s="180">
        <v>9</v>
      </c>
      <c r="F348" s="181"/>
      <c r="G348" s="182">
        <f t="shared" si="35"/>
        <v>0</v>
      </c>
      <c r="H348" s="159">
        <v>143.5</v>
      </c>
      <c r="I348" s="158">
        <f t="shared" si="36"/>
        <v>1291.5</v>
      </c>
      <c r="J348" s="159">
        <v>0</v>
      </c>
      <c r="K348" s="158">
        <f t="shared" si="37"/>
        <v>0</v>
      </c>
      <c r="L348" s="158">
        <v>15</v>
      </c>
      <c r="M348" s="158">
        <f t="shared" si="38"/>
        <v>0</v>
      </c>
      <c r="N348" s="158">
        <v>1.0000000000000001E-5</v>
      </c>
      <c r="O348" s="158">
        <f t="shared" si="39"/>
        <v>0</v>
      </c>
      <c r="P348" s="158">
        <v>0</v>
      </c>
      <c r="Q348" s="158">
        <f t="shared" si="40"/>
        <v>0</v>
      </c>
      <c r="R348" s="158" t="s">
        <v>249</v>
      </c>
      <c r="S348" s="158" t="s">
        <v>148</v>
      </c>
      <c r="T348" s="158" t="s">
        <v>149</v>
      </c>
      <c r="U348" s="158">
        <v>0</v>
      </c>
      <c r="V348" s="158">
        <f t="shared" si="41"/>
        <v>0</v>
      </c>
      <c r="W348" s="158"/>
      <c r="X348" s="158" t="s">
        <v>250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251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77">
        <v>137</v>
      </c>
      <c r="B349" s="178" t="s">
        <v>418</v>
      </c>
      <c r="C349" s="185" t="s">
        <v>419</v>
      </c>
      <c r="D349" s="179" t="s">
        <v>195</v>
      </c>
      <c r="E349" s="180">
        <v>1</v>
      </c>
      <c r="F349" s="181"/>
      <c r="G349" s="182">
        <f t="shared" si="35"/>
        <v>0</v>
      </c>
      <c r="H349" s="159">
        <v>557</v>
      </c>
      <c r="I349" s="158">
        <f t="shared" si="36"/>
        <v>557</v>
      </c>
      <c r="J349" s="159">
        <v>0</v>
      </c>
      <c r="K349" s="158">
        <f t="shared" si="37"/>
        <v>0</v>
      </c>
      <c r="L349" s="158">
        <v>15</v>
      </c>
      <c r="M349" s="158">
        <f t="shared" si="38"/>
        <v>0</v>
      </c>
      <c r="N349" s="158">
        <v>2.4000000000000001E-4</v>
      </c>
      <c r="O349" s="158">
        <f t="shared" si="39"/>
        <v>0</v>
      </c>
      <c r="P349" s="158">
        <v>0</v>
      </c>
      <c r="Q349" s="158">
        <f t="shared" si="40"/>
        <v>0</v>
      </c>
      <c r="R349" s="158" t="s">
        <v>249</v>
      </c>
      <c r="S349" s="158" t="s">
        <v>148</v>
      </c>
      <c r="T349" s="158" t="s">
        <v>149</v>
      </c>
      <c r="U349" s="158">
        <v>0</v>
      </c>
      <c r="V349" s="158">
        <f t="shared" si="41"/>
        <v>0</v>
      </c>
      <c r="W349" s="158"/>
      <c r="X349" s="158" t="s">
        <v>250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251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77">
        <v>138</v>
      </c>
      <c r="B350" s="178" t="s">
        <v>420</v>
      </c>
      <c r="C350" s="185" t="s">
        <v>421</v>
      </c>
      <c r="D350" s="179" t="s">
        <v>195</v>
      </c>
      <c r="E350" s="180">
        <v>9</v>
      </c>
      <c r="F350" s="181"/>
      <c r="G350" s="182">
        <f t="shared" si="35"/>
        <v>0</v>
      </c>
      <c r="H350" s="159">
        <v>48.6</v>
      </c>
      <c r="I350" s="158">
        <f t="shared" si="36"/>
        <v>437.4</v>
      </c>
      <c r="J350" s="159">
        <v>0</v>
      </c>
      <c r="K350" s="158">
        <f t="shared" si="37"/>
        <v>0</v>
      </c>
      <c r="L350" s="158">
        <v>15</v>
      </c>
      <c r="M350" s="158">
        <f t="shared" si="38"/>
        <v>0</v>
      </c>
      <c r="N350" s="158">
        <v>1.0000000000000001E-5</v>
      </c>
      <c r="O350" s="158">
        <f t="shared" si="39"/>
        <v>0</v>
      </c>
      <c r="P350" s="158">
        <v>0</v>
      </c>
      <c r="Q350" s="158">
        <f t="shared" si="40"/>
        <v>0</v>
      </c>
      <c r="R350" s="158" t="s">
        <v>249</v>
      </c>
      <c r="S350" s="158" t="s">
        <v>148</v>
      </c>
      <c r="T350" s="158" t="s">
        <v>149</v>
      </c>
      <c r="U350" s="158">
        <v>0</v>
      </c>
      <c r="V350" s="158">
        <f t="shared" si="41"/>
        <v>0</v>
      </c>
      <c r="W350" s="158"/>
      <c r="X350" s="158" t="s">
        <v>250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251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77">
        <v>139</v>
      </c>
      <c r="B351" s="178" t="s">
        <v>422</v>
      </c>
      <c r="C351" s="185" t="s">
        <v>423</v>
      </c>
      <c r="D351" s="179" t="s">
        <v>195</v>
      </c>
      <c r="E351" s="180">
        <v>9</v>
      </c>
      <c r="F351" s="181"/>
      <c r="G351" s="182">
        <f t="shared" si="35"/>
        <v>0</v>
      </c>
      <c r="H351" s="159">
        <v>30.8</v>
      </c>
      <c r="I351" s="158">
        <f t="shared" si="36"/>
        <v>277.2</v>
      </c>
      <c r="J351" s="159">
        <v>0</v>
      </c>
      <c r="K351" s="158">
        <f t="shared" si="37"/>
        <v>0</v>
      </c>
      <c r="L351" s="158">
        <v>15</v>
      </c>
      <c r="M351" s="158">
        <f t="shared" si="38"/>
        <v>0</v>
      </c>
      <c r="N351" s="158">
        <v>5.0000000000000002E-5</v>
      </c>
      <c r="O351" s="158">
        <f t="shared" si="39"/>
        <v>0</v>
      </c>
      <c r="P351" s="158">
        <v>0</v>
      </c>
      <c r="Q351" s="158">
        <f t="shared" si="40"/>
        <v>0</v>
      </c>
      <c r="R351" s="158" t="s">
        <v>249</v>
      </c>
      <c r="S351" s="158" t="s">
        <v>148</v>
      </c>
      <c r="T351" s="158" t="s">
        <v>149</v>
      </c>
      <c r="U351" s="158">
        <v>0</v>
      </c>
      <c r="V351" s="158">
        <f t="shared" si="41"/>
        <v>0</v>
      </c>
      <c r="W351" s="158"/>
      <c r="X351" s="158" t="s">
        <v>250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251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77">
        <v>140</v>
      </c>
      <c r="B352" s="178" t="s">
        <v>424</v>
      </c>
      <c r="C352" s="185" t="s">
        <v>425</v>
      </c>
      <c r="D352" s="179" t="s">
        <v>195</v>
      </c>
      <c r="E352" s="180">
        <v>1</v>
      </c>
      <c r="F352" s="181"/>
      <c r="G352" s="182">
        <f t="shared" si="35"/>
        <v>0</v>
      </c>
      <c r="H352" s="159">
        <v>42.3</v>
      </c>
      <c r="I352" s="158">
        <f t="shared" si="36"/>
        <v>42.3</v>
      </c>
      <c r="J352" s="159">
        <v>0</v>
      </c>
      <c r="K352" s="158">
        <f t="shared" si="37"/>
        <v>0</v>
      </c>
      <c r="L352" s="158">
        <v>15</v>
      </c>
      <c r="M352" s="158">
        <f t="shared" si="38"/>
        <v>0</v>
      </c>
      <c r="N352" s="158">
        <v>0</v>
      </c>
      <c r="O352" s="158">
        <f t="shared" si="39"/>
        <v>0</v>
      </c>
      <c r="P352" s="158">
        <v>0</v>
      </c>
      <c r="Q352" s="158">
        <f t="shared" si="40"/>
        <v>0</v>
      </c>
      <c r="R352" s="158" t="s">
        <v>249</v>
      </c>
      <c r="S352" s="158" t="s">
        <v>148</v>
      </c>
      <c r="T352" s="158" t="s">
        <v>149</v>
      </c>
      <c r="U352" s="158">
        <v>0</v>
      </c>
      <c r="V352" s="158">
        <f t="shared" si="41"/>
        <v>0</v>
      </c>
      <c r="W352" s="158"/>
      <c r="X352" s="158" t="s">
        <v>250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251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77">
        <v>141</v>
      </c>
      <c r="B353" s="178" t="s">
        <v>426</v>
      </c>
      <c r="C353" s="185" t="s">
        <v>427</v>
      </c>
      <c r="D353" s="179" t="s">
        <v>195</v>
      </c>
      <c r="E353" s="180">
        <v>27</v>
      </c>
      <c r="F353" s="181"/>
      <c r="G353" s="182">
        <f t="shared" si="35"/>
        <v>0</v>
      </c>
      <c r="H353" s="159">
        <v>13</v>
      </c>
      <c r="I353" s="158">
        <f t="shared" si="36"/>
        <v>351</v>
      </c>
      <c r="J353" s="159">
        <v>0</v>
      </c>
      <c r="K353" s="158">
        <f t="shared" si="37"/>
        <v>0</v>
      </c>
      <c r="L353" s="158">
        <v>15</v>
      </c>
      <c r="M353" s="158">
        <f t="shared" si="38"/>
        <v>0</v>
      </c>
      <c r="N353" s="158">
        <v>4.0000000000000003E-5</v>
      </c>
      <c r="O353" s="158">
        <f t="shared" si="39"/>
        <v>0</v>
      </c>
      <c r="P353" s="158">
        <v>0</v>
      </c>
      <c r="Q353" s="158">
        <f t="shared" si="40"/>
        <v>0</v>
      </c>
      <c r="R353" s="158" t="s">
        <v>249</v>
      </c>
      <c r="S353" s="158" t="s">
        <v>148</v>
      </c>
      <c r="T353" s="158" t="s">
        <v>149</v>
      </c>
      <c r="U353" s="158">
        <v>0</v>
      </c>
      <c r="V353" s="158">
        <f t="shared" si="41"/>
        <v>0</v>
      </c>
      <c r="W353" s="158"/>
      <c r="X353" s="158" t="s">
        <v>250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251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77">
        <v>142</v>
      </c>
      <c r="B354" s="178" t="s">
        <v>428</v>
      </c>
      <c r="C354" s="185" t="s">
        <v>429</v>
      </c>
      <c r="D354" s="179" t="s">
        <v>195</v>
      </c>
      <c r="E354" s="180">
        <v>6</v>
      </c>
      <c r="F354" s="181"/>
      <c r="G354" s="182">
        <f t="shared" si="35"/>
        <v>0</v>
      </c>
      <c r="H354" s="159">
        <v>1043</v>
      </c>
      <c r="I354" s="158">
        <f t="shared" si="36"/>
        <v>6258</v>
      </c>
      <c r="J354" s="159">
        <v>0</v>
      </c>
      <c r="K354" s="158">
        <f t="shared" si="37"/>
        <v>0</v>
      </c>
      <c r="L354" s="158">
        <v>15</v>
      </c>
      <c r="M354" s="158">
        <f t="shared" si="38"/>
        <v>0</v>
      </c>
      <c r="N354" s="158">
        <v>4.0000000000000001E-3</v>
      </c>
      <c r="O354" s="158">
        <f t="shared" si="39"/>
        <v>0.02</v>
      </c>
      <c r="P354" s="158">
        <v>0</v>
      </c>
      <c r="Q354" s="158">
        <f t="shared" si="40"/>
        <v>0</v>
      </c>
      <c r="R354" s="158" t="s">
        <v>249</v>
      </c>
      <c r="S354" s="158" t="s">
        <v>148</v>
      </c>
      <c r="T354" s="158" t="s">
        <v>149</v>
      </c>
      <c r="U354" s="158">
        <v>0</v>
      </c>
      <c r="V354" s="158">
        <f t="shared" si="41"/>
        <v>0</v>
      </c>
      <c r="W354" s="158"/>
      <c r="X354" s="158" t="s">
        <v>250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251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77">
        <v>143</v>
      </c>
      <c r="B355" s="178" t="s">
        <v>430</v>
      </c>
      <c r="C355" s="185" t="s">
        <v>431</v>
      </c>
      <c r="D355" s="179" t="s">
        <v>195</v>
      </c>
      <c r="E355" s="180">
        <v>1</v>
      </c>
      <c r="F355" s="181"/>
      <c r="G355" s="182">
        <f t="shared" si="35"/>
        <v>0</v>
      </c>
      <c r="H355" s="159">
        <v>1210</v>
      </c>
      <c r="I355" s="158">
        <f t="shared" si="36"/>
        <v>1210</v>
      </c>
      <c r="J355" s="159">
        <v>0</v>
      </c>
      <c r="K355" s="158">
        <f t="shared" si="37"/>
        <v>0</v>
      </c>
      <c r="L355" s="158">
        <v>15</v>
      </c>
      <c r="M355" s="158">
        <f t="shared" si="38"/>
        <v>0</v>
      </c>
      <c r="N355" s="158">
        <v>4.0000000000000001E-3</v>
      </c>
      <c r="O355" s="158">
        <f t="shared" si="39"/>
        <v>0</v>
      </c>
      <c r="P355" s="158">
        <v>0</v>
      </c>
      <c r="Q355" s="158">
        <f t="shared" si="40"/>
        <v>0</v>
      </c>
      <c r="R355" s="158"/>
      <c r="S355" s="158" t="s">
        <v>215</v>
      </c>
      <c r="T355" s="158" t="s">
        <v>149</v>
      </c>
      <c r="U355" s="158">
        <v>0</v>
      </c>
      <c r="V355" s="158">
        <f t="shared" si="41"/>
        <v>0</v>
      </c>
      <c r="W355" s="158"/>
      <c r="X355" s="158" t="s">
        <v>250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251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7">
        <v>144</v>
      </c>
      <c r="B356" s="178" t="s">
        <v>432</v>
      </c>
      <c r="C356" s="185" t="s">
        <v>433</v>
      </c>
      <c r="D356" s="179" t="s">
        <v>195</v>
      </c>
      <c r="E356" s="180">
        <v>1</v>
      </c>
      <c r="F356" s="181"/>
      <c r="G356" s="182">
        <f t="shared" si="35"/>
        <v>0</v>
      </c>
      <c r="H356" s="159">
        <v>978</v>
      </c>
      <c r="I356" s="158">
        <f t="shared" si="36"/>
        <v>978</v>
      </c>
      <c r="J356" s="159">
        <v>0</v>
      </c>
      <c r="K356" s="158">
        <f t="shared" si="37"/>
        <v>0</v>
      </c>
      <c r="L356" s="158">
        <v>15</v>
      </c>
      <c r="M356" s="158">
        <f t="shared" si="38"/>
        <v>0</v>
      </c>
      <c r="N356" s="158">
        <v>2.63E-2</v>
      </c>
      <c r="O356" s="158">
        <f t="shared" si="39"/>
        <v>0.03</v>
      </c>
      <c r="P356" s="158">
        <v>0</v>
      </c>
      <c r="Q356" s="158">
        <f t="shared" si="40"/>
        <v>0</v>
      </c>
      <c r="R356" s="158"/>
      <c r="S356" s="158" t="s">
        <v>215</v>
      </c>
      <c r="T356" s="158" t="s">
        <v>149</v>
      </c>
      <c r="U356" s="158">
        <v>0</v>
      </c>
      <c r="V356" s="158">
        <f t="shared" si="41"/>
        <v>0</v>
      </c>
      <c r="W356" s="158"/>
      <c r="X356" s="158" t="s">
        <v>250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251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77">
        <v>145</v>
      </c>
      <c r="B357" s="178" t="s">
        <v>434</v>
      </c>
      <c r="C357" s="185" t="s">
        <v>435</v>
      </c>
      <c r="D357" s="179" t="s">
        <v>195</v>
      </c>
      <c r="E357" s="180">
        <v>2</v>
      </c>
      <c r="F357" s="181"/>
      <c r="G357" s="182">
        <f t="shared" si="35"/>
        <v>0</v>
      </c>
      <c r="H357" s="159">
        <v>199.5</v>
      </c>
      <c r="I357" s="158">
        <f t="shared" si="36"/>
        <v>399</v>
      </c>
      <c r="J357" s="159">
        <v>0</v>
      </c>
      <c r="K357" s="158">
        <f t="shared" si="37"/>
        <v>0</v>
      </c>
      <c r="L357" s="158">
        <v>15</v>
      </c>
      <c r="M357" s="158">
        <f t="shared" si="38"/>
        <v>0</v>
      </c>
      <c r="N357" s="158">
        <v>1.8000000000000001E-4</v>
      </c>
      <c r="O357" s="158">
        <f t="shared" si="39"/>
        <v>0</v>
      </c>
      <c r="P357" s="158">
        <v>0</v>
      </c>
      <c r="Q357" s="158">
        <f t="shared" si="40"/>
        <v>0</v>
      </c>
      <c r="R357" s="158" t="s">
        <v>249</v>
      </c>
      <c r="S357" s="158" t="s">
        <v>148</v>
      </c>
      <c r="T357" s="158" t="s">
        <v>149</v>
      </c>
      <c r="U357" s="158">
        <v>0</v>
      </c>
      <c r="V357" s="158">
        <f t="shared" si="41"/>
        <v>0</v>
      </c>
      <c r="W357" s="158"/>
      <c r="X357" s="158" t="s">
        <v>250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251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7">
        <v>146</v>
      </c>
      <c r="B358" s="178" t="s">
        <v>436</v>
      </c>
      <c r="C358" s="185" t="s">
        <v>437</v>
      </c>
      <c r="D358" s="179" t="s">
        <v>195</v>
      </c>
      <c r="E358" s="180">
        <v>1</v>
      </c>
      <c r="F358" s="181"/>
      <c r="G358" s="182">
        <f t="shared" si="35"/>
        <v>0</v>
      </c>
      <c r="H358" s="159">
        <v>145</v>
      </c>
      <c r="I358" s="158">
        <f t="shared" si="36"/>
        <v>145</v>
      </c>
      <c r="J358" s="159">
        <v>0</v>
      </c>
      <c r="K358" s="158">
        <f t="shared" si="37"/>
        <v>0</v>
      </c>
      <c r="L358" s="158">
        <v>15</v>
      </c>
      <c r="M358" s="158">
        <f t="shared" si="38"/>
        <v>0</v>
      </c>
      <c r="N358" s="158">
        <v>1.8000000000000001E-4</v>
      </c>
      <c r="O358" s="158">
        <f t="shared" si="39"/>
        <v>0</v>
      </c>
      <c r="P358" s="158">
        <v>0</v>
      </c>
      <c r="Q358" s="158">
        <f t="shared" si="40"/>
        <v>0</v>
      </c>
      <c r="R358" s="158" t="s">
        <v>249</v>
      </c>
      <c r="S358" s="158" t="s">
        <v>148</v>
      </c>
      <c r="T358" s="158" t="s">
        <v>149</v>
      </c>
      <c r="U358" s="158">
        <v>0</v>
      </c>
      <c r="V358" s="158">
        <f t="shared" si="41"/>
        <v>0</v>
      </c>
      <c r="W358" s="158"/>
      <c r="X358" s="158" t="s">
        <v>250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251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7">
        <v>147</v>
      </c>
      <c r="B359" s="178" t="s">
        <v>438</v>
      </c>
      <c r="C359" s="185" t="s">
        <v>439</v>
      </c>
      <c r="D359" s="179" t="s">
        <v>195</v>
      </c>
      <c r="E359" s="180">
        <v>1</v>
      </c>
      <c r="F359" s="181"/>
      <c r="G359" s="182">
        <f t="shared" si="35"/>
        <v>0</v>
      </c>
      <c r="H359" s="159">
        <v>378</v>
      </c>
      <c r="I359" s="158">
        <f t="shared" si="36"/>
        <v>378</v>
      </c>
      <c r="J359" s="159">
        <v>0</v>
      </c>
      <c r="K359" s="158">
        <f t="shared" si="37"/>
        <v>0</v>
      </c>
      <c r="L359" s="158">
        <v>15</v>
      </c>
      <c r="M359" s="158">
        <f t="shared" si="38"/>
        <v>0</v>
      </c>
      <c r="N359" s="158">
        <v>4.0000000000000002E-4</v>
      </c>
      <c r="O359" s="158">
        <f t="shared" si="39"/>
        <v>0</v>
      </c>
      <c r="P359" s="158">
        <v>0</v>
      </c>
      <c r="Q359" s="158">
        <f t="shared" si="40"/>
        <v>0</v>
      </c>
      <c r="R359" s="158" t="s">
        <v>249</v>
      </c>
      <c r="S359" s="158" t="s">
        <v>148</v>
      </c>
      <c r="T359" s="158" t="s">
        <v>149</v>
      </c>
      <c r="U359" s="158">
        <v>0</v>
      </c>
      <c r="V359" s="158">
        <f t="shared" si="41"/>
        <v>0</v>
      </c>
      <c r="W359" s="158"/>
      <c r="X359" s="158" t="s">
        <v>250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251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77">
        <v>148</v>
      </c>
      <c r="B360" s="178" t="s">
        <v>440</v>
      </c>
      <c r="C360" s="185" t="s">
        <v>441</v>
      </c>
      <c r="D360" s="179" t="s">
        <v>195</v>
      </c>
      <c r="E360" s="180">
        <v>1</v>
      </c>
      <c r="F360" s="181"/>
      <c r="G360" s="182">
        <f t="shared" si="35"/>
        <v>0</v>
      </c>
      <c r="H360" s="159">
        <v>885</v>
      </c>
      <c r="I360" s="158">
        <f t="shared" si="36"/>
        <v>885</v>
      </c>
      <c r="J360" s="159">
        <v>0</v>
      </c>
      <c r="K360" s="158">
        <f t="shared" si="37"/>
        <v>0</v>
      </c>
      <c r="L360" s="158">
        <v>15</v>
      </c>
      <c r="M360" s="158">
        <f t="shared" si="38"/>
        <v>0</v>
      </c>
      <c r="N360" s="158">
        <v>5.0000000000000001E-4</v>
      </c>
      <c r="O360" s="158">
        <f t="shared" si="39"/>
        <v>0</v>
      </c>
      <c r="P360" s="158">
        <v>0</v>
      </c>
      <c r="Q360" s="158">
        <f t="shared" si="40"/>
        <v>0</v>
      </c>
      <c r="R360" s="158" t="s">
        <v>249</v>
      </c>
      <c r="S360" s="158" t="s">
        <v>148</v>
      </c>
      <c r="T360" s="158" t="s">
        <v>149</v>
      </c>
      <c r="U360" s="158">
        <v>0</v>
      </c>
      <c r="V360" s="158">
        <f t="shared" si="41"/>
        <v>0</v>
      </c>
      <c r="W360" s="158"/>
      <c r="X360" s="158" t="s">
        <v>250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251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22.5" outlineLevel="1" x14ac:dyDescent="0.2">
      <c r="A361" s="177">
        <v>149</v>
      </c>
      <c r="B361" s="178" t="s">
        <v>442</v>
      </c>
      <c r="C361" s="185" t="s">
        <v>443</v>
      </c>
      <c r="D361" s="179" t="s">
        <v>195</v>
      </c>
      <c r="E361" s="180">
        <v>2</v>
      </c>
      <c r="F361" s="181"/>
      <c r="G361" s="182">
        <f t="shared" si="35"/>
        <v>0</v>
      </c>
      <c r="H361" s="159">
        <v>1416</v>
      </c>
      <c r="I361" s="158">
        <f t="shared" si="36"/>
        <v>2832</v>
      </c>
      <c r="J361" s="159">
        <v>0</v>
      </c>
      <c r="K361" s="158">
        <f t="shared" si="37"/>
        <v>0</v>
      </c>
      <c r="L361" s="158">
        <v>15</v>
      </c>
      <c r="M361" s="158">
        <f t="shared" si="38"/>
        <v>0</v>
      </c>
      <c r="N361" s="158">
        <v>2.7E-4</v>
      </c>
      <c r="O361" s="158">
        <f t="shared" si="39"/>
        <v>0</v>
      </c>
      <c r="P361" s="158">
        <v>0</v>
      </c>
      <c r="Q361" s="158">
        <f t="shared" si="40"/>
        <v>0</v>
      </c>
      <c r="R361" s="158" t="s">
        <v>249</v>
      </c>
      <c r="S361" s="158" t="s">
        <v>148</v>
      </c>
      <c r="T361" s="158" t="s">
        <v>148</v>
      </c>
      <c r="U361" s="158">
        <v>0</v>
      </c>
      <c r="V361" s="158">
        <f t="shared" si="41"/>
        <v>0</v>
      </c>
      <c r="W361" s="158"/>
      <c r="X361" s="158" t="s">
        <v>250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251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77">
        <v>150</v>
      </c>
      <c r="B362" s="178" t="s">
        <v>444</v>
      </c>
      <c r="C362" s="185" t="s">
        <v>445</v>
      </c>
      <c r="D362" s="179" t="s">
        <v>446</v>
      </c>
      <c r="E362" s="180">
        <v>25</v>
      </c>
      <c r="F362" s="181"/>
      <c r="G362" s="182">
        <f t="shared" si="35"/>
        <v>0</v>
      </c>
      <c r="H362" s="159">
        <v>12</v>
      </c>
      <c r="I362" s="158">
        <f t="shared" si="36"/>
        <v>300</v>
      </c>
      <c r="J362" s="159">
        <v>0</v>
      </c>
      <c r="K362" s="158">
        <f t="shared" si="37"/>
        <v>0</v>
      </c>
      <c r="L362" s="158">
        <v>15</v>
      </c>
      <c r="M362" s="158">
        <f t="shared" si="38"/>
        <v>0</v>
      </c>
      <c r="N362" s="158">
        <v>1</v>
      </c>
      <c r="O362" s="158">
        <f t="shared" si="39"/>
        <v>25</v>
      </c>
      <c r="P362" s="158">
        <v>0</v>
      </c>
      <c r="Q362" s="158">
        <f t="shared" si="40"/>
        <v>0</v>
      </c>
      <c r="R362" s="158" t="s">
        <v>249</v>
      </c>
      <c r="S362" s="158" t="s">
        <v>148</v>
      </c>
      <c r="T362" s="158" t="s">
        <v>149</v>
      </c>
      <c r="U362" s="158">
        <v>0</v>
      </c>
      <c r="V362" s="158">
        <f t="shared" si="41"/>
        <v>0</v>
      </c>
      <c r="W362" s="158"/>
      <c r="X362" s="158" t="s">
        <v>250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251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77">
        <v>151</v>
      </c>
      <c r="B363" s="178" t="s">
        <v>447</v>
      </c>
      <c r="C363" s="185" t="s">
        <v>728</v>
      </c>
      <c r="D363" s="179" t="s">
        <v>214</v>
      </c>
      <c r="E363" s="180">
        <v>1</v>
      </c>
      <c r="F363" s="181"/>
      <c r="G363" s="182">
        <f t="shared" si="35"/>
        <v>0</v>
      </c>
      <c r="H363" s="159">
        <v>0</v>
      </c>
      <c r="I363" s="158">
        <f t="shared" si="36"/>
        <v>0</v>
      </c>
      <c r="J363" s="159">
        <v>5000</v>
      </c>
      <c r="K363" s="158">
        <f t="shared" si="37"/>
        <v>5000</v>
      </c>
      <c r="L363" s="158">
        <v>15</v>
      </c>
      <c r="M363" s="158">
        <f t="shared" si="38"/>
        <v>0</v>
      </c>
      <c r="N363" s="158">
        <v>0</v>
      </c>
      <c r="O363" s="158">
        <f t="shared" si="39"/>
        <v>0</v>
      </c>
      <c r="P363" s="158">
        <v>0</v>
      </c>
      <c r="Q363" s="158">
        <f t="shared" si="40"/>
        <v>0</v>
      </c>
      <c r="R363" s="158"/>
      <c r="S363" s="158" t="s">
        <v>215</v>
      </c>
      <c r="T363" s="158" t="s">
        <v>149</v>
      </c>
      <c r="U363" s="158">
        <v>0</v>
      </c>
      <c r="V363" s="158">
        <f t="shared" si="41"/>
        <v>0</v>
      </c>
      <c r="W363" s="158"/>
      <c r="X363" s="158" t="s">
        <v>185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186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x14ac:dyDescent="0.2">
      <c r="A364" s="165" t="s">
        <v>143</v>
      </c>
      <c r="B364" s="166" t="s">
        <v>111</v>
      </c>
      <c r="C364" s="184" t="s">
        <v>112</v>
      </c>
      <c r="D364" s="167"/>
      <c r="E364" s="168"/>
      <c r="F364" s="169"/>
      <c r="G364" s="170">
        <f>SUMIF(AG365:AG368,"&lt;&gt;NOR",G365:G368)</f>
        <v>0</v>
      </c>
      <c r="H364" s="164"/>
      <c r="I364" s="164">
        <f>SUM(I365:I368)</f>
        <v>221.22</v>
      </c>
      <c r="J364" s="164"/>
      <c r="K364" s="164">
        <f>SUM(K365:K368)</f>
        <v>458.78</v>
      </c>
      <c r="L364" s="164"/>
      <c r="M364" s="164">
        <f>SUM(M365:M368)</f>
        <v>0</v>
      </c>
      <c r="N364" s="164"/>
      <c r="O364" s="164">
        <f>SUM(O365:O368)</f>
        <v>0</v>
      </c>
      <c r="P364" s="164"/>
      <c r="Q364" s="164">
        <f>SUM(Q365:Q368)</f>
        <v>0</v>
      </c>
      <c r="R364" s="164"/>
      <c r="S364" s="164"/>
      <c r="T364" s="164"/>
      <c r="U364" s="164"/>
      <c r="V364" s="164">
        <f>SUM(V365:V368)</f>
        <v>0.91999999999999993</v>
      </c>
      <c r="W364" s="164"/>
      <c r="X364" s="164"/>
      <c r="AG364" t="s">
        <v>144</v>
      </c>
    </row>
    <row r="365" spans="1:60" outlineLevel="1" x14ac:dyDescent="0.2">
      <c r="A365" s="177">
        <v>152</v>
      </c>
      <c r="B365" s="178" t="s">
        <v>449</v>
      </c>
      <c r="C365" s="185" t="s">
        <v>450</v>
      </c>
      <c r="D365" s="179" t="s">
        <v>195</v>
      </c>
      <c r="E365" s="180">
        <v>1</v>
      </c>
      <c r="F365" s="181"/>
      <c r="G365" s="182">
        <f>ROUND(E365*F365,2)</f>
        <v>0</v>
      </c>
      <c r="H365" s="159">
        <v>69.22</v>
      </c>
      <c r="I365" s="158">
        <f>ROUND(E365*H365,2)</f>
        <v>69.22</v>
      </c>
      <c r="J365" s="159">
        <v>122.28</v>
      </c>
      <c r="K365" s="158">
        <f>ROUND(E365*J365,2)</f>
        <v>122.28</v>
      </c>
      <c r="L365" s="158">
        <v>15</v>
      </c>
      <c r="M365" s="158">
        <f>G365*(1+L365/100)</f>
        <v>0</v>
      </c>
      <c r="N365" s="158">
        <v>0</v>
      </c>
      <c r="O365" s="158">
        <f>ROUND(E365*N365,2)</f>
        <v>0</v>
      </c>
      <c r="P365" s="158">
        <v>0</v>
      </c>
      <c r="Q365" s="158">
        <f>ROUND(E365*P365,2)</f>
        <v>0</v>
      </c>
      <c r="R365" s="158"/>
      <c r="S365" s="158" t="s">
        <v>148</v>
      </c>
      <c r="T365" s="158" t="s">
        <v>149</v>
      </c>
      <c r="U365" s="158">
        <v>0.23599999999999999</v>
      </c>
      <c r="V365" s="158">
        <f>ROUND(E365*U365,2)</f>
        <v>0.24</v>
      </c>
      <c r="W365" s="158"/>
      <c r="X365" s="158" t="s">
        <v>150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151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77">
        <v>153</v>
      </c>
      <c r="B366" s="178" t="s">
        <v>729</v>
      </c>
      <c r="C366" s="185" t="s">
        <v>730</v>
      </c>
      <c r="D366" s="179" t="s">
        <v>195</v>
      </c>
      <c r="E366" s="180">
        <v>1</v>
      </c>
      <c r="F366" s="181"/>
      <c r="G366" s="182">
        <f>ROUND(E366*F366,2)</f>
        <v>0</v>
      </c>
      <c r="H366" s="159">
        <v>0</v>
      </c>
      <c r="I366" s="158">
        <f>ROUND(E366*H366,2)</f>
        <v>0</v>
      </c>
      <c r="J366" s="159">
        <v>237</v>
      </c>
      <c r="K366" s="158">
        <f>ROUND(E366*J366,2)</f>
        <v>237</v>
      </c>
      <c r="L366" s="158">
        <v>15</v>
      </c>
      <c r="M366" s="158">
        <f>G366*(1+L366/100)</f>
        <v>0</v>
      </c>
      <c r="N366" s="158">
        <v>0</v>
      </c>
      <c r="O366" s="158">
        <f>ROUND(E366*N366,2)</f>
        <v>0</v>
      </c>
      <c r="P366" s="158">
        <v>0</v>
      </c>
      <c r="Q366" s="158">
        <f>ROUND(E366*P366,2)</f>
        <v>0</v>
      </c>
      <c r="R366" s="158"/>
      <c r="S366" s="158" t="s">
        <v>148</v>
      </c>
      <c r="T366" s="158" t="s">
        <v>149</v>
      </c>
      <c r="U366" s="158">
        <v>0.48</v>
      </c>
      <c r="V366" s="158">
        <f>ROUND(E366*U366,2)</f>
        <v>0.48</v>
      </c>
      <c r="W366" s="158"/>
      <c r="X366" s="158" t="s">
        <v>150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151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7">
        <v>154</v>
      </c>
      <c r="B367" s="178" t="s">
        <v>451</v>
      </c>
      <c r="C367" s="185" t="s">
        <v>452</v>
      </c>
      <c r="D367" s="179" t="s">
        <v>195</v>
      </c>
      <c r="E367" s="180">
        <v>1</v>
      </c>
      <c r="F367" s="181"/>
      <c r="G367" s="182">
        <f>ROUND(E367*F367,2)</f>
        <v>0</v>
      </c>
      <c r="H367" s="159">
        <v>0</v>
      </c>
      <c r="I367" s="158">
        <f>ROUND(E367*H367,2)</f>
        <v>0</v>
      </c>
      <c r="J367" s="159">
        <v>99.5</v>
      </c>
      <c r="K367" s="158">
        <f>ROUND(E367*J367,2)</f>
        <v>99.5</v>
      </c>
      <c r="L367" s="158">
        <v>15</v>
      </c>
      <c r="M367" s="158">
        <f>G367*(1+L367/100)</f>
        <v>0</v>
      </c>
      <c r="N367" s="158">
        <v>0</v>
      </c>
      <c r="O367" s="158">
        <f>ROUND(E367*N367,2)</f>
        <v>0</v>
      </c>
      <c r="P367" s="158">
        <v>0</v>
      </c>
      <c r="Q367" s="158">
        <f>ROUND(E367*P367,2)</f>
        <v>0</v>
      </c>
      <c r="R367" s="158"/>
      <c r="S367" s="158" t="s">
        <v>148</v>
      </c>
      <c r="T367" s="158" t="s">
        <v>149</v>
      </c>
      <c r="U367" s="158">
        <v>0.20166999999999999</v>
      </c>
      <c r="V367" s="158">
        <f>ROUND(E367*U367,2)</f>
        <v>0.2</v>
      </c>
      <c r="W367" s="158"/>
      <c r="X367" s="158" t="s">
        <v>150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151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77">
        <v>155</v>
      </c>
      <c r="B368" s="178" t="s">
        <v>453</v>
      </c>
      <c r="C368" s="185" t="s">
        <v>454</v>
      </c>
      <c r="D368" s="179" t="s">
        <v>195</v>
      </c>
      <c r="E368" s="180">
        <v>1</v>
      </c>
      <c r="F368" s="181"/>
      <c r="G368" s="182">
        <f>ROUND(E368*F368,2)</f>
        <v>0</v>
      </c>
      <c r="H368" s="159">
        <v>152</v>
      </c>
      <c r="I368" s="158">
        <f>ROUND(E368*H368,2)</f>
        <v>152</v>
      </c>
      <c r="J368" s="159">
        <v>0</v>
      </c>
      <c r="K368" s="158">
        <f>ROUND(E368*J368,2)</f>
        <v>0</v>
      </c>
      <c r="L368" s="158">
        <v>15</v>
      </c>
      <c r="M368" s="158">
        <f>G368*(1+L368/100)</f>
        <v>0</v>
      </c>
      <c r="N368" s="158">
        <v>1.0000000000000001E-5</v>
      </c>
      <c r="O368" s="158">
        <f>ROUND(E368*N368,2)</f>
        <v>0</v>
      </c>
      <c r="P368" s="158">
        <v>0</v>
      </c>
      <c r="Q368" s="158">
        <f>ROUND(E368*P368,2)</f>
        <v>0</v>
      </c>
      <c r="R368" s="158" t="s">
        <v>249</v>
      </c>
      <c r="S368" s="158" t="s">
        <v>148</v>
      </c>
      <c r="T368" s="158" t="s">
        <v>149</v>
      </c>
      <c r="U368" s="158">
        <v>0</v>
      </c>
      <c r="V368" s="158">
        <f>ROUND(E368*U368,2)</f>
        <v>0</v>
      </c>
      <c r="W368" s="158"/>
      <c r="X368" s="158" t="s">
        <v>250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251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x14ac:dyDescent="0.2">
      <c r="A369" s="165" t="s">
        <v>143</v>
      </c>
      <c r="B369" s="166" t="s">
        <v>113</v>
      </c>
      <c r="C369" s="184" t="s">
        <v>114</v>
      </c>
      <c r="D369" s="167"/>
      <c r="E369" s="168"/>
      <c r="F369" s="169"/>
      <c r="G369" s="170">
        <f>SUMIF(AG370:AG376,"&lt;&gt;NOR",G370:G376)</f>
        <v>0</v>
      </c>
      <c r="H369" s="164"/>
      <c r="I369" s="164">
        <f>SUM(I370:I376)</f>
        <v>0</v>
      </c>
      <c r="J369" s="164"/>
      <c r="K369" s="164">
        <f>SUM(K370:K376)</f>
        <v>5113.7599999999993</v>
      </c>
      <c r="L369" s="164"/>
      <c r="M369" s="164">
        <f>SUM(M370:M376)</f>
        <v>0</v>
      </c>
      <c r="N369" s="164"/>
      <c r="O369" s="164">
        <f>SUM(O370:O376)</f>
        <v>0</v>
      </c>
      <c r="P369" s="164"/>
      <c r="Q369" s="164">
        <f>SUM(Q370:Q376)</f>
        <v>0</v>
      </c>
      <c r="R369" s="164"/>
      <c r="S369" s="164"/>
      <c r="T369" s="164"/>
      <c r="U369" s="164"/>
      <c r="V369" s="164">
        <f>SUM(V370:V376)</f>
        <v>7.9499999999999993</v>
      </c>
      <c r="W369" s="164"/>
      <c r="X369" s="164"/>
      <c r="AG369" t="s">
        <v>144</v>
      </c>
    </row>
    <row r="370" spans="1:60" outlineLevel="1" x14ac:dyDescent="0.2">
      <c r="A370" s="177">
        <v>156</v>
      </c>
      <c r="B370" s="178" t="s">
        <v>455</v>
      </c>
      <c r="C370" s="185" t="s">
        <v>456</v>
      </c>
      <c r="D370" s="179" t="s">
        <v>457</v>
      </c>
      <c r="E370" s="180">
        <v>3</v>
      </c>
      <c r="F370" s="181"/>
      <c r="G370" s="182">
        <f t="shared" ref="G370:G376" si="42">ROUND(E370*F370,2)</f>
        <v>0</v>
      </c>
      <c r="H370" s="159">
        <v>0</v>
      </c>
      <c r="I370" s="158">
        <f t="shared" ref="I370:I376" si="43">ROUND(E370*H370,2)</f>
        <v>0</v>
      </c>
      <c r="J370" s="159">
        <v>49.7</v>
      </c>
      <c r="K370" s="158">
        <f t="shared" ref="K370:K376" si="44">ROUND(E370*J370,2)</f>
        <v>149.1</v>
      </c>
      <c r="L370" s="158">
        <v>15</v>
      </c>
      <c r="M370" s="158">
        <f t="shared" ref="M370:M376" si="45">G370*(1+L370/100)</f>
        <v>0</v>
      </c>
      <c r="N370" s="158">
        <v>0</v>
      </c>
      <c r="O370" s="158">
        <f t="shared" ref="O370:O376" si="46">ROUND(E370*N370,2)</f>
        <v>0</v>
      </c>
      <c r="P370" s="158">
        <v>0</v>
      </c>
      <c r="Q370" s="158">
        <f t="shared" ref="Q370:Q376" si="47">ROUND(E370*P370,2)</f>
        <v>0</v>
      </c>
      <c r="R370" s="158"/>
      <c r="S370" s="158" t="s">
        <v>148</v>
      </c>
      <c r="T370" s="158" t="s">
        <v>149</v>
      </c>
      <c r="U370" s="158">
        <v>0</v>
      </c>
      <c r="V370" s="158">
        <f t="shared" ref="V370:V376" si="48">ROUND(E370*U370,2)</f>
        <v>0</v>
      </c>
      <c r="W370" s="158"/>
      <c r="X370" s="158" t="s">
        <v>150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151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77">
        <v>157</v>
      </c>
      <c r="B371" s="178" t="s">
        <v>458</v>
      </c>
      <c r="C371" s="185" t="s">
        <v>459</v>
      </c>
      <c r="D371" s="179" t="s">
        <v>209</v>
      </c>
      <c r="E371" s="180">
        <v>2.8814000000000002</v>
      </c>
      <c r="F371" s="181"/>
      <c r="G371" s="182">
        <f t="shared" si="42"/>
        <v>0</v>
      </c>
      <c r="H371" s="159">
        <v>0</v>
      </c>
      <c r="I371" s="158">
        <f t="shared" si="43"/>
        <v>0</v>
      </c>
      <c r="J371" s="159">
        <v>168.5</v>
      </c>
      <c r="K371" s="158">
        <f t="shared" si="44"/>
        <v>485.52</v>
      </c>
      <c r="L371" s="158">
        <v>15</v>
      </c>
      <c r="M371" s="158">
        <f t="shared" si="45"/>
        <v>0</v>
      </c>
      <c r="N371" s="158">
        <v>0</v>
      </c>
      <c r="O371" s="158">
        <f t="shared" si="46"/>
        <v>0</v>
      </c>
      <c r="P371" s="158">
        <v>0</v>
      </c>
      <c r="Q371" s="158">
        <f t="shared" si="47"/>
        <v>0</v>
      </c>
      <c r="R371" s="158"/>
      <c r="S371" s="158" t="s">
        <v>148</v>
      </c>
      <c r="T371" s="158" t="s">
        <v>149</v>
      </c>
      <c r="U371" s="158">
        <v>0.27700000000000002</v>
      </c>
      <c r="V371" s="158">
        <f t="shared" si="48"/>
        <v>0.8</v>
      </c>
      <c r="W371" s="158"/>
      <c r="X371" s="158" t="s">
        <v>460</v>
      </c>
      <c r="Y371" s="149"/>
      <c r="Z371" s="149"/>
      <c r="AA371" s="149"/>
      <c r="AB371" s="149"/>
      <c r="AC371" s="149"/>
      <c r="AD371" s="149"/>
      <c r="AE371" s="149"/>
      <c r="AF371" s="149"/>
      <c r="AG371" s="149" t="s">
        <v>461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77">
        <v>158</v>
      </c>
      <c r="B372" s="178" t="s">
        <v>462</v>
      </c>
      <c r="C372" s="185" t="s">
        <v>463</v>
      </c>
      <c r="D372" s="179" t="s">
        <v>209</v>
      </c>
      <c r="E372" s="180">
        <v>2.8814000000000002</v>
      </c>
      <c r="F372" s="181"/>
      <c r="G372" s="182">
        <f t="shared" si="42"/>
        <v>0</v>
      </c>
      <c r="H372" s="159">
        <v>0</v>
      </c>
      <c r="I372" s="158">
        <f t="shared" si="43"/>
        <v>0</v>
      </c>
      <c r="J372" s="159">
        <v>234.5</v>
      </c>
      <c r="K372" s="158">
        <f t="shared" si="44"/>
        <v>675.69</v>
      </c>
      <c r="L372" s="158">
        <v>15</v>
      </c>
      <c r="M372" s="158">
        <f t="shared" si="45"/>
        <v>0</v>
      </c>
      <c r="N372" s="158">
        <v>0</v>
      </c>
      <c r="O372" s="158">
        <f t="shared" si="46"/>
        <v>0</v>
      </c>
      <c r="P372" s="158">
        <v>0</v>
      </c>
      <c r="Q372" s="158">
        <f t="shared" si="47"/>
        <v>0</v>
      </c>
      <c r="R372" s="158"/>
      <c r="S372" s="158" t="s">
        <v>148</v>
      </c>
      <c r="T372" s="158" t="s">
        <v>149</v>
      </c>
      <c r="U372" s="158">
        <v>0.49</v>
      </c>
      <c r="V372" s="158">
        <f t="shared" si="48"/>
        <v>1.41</v>
      </c>
      <c r="W372" s="158"/>
      <c r="X372" s="158" t="s">
        <v>460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461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77">
        <v>159</v>
      </c>
      <c r="B373" s="178" t="s">
        <v>464</v>
      </c>
      <c r="C373" s="185" t="s">
        <v>465</v>
      </c>
      <c r="D373" s="179" t="s">
        <v>209</v>
      </c>
      <c r="E373" s="180">
        <v>57.628039999999999</v>
      </c>
      <c r="F373" s="181"/>
      <c r="G373" s="182">
        <f t="shared" si="42"/>
        <v>0</v>
      </c>
      <c r="H373" s="159">
        <v>0</v>
      </c>
      <c r="I373" s="158">
        <f t="shared" si="43"/>
        <v>0</v>
      </c>
      <c r="J373" s="159">
        <v>16</v>
      </c>
      <c r="K373" s="158">
        <f t="shared" si="44"/>
        <v>922.05</v>
      </c>
      <c r="L373" s="158">
        <v>15</v>
      </c>
      <c r="M373" s="158">
        <f t="shared" si="45"/>
        <v>0</v>
      </c>
      <c r="N373" s="158">
        <v>0</v>
      </c>
      <c r="O373" s="158">
        <f t="shared" si="46"/>
        <v>0</v>
      </c>
      <c r="P373" s="158">
        <v>0</v>
      </c>
      <c r="Q373" s="158">
        <f t="shared" si="47"/>
        <v>0</v>
      </c>
      <c r="R373" s="158"/>
      <c r="S373" s="158" t="s">
        <v>148</v>
      </c>
      <c r="T373" s="158" t="s">
        <v>149</v>
      </c>
      <c r="U373" s="158">
        <v>0</v>
      </c>
      <c r="V373" s="158">
        <f t="shared" si="48"/>
        <v>0</v>
      </c>
      <c r="W373" s="158"/>
      <c r="X373" s="158" t="s">
        <v>460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461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77">
        <v>160</v>
      </c>
      <c r="B374" s="178" t="s">
        <v>466</v>
      </c>
      <c r="C374" s="185" t="s">
        <v>467</v>
      </c>
      <c r="D374" s="179" t="s">
        <v>209</v>
      </c>
      <c r="E374" s="180">
        <v>2.8814000000000002</v>
      </c>
      <c r="F374" s="181"/>
      <c r="G374" s="182">
        <f t="shared" si="42"/>
        <v>0</v>
      </c>
      <c r="H374" s="159">
        <v>0</v>
      </c>
      <c r="I374" s="158">
        <f t="shared" si="43"/>
        <v>0</v>
      </c>
      <c r="J374" s="159">
        <v>331</v>
      </c>
      <c r="K374" s="158">
        <f t="shared" si="44"/>
        <v>953.74</v>
      </c>
      <c r="L374" s="158">
        <v>15</v>
      </c>
      <c r="M374" s="158">
        <f t="shared" si="45"/>
        <v>0</v>
      </c>
      <c r="N374" s="158">
        <v>0</v>
      </c>
      <c r="O374" s="158">
        <f t="shared" si="46"/>
        <v>0</v>
      </c>
      <c r="P374" s="158">
        <v>0</v>
      </c>
      <c r="Q374" s="158">
        <f t="shared" si="47"/>
        <v>0</v>
      </c>
      <c r="R374" s="158"/>
      <c r="S374" s="158" t="s">
        <v>148</v>
      </c>
      <c r="T374" s="158" t="s">
        <v>149</v>
      </c>
      <c r="U374" s="158">
        <v>0.94199999999999995</v>
      </c>
      <c r="V374" s="158">
        <f t="shared" si="48"/>
        <v>2.71</v>
      </c>
      <c r="W374" s="158"/>
      <c r="X374" s="158" t="s">
        <v>460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461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77">
        <v>161</v>
      </c>
      <c r="B375" s="178" t="s">
        <v>468</v>
      </c>
      <c r="C375" s="185" t="s">
        <v>469</v>
      </c>
      <c r="D375" s="179" t="s">
        <v>209</v>
      </c>
      <c r="E375" s="180">
        <v>28.814019999999999</v>
      </c>
      <c r="F375" s="181"/>
      <c r="G375" s="182">
        <f t="shared" si="42"/>
        <v>0</v>
      </c>
      <c r="H375" s="159">
        <v>0</v>
      </c>
      <c r="I375" s="158">
        <f t="shared" si="43"/>
        <v>0</v>
      </c>
      <c r="J375" s="159">
        <v>36.9</v>
      </c>
      <c r="K375" s="158">
        <f t="shared" si="44"/>
        <v>1063.24</v>
      </c>
      <c r="L375" s="158">
        <v>15</v>
      </c>
      <c r="M375" s="158">
        <f t="shared" si="45"/>
        <v>0</v>
      </c>
      <c r="N375" s="158">
        <v>0</v>
      </c>
      <c r="O375" s="158">
        <f t="shared" si="46"/>
        <v>0</v>
      </c>
      <c r="P375" s="158">
        <v>0</v>
      </c>
      <c r="Q375" s="158">
        <f t="shared" si="47"/>
        <v>0</v>
      </c>
      <c r="R375" s="158"/>
      <c r="S375" s="158" t="s">
        <v>148</v>
      </c>
      <c r="T375" s="158" t="s">
        <v>149</v>
      </c>
      <c r="U375" s="158">
        <v>0.105</v>
      </c>
      <c r="V375" s="158">
        <f t="shared" si="48"/>
        <v>3.03</v>
      </c>
      <c r="W375" s="158"/>
      <c r="X375" s="158" t="s">
        <v>460</v>
      </c>
      <c r="Y375" s="149"/>
      <c r="Z375" s="149"/>
      <c r="AA375" s="149"/>
      <c r="AB375" s="149"/>
      <c r="AC375" s="149"/>
      <c r="AD375" s="149"/>
      <c r="AE375" s="149"/>
      <c r="AF375" s="149"/>
      <c r="AG375" s="149" t="s">
        <v>461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71">
        <v>162</v>
      </c>
      <c r="B376" s="172" t="s">
        <v>470</v>
      </c>
      <c r="C376" s="186" t="s">
        <v>471</v>
      </c>
      <c r="D376" s="173" t="s">
        <v>209</v>
      </c>
      <c r="E376" s="174">
        <v>2.8814000000000002</v>
      </c>
      <c r="F376" s="175"/>
      <c r="G376" s="176">
        <f t="shared" si="42"/>
        <v>0</v>
      </c>
      <c r="H376" s="159">
        <v>0</v>
      </c>
      <c r="I376" s="158">
        <f t="shared" si="43"/>
        <v>0</v>
      </c>
      <c r="J376" s="159">
        <v>300</v>
      </c>
      <c r="K376" s="158">
        <f t="shared" si="44"/>
        <v>864.42</v>
      </c>
      <c r="L376" s="158">
        <v>15</v>
      </c>
      <c r="M376" s="158">
        <f t="shared" si="45"/>
        <v>0</v>
      </c>
      <c r="N376" s="158">
        <v>0</v>
      </c>
      <c r="O376" s="158">
        <f t="shared" si="46"/>
        <v>0</v>
      </c>
      <c r="P376" s="158">
        <v>0</v>
      </c>
      <c r="Q376" s="158">
        <f t="shared" si="47"/>
        <v>0</v>
      </c>
      <c r="R376" s="158"/>
      <c r="S376" s="158" t="s">
        <v>472</v>
      </c>
      <c r="T376" s="158" t="s">
        <v>149</v>
      </c>
      <c r="U376" s="158">
        <v>0</v>
      </c>
      <c r="V376" s="158">
        <f t="shared" si="48"/>
        <v>0</v>
      </c>
      <c r="W376" s="158"/>
      <c r="X376" s="158" t="s">
        <v>460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461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x14ac:dyDescent="0.2">
      <c r="A377" s="3"/>
      <c r="B377" s="4"/>
      <c r="C377" s="190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AE377">
        <v>15</v>
      </c>
      <c r="AF377">
        <v>21</v>
      </c>
      <c r="AG377" t="s">
        <v>130</v>
      </c>
    </row>
    <row r="378" spans="1:60" x14ac:dyDescent="0.2">
      <c r="A378" s="152"/>
      <c r="B378" s="153" t="s">
        <v>31</v>
      </c>
      <c r="C378" s="191"/>
      <c r="D378" s="154"/>
      <c r="E378" s="155"/>
      <c r="F378" s="155"/>
      <c r="G378" s="183">
        <f>G8+G12+G15+G63+G71+G105+G107+G109+G116+G125+G133+G148+G158+G161+G165+G172+G196+G202+G250+G271+G284+G326+G364+G369</f>
        <v>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AE378">
        <f>SUMIF(L7:L376,AE377,G7:G376)</f>
        <v>0</v>
      </c>
      <c r="AF378">
        <f>SUMIF(L7:L376,AF377,G7:G376)</f>
        <v>0</v>
      </c>
      <c r="AG378" t="s">
        <v>473</v>
      </c>
    </row>
    <row r="379" spans="1:60" x14ac:dyDescent="0.2">
      <c r="A379" s="3"/>
      <c r="B379" s="4"/>
      <c r="C379" s="190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60" x14ac:dyDescent="0.2">
      <c r="A380" s="3"/>
      <c r="B380" s="4"/>
      <c r="C380" s="190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60" x14ac:dyDescent="0.2">
      <c r="A381" s="257" t="s">
        <v>474</v>
      </c>
      <c r="B381" s="257"/>
      <c r="C381" s="258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60" x14ac:dyDescent="0.2">
      <c r="A382" s="259"/>
      <c r="B382" s="260"/>
      <c r="C382" s="261"/>
      <c r="D382" s="260"/>
      <c r="E382" s="260"/>
      <c r="F382" s="260"/>
      <c r="G382" s="26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G382" t="s">
        <v>475</v>
      </c>
    </row>
    <row r="383" spans="1:60" x14ac:dyDescent="0.2">
      <c r="A383" s="263"/>
      <c r="B383" s="264"/>
      <c r="C383" s="265"/>
      <c r="D383" s="264"/>
      <c r="E383" s="264"/>
      <c r="F383" s="264"/>
      <c r="G383" s="26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60" x14ac:dyDescent="0.2">
      <c r="A384" s="263"/>
      <c r="B384" s="264"/>
      <c r="C384" s="265"/>
      <c r="D384" s="264"/>
      <c r="E384" s="264"/>
      <c r="F384" s="264"/>
      <c r="G384" s="26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">
      <c r="A385" s="263"/>
      <c r="B385" s="264"/>
      <c r="C385" s="265"/>
      <c r="D385" s="264"/>
      <c r="E385" s="264"/>
      <c r="F385" s="264"/>
      <c r="G385" s="26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">
      <c r="A386" s="267"/>
      <c r="B386" s="268"/>
      <c r="C386" s="269"/>
      <c r="D386" s="268"/>
      <c r="E386" s="268"/>
      <c r="F386" s="268"/>
      <c r="G386" s="27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33" x14ac:dyDescent="0.2">
      <c r="A387" s="3"/>
      <c r="B387" s="4"/>
      <c r="C387" s="190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33" x14ac:dyDescent="0.2">
      <c r="C388" s="192"/>
      <c r="D388" s="10"/>
      <c r="AG388" t="s">
        <v>476</v>
      </c>
    </row>
    <row r="389" spans="1:33" x14ac:dyDescent="0.2">
      <c r="D389" s="10"/>
    </row>
    <row r="390" spans="1:33" x14ac:dyDescent="0.2">
      <c r="D390" s="10"/>
    </row>
    <row r="391" spans="1:33" x14ac:dyDescent="0.2">
      <c r="D391" s="10"/>
    </row>
    <row r="392" spans="1:33" x14ac:dyDescent="0.2">
      <c r="D392" s="10"/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82:G386"/>
    <mergeCell ref="A1:G1"/>
    <mergeCell ref="C2:G2"/>
    <mergeCell ref="C3:G3"/>
    <mergeCell ref="C4:G4"/>
    <mergeCell ref="A381:C38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5" activePane="bottomLeft" state="frozen"/>
      <selection pane="bottomLeft" activeCell="Z33" sqref="Z33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118</v>
      </c>
    </row>
    <row r="2" spans="1:60" ht="25.15" customHeight="1" x14ac:dyDescent="0.2">
      <c r="A2" s="141" t="s">
        <v>8</v>
      </c>
      <c r="B2" s="49"/>
      <c r="C2" s="251" t="s">
        <v>820</v>
      </c>
      <c r="D2" s="252"/>
      <c r="E2" s="252"/>
      <c r="F2" s="252"/>
      <c r="G2" s="253"/>
      <c r="AG2" t="s">
        <v>119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119</v>
      </c>
      <c r="AG3" t="s">
        <v>120</v>
      </c>
    </row>
    <row r="4" spans="1:60" ht="25.15" customHeight="1" x14ac:dyDescent="0.2">
      <c r="A4" s="142" t="s">
        <v>10</v>
      </c>
      <c r="B4" s="143"/>
      <c r="C4" s="254" t="s">
        <v>47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5" t="s">
        <v>122</v>
      </c>
      <c r="B6" s="147" t="s">
        <v>123</v>
      </c>
      <c r="C6" s="147" t="s">
        <v>124</v>
      </c>
      <c r="D6" s="146" t="s">
        <v>125</v>
      </c>
      <c r="E6" s="145" t="s">
        <v>126</v>
      </c>
      <c r="F6" s="144" t="s">
        <v>127</v>
      </c>
      <c r="G6" s="145" t="s">
        <v>31</v>
      </c>
      <c r="H6" s="148" t="s">
        <v>32</v>
      </c>
      <c r="I6" s="148" t="s">
        <v>128</v>
      </c>
      <c r="J6" s="148" t="s">
        <v>33</v>
      </c>
      <c r="K6" s="148" t="s">
        <v>129</v>
      </c>
      <c r="L6" s="148" t="s">
        <v>130</v>
      </c>
      <c r="M6" s="148" t="s">
        <v>131</v>
      </c>
      <c r="N6" s="148" t="s">
        <v>132</v>
      </c>
      <c r="O6" s="148" t="s">
        <v>133</v>
      </c>
      <c r="P6" s="148" t="s">
        <v>134</v>
      </c>
      <c r="Q6" s="148" t="s">
        <v>135</v>
      </c>
      <c r="R6" s="148" t="s">
        <v>136</v>
      </c>
      <c r="S6" s="148" t="s">
        <v>137</v>
      </c>
      <c r="T6" s="148" t="s">
        <v>138</v>
      </c>
      <c r="U6" s="148" t="s">
        <v>139</v>
      </c>
      <c r="V6" s="148" t="s">
        <v>140</v>
      </c>
      <c r="W6" s="148" t="s">
        <v>141</v>
      </c>
      <c r="X6" s="148" t="s">
        <v>142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143</v>
      </c>
      <c r="B8" s="166" t="s">
        <v>57</v>
      </c>
      <c r="C8" s="184" t="s">
        <v>58</v>
      </c>
      <c r="D8" s="167"/>
      <c r="E8" s="168"/>
      <c r="F8" s="169"/>
      <c r="G8" s="170">
        <f>SUMIF(AG9:AG9,"&lt;&gt;NOR",G9:G9)</f>
        <v>0</v>
      </c>
      <c r="H8" s="164"/>
      <c r="I8" s="164">
        <f>SUM(I9:I9)</f>
        <v>112.95</v>
      </c>
      <c r="J8" s="164"/>
      <c r="K8" s="164">
        <f>SUM(K9:K9)</f>
        <v>419.55</v>
      </c>
      <c r="L8" s="164"/>
      <c r="M8" s="164">
        <f>SUM(M9:M9)</f>
        <v>0</v>
      </c>
      <c r="N8" s="164"/>
      <c r="O8" s="164">
        <f>SUM(O9:O9)</f>
        <v>0.02</v>
      </c>
      <c r="P8" s="164"/>
      <c r="Q8" s="164">
        <f>SUM(Q9:Q9)</f>
        <v>0</v>
      </c>
      <c r="R8" s="164"/>
      <c r="S8" s="164"/>
      <c r="T8" s="164"/>
      <c r="U8" s="164"/>
      <c r="V8" s="164">
        <f>SUM(V9:V9)</f>
        <v>0.91</v>
      </c>
      <c r="W8" s="164"/>
      <c r="X8" s="164"/>
      <c r="AG8" t="s">
        <v>144</v>
      </c>
    </row>
    <row r="9" spans="1:60" ht="22.5" outlineLevel="1" x14ac:dyDescent="0.2">
      <c r="A9" s="177">
        <v>1</v>
      </c>
      <c r="B9" s="178" t="s">
        <v>731</v>
      </c>
      <c r="C9" s="185" t="s">
        <v>732</v>
      </c>
      <c r="D9" s="179" t="s">
        <v>195</v>
      </c>
      <c r="E9" s="180">
        <v>5</v>
      </c>
      <c r="F9" s="181"/>
      <c r="G9" s="182">
        <f>ROUND(E9*F9,2)</f>
        <v>0</v>
      </c>
      <c r="H9" s="159">
        <v>22.59</v>
      </c>
      <c r="I9" s="158">
        <f>ROUND(E9*H9,2)</f>
        <v>112.95</v>
      </c>
      <c r="J9" s="159">
        <v>83.91</v>
      </c>
      <c r="K9" s="158">
        <f>ROUND(E9*J9,2)</f>
        <v>419.55</v>
      </c>
      <c r="L9" s="158">
        <v>15</v>
      </c>
      <c r="M9" s="158">
        <f>G9*(1+L9/100)</f>
        <v>0</v>
      </c>
      <c r="N9" s="158">
        <v>3.0699999999999998E-3</v>
      </c>
      <c r="O9" s="158">
        <f>ROUND(E9*N9,2)</f>
        <v>0.02</v>
      </c>
      <c r="P9" s="158">
        <v>0</v>
      </c>
      <c r="Q9" s="158">
        <f>ROUND(E9*P9,2)</f>
        <v>0</v>
      </c>
      <c r="R9" s="158"/>
      <c r="S9" s="158" t="s">
        <v>148</v>
      </c>
      <c r="T9" s="158" t="s">
        <v>148</v>
      </c>
      <c r="U9" s="158">
        <v>0.18107000000000001</v>
      </c>
      <c r="V9" s="158">
        <f>ROUND(E9*U9,2)</f>
        <v>0.91</v>
      </c>
      <c r="W9" s="158"/>
      <c r="X9" s="158" t="s">
        <v>150</v>
      </c>
      <c r="Y9" s="149"/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5" t="s">
        <v>143</v>
      </c>
      <c r="B10" s="166" t="s">
        <v>67</v>
      </c>
      <c r="C10" s="184" t="s">
        <v>68</v>
      </c>
      <c r="D10" s="167"/>
      <c r="E10" s="168"/>
      <c r="F10" s="169"/>
      <c r="G10" s="170">
        <f>SUMIF(AG11:AG12,"&lt;&gt;NOR",G11:G12)</f>
        <v>0</v>
      </c>
      <c r="H10" s="164"/>
      <c r="I10" s="164">
        <f>SUM(I11:I12)</f>
        <v>675.82</v>
      </c>
      <c r="J10" s="164"/>
      <c r="K10" s="164">
        <f>SUM(K11:K12)</f>
        <v>1325.18</v>
      </c>
      <c r="L10" s="164"/>
      <c r="M10" s="164">
        <f>SUM(M11:M12)</f>
        <v>0</v>
      </c>
      <c r="N10" s="164"/>
      <c r="O10" s="164">
        <f>SUM(O11:O12)</f>
        <v>0.02</v>
      </c>
      <c r="P10" s="164"/>
      <c r="Q10" s="164">
        <f>SUM(Q11:Q12)</f>
        <v>0</v>
      </c>
      <c r="R10" s="164"/>
      <c r="S10" s="164"/>
      <c r="T10" s="164"/>
      <c r="U10" s="164"/>
      <c r="V10" s="164">
        <f>SUM(V11:V12)</f>
        <v>3.08</v>
      </c>
      <c r="W10" s="164"/>
      <c r="X10" s="164"/>
      <c r="AG10" t="s">
        <v>144</v>
      </c>
    </row>
    <row r="11" spans="1:60" outlineLevel="1" x14ac:dyDescent="0.2">
      <c r="A11" s="171">
        <v>2</v>
      </c>
      <c r="B11" s="172" t="s">
        <v>733</v>
      </c>
      <c r="C11" s="186" t="s">
        <v>734</v>
      </c>
      <c r="D11" s="173" t="s">
        <v>154</v>
      </c>
      <c r="E11" s="174">
        <v>17.399999999999999</v>
      </c>
      <c r="F11" s="175"/>
      <c r="G11" s="176">
        <f>ROUND(E11*F11,2)</f>
        <v>0</v>
      </c>
      <c r="H11" s="159">
        <v>38.840000000000003</v>
      </c>
      <c r="I11" s="158">
        <f>ROUND(E11*H11,2)</f>
        <v>675.82</v>
      </c>
      <c r="J11" s="159">
        <v>76.16</v>
      </c>
      <c r="K11" s="158">
        <f>ROUND(E11*J11,2)</f>
        <v>1325.18</v>
      </c>
      <c r="L11" s="158">
        <v>15</v>
      </c>
      <c r="M11" s="158">
        <f>G11*(1+L11/100)</f>
        <v>0</v>
      </c>
      <c r="N11" s="158">
        <v>1.2099999999999999E-3</v>
      </c>
      <c r="O11" s="158">
        <f>ROUND(E11*N11,2)</f>
        <v>0.02</v>
      </c>
      <c r="P11" s="158">
        <v>0</v>
      </c>
      <c r="Q11" s="158">
        <f>ROUND(E11*P11,2)</f>
        <v>0</v>
      </c>
      <c r="R11" s="158"/>
      <c r="S11" s="158" t="s">
        <v>148</v>
      </c>
      <c r="T11" s="158" t="s">
        <v>148</v>
      </c>
      <c r="U11" s="158">
        <v>0.17699999999999999</v>
      </c>
      <c r="V11" s="158">
        <f>ROUND(E11*U11,2)</f>
        <v>3.08</v>
      </c>
      <c r="W11" s="158"/>
      <c r="X11" s="158" t="s">
        <v>150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7" t="s">
        <v>735</v>
      </c>
      <c r="D12" s="160"/>
      <c r="E12" s="161">
        <v>17.399999999999999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156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5.5" x14ac:dyDescent="0.2">
      <c r="A13" s="165" t="s">
        <v>143</v>
      </c>
      <c r="B13" s="166" t="s">
        <v>69</v>
      </c>
      <c r="C13" s="184" t="s">
        <v>70</v>
      </c>
      <c r="D13" s="167"/>
      <c r="E13" s="168"/>
      <c r="F13" s="169"/>
      <c r="G13" s="170">
        <f>SUMIF(AG14:AG15,"&lt;&gt;NOR",G14:G15)</f>
        <v>0</v>
      </c>
      <c r="H13" s="164"/>
      <c r="I13" s="164">
        <f>SUM(I14:I15)</f>
        <v>5843.21</v>
      </c>
      <c r="J13" s="164"/>
      <c r="K13" s="164">
        <f>SUM(K14:K15)</f>
        <v>6655.79</v>
      </c>
      <c r="L13" s="164"/>
      <c r="M13" s="164">
        <f>SUM(M14:M15)</f>
        <v>0</v>
      </c>
      <c r="N13" s="164"/>
      <c r="O13" s="164">
        <f>SUM(O14:O15)</f>
        <v>0.19</v>
      </c>
      <c r="P13" s="164"/>
      <c r="Q13" s="164">
        <f>SUM(Q14:Q15)</f>
        <v>0</v>
      </c>
      <c r="R13" s="164"/>
      <c r="S13" s="164"/>
      <c r="T13" s="164"/>
      <c r="U13" s="164"/>
      <c r="V13" s="164">
        <f>SUM(V14:V15)</f>
        <v>12.18</v>
      </c>
      <c r="W13" s="164"/>
      <c r="X13" s="164"/>
      <c r="AG13" t="s">
        <v>144</v>
      </c>
    </row>
    <row r="14" spans="1:60" outlineLevel="1" x14ac:dyDescent="0.2">
      <c r="A14" s="171">
        <v>3</v>
      </c>
      <c r="B14" s="172" t="s">
        <v>736</v>
      </c>
      <c r="C14" s="186" t="s">
        <v>737</v>
      </c>
      <c r="D14" s="173" t="s">
        <v>198</v>
      </c>
      <c r="E14" s="174">
        <v>29</v>
      </c>
      <c r="F14" s="175"/>
      <c r="G14" s="176">
        <f>ROUND(E14*F14,2)</f>
        <v>0</v>
      </c>
      <c r="H14" s="159">
        <v>201.49</v>
      </c>
      <c r="I14" s="158">
        <f>ROUND(E14*H14,2)</f>
        <v>5843.21</v>
      </c>
      <c r="J14" s="159">
        <v>229.51</v>
      </c>
      <c r="K14" s="158">
        <f>ROUND(E14*J14,2)</f>
        <v>6655.79</v>
      </c>
      <c r="L14" s="158">
        <v>15</v>
      </c>
      <c r="M14" s="158">
        <f>G14*(1+L14/100)</f>
        <v>0</v>
      </c>
      <c r="N14" s="158">
        <v>6.4999999999999997E-3</v>
      </c>
      <c r="O14" s="158">
        <f>ROUND(E14*N14,2)</f>
        <v>0.19</v>
      </c>
      <c r="P14" s="158">
        <v>0</v>
      </c>
      <c r="Q14" s="158">
        <f>ROUND(E14*P14,2)</f>
        <v>0</v>
      </c>
      <c r="R14" s="158"/>
      <c r="S14" s="158" t="s">
        <v>148</v>
      </c>
      <c r="T14" s="158" t="s">
        <v>148</v>
      </c>
      <c r="U14" s="158">
        <v>0.42</v>
      </c>
      <c r="V14" s="158">
        <f>ROUND(E14*U14,2)</f>
        <v>12.18</v>
      </c>
      <c r="W14" s="158"/>
      <c r="X14" s="158" t="s">
        <v>150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7" t="s">
        <v>738</v>
      </c>
      <c r="D15" s="160"/>
      <c r="E15" s="161">
        <v>29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156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5" t="s">
        <v>143</v>
      </c>
      <c r="B16" s="166" t="s">
        <v>71</v>
      </c>
      <c r="C16" s="184" t="s">
        <v>72</v>
      </c>
      <c r="D16" s="167"/>
      <c r="E16" s="168"/>
      <c r="F16" s="169"/>
      <c r="G16" s="170">
        <f>SUMIF(AG17:AG17,"&lt;&gt;NOR",G17:G17)</f>
        <v>0</v>
      </c>
      <c r="H16" s="164"/>
      <c r="I16" s="164">
        <f>SUM(I17:I17)</f>
        <v>0</v>
      </c>
      <c r="J16" s="164"/>
      <c r="K16" s="164">
        <f>SUM(K17:K17)</f>
        <v>281</v>
      </c>
      <c r="L16" s="164"/>
      <c r="M16" s="164">
        <f>SUM(M17:M17)</f>
        <v>0</v>
      </c>
      <c r="N16" s="164"/>
      <c r="O16" s="164">
        <f>SUM(O17:O17)</f>
        <v>0</v>
      </c>
      <c r="P16" s="164"/>
      <c r="Q16" s="164">
        <f>SUM(Q17:Q17)</f>
        <v>0.02</v>
      </c>
      <c r="R16" s="164"/>
      <c r="S16" s="164"/>
      <c r="T16" s="164"/>
      <c r="U16" s="164"/>
      <c r="V16" s="164">
        <f>SUM(V17:V17)</f>
        <v>0.8</v>
      </c>
      <c r="W16" s="164"/>
      <c r="X16" s="164"/>
      <c r="AG16" t="s">
        <v>144</v>
      </c>
    </row>
    <row r="17" spans="1:60" outlineLevel="1" x14ac:dyDescent="0.2">
      <c r="A17" s="177">
        <v>4</v>
      </c>
      <c r="B17" s="178" t="s">
        <v>739</v>
      </c>
      <c r="C17" s="185" t="s">
        <v>740</v>
      </c>
      <c r="D17" s="179" t="s">
        <v>195</v>
      </c>
      <c r="E17" s="180">
        <v>5</v>
      </c>
      <c r="F17" s="181"/>
      <c r="G17" s="182">
        <f>ROUND(E17*F17,2)</f>
        <v>0</v>
      </c>
      <c r="H17" s="159">
        <v>0</v>
      </c>
      <c r="I17" s="158">
        <f>ROUND(E17*H17,2)</f>
        <v>0</v>
      </c>
      <c r="J17" s="159">
        <v>56.2</v>
      </c>
      <c r="K17" s="158">
        <f>ROUND(E17*J17,2)</f>
        <v>281</v>
      </c>
      <c r="L17" s="158">
        <v>15</v>
      </c>
      <c r="M17" s="158">
        <f>G17*(1+L17/100)</f>
        <v>0</v>
      </c>
      <c r="N17" s="158">
        <v>0</v>
      </c>
      <c r="O17" s="158">
        <f>ROUND(E17*N17,2)</f>
        <v>0</v>
      </c>
      <c r="P17" s="158">
        <v>4.0000000000000001E-3</v>
      </c>
      <c r="Q17" s="158">
        <f>ROUND(E17*P17,2)</f>
        <v>0.02</v>
      </c>
      <c r="R17" s="158"/>
      <c r="S17" s="158" t="s">
        <v>148</v>
      </c>
      <c r="T17" s="158" t="s">
        <v>148</v>
      </c>
      <c r="U17" s="158">
        <v>0.16</v>
      </c>
      <c r="V17" s="158">
        <f>ROUND(E17*U17,2)</f>
        <v>0.8</v>
      </c>
      <c r="W17" s="158"/>
      <c r="X17" s="158" t="s">
        <v>150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151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5" t="s">
        <v>143</v>
      </c>
      <c r="B18" s="166" t="s">
        <v>73</v>
      </c>
      <c r="C18" s="184" t="s">
        <v>74</v>
      </c>
      <c r="D18" s="167"/>
      <c r="E18" s="168"/>
      <c r="F18" s="169"/>
      <c r="G18" s="170">
        <f>SUMIF(AG19:AG19,"&lt;&gt;NOR",G19:G19)</f>
        <v>0</v>
      </c>
      <c r="H18" s="164"/>
      <c r="I18" s="164">
        <f>SUM(I19:I19)</f>
        <v>0</v>
      </c>
      <c r="J18" s="164"/>
      <c r="K18" s="164">
        <f>SUM(K19:K19)</f>
        <v>87.82</v>
      </c>
      <c r="L18" s="164"/>
      <c r="M18" s="164">
        <f>SUM(M19:M19)</f>
        <v>0</v>
      </c>
      <c r="N18" s="164"/>
      <c r="O18" s="164">
        <f>SUM(O19:O19)</f>
        <v>0</v>
      </c>
      <c r="P18" s="164"/>
      <c r="Q18" s="164">
        <f>SUM(Q19:Q19)</f>
        <v>0</v>
      </c>
      <c r="R18" s="164"/>
      <c r="S18" s="164"/>
      <c r="T18" s="164"/>
      <c r="U18" s="164"/>
      <c r="V18" s="164">
        <f>SUM(V19:V19)</f>
        <v>0.21</v>
      </c>
      <c r="W18" s="164"/>
      <c r="X18" s="164"/>
      <c r="AG18" t="s">
        <v>144</v>
      </c>
    </row>
    <row r="19" spans="1:60" outlineLevel="1" x14ac:dyDescent="0.2">
      <c r="A19" s="177">
        <v>5</v>
      </c>
      <c r="B19" s="178" t="s">
        <v>207</v>
      </c>
      <c r="C19" s="185" t="s">
        <v>208</v>
      </c>
      <c r="D19" s="179" t="s">
        <v>209</v>
      </c>
      <c r="E19" s="180">
        <v>0.22489999999999999</v>
      </c>
      <c r="F19" s="181"/>
      <c r="G19" s="182">
        <f>ROUND(E19*F19,2)</f>
        <v>0</v>
      </c>
      <c r="H19" s="159">
        <v>0</v>
      </c>
      <c r="I19" s="158">
        <f>ROUND(E19*H19,2)</f>
        <v>0</v>
      </c>
      <c r="J19" s="159">
        <v>390.5</v>
      </c>
      <c r="K19" s="158">
        <f>ROUND(E19*J19,2)</f>
        <v>87.82</v>
      </c>
      <c r="L19" s="158">
        <v>15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148</v>
      </c>
      <c r="T19" s="158" t="s">
        <v>148</v>
      </c>
      <c r="U19" s="158">
        <v>0.9385</v>
      </c>
      <c r="V19" s="158">
        <f>ROUND(E19*U19,2)</f>
        <v>0.21</v>
      </c>
      <c r="W19" s="158"/>
      <c r="X19" s="158" t="s">
        <v>210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5" t="s">
        <v>143</v>
      </c>
      <c r="B20" s="166" t="s">
        <v>105</v>
      </c>
      <c r="C20" s="184" t="s">
        <v>106</v>
      </c>
      <c r="D20" s="167"/>
      <c r="E20" s="168"/>
      <c r="F20" s="169"/>
      <c r="G20" s="170">
        <f>SUMIF(AG21:AG24,"&lt;&gt;NOR",G21:G24)</f>
        <v>0</v>
      </c>
      <c r="H20" s="164"/>
      <c r="I20" s="164">
        <f>SUM(I21:I24)</f>
        <v>103.13</v>
      </c>
      <c r="J20" s="164"/>
      <c r="K20" s="164">
        <f>SUM(K21:K24)</f>
        <v>786.59</v>
      </c>
      <c r="L20" s="164"/>
      <c r="M20" s="164">
        <f>SUM(M21:M24)</f>
        <v>0</v>
      </c>
      <c r="N20" s="164"/>
      <c r="O20" s="164">
        <f>SUM(O21:O24)</f>
        <v>0</v>
      </c>
      <c r="P20" s="164"/>
      <c r="Q20" s="164">
        <f>SUM(Q21:Q24)</f>
        <v>0</v>
      </c>
      <c r="R20" s="164"/>
      <c r="S20" s="164"/>
      <c r="T20" s="164"/>
      <c r="U20" s="164"/>
      <c r="V20" s="164">
        <f>SUM(V21:V24)</f>
        <v>1.56</v>
      </c>
      <c r="W20" s="164"/>
      <c r="X20" s="164"/>
      <c r="AG20" t="s">
        <v>144</v>
      </c>
    </row>
    <row r="21" spans="1:60" outlineLevel="1" x14ac:dyDescent="0.2">
      <c r="A21" s="171">
        <v>6</v>
      </c>
      <c r="B21" s="172" t="s">
        <v>708</v>
      </c>
      <c r="C21" s="186" t="s">
        <v>709</v>
      </c>
      <c r="D21" s="173" t="s">
        <v>154</v>
      </c>
      <c r="E21" s="174">
        <v>11.6</v>
      </c>
      <c r="F21" s="175"/>
      <c r="G21" s="176">
        <f>ROUND(E21*F21,2)</f>
        <v>0</v>
      </c>
      <c r="H21" s="159">
        <v>4.68</v>
      </c>
      <c r="I21" s="158">
        <f>ROUND(E21*H21,2)</f>
        <v>54.29</v>
      </c>
      <c r="J21" s="159">
        <v>16.420000000000002</v>
      </c>
      <c r="K21" s="158">
        <f>ROUND(E21*J21,2)</f>
        <v>190.47</v>
      </c>
      <c r="L21" s="158">
        <v>15</v>
      </c>
      <c r="M21" s="158">
        <f>G21*(1+L21/100)</f>
        <v>0</v>
      </c>
      <c r="N21" s="158">
        <v>6.9999999999999994E-5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148</v>
      </c>
      <c r="T21" s="158" t="s">
        <v>148</v>
      </c>
      <c r="U21" s="158">
        <v>3.2480000000000002E-2</v>
      </c>
      <c r="V21" s="158">
        <f>ROUND(E21*U21,2)</f>
        <v>0.38</v>
      </c>
      <c r="W21" s="158"/>
      <c r="X21" s="158" t="s">
        <v>150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741</v>
      </c>
      <c r="D22" s="160"/>
      <c r="E22" s="161">
        <v>11.6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156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1">
        <v>7</v>
      </c>
      <c r="B23" s="172" t="s">
        <v>384</v>
      </c>
      <c r="C23" s="186" t="s">
        <v>742</v>
      </c>
      <c r="D23" s="173" t="s">
        <v>154</v>
      </c>
      <c r="E23" s="174">
        <v>11.6</v>
      </c>
      <c r="F23" s="175"/>
      <c r="G23" s="176">
        <f>ROUND(E23*F23,2)</f>
        <v>0</v>
      </c>
      <c r="H23" s="159">
        <v>4.21</v>
      </c>
      <c r="I23" s="158">
        <f>ROUND(E23*H23,2)</f>
        <v>48.84</v>
      </c>
      <c r="J23" s="159">
        <v>51.39</v>
      </c>
      <c r="K23" s="158">
        <f>ROUND(E23*J23,2)</f>
        <v>596.12</v>
      </c>
      <c r="L23" s="158">
        <v>15</v>
      </c>
      <c r="M23" s="158">
        <f>G23*(1+L23/100)</f>
        <v>0</v>
      </c>
      <c r="N23" s="158">
        <v>1.3999999999999999E-4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148</v>
      </c>
      <c r="T23" s="158" t="s">
        <v>148</v>
      </c>
      <c r="U23" s="158">
        <v>0.10191</v>
      </c>
      <c r="V23" s="158">
        <f>ROUND(E23*U23,2)</f>
        <v>1.18</v>
      </c>
      <c r="W23" s="158"/>
      <c r="X23" s="158" t="s">
        <v>150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7" t="s">
        <v>741</v>
      </c>
      <c r="D24" s="160"/>
      <c r="E24" s="161">
        <v>11.6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156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5" t="s">
        <v>143</v>
      </c>
      <c r="B25" s="166" t="s">
        <v>109</v>
      </c>
      <c r="C25" s="184" t="s">
        <v>110</v>
      </c>
      <c r="D25" s="167"/>
      <c r="E25" s="168"/>
      <c r="F25" s="169"/>
      <c r="G25" s="170">
        <f>SUMIF(AG26:AG40,"&lt;&gt;NOR",G26:G40)</f>
        <v>0</v>
      </c>
      <c r="H25" s="164"/>
      <c r="I25" s="164">
        <f>SUM(I26:I40)</f>
        <v>11929.16</v>
      </c>
      <c r="J25" s="164"/>
      <c r="K25" s="164">
        <f>SUM(K26:K40)</f>
        <v>7961.94</v>
      </c>
      <c r="L25" s="164"/>
      <c r="M25" s="164">
        <f>SUM(M26:M40)</f>
        <v>0</v>
      </c>
      <c r="N25" s="164"/>
      <c r="O25" s="164">
        <f>SUM(O26:O40)</f>
        <v>6.9999999999999993E-2</v>
      </c>
      <c r="P25" s="164"/>
      <c r="Q25" s="164">
        <f>SUM(Q26:Q40)</f>
        <v>0</v>
      </c>
      <c r="R25" s="164"/>
      <c r="S25" s="164"/>
      <c r="T25" s="164"/>
      <c r="U25" s="164"/>
      <c r="V25" s="164">
        <f>SUM(V26:V40)</f>
        <v>16.46</v>
      </c>
      <c r="W25" s="164"/>
      <c r="X25" s="164"/>
      <c r="AG25" t="s">
        <v>144</v>
      </c>
    </row>
    <row r="26" spans="1:60" ht="22.5" outlineLevel="1" x14ac:dyDescent="0.2">
      <c r="A26" s="171">
        <v>8</v>
      </c>
      <c r="B26" s="172" t="s">
        <v>743</v>
      </c>
      <c r="C26" s="186" t="s">
        <v>744</v>
      </c>
      <c r="D26" s="173" t="s">
        <v>198</v>
      </c>
      <c r="E26" s="174">
        <v>58</v>
      </c>
      <c r="F26" s="175"/>
      <c r="G26" s="176">
        <f>ROUND(E26*F26,2)</f>
        <v>0</v>
      </c>
      <c r="H26" s="159">
        <v>25.52</v>
      </c>
      <c r="I26" s="158">
        <f>ROUND(E26*H26,2)</f>
        <v>1480.16</v>
      </c>
      <c r="J26" s="159">
        <v>60.88</v>
      </c>
      <c r="K26" s="158">
        <f>ROUND(E26*J26,2)</f>
        <v>3531.04</v>
      </c>
      <c r="L26" s="158">
        <v>15</v>
      </c>
      <c r="M26" s="158">
        <f>G26*(1+L26/100)</f>
        <v>0</v>
      </c>
      <c r="N26" s="158">
        <v>2.7E-4</v>
      </c>
      <c r="O26" s="158">
        <f>ROUND(E26*N26,2)</f>
        <v>0.02</v>
      </c>
      <c r="P26" s="158">
        <v>0</v>
      </c>
      <c r="Q26" s="158">
        <f>ROUND(E26*P26,2)</f>
        <v>0</v>
      </c>
      <c r="R26" s="158"/>
      <c r="S26" s="158" t="s">
        <v>148</v>
      </c>
      <c r="T26" s="158" t="s">
        <v>148</v>
      </c>
      <c r="U26" s="158">
        <v>0.125</v>
      </c>
      <c r="V26" s="158">
        <f>ROUND(E26*U26,2)</f>
        <v>7.25</v>
      </c>
      <c r="W26" s="158"/>
      <c r="X26" s="158" t="s">
        <v>150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745</v>
      </c>
      <c r="D27" s="160"/>
      <c r="E27" s="161">
        <v>58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156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7">
        <v>9</v>
      </c>
      <c r="B28" s="178" t="s">
        <v>746</v>
      </c>
      <c r="C28" s="185" t="s">
        <v>747</v>
      </c>
      <c r="D28" s="179" t="s">
        <v>195</v>
      </c>
      <c r="E28" s="180">
        <v>25</v>
      </c>
      <c r="F28" s="181"/>
      <c r="G28" s="182">
        <f>ROUND(E28*F28,2)</f>
        <v>0</v>
      </c>
      <c r="H28" s="159">
        <v>1.86</v>
      </c>
      <c r="I28" s="158">
        <f>ROUND(E28*H28,2)</f>
        <v>46.5</v>
      </c>
      <c r="J28" s="159">
        <v>20.14</v>
      </c>
      <c r="K28" s="158">
        <f>ROUND(E28*J28,2)</f>
        <v>503.5</v>
      </c>
      <c r="L28" s="158">
        <v>15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148</v>
      </c>
      <c r="T28" s="158" t="s">
        <v>148</v>
      </c>
      <c r="U28" s="158">
        <v>0.05</v>
      </c>
      <c r="V28" s="158">
        <f>ROUND(E28*U28,2)</f>
        <v>1.25</v>
      </c>
      <c r="W28" s="158"/>
      <c r="X28" s="158" t="s">
        <v>150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151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1">
        <v>10</v>
      </c>
      <c r="B29" s="172" t="s">
        <v>748</v>
      </c>
      <c r="C29" s="186" t="s">
        <v>749</v>
      </c>
      <c r="D29" s="173" t="s">
        <v>198</v>
      </c>
      <c r="E29" s="174">
        <v>73</v>
      </c>
      <c r="F29" s="175"/>
      <c r="G29" s="176">
        <f>ROUND(E29*F29,2)</f>
        <v>0</v>
      </c>
      <c r="H29" s="159">
        <v>0</v>
      </c>
      <c r="I29" s="158">
        <f>ROUND(E29*H29,2)</f>
        <v>0</v>
      </c>
      <c r="J29" s="159">
        <v>30.9</v>
      </c>
      <c r="K29" s="158">
        <f>ROUND(E29*J29,2)</f>
        <v>2255.6999999999998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148</v>
      </c>
      <c r="T29" s="158" t="s">
        <v>148</v>
      </c>
      <c r="U29" s="158">
        <v>6.2700000000000006E-2</v>
      </c>
      <c r="V29" s="158">
        <f>ROUND(E29*U29,2)</f>
        <v>4.58</v>
      </c>
      <c r="W29" s="158"/>
      <c r="X29" s="158" t="s">
        <v>150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151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750</v>
      </c>
      <c r="D30" s="160"/>
      <c r="E30" s="161">
        <v>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156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751</v>
      </c>
      <c r="D31" s="160"/>
      <c r="E31" s="161">
        <v>14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156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752</v>
      </c>
      <c r="D32" s="160"/>
      <c r="E32" s="161">
        <v>22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156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753</v>
      </c>
      <c r="D33" s="160"/>
      <c r="E33" s="161">
        <v>29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156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1">
        <v>11</v>
      </c>
      <c r="B34" s="172" t="s">
        <v>754</v>
      </c>
      <c r="C34" s="186" t="s">
        <v>755</v>
      </c>
      <c r="D34" s="173" t="s">
        <v>198</v>
      </c>
      <c r="E34" s="174">
        <v>73</v>
      </c>
      <c r="F34" s="175"/>
      <c r="G34" s="176">
        <f>ROUND(E34*F34,2)</f>
        <v>0</v>
      </c>
      <c r="H34" s="159">
        <v>103.5</v>
      </c>
      <c r="I34" s="158">
        <f>ROUND(E34*H34,2)</f>
        <v>7555.5</v>
      </c>
      <c r="J34" s="159">
        <v>0</v>
      </c>
      <c r="K34" s="158">
        <f>ROUND(E34*J34,2)</f>
        <v>0</v>
      </c>
      <c r="L34" s="158">
        <v>15</v>
      </c>
      <c r="M34" s="158">
        <f>G34*(1+L34/100)</f>
        <v>0</v>
      </c>
      <c r="N34" s="158">
        <v>5.2999999999999998E-4</v>
      </c>
      <c r="O34" s="158">
        <f>ROUND(E34*N34,2)</f>
        <v>0.04</v>
      </c>
      <c r="P34" s="158">
        <v>0</v>
      </c>
      <c r="Q34" s="158">
        <f>ROUND(E34*P34,2)</f>
        <v>0</v>
      </c>
      <c r="R34" s="158" t="s">
        <v>249</v>
      </c>
      <c r="S34" s="158" t="s">
        <v>148</v>
      </c>
      <c r="T34" s="158" t="s">
        <v>148</v>
      </c>
      <c r="U34" s="158">
        <v>0</v>
      </c>
      <c r="V34" s="158">
        <f>ROUND(E34*U34,2)</f>
        <v>0</v>
      </c>
      <c r="W34" s="158"/>
      <c r="X34" s="158" t="s">
        <v>250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750</v>
      </c>
      <c r="D35" s="160"/>
      <c r="E35" s="161">
        <v>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156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751</v>
      </c>
      <c r="D36" s="160"/>
      <c r="E36" s="161">
        <v>14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156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752</v>
      </c>
      <c r="D37" s="160"/>
      <c r="E37" s="161">
        <v>22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156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753</v>
      </c>
      <c r="D38" s="160"/>
      <c r="E38" s="161">
        <v>29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156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7">
        <v>12</v>
      </c>
      <c r="B39" s="178" t="s">
        <v>756</v>
      </c>
      <c r="C39" s="185" t="s">
        <v>757</v>
      </c>
      <c r="D39" s="179" t="s">
        <v>198</v>
      </c>
      <c r="E39" s="180">
        <v>73</v>
      </c>
      <c r="F39" s="181"/>
      <c r="G39" s="182">
        <f>ROUND(E39*F39,2)</f>
        <v>0</v>
      </c>
      <c r="H39" s="159">
        <v>0</v>
      </c>
      <c r="I39" s="158">
        <f>ROUND(E39*H39,2)</f>
        <v>0</v>
      </c>
      <c r="J39" s="159">
        <v>22.9</v>
      </c>
      <c r="K39" s="158">
        <f>ROUND(E39*J39,2)</f>
        <v>1671.7</v>
      </c>
      <c r="L39" s="158">
        <v>15</v>
      </c>
      <c r="M39" s="158">
        <f>G39*(1+L39/100)</f>
        <v>0</v>
      </c>
      <c r="N39" s="158">
        <v>2.0000000000000002E-5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148</v>
      </c>
      <c r="T39" s="158" t="s">
        <v>148</v>
      </c>
      <c r="U39" s="158">
        <v>4.6330000000000003E-2</v>
      </c>
      <c r="V39" s="158">
        <f>ROUND(E39*U39,2)</f>
        <v>3.38</v>
      </c>
      <c r="W39" s="158"/>
      <c r="X39" s="158" t="s">
        <v>150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151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1">
        <v>13</v>
      </c>
      <c r="B40" s="172" t="s">
        <v>758</v>
      </c>
      <c r="C40" s="186" t="s">
        <v>759</v>
      </c>
      <c r="D40" s="173" t="s">
        <v>198</v>
      </c>
      <c r="E40" s="174">
        <v>73</v>
      </c>
      <c r="F40" s="175"/>
      <c r="G40" s="176">
        <f>ROUND(E40*F40,2)</f>
        <v>0</v>
      </c>
      <c r="H40" s="159">
        <v>39</v>
      </c>
      <c r="I40" s="158">
        <f>ROUND(E40*H40,2)</f>
        <v>2847</v>
      </c>
      <c r="J40" s="159">
        <v>0</v>
      </c>
      <c r="K40" s="158">
        <f>ROUND(E40*J40,2)</f>
        <v>0</v>
      </c>
      <c r="L40" s="158">
        <v>15</v>
      </c>
      <c r="M40" s="158">
        <f>G40*(1+L40/100)</f>
        <v>0</v>
      </c>
      <c r="N40" s="158">
        <v>1.1E-4</v>
      </c>
      <c r="O40" s="158">
        <f>ROUND(E40*N40,2)</f>
        <v>0.01</v>
      </c>
      <c r="P40" s="158">
        <v>0</v>
      </c>
      <c r="Q40" s="158">
        <f>ROUND(E40*P40,2)</f>
        <v>0</v>
      </c>
      <c r="R40" s="158" t="s">
        <v>249</v>
      </c>
      <c r="S40" s="158" t="s">
        <v>148</v>
      </c>
      <c r="T40" s="158" t="s">
        <v>148</v>
      </c>
      <c r="U40" s="158">
        <v>0</v>
      </c>
      <c r="V40" s="158">
        <f>ROUND(E40*U40,2)</f>
        <v>0</v>
      </c>
      <c r="W40" s="158"/>
      <c r="X40" s="158" t="s">
        <v>250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251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130</v>
      </c>
    </row>
    <row r="42" spans="1:60" x14ac:dyDescent="0.2">
      <c r="A42" s="152"/>
      <c r="B42" s="153" t="s">
        <v>31</v>
      </c>
      <c r="C42" s="191"/>
      <c r="D42" s="154"/>
      <c r="E42" s="155"/>
      <c r="F42" s="155"/>
      <c r="G42" s="183">
        <f>G8+G10+G13+G16+G18+G20+G25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473</v>
      </c>
    </row>
    <row r="43" spans="1:60" x14ac:dyDescent="0.2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7" t="s">
        <v>474</v>
      </c>
      <c r="B45" s="257"/>
      <c r="C45" s="25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9"/>
      <c r="B46" s="260"/>
      <c r="C46" s="261"/>
      <c r="D46" s="260"/>
      <c r="E46" s="260"/>
      <c r="F46" s="260"/>
      <c r="G46" s="2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475</v>
      </c>
    </row>
    <row r="47" spans="1:60" x14ac:dyDescent="0.2">
      <c r="A47" s="263"/>
      <c r="B47" s="264"/>
      <c r="C47" s="265"/>
      <c r="D47" s="264"/>
      <c r="E47" s="264"/>
      <c r="F47" s="264"/>
      <c r="G47" s="26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3"/>
      <c r="B48" s="264"/>
      <c r="C48" s="265"/>
      <c r="D48" s="264"/>
      <c r="E48" s="264"/>
      <c r="F48" s="264"/>
      <c r="G48" s="26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63"/>
      <c r="B49" s="264"/>
      <c r="C49" s="265"/>
      <c r="D49" s="264"/>
      <c r="E49" s="264"/>
      <c r="F49" s="264"/>
      <c r="G49" s="26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7"/>
      <c r="B50" s="268"/>
      <c r="C50" s="269"/>
      <c r="D50" s="268"/>
      <c r="E50" s="268"/>
      <c r="F50" s="268"/>
      <c r="G50" s="27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192"/>
      <c r="D52" s="10"/>
      <c r="AG52" t="s">
        <v>476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3" sqref="AA13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118</v>
      </c>
    </row>
    <row r="2" spans="1:60" ht="25.15" customHeight="1" x14ac:dyDescent="0.2">
      <c r="A2" s="141" t="s">
        <v>8</v>
      </c>
      <c r="B2" s="49"/>
      <c r="C2" s="251" t="s">
        <v>820</v>
      </c>
      <c r="D2" s="252"/>
      <c r="E2" s="252"/>
      <c r="F2" s="252"/>
      <c r="G2" s="253"/>
      <c r="AG2" t="s">
        <v>119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119</v>
      </c>
      <c r="AG3" t="s">
        <v>120</v>
      </c>
    </row>
    <row r="4" spans="1:60" ht="25.15" customHeight="1" x14ac:dyDescent="0.2">
      <c r="A4" s="142" t="s">
        <v>10</v>
      </c>
      <c r="B4" s="143"/>
      <c r="C4" s="254" t="s">
        <v>52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5" t="s">
        <v>122</v>
      </c>
      <c r="B6" s="147" t="s">
        <v>123</v>
      </c>
      <c r="C6" s="147" t="s">
        <v>124</v>
      </c>
      <c r="D6" s="146" t="s">
        <v>125</v>
      </c>
      <c r="E6" s="145" t="s">
        <v>126</v>
      </c>
      <c r="F6" s="144" t="s">
        <v>127</v>
      </c>
      <c r="G6" s="145" t="s">
        <v>31</v>
      </c>
      <c r="H6" s="148" t="s">
        <v>32</v>
      </c>
      <c r="I6" s="148" t="s">
        <v>128</v>
      </c>
      <c r="J6" s="148" t="s">
        <v>33</v>
      </c>
      <c r="K6" s="148" t="s">
        <v>129</v>
      </c>
      <c r="L6" s="148" t="s">
        <v>130</v>
      </c>
      <c r="M6" s="148" t="s">
        <v>131</v>
      </c>
      <c r="N6" s="148" t="s">
        <v>132</v>
      </c>
      <c r="O6" s="148" t="s">
        <v>133</v>
      </c>
      <c r="P6" s="148" t="s">
        <v>134</v>
      </c>
      <c r="Q6" s="148" t="s">
        <v>135</v>
      </c>
      <c r="R6" s="148" t="s">
        <v>136</v>
      </c>
      <c r="S6" s="148" t="s">
        <v>137</v>
      </c>
      <c r="T6" s="148" t="s">
        <v>138</v>
      </c>
      <c r="U6" s="148" t="s">
        <v>139</v>
      </c>
      <c r="V6" s="148" t="s">
        <v>140</v>
      </c>
      <c r="W6" s="148" t="s">
        <v>141</v>
      </c>
      <c r="X6" s="148" t="s">
        <v>142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143</v>
      </c>
      <c r="B8" s="166" t="s">
        <v>116</v>
      </c>
      <c r="C8" s="184" t="s">
        <v>30</v>
      </c>
      <c r="D8" s="167"/>
      <c r="E8" s="168"/>
      <c r="F8" s="169"/>
      <c r="G8" s="170">
        <f>SUMIF(AG9:AG16,"&lt;&gt;NOR",G9:G16)</f>
        <v>0</v>
      </c>
      <c r="H8" s="164"/>
      <c r="I8" s="164">
        <f>SUM(I9:I16)</f>
        <v>0</v>
      </c>
      <c r="J8" s="164"/>
      <c r="K8" s="164">
        <f>SUM(K9:K16)</f>
        <v>18700</v>
      </c>
      <c r="L8" s="164"/>
      <c r="M8" s="164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4"/>
      <c r="S8" s="164"/>
      <c r="T8" s="164"/>
      <c r="U8" s="164"/>
      <c r="V8" s="164">
        <f>SUM(V9:V16)</f>
        <v>0</v>
      </c>
      <c r="W8" s="164"/>
      <c r="X8" s="164"/>
      <c r="AG8" t="s">
        <v>144</v>
      </c>
    </row>
    <row r="9" spans="1:60" outlineLevel="1" x14ac:dyDescent="0.2">
      <c r="A9" s="177">
        <v>1</v>
      </c>
      <c r="B9" s="178" t="s">
        <v>784</v>
      </c>
      <c r="C9" s="185" t="s">
        <v>785</v>
      </c>
      <c r="D9" s="179" t="s">
        <v>786</v>
      </c>
      <c r="E9" s="180">
        <v>1</v>
      </c>
      <c r="F9" s="181"/>
      <c r="G9" s="182">
        <f t="shared" ref="G9:G16" si="0">ROUND(E9*F9,2)</f>
        <v>0</v>
      </c>
      <c r="H9" s="159">
        <v>0</v>
      </c>
      <c r="I9" s="158">
        <f t="shared" ref="I9:I16" si="1">ROUND(E9*H9,2)</f>
        <v>0</v>
      </c>
      <c r="J9" s="159">
        <v>3000</v>
      </c>
      <c r="K9" s="158">
        <f t="shared" ref="K9:K16" si="2">ROUND(E9*J9,2)</f>
        <v>3000</v>
      </c>
      <c r="L9" s="158">
        <v>15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148</v>
      </c>
      <c r="T9" s="158" t="s">
        <v>149</v>
      </c>
      <c r="U9" s="158">
        <v>0</v>
      </c>
      <c r="V9" s="158">
        <f t="shared" ref="V9:V16" si="6">ROUND(E9*U9,2)</f>
        <v>0</v>
      </c>
      <c r="W9" s="158"/>
      <c r="X9" s="158" t="s">
        <v>787</v>
      </c>
      <c r="Y9" s="149"/>
      <c r="Z9" s="149"/>
      <c r="AA9" s="149"/>
      <c r="AB9" s="149"/>
      <c r="AC9" s="149"/>
      <c r="AD9" s="149"/>
      <c r="AE9" s="149"/>
      <c r="AF9" s="149"/>
      <c r="AG9" s="149" t="s">
        <v>788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789</v>
      </c>
      <c r="C10" s="185" t="s">
        <v>790</v>
      </c>
      <c r="D10" s="179" t="s">
        <v>786</v>
      </c>
      <c r="E10" s="180">
        <v>1</v>
      </c>
      <c r="F10" s="181"/>
      <c r="G10" s="182">
        <f t="shared" si="0"/>
        <v>0</v>
      </c>
      <c r="H10" s="159">
        <v>0</v>
      </c>
      <c r="I10" s="158">
        <f t="shared" si="1"/>
        <v>0</v>
      </c>
      <c r="J10" s="159">
        <v>3000</v>
      </c>
      <c r="K10" s="158">
        <f t="shared" si="2"/>
        <v>3000</v>
      </c>
      <c r="L10" s="158">
        <v>15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148</v>
      </c>
      <c r="T10" s="158" t="s">
        <v>149</v>
      </c>
      <c r="U10" s="158">
        <v>0</v>
      </c>
      <c r="V10" s="158">
        <f t="shared" si="6"/>
        <v>0</v>
      </c>
      <c r="W10" s="158"/>
      <c r="X10" s="158" t="s">
        <v>787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788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791</v>
      </c>
      <c r="C11" s="185" t="s">
        <v>792</v>
      </c>
      <c r="D11" s="179" t="s">
        <v>786</v>
      </c>
      <c r="E11" s="180">
        <v>1</v>
      </c>
      <c r="F11" s="181"/>
      <c r="G11" s="182">
        <f t="shared" si="0"/>
        <v>0</v>
      </c>
      <c r="H11" s="159">
        <v>0</v>
      </c>
      <c r="I11" s="158">
        <f t="shared" si="1"/>
        <v>0</v>
      </c>
      <c r="J11" s="159">
        <v>2000</v>
      </c>
      <c r="K11" s="158">
        <f t="shared" si="2"/>
        <v>2000</v>
      </c>
      <c r="L11" s="158">
        <v>15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148</v>
      </c>
      <c r="T11" s="158" t="s">
        <v>149</v>
      </c>
      <c r="U11" s="158">
        <v>0</v>
      </c>
      <c r="V11" s="158">
        <f t="shared" si="6"/>
        <v>0</v>
      </c>
      <c r="W11" s="158"/>
      <c r="X11" s="158" t="s">
        <v>787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788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4</v>
      </c>
      <c r="B12" s="178" t="s">
        <v>793</v>
      </c>
      <c r="C12" s="185" t="s">
        <v>794</v>
      </c>
      <c r="D12" s="179" t="s">
        <v>786</v>
      </c>
      <c r="E12" s="180">
        <v>1</v>
      </c>
      <c r="F12" s="181"/>
      <c r="G12" s="182">
        <f t="shared" si="0"/>
        <v>0</v>
      </c>
      <c r="H12" s="159">
        <v>0</v>
      </c>
      <c r="I12" s="158">
        <f t="shared" si="1"/>
        <v>0</v>
      </c>
      <c r="J12" s="159">
        <v>2000</v>
      </c>
      <c r="K12" s="158">
        <f t="shared" si="2"/>
        <v>2000</v>
      </c>
      <c r="L12" s="158">
        <v>15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148</v>
      </c>
      <c r="T12" s="158" t="s">
        <v>149</v>
      </c>
      <c r="U12" s="158">
        <v>0</v>
      </c>
      <c r="V12" s="158">
        <f t="shared" si="6"/>
        <v>0</v>
      </c>
      <c r="W12" s="158"/>
      <c r="X12" s="158" t="s">
        <v>787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788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7">
        <v>5</v>
      </c>
      <c r="B13" s="178" t="s">
        <v>795</v>
      </c>
      <c r="C13" s="185" t="s">
        <v>796</v>
      </c>
      <c r="D13" s="179" t="s">
        <v>786</v>
      </c>
      <c r="E13" s="180">
        <v>1</v>
      </c>
      <c r="F13" s="181"/>
      <c r="G13" s="182">
        <f t="shared" si="0"/>
        <v>0</v>
      </c>
      <c r="H13" s="159">
        <v>0</v>
      </c>
      <c r="I13" s="158">
        <f t="shared" si="1"/>
        <v>0</v>
      </c>
      <c r="J13" s="159">
        <v>500</v>
      </c>
      <c r="K13" s="158">
        <f t="shared" si="2"/>
        <v>500</v>
      </c>
      <c r="L13" s="158">
        <v>15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215</v>
      </c>
      <c r="T13" s="158" t="s">
        <v>149</v>
      </c>
      <c r="U13" s="158">
        <v>0</v>
      </c>
      <c r="V13" s="158">
        <f t="shared" si="6"/>
        <v>0</v>
      </c>
      <c r="W13" s="158"/>
      <c r="X13" s="158" t="s">
        <v>787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788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7">
        <v>6</v>
      </c>
      <c r="B14" s="178" t="s">
        <v>797</v>
      </c>
      <c r="C14" s="185" t="s">
        <v>798</v>
      </c>
      <c r="D14" s="179" t="s">
        <v>786</v>
      </c>
      <c r="E14" s="180">
        <v>1</v>
      </c>
      <c r="F14" s="181"/>
      <c r="G14" s="182">
        <f t="shared" si="0"/>
        <v>0</v>
      </c>
      <c r="H14" s="159">
        <v>0</v>
      </c>
      <c r="I14" s="158">
        <f t="shared" si="1"/>
        <v>0</v>
      </c>
      <c r="J14" s="159">
        <v>2000</v>
      </c>
      <c r="K14" s="158">
        <f t="shared" si="2"/>
        <v>2000</v>
      </c>
      <c r="L14" s="158">
        <v>15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215</v>
      </c>
      <c r="T14" s="158" t="s">
        <v>149</v>
      </c>
      <c r="U14" s="158">
        <v>0</v>
      </c>
      <c r="V14" s="158">
        <f t="shared" si="6"/>
        <v>0</v>
      </c>
      <c r="W14" s="158"/>
      <c r="X14" s="158" t="s">
        <v>787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788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7">
        <v>7</v>
      </c>
      <c r="B15" s="178" t="s">
        <v>799</v>
      </c>
      <c r="C15" s="185" t="s">
        <v>800</v>
      </c>
      <c r="D15" s="179" t="s">
        <v>786</v>
      </c>
      <c r="E15" s="180">
        <v>1</v>
      </c>
      <c r="F15" s="181"/>
      <c r="G15" s="182">
        <f t="shared" si="0"/>
        <v>0</v>
      </c>
      <c r="H15" s="159">
        <v>0</v>
      </c>
      <c r="I15" s="158">
        <f t="shared" si="1"/>
        <v>0</v>
      </c>
      <c r="J15" s="159">
        <v>6000</v>
      </c>
      <c r="K15" s="158">
        <f t="shared" si="2"/>
        <v>6000</v>
      </c>
      <c r="L15" s="158">
        <v>15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215</v>
      </c>
      <c r="T15" s="158" t="s">
        <v>149</v>
      </c>
      <c r="U15" s="158">
        <v>0</v>
      </c>
      <c r="V15" s="158">
        <f t="shared" si="6"/>
        <v>0</v>
      </c>
      <c r="W15" s="158"/>
      <c r="X15" s="158" t="s">
        <v>787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788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1">
        <v>8</v>
      </c>
      <c r="B16" s="172" t="s">
        <v>801</v>
      </c>
      <c r="C16" s="186" t="s">
        <v>802</v>
      </c>
      <c r="D16" s="173" t="s">
        <v>786</v>
      </c>
      <c r="E16" s="174">
        <v>1</v>
      </c>
      <c r="F16" s="175"/>
      <c r="G16" s="176">
        <f t="shared" si="0"/>
        <v>0</v>
      </c>
      <c r="H16" s="159">
        <v>0</v>
      </c>
      <c r="I16" s="158">
        <f t="shared" si="1"/>
        <v>0</v>
      </c>
      <c r="J16" s="159">
        <v>200</v>
      </c>
      <c r="K16" s="158">
        <f t="shared" si="2"/>
        <v>200</v>
      </c>
      <c r="L16" s="158">
        <v>15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215</v>
      </c>
      <c r="T16" s="158" t="s">
        <v>149</v>
      </c>
      <c r="U16" s="158">
        <v>0</v>
      </c>
      <c r="V16" s="158">
        <f t="shared" si="6"/>
        <v>0</v>
      </c>
      <c r="W16" s="158"/>
      <c r="X16" s="158" t="s">
        <v>787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788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 x14ac:dyDescent="0.2">
      <c r="A17" s="3"/>
      <c r="B17" s="4"/>
      <c r="C17" s="19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130</v>
      </c>
    </row>
    <row r="18" spans="1:33" x14ac:dyDescent="0.2">
      <c r="A18" s="152"/>
      <c r="B18" s="153" t="s">
        <v>31</v>
      </c>
      <c r="C18" s="191"/>
      <c r="D18" s="154"/>
      <c r="E18" s="155"/>
      <c r="F18" s="155"/>
      <c r="G18" s="183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473</v>
      </c>
    </row>
    <row r="19" spans="1:33" x14ac:dyDescent="0.2">
      <c r="A19" s="3"/>
      <c r="B19" s="4"/>
      <c r="C19" s="19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57" t="s">
        <v>474</v>
      </c>
      <c r="B21" s="257"/>
      <c r="C21" s="25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59"/>
      <c r="B22" s="260"/>
      <c r="C22" s="261"/>
      <c r="D22" s="260"/>
      <c r="E22" s="260"/>
      <c r="F22" s="260"/>
      <c r="G22" s="26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475</v>
      </c>
    </row>
    <row r="23" spans="1:33" x14ac:dyDescent="0.2">
      <c r="A23" s="263"/>
      <c r="B23" s="264"/>
      <c r="C23" s="265"/>
      <c r="D23" s="264"/>
      <c r="E23" s="264"/>
      <c r="F23" s="264"/>
      <c r="G23" s="26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3"/>
      <c r="B24" s="264"/>
      <c r="C24" s="265"/>
      <c r="D24" s="264"/>
      <c r="E24" s="264"/>
      <c r="F24" s="264"/>
      <c r="G24" s="26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63"/>
      <c r="B25" s="264"/>
      <c r="C25" s="265"/>
      <c r="D25" s="264"/>
      <c r="E25" s="264"/>
      <c r="F25" s="264"/>
      <c r="G25" s="26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267"/>
      <c r="B26" s="268"/>
      <c r="C26" s="269"/>
      <c r="D26" s="268"/>
      <c r="E26" s="268"/>
      <c r="F26" s="268"/>
      <c r="G26" s="27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">
      <c r="C28" s="192"/>
      <c r="D28" s="10"/>
      <c r="AG28" t="s">
        <v>476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SO 01 P5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P5'!Názvy_tisku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P5'!Oblast_tisku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Roman Hradil</cp:lastModifiedBy>
  <cp:lastPrinted>2019-03-19T12:27:02Z</cp:lastPrinted>
  <dcterms:created xsi:type="dcterms:W3CDTF">2009-04-08T07:15:50Z</dcterms:created>
  <dcterms:modified xsi:type="dcterms:W3CDTF">2023-10-18T09:58:04Z</dcterms:modified>
</cp:coreProperties>
</file>