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4\Šrubař\Oprava bytů Albrechtická 100A - byt. č. 6, 10, 22 na EZAK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P1'!$A$1:$X$209</definedName>
    <definedName name="_xlnm.Print_Area" localSheetId="5">'SO 01 P2'!$A$1:$X$214</definedName>
    <definedName name="_xlnm.Print_Area" localSheetId="6">'SO 01 P3'!$A$1:$X$28</definedName>
    <definedName name="_xlnm.Print_Area" localSheetId="3">'SO 01 Pol'!$A$1:$X$352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G44" i="1"/>
  <c r="G43" i="1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O16" i="15"/>
  <c r="Q16" i="15"/>
  <c r="V16" i="15"/>
  <c r="AF18" i="15"/>
  <c r="G9" i="14"/>
  <c r="M9" i="14" s="1"/>
  <c r="I9" i="14"/>
  <c r="I8" i="14" s="1"/>
  <c r="K9" i="14"/>
  <c r="K8" i="14" s="1"/>
  <c r="O9" i="14"/>
  <c r="O8" i="14" s="1"/>
  <c r="Q9" i="14"/>
  <c r="V9" i="14"/>
  <c r="V8" i="14" s="1"/>
  <c r="G10" i="14"/>
  <c r="M10" i="14" s="1"/>
  <c r="I10" i="14"/>
  <c r="K10" i="14"/>
  <c r="O10" i="14"/>
  <c r="Q10" i="14"/>
  <c r="Q8" i="14" s="1"/>
  <c r="V10" i="14"/>
  <c r="G11" i="14"/>
  <c r="G12" i="14"/>
  <c r="M12" i="14" s="1"/>
  <c r="I12" i="14"/>
  <c r="I11" i="14" s="1"/>
  <c r="K12" i="14"/>
  <c r="K11" i="14" s="1"/>
  <c r="O12" i="14"/>
  <c r="O11" i="14" s="1"/>
  <c r="Q12" i="14"/>
  <c r="Q11" i="14" s="1"/>
  <c r="V12" i="14"/>
  <c r="V11" i="14" s="1"/>
  <c r="G14" i="14"/>
  <c r="M14" i="14" s="1"/>
  <c r="I14" i="14"/>
  <c r="K14" i="14"/>
  <c r="O14" i="14"/>
  <c r="Q14" i="14"/>
  <c r="V14" i="14"/>
  <c r="G18" i="14"/>
  <c r="I18" i="14"/>
  <c r="K18" i="14"/>
  <c r="M18" i="14"/>
  <c r="O18" i="14"/>
  <c r="Q18" i="14"/>
  <c r="V18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30" i="14"/>
  <c r="M30" i="14" s="1"/>
  <c r="I30" i="14"/>
  <c r="K30" i="14"/>
  <c r="O30" i="14"/>
  <c r="Q30" i="14"/>
  <c r="V30" i="14"/>
  <c r="G33" i="14"/>
  <c r="M33" i="14" s="1"/>
  <c r="I33" i="14"/>
  <c r="I32" i="14" s="1"/>
  <c r="K33" i="14"/>
  <c r="K32" i="14" s="1"/>
  <c r="O33" i="14"/>
  <c r="O32" i="14" s="1"/>
  <c r="Q33" i="14"/>
  <c r="Q32" i="14" s="1"/>
  <c r="V33" i="14"/>
  <c r="V32" i="14" s="1"/>
  <c r="G37" i="14"/>
  <c r="I37" i="14"/>
  <c r="K37" i="14"/>
  <c r="M37" i="14"/>
  <c r="O37" i="14"/>
  <c r="Q37" i="14"/>
  <c r="V37" i="14"/>
  <c r="K39" i="14"/>
  <c r="G40" i="14"/>
  <c r="I40" i="14"/>
  <c r="I39" i="14" s="1"/>
  <c r="K40" i="14"/>
  <c r="M40" i="14"/>
  <c r="O40" i="14"/>
  <c r="O39" i="14" s="1"/>
  <c r="Q40" i="14"/>
  <c r="Q39" i="14" s="1"/>
  <c r="V40" i="14"/>
  <c r="V39" i="14" s="1"/>
  <c r="G41" i="14"/>
  <c r="M41" i="14" s="1"/>
  <c r="I41" i="14"/>
  <c r="K41" i="14"/>
  <c r="O41" i="14"/>
  <c r="Q41" i="14"/>
  <c r="V41" i="14"/>
  <c r="G42" i="14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7" i="14"/>
  <c r="M47" i="14" s="1"/>
  <c r="I47" i="14"/>
  <c r="K47" i="14"/>
  <c r="O47" i="14"/>
  <c r="Q47" i="14"/>
  <c r="V47" i="14"/>
  <c r="V55" i="14"/>
  <c r="G56" i="14"/>
  <c r="M56" i="14" s="1"/>
  <c r="M55" i="14" s="1"/>
  <c r="I56" i="14"/>
  <c r="I55" i="14" s="1"/>
  <c r="K56" i="14"/>
  <c r="K55" i="14" s="1"/>
  <c r="O56" i="14"/>
  <c r="O55" i="14" s="1"/>
  <c r="Q56" i="14"/>
  <c r="Q55" i="14" s="1"/>
  <c r="V56" i="14"/>
  <c r="G58" i="14"/>
  <c r="I58" i="14"/>
  <c r="I57" i="14" s="1"/>
  <c r="K58" i="14"/>
  <c r="M58" i="14"/>
  <c r="O58" i="14"/>
  <c r="O57" i="14" s="1"/>
  <c r="Q58" i="14"/>
  <c r="Q57" i="14" s="1"/>
  <c r="V58" i="14"/>
  <c r="V57" i="14" s="1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K57" i="14" s="1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V69" i="14"/>
  <c r="G70" i="14"/>
  <c r="M70" i="14" s="1"/>
  <c r="I70" i="14"/>
  <c r="I69" i="14" s="1"/>
  <c r="K70" i="14"/>
  <c r="K69" i="14" s="1"/>
  <c r="O70" i="14"/>
  <c r="Q70" i="14"/>
  <c r="Q69" i="14" s="1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O69" i="14" s="1"/>
  <c r="Q73" i="14"/>
  <c r="V73" i="14"/>
  <c r="G74" i="14"/>
  <c r="M74" i="14" s="1"/>
  <c r="I74" i="14"/>
  <c r="K74" i="14"/>
  <c r="O74" i="14"/>
  <c r="Q74" i="14"/>
  <c r="V74" i="14"/>
  <c r="G76" i="14"/>
  <c r="I76" i="14"/>
  <c r="I75" i="14" s="1"/>
  <c r="K76" i="14"/>
  <c r="M76" i="14"/>
  <c r="O76" i="14"/>
  <c r="Q76" i="14"/>
  <c r="Q75" i="14" s="1"/>
  <c r="V76" i="14"/>
  <c r="G77" i="14"/>
  <c r="M77" i="14" s="1"/>
  <c r="I77" i="14"/>
  <c r="K77" i="14"/>
  <c r="O77" i="14"/>
  <c r="Q77" i="14"/>
  <c r="V77" i="14"/>
  <c r="V75" i="14" s="1"/>
  <c r="G78" i="14"/>
  <c r="M78" i="14" s="1"/>
  <c r="I78" i="14"/>
  <c r="K78" i="14"/>
  <c r="O78" i="14"/>
  <c r="Q78" i="14"/>
  <c r="V78" i="14"/>
  <c r="G79" i="14"/>
  <c r="M79" i="14" s="1"/>
  <c r="I79" i="14"/>
  <c r="K79" i="14"/>
  <c r="K75" i="14" s="1"/>
  <c r="O79" i="14"/>
  <c r="Q79" i="14"/>
  <c r="V79" i="14"/>
  <c r="G80" i="14"/>
  <c r="M80" i="14" s="1"/>
  <c r="I80" i="14"/>
  <c r="K80" i="14"/>
  <c r="O80" i="14"/>
  <c r="Q80" i="14"/>
  <c r="V80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O75" i="14" s="1"/>
  <c r="Q88" i="14"/>
  <c r="V88" i="14"/>
  <c r="G102" i="14"/>
  <c r="M102" i="14" s="1"/>
  <c r="I102" i="14"/>
  <c r="K102" i="14"/>
  <c r="O102" i="14"/>
  <c r="Q102" i="14"/>
  <c r="V102" i="14"/>
  <c r="V103" i="14"/>
  <c r="G104" i="14"/>
  <c r="M104" i="14" s="1"/>
  <c r="I104" i="14"/>
  <c r="I103" i="14" s="1"/>
  <c r="K104" i="14"/>
  <c r="K103" i="14" s="1"/>
  <c r="O104" i="14"/>
  <c r="Q104" i="14"/>
  <c r="Q103" i="14" s="1"/>
  <c r="V104" i="14"/>
  <c r="G105" i="14"/>
  <c r="M105" i="14" s="1"/>
  <c r="I105" i="14"/>
  <c r="K105" i="14"/>
  <c r="O105" i="14"/>
  <c r="Q105" i="14"/>
  <c r="V105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O103" i="14" s="1"/>
  <c r="Q108" i="14"/>
  <c r="V108" i="14"/>
  <c r="G110" i="14"/>
  <c r="M110" i="14" s="1"/>
  <c r="I110" i="14"/>
  <c r="I109" i="14" s="1"/>
  <c r="K110" i="14"/>
  <c r="K109" i="14" s="1"/>
  <c r="O110" i="14"/>
  <c r="O109" i="14" s="1"/>
  <c r="Q110" i="14"/>
  <c r="V110" i="14"/>
  <c r="V109" i="14" s="1"/>
  <c r="G113" i="14"/>
  <c r="I113" i="14"/>
  <c r="K113" i="14"/>
  <c r="M113" i="14"/>
  <c r="O113" i="14"/>
  <c r="Q113" i="14"/>
  <c r="Q109" i="14" s="1"/>
  <c r="V113" i="14"/>
  <c r="G116" i="14"/>
  <c r="I116" i="14"/>
  <c r="K116" i="14"/>
  <c r="O116" i="14"/>
  <c r="Q116" i="14"/>
  <c r="V116" i="14"/>
  <c r="G119" i="14"/>
  <c r="M119" i="14" s="1"/>
  <c r="I119" i="14"/>
  <c r="K119" i="14"/>
  <c r="O119" i="14"/>
  <c r="Q119" i="14"/>
  <c r="V119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2" i="14"/>
  <c r="M132" i="14" s="1"/>
  <c r="I132" i="14"/>
  <c r="K132" i="14"/>
  <c r="K131" i="14" s="1"/>
  <c r="O132" i="14"/>
  <c r="Q132" i="14"/>
  <c r="Q131" i="14" s="1"/>
  <c r="V132" i="14"/>
  <c r="G134" i="14"/>
  <c r="I134" i="14"/>
  <c r="K134" i="14"/>
  <c r="O134" i="14"/>
  <c r="Q134" i="14"/>
  <c r="V134" i="14"/>
  <c r="V131" i="14" s="1"/>
  <c r="G136" i="14"/>
  <c r="M136" i="14" s="1"/>
  <c r="I136" i="14"/>
  <c r="I131" i="14" s="1"/>
  <c r="K136" i="14"/>
  <c r="O136" i="14"/>
  <c r="Q136" i="14"/>
  <c r="V136" i="14"/>
  <c r="G138" i="14"/>
  <c r="M138" i="14" s="1"/>
  <c r="I138" i="14"/>
  <c r="K138" i="14"/>
  <c r="O138" i="14"/>
  <c r="Q138" i="14"/>
  <c r="V138" i="14"/>
  <c r="G140" i="14"/>
  <c r="M140" i="14" s="1"/>
  <c r="I140" i="14"/>
  <c r="K140" i="14"/>
  <c r="O140" i="14"/>
  <c r="Q140" i="14"/>
  <c r="V140" i="14"/>
  <c r="G142" i="14"/>
  <c r="M142" i="14" s="1"/>
  <c r="I142" i="14"/>
  <c r="K142" i="14"/>
  <c r="O142" i="14"/>
  <c r="O131" i="14" s="1"/>
  <c r="Q142" i="14"/>
  <c r="V142" i="14"/>
  <c r="G143" i="14"/>
  <c r="I143" i="14"/>
  <c r="K143" i="14"/>
  <c r="M143" i="14"/>
  <c r="O143" i="14"/>
  <c r="Q143" i="14"/>
  <c r="V143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V147" i="14"/>
  <c r="G148" i="14"/>
  <c r="M148" i="14" s="1"/>
  <c r="I148" i="14"/>
  <c r="I147" i="14" s="1"/>
  <c r="K148" i="14"/>
  <c r="O148" i="14"/>
  <c r="O147" i="14" s="1"/>
  <c r="Q148" i="14"/>
  <c r="Q147" i="14" s="1"/>
  <c r="V148" i="14"/>
  <c r="G149" i="14"/>
  <c r="M149" i="14" s="1"/>
  <c r="I149" i="14"/>
  <c r="K149" i="14"/>
  <c r="K147" i="14" s="1"/>
  <c r="O149" i="14"/>
  <c r="Q149" i="14"/>
  <c r="V149" i="14"/>
  <c r="G152" i="14"/>
  <c r="I152" i="14"/>
  <c r="K152" i="14"/>
  <c r="M152" i="14"/>
  <c r="O152" i="14"/>
  <c r="Q152" i="14"/>
  <c r="V152" i="14"/>
  <c r="K155" i="14"/>
  <c r="G156" i="14"/>
  <c r="G155" i="14" s="1"/>
  <c r="I156" i="14"/>
  <c r="I155" i="14" s="1"/>
  <c r="K156" i="14"/>
  <c r="M156" i="14"/>
  <c r="M155" i="14" s="1"/>
  <c r="O156" i="14"/>
  <c r="Q156" i="14"/>
  <c r="Q155" i="14" s="1"/>
  <c r="V156" i="14"/>
  <c r="G159" i="14"/>
  <c r="M159" i="14" s="1"/>
  <c r="I159" i="14"/>
  <c r="K159" i="14"/>
  <c r="O159" i="14"/>
  <c r="O155" i="14" s="1"/>
  <c r="Q159" i="14"/>
  <c r="V159" i="14"/>
  <c r="V155" i="14" s="1"/>
  <c r="G162" i="14"/>
  <c r="I162" i="14"/>
  <c r="K162" i="14"/>
  <c r="M162" i="14"/>
  <c r="O162" i="14"/>
  <c r="Q162" i="14"/>
  <c r="V162" i="14"/>
  <c r="G164" i="14"/>
  <c r="M164" i="14" s="1"/>
  <c r="I164" i="14"/>
  <c r="K164" i="14"/>
  <c r="O164" i="14"/>
  <c r="Q164" i="14"/>
  <c r="V164" i="14"/>
  <c r="G168" i="14"/>
  <c r="M168" i="14" s="1"/>
  <c r="I168" i="14"/>
  <c r="K168" i="14"/>
  <c r="K167" i="14" s="1"/>
  <c r="O168" i="14"/>
  <c r="Q168" i="14"/>
  <c r="Q167" i="14" s="1"/>
  <c r="V168" i="14"/>
  <c r="V167" i="14" s="1"/>
  <c r="G169" i="14"/>
  <c r="I169" i="14"/>
  <c r="I167" i="14" s="1"/>
  <c r="K169" i="14"/>
  <c r="M169" i="14"/>
  <c r="O169" i="14"/>
  <c r="Q169" i="14"/>
  <c r="V169" i="14"/>
  <c r="G170" i="14"/>
  <c r="M170" i="14" s="1"/>
  <c r="I170" i="14"/>
  <c r="K170" i="14"/>
  <c r="O170" i="14"/>
  <c r="O167" i="14" s="1"/>
  <c r="Q170" i="14"/>
  <c r="V170" i="14"/>
  <c r="G171" i="14"/>
  <c r="I171" i="14"/>
  <c r="K171" i="14"/>
  <c r="M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I173" i="14"/>
  <c r="K173" i="14"/>
  <c r="M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4" i="14"/>
  <c r="I184" i="14"/>
  <c r="K184" i="14"/>
  <c r="M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I188" i="14"/>
  <c r="K188" i="14"/>
  <c r="M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I190" i="14"/>
  <c r="K190" i="14"/>
  <c r="M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I192" i="14"/>
  <c r="K192" i="14"/>
  <c r="M192" i="14"/>
  <c r="O192" i="14"/>
  <c r="Q192" i="14"/>
  <c r="V192" i="14"/>
  <c r="G194" i="14"/>
  <c r="M194" i="14" s="1"/>
  <c r="I194" i="14"/>
  <c r="I193" i="14" s="1"/>
  <c r="K194" i="14"/>
  <c r="O194" i="14"/>
  <c r="O193" i="14" s="1"/>
  <c r="Q194" i="14"/>
  <c r="Q193" i="14" s="1"/>
  <c r="V194" i="14"/>
  <c r="G195" i="14"/>
  <c r="M195" i="14" s="1"/>
  <c r="I195" i="14"/>
  <c r="K195" i="14"/>
  <c r="K193" i="14" s="1"/>
  <c r="O195" i="14"/>
  <c r="Q195" i="14"/>
  <c r="V195" i="14"/>
  <c r="G196" i="14"/>
  <c r="I196" i="14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V193" i="14" s="1"/>
  <c r="G200" i="14"/>
  <c r="I200" i="14"/>
  <c r="K200" i="14"/>
  <c r="M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I202" i="14"/>
  <c r="K202" i="14"/>
  <c r="M202" i="14"/>
  <c r="O202" i="14"/>
  <c r="Q202" i="14"/>
  <c r="V202" i="14"/>
  <c r="AF204" i="14"/>
  <c r="G42" i="1" s="1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O31" i="13"/>
  <c r="G32" i="13"/>
  <c r="M32" i="13" s="1"/>
  <c r="I32" i="13"/>
  <c r="I31" i="13" s="1"/>
  <c r="K32" i="13"/>
  <c r="K31" i="13" s="1"/>
  <c r="O32" i="13"/>
  <c r="Q32" i="13"/>
  <c r="Q31" i="13" s="1"/>
  <c r="V32" i="13"/>
  <c r="V31" i="13" s="1"/>
  <c r="G36" i="13"/>
  <c r="M36" i="13" s="1"/>
  <c r="I36" i="13"/>
  <c r="K36" i="13"/>
  <c r="O36" i="13"/>
  <c r="Q36" i="13"/>
  <c r="V36" i="13"/>
  <c r="G39" i="13"/>
  <c r="M39" i="13" s="1"/>
  <c r="I39" i="13"/>
  <c r="I38" i="13" s="1"/>
  <c r="K39" i="13"/>
  <c r="K38" i="13" s="1"/>
  <c r="O39" i="13"/>
  <c r="O38" i="13" s="1"/>
  <c r="Q39" i="13"/>
  <c r="Q38" i="13" s="1"/>
  <c r="V39" i="13"/>
  <c r="V38" i="13" s="1"/>
  <c r="G40" i="13"/>
  <c r="I40" i="13"/>
  <c r="K40" i="13"/>
  <c r="M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6" i="13"/>
  <c r="M46" i="13" s="1"/>
  <c r="I46" i="13"/>
  <c r="K46" i="13"/>
  <c r="O46" i="13"/>
  <c r="Q46" i="13"/>
  <c r="V46" i="13"/>
  <c r="G54" i="13"/>
  <c r="M54" i="13" s="1"/>
  <c r="I54" i="13"/>
  <c r="K54" i="13"/>
  <c r="O54" i="13"/>
  <c r="Q54" i="13"/>
  <c r="V54" i="13"/>
  <c r="K56" i="13"/>
  <c r="Q56" i="13"/>
  <c r="V56" i="13"/>
  <c r="G57" i="13"/>
  <c r="G56" i="13" s="1"/>
  <c r="I57" i="13"/>
  <c r="I56" i="13" s="1"/>
  <c r="K57" i="13"/>
  <c r="O57" i="13"/>
  <c r="O56" i="13" s="1"/>
  <c r="Q57" i="13"/>
  <c r="V57" i="13"/>
  <c r="G59" i="13"/>
  <c r="I59" i="13"/>
  <c r="K59" i="13"/>
  <c r="K58" i="13" s="1"/>
  <c r="M59" i="13"/>
  <c r="O59" i="13"/>
  <c r="Q59" i="13"/>
  <c r="Q58" i="13" s="1"/>
  <c r="V59" i="13"/>
  <c r="V58" i="13" s="1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I58" i="13" s="1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O58" i="13" s="1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2" i="13"/>
  <c r="M72" i="13" s="1"/>
  <c r="I72" i="13"/>
  <c r="K72" i="13"/>
  <c r="K71" i="13" s="1"/>
  <c r="O72" i="13"/>
  <c r="O71" i="13" s="1"/>
  <c r="Q72" i="13"/>
  <c r="V72" i="13"/>
  <c r="V71" i="13" s="1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Q71" i="13" s="1"/>
  <c r="V75" i="13"/>
  <c r="G76" i="13"/>
  <c r="M76" i="13" s="1"/>
  <c r="I76" i="13"/>
  <c r="K76" i="13"/>
  <c r="O76" i="13"/>
  <c r="Q76" i="13"/>
  <c r="V76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5" i="13"/>
  <c r="M85" i="13" s="1"/>
  <c r="I85" i="13"/>
  <c r="I71" i="13" s="1"/>
  <c r="K85" i="13"/>
  <c r="O85" i="13"/>
  <c r="Q85" i="13"/>
  <c r="V85" i="13"/>
  <c r="G99" i="13"/>
  <c r="M99" i="13" s="1"/>
  <c r="I99" i="13"/>
  <c r="K99" i="13"/>
  <c r="O99" i="13"/>
  <c r="Q99" i="13"/>
  <c r="V99" i="13"/>
  <c r="G101" i="13"/>
  <c r="M101" i="13" s="1"/>
  <c r="I101" i="13"/>
  <c r="I100" i="13" s="1"/>
  <c r="K101" i="13"/>
  <c r="K100" i="13" s="1"/>
  <c r="O101" i="13"/>
  <c r="O100" i="13" s="1"/>
  <c r="Q101" i="13"/>
  <c r="Q100" i="13" s="1"/>
  <c r="V101" i="13"/>
  <c r="V100" i="13" s="1"/>
  <c r="G104" i="13"/>
  <c r="M104" i="13" s="1"/>
  <c r="I104" i="13"/>
  <c r="K104" i="13"/>
  <c r="O104" i="13"/>
  <c r="Q104" i="13"/>
  <c r="V104" i="13"/>
  <c r="G107" i="13"/>
  <c r="I107" i="13"/>
  <c r="K107" i="13"/>
  <c r="M107" i="13"/>
  <c r="O107" i="13"/>
  <c r="Q107" i="13"/>
  <c r="V107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3" i="13"/>
  <c r="I123" i="13"/>
  <c r="K123" i="13"/>
  <c r="K122" i="13" s="1"/>
  <c r="M123" i="13"/>
  <c r="O123" i="13"/>
  <c r="Q123" i="13"/>
  <c r="Q122" i="13" s="1"/>
  <c r="V123" i="13"/>
  <c r="V122" i="13" s="1"/>
  <c r="G125" i="13"/>
  <c r="M125" i="13" s="1"/>
  <c r="I125" i="13"/>
  <c r="K125" i="13"/>
  <c r="O125" i="13"/>
  <c r="Q125" i="13"/>
  <c r="V125" i="13"/>
  <c r="G127" i="13"/>
  <c r="M127" i="13" s="1"/>
  <c r="I127" i="13"/>
  <c r="K127" i="13"/>
  <c r="O127" i="13"/>
  <c r="O122" i="13" s="1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I122" i="13" s="1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K137" i="13"/>
  <c r="G138" i="13"/>
  <c r="I138" i="13"/>
  <c r="K138" i="13"/>
  <c r="M138" i="13"/>
  <c r="O138" i="13"/>
  <c r="O137" i="13" s="1"/>
  <c r="Q138" i="13"/>
  <c r="V138" i="13"/>
  <c r="V137" i="13" s="1"/>
  <c r="G141" i="13"/>
  <c r="M141" i="13" s="1"/>
  <c r="I141" i="13"/>
  <c r="K141" i="13"/>
  <c r="O141" i="13"/>
  <c r="Q141" i="13"/>
  <c r="V141" i="13"/>
  <c r="G145" i="13"/>
  <c r="I145" i="13"/>
  <c r="K145" i="13"/>
  <c r="O145" i="13"/>
  <c r="Q145" i="13"/>
  <c r="Q137" i="13" s="1"/>
  <c r="V145" i="13"/>
  <c r="G148" i="13"/>
  <c r="M148" i="13" s="1"/>
  <c r="I148" i="13"/>
  <c r="I137" i="13" s="1"/>
  <c r="K148" i="13"/>
  <c r="O148" i="13"/>
  <c r="Q148" i="13"/>
  <c r="V148" i="13"/>
  <c r="G152" i="13"/>
  <c r="M152" i="13" s="1"/>
  <c r="I152" i="13"/>
  <c r="I151" i="13" s="1"/>
  <c r="K152" i="13"/>
  <c r="O152" i="13"/>
  <c r="O151" i="13" s="1"/>
  <c r="Q152" i="13"/>
  <c r="V152" i="13"/>
  <c r="G155" i="13"/>
  <c r="M155" i="13" s="1"/>
  <c r="I155" i="13"/>
  <c r="K155" i="13"/>
  <c r="O155" i="13"/>
  <c r="Q155" i="13"/>
  <c r="V155" i="13"/>
  <c r="G158" i="13"/>
  <c r="I158" i="13"/>
  <c r="K158" i="13"/>
  <c r="K151" i="13" s="1"/>
  <c r="M158" i="13"/>
  <c r="O158" i="13"/>
  <c r="Q158" i="13"/>
  <c r="Q151" i="13" s="1"/>
  <c r="V158" i="13"/>
  <c r="G160" i="13"/>
  <c r="I160" i="13"/>
  <c r="K160" i="13"/>
  <c r="M160" i="13"/>
  <c r="O160" i="13"/>
  <c r="Q160" i="13"/>
  <c r="V160" i="13"/>
  <c r="V151" i="13" s="1"/>
  <c r="G164" i="13"/>
  <c r="I164" i="13"/>
  <c r="I163" i="13" s="1"/>
  <c r="K164" i="13"/>
  <c r="O164" i="13"/>
  <c r="Q164" i="13"/>
  <c r="Q163" i="13" s="1"/>
  <c r="V164" i="13"/>
  <c r="V163" i="13" s="1"/>
  <c r="G165" i="13"/>
  <c r="M165" i="13" s="1"/>
  <c r="I165" i="13"/>
  <c r="K165" i="13"/>
  <c r="O165" i="13"/>
  <c r="Q165" i="13"/>
  <c r="V165" i="13"/>
  <c r="G166" i="13"/>
  <c r="M166" i="13" s="1"/>
  <c r="I166" i="13"/>
  <c r="K166" i="13"/>
  <c r="K163" i="13" s="1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O163" i="13" s="1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80" i="13"/>
  <c r="I180" i="13"/>
  <c r="K180" i="13"/>
  <c r="M180" i="13"/>
  <c r="O180" i="13"/>
  <c r="Q180" i="13"/>
  <c r="V180" i="13"/>
  <c r="G181" i="13"/>
  <c r="I181" i="13"/>
  <c r="K181" i="13"/>
  <c r="M181" i="13"/>
  <c r="O181" i="13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I188" i="13"/>
  <c r="K188" i="13"/>
  <c r="M188" i="13"/>
  <c r="O188" i="13"/>
  <c r="Q188" i="13"/>
  <c r="V188" i="13"/>
  <c r="G190" i="13"/>
  <c r="G189" i="13" s="1"/>
  <c r="I190" i="13"/>
  <c r="K190" i="13"/>
  <c r="O190" i="13"/>
  <c r="O189" i="13" s="1"/>
  <c r="Q190" i="13"/>
  <c r="Q189" i="13" s="1"/>
  <c r="V190" i="13"/>
  <c r="G191" i="13"/>
  <c r="M191" i="13" s="1"/>
  <c r="I191" i="13"/>
  <c r="K191" i="13"/>
  <c r="O191" i="13"/>
  <c r="Q191" i="13"/>
  <c r="V191" i="13"/>
  <c r="G192" i="13"/>
  <c r="M192" i="13" s="1"/>
  <c r="I192" i="13"/>
  <c r="I189" i="13" s="1"/>
  <c r="K192" i="13"/>
  <c r="O192" i="13"/>
  <c r="Q192" i="13"/>
  <c r="V192" i="13"/>
  <c r="V189" i="13" s="1"/>
  <c r="G193" i="13"/>
  <c r="M193" i="13" s="1"/>
  <c r="I193" i="13"/>
  <c r="K193" i="13"/>
  <c r="K189" i="13" s="1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I196" i="13"/>
  <c r="K196" i="13"/>
  <c r="M196" i="13"/>
  <c r="O196" i="13"/>
  <c r="Q196" i="13"/>
  <c r="V196" i="13"/>
  <c r="G197" i="13"/>
  <c r="I197" i="13"/>
  <c r="K197" i="13"/>
  <c r="M197" i="13"/>
  <c r="O197" i="13"/>
  <c r="Q197" i="13"/>
  <c r="V197" i="13"/>
  <c r="AF199" i="13"/>
  <c r="G41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4" i="12"/>
  <c r="I14" i="12"/>
  <c r="I13" i="12" s="1"/>
  <c r="K14" i="12"/>
  <c r="M14" i="12"/>
  <c r="O14" i="12"/>
  <c r="Q14" i="12"/>
  <c r="Q13" i="12" s="1"/>
  <c r="V14" i="12"/>
  <c r="V13" i="12" s="1"/>
  <c r="G17" i="12"/>
  <c r="M17" i="12" s="1"/>
  <c r="I17" i="12"/>
  <c r="K17" i="12"/>
  <c r="K13" i="12" s="1"/>
  <c r="O17" i="12"/>
  <c r="Q17" i="12"/>
  <c r="V17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O13" i="12" s="1"/>
  <c r="Q26" i="12"/>
  <c r="V26" i="12"/>
  <c r="G40" i="12"/>
  <c r="M40" i="12" s="1"/>
  <c r="I40" i="12"/>
  <c r="K40" i="12"/>
  <c r="O40" i="12"/>
  <c r="Q40" i="12"/>
  <c r="V40" i="12"/>
  <c r="V44" i="12"/>
  <c r="G45" i="12"/>
  <c r="G44" i="12" s="1"/>
  <c r="I54" i="1" s="1"/>
  <c r="I45" i="12"/>
  <c r="I44" i="12" s="1"/>
  <c r="K45" i="12"/>
  <c r="O45" i="12"/>
  <c r="O44" i="12" s="1"/>
  <c r="Q45" i="12"/>
  <c r="Q44" i="12" s="1"/>
  <c r="V45" i="12"/>
  <c r="G49" i="12"/>
  <c r="M49" i="12" s="1"/>
  <c r="I49" i="12"/>
  <c r="K49" i="12"/>
  <c r="K44" i="12" s="1"/>
  <c r="O49" i="12"/>
  <c r="Q49" i="12"/>
  <c r="V49" i="12"/>
  <c r="G53" i="12"/>
  <c r="I53" i="12"/>
  <c r="K53" i="12"/>
  <c r="M53" i="12"/>
  <c r="O53" i="12"/>
  <c r="Q53" i="12"/>
  <c r="V53" i="12"/>
  <c r="K57" i="12"/>
  <c r="O57" i="12"/>
  <c r="G58" i="12"/>
  <c r="I58" i="12"/>
  <c r="I57" i="12" s="1"/>
  <c r="K58" i="12"/>
  <c r="M58" i="12"/>
  <c r="O58" i="12"/>
  <c r="Q58" i="12"/>
  <c r="Q57" i="12" s="1"/>
  <c r="V58" i="12"/>
  <c r="G64" i="12"/>
  <c r="I64" i="12"/>
  <c r="K64" i="12"/>
  <c r="O64" i="12"/>
  <c r="Q64" i="12"/>
  <c r="V64" i="12"/>
  <c r="V57" i="12" s="1"/>
  <c r="G68" i="12"/>
  <c r="M68" i="12" s="1"/>
  <c r="I68" i="12"/>
  <c r="I67" i="12" s="1"/>
  <c r="K68" i="12"/>
  <c r="K67" i="12" s="1"/>
  <c r="O68" i="12"/>
  <c r="O67" i="12" s="1"/>
  <c r="Q68" i="12"/>
  <c r="V68" i="12"/>
  <c r="V67" i="12" s="1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2" i="12"/>
  <c r="M72" i="12" s="1"/>
  <c r="I72" i="12"/>
  <c r="K72" i="12"/>
  <c r="O72" i="12"/>
  <c r="Q72" i="12"/>
  <c r="Q67" i="12" s="1"/>
  <c r="V72" i="12"/>
  <c r="G73" i="12"/>
  <c r="M73" i="12" s="1"/>
  <c r="I73" i="12"/>
  <c r="K73" i="12"/>
  <c r="O73" i="12"/>
  <c r="Q73" i="12"/>
  <c r="V73" i="12"/>
  <c r="G79" i="12"/>
  <c r="M79" i="12" s="1"/>
  <c r="I79" i="12"/>
  <c r="K79" i="12"/>
  <c r="O79" i="12"/>
  <c r="Q79" i="12"/>
  <c r="V79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I98" i="12"/>
  <c r="Q98" i="12"/>
  <c r="G99" i="12"/>
  <c r="G98" i="12" s="1"/>
  <c r="I99" i="12"/>
  <c r="K99" i="12"/>
  <c r="K98" i="12" s="1"/>
  <c r="M99" i="12"/>
  <c r="M98" i="12" s="1"/>
  <c r="O99" i="12"/>
  <c r="O98" i="12" s="1"/>
  <c r="Q99" i="12"/>
  <c r="V99" i="12"/>
  <c r="V98" i="12" s="1"/>
  <c r="I100" i="12"/>
  <c r="G101" i="12"/>
  <c r="G100" i="12" s="1"/>
  <c r="I58" i="1" s="1"/>
  <c r="I101" i="12"/>
  <c r="K101" i="12"/>
  <c r="K100" i="12" s="1"/>
  <c r="O101" i="12"/>
  <c r="O100" i="12" s="1"/>
  <c r="Q101" i="12"/>
  <c r="Q100" i="12" s="1"/>
  <c r="V101" i="12"/>
  <c r="V100" i="12" s="1"/>
  <c r="G105" i="12"/>
  <c r="I105" i="12"/>
  <c r="K105" i="12"/>
  <c r="M105" i="12"/>
  <c r="O105" i="12"/>
  <c r="Q105" i="12"/>
  <c r="V105" i="12"/>
  <c r="G107" i="12"/>
  <c r="M107" i="12" s="1"/>
  <c r="I107" i="12"/>
  <c r="K107" i="12"/>
  <c r="O107" i="12"/>
  <c r="Q107" i="12"/>
  <c r="V107" i="12"/>
  <c r="Q108" i="12"/>
  <c r="G109" i="12"/>
  <c r="M109" i="12" s="1"/>
  <c r="M108" i="12" s="1"/>
  <c r="I109" i="12"/>
  <c r="I108" i="12" s="1"/>
  <c r="K109" i="12"/>
  <c r="K108" i="12" s="1"/>
  <c r="O109" i="12"/>
  <c r="O108" i="12" s="1"/>
  <c r="Q109" i="12"/>
  <c r="V109" i="12"/>
  <c r="V108" i="12" s="1"/>
  <c r="I110" i="12"/>
  <c r="G111" i="12"/>
  <c r="I111" i="12"/>
  <c r="K111" i="12"/>
  <c r="K110" i="12" s="1"/>
  <c r="O111" i="12"/>
  <c r="O110" i="12" s="1"/>
  <c r="Q111" i="12"/>
  <c r="V111" i="12"/>
  <c r="V110" i="12" s="1"/>
  <c r="G112" i="12"/>
  <c r="M112" i="12" s="1"/>
  <c r="I112" i="12"/>
  <c r="K112" i="12"/>
  <c r="O112" i="12"/>
  <c r="Q112" i="12"/>
  <c r="Q110" i="12" s="1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7" i="12"/>
  <c r="M117" i="12" s="1"/>
  <c r="I117" i="12"/>
  <c r="I116" i="12" s="1"/>
  <c r="K117" i="12"/>
  <c r="K116" i="12" s="1"/>
  <c r="O117" i="12"/>
  <c r="O116" i="12" s="1"/>
  <c r="Q117" i="12"/>
  <c r="V117" i="12"/>
  <c r="V116" i="12" s="1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Q116" i="12" s="1"/>
  <c r="V121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5" i="12"/>
  <c r="M125" i="12" s="1"/>
  <c r="I125" i="12"/>
  <c r="I124" i="12" s="1"/>
  <c r="K125" i="12"/>
  <c r="K124" i="12" s="1"/>
  <c r="O125" i="12"/>
  <c r="O124" i="12" s="1"/>
  <c r="Q125" i="12"/>
  <c r="V125" i="12"/>
  <c r="V124" i="12" s="1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Q124" i="12" s="1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I151" i="12"/>
  <c r="G152" i="12"/>
  <c r="I152" i="12"/>
  <c r="K152" i="12"/>
  <c r="K151" i="12" s="1"/>
  <c r="O152" i="12"/>
  <c r="O151" i="12" s="1"/>
  <c r="Q152" i="12"/>
  <c r="V152" i="12"/>
  <c r="V151" i="12" s="1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Q151" i="12" s="1"/>
  <c r="V154" i="12"/>
  <c r="G156" i="12"/>
  <c r="I156" i="12"/>
  <c r="K156" i="12"/>
  <c r="K155" i="12" s="1"/>
  <c r="O156" i="12"/>
  <c r="O155" i="12" s="1"/>
  <c r="Q156" i="12"/>
  <c r="V156" i="12"/>
  <c r="V155" i="12" s="1"/>
  <c r="G158" i="12"/>
  <c r="M158" i="12" s="1"/>
  <c r="I158" i="12"/>
  <c r="K158" i="12"/>
  <c r="O158" i="12"/>
  <c r="Q158" i="12"/>
  <c r="V158" i="12"/>
  <c r="G160" i="12"/>
  <c r="M160" i="12" s="1"/>
  <c r="I160" i="12"/>
  <c r="I155" i="12" s="1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Q155" i="12" s="1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8" i="12"/>
  <c r="M168" i="12" s="1"/>
  <c r="I168" i="12"/>
  <c r="I167" i="12" s="1"/>
  <c r="K168" i="12"/>
  <c r="K167" i="12" s="1"/>
  <c r="O168" i="12"/>
  <c r="O167" i="12" s="1"/>
  <c r="Q168" i="12"/>
  <c r="V168" i="12"/>
  <c r="V167" i="12" s="1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Q167" i="12" s="1"/>
  <c r="V172" i="12"/>
  <c r="G173" i="12"/>
  <c r="I173" i="12"/>
  <c r="K173" i="12"/>
  <c r="M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I177" i="12"/>
  <c r="K177" i="12"/>
  <c r="M177" i="12"/>
  <c r="O177" i="12"/>
  <c r="Q177" i="12"/>
  <c r="V177" i="12"/>
  <c r="G178" i="12"/>
  <c r="I178" i="12"/>
  <c r="K178" i="12"/>
  <c r="M178" i="12"/>
  <c r="O178" i="12"/>
  <c r="Q178" i="12"/>
  <c r="V178" i="12"/>
  <c r="G192" i="12"/>
  <c r="I192" i="12"/>
  <c r="K192" i="12"/>
  <c r="M192" i="12"/>
  <c r="O192" i="12"/>
  <c r="Q192" i="12"/>
  <c r="V192" i="12"/>
  <c r="G194" i="12"/>
  <c r="M194" i="12" s="1"/>
  <c r="I194" i="12"/>
  <c r="I193" i="12" s="1"/>
  <c r="K194" i="12"/>
  <c r="O194" i="12"/>
  <c r="Q194" i="12"/>
  <c r="Q193" i="12" s="1"/>
  <c r="V194" i="12"/>
  <c r="V193" i="12" s="1"/>
  <c r="G196" i="12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I202" i="12"/>
  <c r="K202" i="12"/>
  <c r="K193" i="12" s="1"/>
  <c r="M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O193" i="12" s="1"/>
  <c r="Q206" i="12"/>
  <c r="V206" i="12"/>
  <c r="G208" i="12"/>
  <c r="M208" i="12" s="1"/>
  <c r="I208" i="12"/>
  <c r="K208" i="12"/>
  <c r="O208" i="12"/>
  <c r="Q208" i="12"/>
  <c r="V208" i="12"/>
  <c r="G210" i="12"/>
  <c r="I210" i="12"/>
  <c r="K210" i="12"/>
  <c r="K209" i="12" s="1"/>
  <c r="O210" i="12"/>
  <c r="O209" i="12" s="1"/>
  <c r="Q210" i="12"/>
  <c r="V210" i="12"/>
  <c r="V209" i="12" s="1"/>
  <c r="G215" i="12"/>
  <c r="M215" i="12" s="1"/>
  <c r="I215" i="12"/>
  <c r="I209" i="12" s="1"/>
  <c r="K215" i="12"/>
  <c r="O215" i="12"/>
  <c r="Q215" i="12"/>
  <c r="V215" i="12"/>
  <c r="G220" i="12"/>
  <c r="M220" i="12" s="1"/>
  <c r="I220" i="12"/>
  <c r="K220" i="12"/>
  <c r="O220" i="12"/>
  <c r="Q220" i="12"/>
  <c r="V220" i="12"/>
  <c r="G225" i="12"/>
  <c r="M225" i="12" s="1"/>
  <c r="I225" i="12"/>
  <c r="K225" i="12"/>
  <c r="O225" i="12"/>
  <c r="Q225" i="12"/>
  <c r="V225" i="12"/>
  <c r="G228" i="12"/>
  <c r="M228" i="12" s="1"/>
  <c r="I228" i="12"/>
  <c r="K228" i="12"/>
  <c r="O228" i="12"/>
  <c r="Q228" i="12"/>
  <c r="V228" i="12"/>
  <c r="G231" i="12"/>
  <c r="I231" i="12"/>
  <c r="K231" i="12"/>
  <c r="M231" i="12"/>
  <c r="O231" i="12"/>
  <c r="Q231" i="12"/>
  <c r="V231" i="12"/>
  <c r="G234" i="12"/>
  <c r="M234" i="12" s="1"/>
  <c r="I234" i="12"/>
  <c r="K234" i="12"/>
  <c r="O234" i="12"/>
  <c r="Q234" i="12"/>
  <c r="Q209" i="12" s="1"/>
  <c r="V234" i="12"/>
  <c r="G235" i="12"/>
  <c r="I235" i="12"/>
  <c r="K235" i="12"/>
  <c r="M235" i="12"/>
  <c r="O235" i="12"/>
  <c r="Q235" i="12"/>
  <c r="V235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6" i="12"/>
  <c r="M246" i="12" s="1"/>
  <c r="I246" i="12"/>
  <c r="I245" i="12" s="1"/>
  <c r="K246" i="12"/>
  <c r="K245" i="12" s="1"/>
  <c r="O246" i="12"/>
  <c r="Q246" i="12"/>
  <c r="Q245" i="12" s="1"/>
  <c r="V246" i="12"/>
  <c r="G250" i="12"/>
  <c r="I250" i="12"/>
  <c r="K250" i="12"/>
  <c r="M250" i="12"/>
  <c r="O250" i="12"/>
  <c r="O245" i="12" s="1"/>
  <c r="Q250" i="12"/>
  <c r="V250" i="12"/>
  <c r="V245" i="12" s="1"/>
  <c r="G254" i="12"/>
  <c r="I254" i="12"/>
  <c r="K254" i="12"/>
  <c r="M254" i="12"/>
  <c r="O254" i="12"/>
  <c r="Q254" i="12"/>
  <c r="V254" i="12"/>
  <c r="G258" i="12"/>
  <c r="M258" i="12" s="1"/>
  <c r="I258" i="12"/>
  <c r="K258" i="12"/>
  <c r="O258" i="12"/>
  <c r="Q258" i="12"/>
  <c r="V258" i="12"/>
  <c r="G262" i="12"/>
  <c r="M262" i="12" s="1"/>
  <c r="I262" i="12"/>
  <c r="K262" i="12"/>
  <c r="O262" i="12"/>
  <c r="Q262" i="12"/>
  <c r="V262" i="12"/>
  <c r="G266" i="12"/>
  <c r="M266" i="12" s="1"/>
  <c r="I266" i="12"/>
  <c r="K266" i="12"/>
  <c r="O266" i="12"/>
  <c r="Q266" i="12"/>
  <c r="V266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I272" i="12"/>
  <c r="G273" i="12"/>
  <c r="I273" i="12"/>
  <c r="K273" i="12"/>
  <c r="K272" i="12" s="1"/>
  <c r="O273" i="12"/>
  <c r="O272" i="12" s="1"/>
  <c r="Q273" i="12"/>
  <c r="V273" i="12"/>
  <c r="V272" i="12" s="1"/>
  <c r="G276" i="12"/>
  <c r="M276" i="12" s="1"/>
  <c r="I276" i="12"/>
  <c r="K276" i="12"/>
  <c r="O276" i="12"/>
  <c r="Q276" i="12"/>
  <c r="Q272" i="12" s="1"/>
  <c r="V276" i="12"/>
  <c r="G277" i="12"/>
  <c r="M277" i="12" s="1"/>
  <c r="I277" i="12"/>
  <c r="K277" i="12"/>
  <c r="O277" i="12"/>
  <c r="Q277" i="12"/>
  <c r="V277" i="12"/>
  <c r="G282" i="12"/>
  <c r="I282" i="12"/>
  <c r="K282" i="12"/>
  <c r="M282" i="12"/>
  <c r="O282" i="12"/>
  <c r="Q282" i="12"/>
  <c r="V282" i="12"/>
  <c r="V285" i="12"/>
  <c r="G286" i="12"/>
  <c r="G285" i="12" s="1"/>
  <c r="I286" i="12"/>
  <c r="I285" i="12" s="1"/>
  <c r="K286" i="12"/>
  <c r="O286" i="12"/>
  <c r="Q286" i="12"/>
  <c r="Q285" i="12" s="1"/>
  <c r="V286" i="12"/>
  <c r="G289" i="12"/>
  <c r="M289" i="12" s="1"/>
  <c r="I289" i="12"/>
  <c r="K289" i="12"/>
  <c r="K285" i="12" s="1"/>
  <c r="O289" i="12"/>
  <c r="O285" i="12" s="1"/>
  <c r="Q289" i="12"/>
  <c r="V289" i="12"/>
  <c r="G292" i="12"/>
  <c r="I292" i="12"/>
  <c r="K292" i="12"/>
  <c r="M292" i="12"/>
  <c r="O292" i="12"/>
  <c r="Q292" i="12"/>
  <c r="V292" i="12"/>
  <c r="G294" i="12"/>
  <c r="M294" i="12" s="1"/>
  <c r="I294" i="12"/>
  <c r="K294" i="12"/>
  <c r="O294" i="12"/>
  <c r="Q294" i="12"/>
  <c r="V294" i="12"/>
  <c r="G298" i="12"/>
  <c r="G297" i="12" s="1"/>
  <c r="I298" i="12"/>
  <c r="K298" i="12"/>
  <c r="K297" i="12" s="1"/>
  <c r="O298" i="12"/>
  <c r="O297" i="12" s="1"/>
  <c r="Q298" i="12"/>
  <c r="Q297" i="12" s="1"/>
  <c r="V298" i="12"/>
  <c r="V297" i="12" s="1"/>
  <c r="G300" i="12"/>
  <c r="M300" i="12" s="1"/>
  <c r="I300" i="12"/>
  <c r="I297" i="12" s="1"/>
  <c r="K300" i="12"/>
  <c r="O300" i="12"/>
  <c r="Q300" i="12"/>
  <c r="V300" i="12"/>
  <c r="G302" i="12"/>
  <c r="G301" i="12" s="1"/>
  <c r="I302" i="12"/>
  <c r="I301" i="12" s="1"/>
  <c r="K302" i="12"/>
  <c r="O302" i="12"/>
  <c r="Q302" i="12"/>
  <c r="Q301" i="12" s="1"/>
  <c r="V302" i="12"/>
  <c r="G303" i="12"/>
  <c r="M303" i="12" s="1"/>
  <c r="I303" i="12"/>
  <c r="K303" i="12"/>
  <c r="K301" i="12" s="1"/>
  <c r="O303" i="12"/>
  <c r="Q303" i="12"/>
  <c r="V303" i="12"/>
  <c r="G304" i="12"/>
  <c r="I304" i="12"/>
  <c r="K304" i="12"/>
  <c r="M304" i="12"/>
  <c r="O304" i="12"/>
  <c r="Q304" i="12"/>
  <c r="V304" i="12"/>
  <c r="G305" i="12"/>
  <c r="I305" i="12"/>
  <c r="K305" i="12"/>
  <c r="M305" i="12"/>
  <c r="O305" i="12"/>
  <c r="O301" i="12" s="1"/>
  <c r="Q305" i="12"/>
  <c r="V305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V301" i="12" s="1"/>
  <c r="G310" i="12"/>
  <c r="M310" i="12" s="1"/>
  <c r="I310" i="12"/>
  <c r="K310" i="12"/>
  <c r="O310" i="12"/>
  <c r="Q310" i="12"/>
  <c r="V310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I314" i="12"/>
  <c r="K314" i="12"/>
  <c r="M314" i="12"/>
  <c r="O314" i="12"/>
  <c r="Q314" i="12"/>
  <c r="V314" i="12"/>
  <c r="G315" i="12"/>
  <c r="I315" i="12"/>
  <c r="K315" i="12"/>
  <c r="M315" i="12"/>
  <c r="O315" i="12"/>
  <c r="Q315" i="12"/>
  <c r="V315" i="12"/>
  <c r="G319" i="12"/>
  <c r="I319" i="12"/>
  <c r="K319" i="12"/>
  <c r="M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I323" i="12"/>
  <c r="K323" i="12"/>
  <c r="M323" i="12"/>
  <c r="O323" i="12"/>
  <c r="Q323" i="12"/>
  <c r="V323" i="12"/>
  <c r="G324" i="12"/>
  <c r="I324" i="12"/>
  <c r="K324" i="12"/>
  <c r="M324" i="12"/>
  <c r="O324" i="12"/>
  <c r="Q324" i="12"/>
  <c r="V324" i="12"/>
  <c r="G325" i="12"/>
  <c r="I325" i="12"/>
  <c r="K325" i="12"/>
  <c r="M325" i="12"/>
  <c r="O325" i="12"/>
  <c r="Q325" i="12"/>
  <c r="V325" i="12"/>
  <c r="G326" i="12"/>
  <c r="I326" i="12"/>
  <c r="K326" i="12"/>
  <c r="M326" i="12"/>
  <c r="O326" i="12"/>
  <c r="Q326" i="12"/>
  <c r="V326" i="12"/>
  <c r="G327" i="12"/>
  <c r="M327" i="12" s="1"/>
  <c r="I327" i="12"/>
  <c r="K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M329" i="12" s="1"/>
  <c r="I329" i="12"/>
  <c r="K329" i="12"/>
  <c r="O329" i="12"/>
  <c r="Q329" i="12"/>
  <c r="V329" i="12"/>
  <c r="V330" i="12"/>
  <c r="G331" i="12"/>
  <c r="G330" i="12" s="1"/>
  <c r="I74" i="1" s="1"/>
  <c r="I331" i="12"/>
  <c r="I330" i="12" s="1"/>
  <c r="K331" i="12"/>
  <c r="K330" i="12" s="1"/>
  <c r="M331" i="12"/>
  <c r="M330" i="12" s="1"/>
  <c r="O331" i="12"/>
  <c r="Q331" i="12"/>
  <c r="Q330" i="12" s="1"/>
  <c r="V331" i="12"/>
  <c r="G332" i="12"/>
  <c r="I332" i="12"/>
  <c r="K332" i="12"/>
  <c r="M332" i="12"/>
  <c r="O332" i="12"/>
  <c r="O330" i="12" s="1"/>
  <c r="Q332" i="12"/>
  <c r="V332" i="12"/>
  <c r="G334" i="12"/>
  <c r="I334" i="12"/>
  <c r="K334" i="12"/>
  <c r="K333" i="12" s="1"/>
  <c r="M334" i="12"/>
  <c r="O334" i="12"/>
  <c r="O333" i="12" s="1"/>
  <c r="Q334" i="12"/>
  <c r="Q333" i="12" s="1"/>
  <c r="V334" i="12"/>
  <c r="V333" i="12" s="1"/>
  <c r="G335" i="12"/>
  <c r="I335" i="12"/>
  <c r="K335" i="12"/>
  <c r="M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I333" i="12" s="1"/>
  <c r="K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I339" i="12"/>
  <c r="K339" i="12"/>
  <c r="M339" i="12"/>
  <c r="O339" i="12"/>
  <c r="Q339" i="12"/>
  <c r="V339" i="12"/>
  <c r="G340" i="12"/>
  <c r="I340" i="12"/>
  <c r="K340" i="12"/>
  <c r="M340" i="12"/>
  <c r="O340" i="12"/>
  <c r="Q340" i="12"/>
  <c r="V340" i="12"/>
  <c r="AF342" i="12"/>
  <c r="G40" i="1" s="1"/>
  <c r="I19" i="1"/>
  <c r="J28" i="1"/>
  <c r="J26" i="1"/>
  <c r="G38" i="1"/>
  <c r="F38" i="1"/>
  <c r="J23" i="1"/>
  <c r="J24" i="1"/>
  <c r="J25" i="1"/>
  <c r="J27" i="1"/>
  <c r="E24" i="1"/>
  <c r="E26" i="1"/>
  <c r="G8" i="15" l="1"/>
  <c r="M103" i="14"/>
  <c r="M57" i="14"/>
  <c r="M147" i="14"/>
  <c r="M32" i="14"/>
  <c r="G75" i="14"/>
  <c r="G55" i="14"/>
  <c r="I57" i="1" s="1"/>
  <c r="G109" i="14"/>
  <c r="G131" i="14"/>
  <c r="G39" i="14"/>
  <c r="AE204" i="14"/>
  <c r="F42" i="1" s="1"/>
  <c r="H42" i="1" s="1"/>
  <c r="I42" i="1" s="1"/>
  <c r="G8" i="14"/>
  <c r="G31" i="13"/>
  <c r="G199" i="13" s="1"/>
  <c r="G137" i="13"/>
  <c r="G39" i="1"/>
  <c r="G45" i="1" s="1"/>
  <c r="G25" i="1" s="1"/>
  <c r="A25" i="1" s="1"/>
  <c r="A26" i="1" s="1"/>
  <c r="G163" i="13"/>
  <c r="M57" i="13"/>
  <c r="M56" i="13" s="1"/>
  <c r="M31" i="13"/>
  <c r="M190" i="13"/>
  <c r="M189" i="13" s="1"/>
  <c r="AE342" i="12"/>
  <c r="G13" i="12"/>
  <c r="I53" i="1" s="1"/>
  <c r="G151" i="12"/>
  <c r="I64" i="1" s="1"/>
  <c r="M45" i="12"/>
  <c r="G272" i="12"/>
  <c r="G193" i="12"/>
  <c r="G110" i="12"/>
  <c r="I60" i="1" s="1"/>
  <c r="M245" i="12"/>
  <c r="G209" i="12"/>
  <c r="G333" i="12"/>
  <c r="M298" i="12"/>
  <c r="M297" i="12" s="1"/>
  <c r="M273" i="12"/>
  <c r="M272" i="12" s="1"/>
  <c r="M152" i="12"/>
  <c r="M151" i="12" s="1"/>
  <c r="G155" i="12"/>
  <c r="I65" i="1" s="1"/>
  <c r="G8" i="12"/>
  <c r="M111" i="12"/>
  <c r="G57" i="12"/>
  <c r="AE18" i="15"/>
  <c r="F44" i="1" s="1"/>
  <c r="H44" i="1" s="1"/>
  <c r="I44" i="1" s="1"/>
  <c r="M16" i="15"/>
  <c r="M8" i="15" s="1"/>
  <c r="M75" i="14"/>
  <c r="M167" i="14"/>
  <c r="M69" i="14"/>
  <c r="M11" i="14"/>
  <c r="M8" i="14"/>
  <c r="M193" i="14"/>
  <c r="G193" i="14"/>
  <c r="G147" i="14"/>
  <c r="G103" i="14"/>
  <c r="G69" i="14"/>
  <c r="I63" i="1" s="1"/>
  <c r="G167" i="14"/>
  <c r="G32" i="14"/>
  <c r="G57" i="14"/>
  <c r="M42" i="14"/>
  <c r="M39" i="14" s="1"/>
  <c r="M134" i="14"/>
  <c r="M131" i="14" s="1"/>
  <c r="M116" i="14"/>
  <c r="M109" i="14" s="1"/>
  <c r="M122" i="13"/>
  <c r="M71" i="13"/>
  <c r="M38" i="13"/>
  <c r="M58" i="13"/>
  <c r="M151" i="13"/>
  <c r="M8" i="13"/>
  <c r="M100" i="13"/>
  <c r="G71" i="13"/>
  <c r="G151" i="13"/>
  <c r="I71" i="1" s="1"/>
  <c r="G100" i="13"/>
  <c r="G38" i="13"/>
  <c r="G122" i="13"/>
  <c r="G58" i="13"/>
  <c r="M164" i="13"/>
  <c r="M163" i="13" s="1"/>
  <c r="M145" i="13"/>
  <c r="M137" i="13" s="1"/>
  <c r="AE199" i="13"/>
  <c r="F41" i="1" s="1"/>
  <c r="H41" i="1" s="1"/>
  <c r="I41" i="1" s="1"/>
  <c r="M110" i="12"/>
  <c r="M333" i="12"/>
  <c r="M167" i="12"/>
  <c r="M116" i="12"/>
  <c r="M67" i="12"/>
  <c r="M44" i="12"/>
  <c r="M124" i="12"/>
  <c r="M8" i="12"/>
  <c r="M13" i="12"/>
  <c r="G167" i="12"/>
  <c r="I66" i="1" s="1"/>
  <c r="G124" i="12"/>
  <c r="G116" i="12"/>
  <c r="I61" i="1" s="1"/>
  <c r="G108" i="12"/>
  <c r="I59" i="1" s="1"/>
  <c r="G67" i="12"/>
  <c r="G245" i="12"/>
  <c r="I69" i="1" s="1"/>
  <c r="M101" i="12"/>
  <c r="M100" i="12" s="1"/>
  <c r="M210" i="12"/>
  <c r="M209" i="12" s="1"/>
  <c r="M196" i="12"/>
  <c r="M193" i="12" s="1"/>
  <c r="M156" i="12"/>
  <c r="M155" i="12" s="1"/>
  <c r="M64" i="12"/>
  <c r="M57" i="12" s="1"/>
  <c r="M302" i="12"/>
  <c r="M301" i="12" s="1"/>
  <c r="M286" i="12"/>
  <c r="M285" i="12" s="1"/>
  <c r="I76" i="1" l="1"/>
  <c r="I20" i="1" s="1"/>
  <c r="G18" i="15"/>
  <c r="I73" i="1"/>
  <c r="I18" i="1" s="1"/>
  <c r="I70" i="1"/>
  <c r="G26" i="1"/>
  <c r="I75" i="1"/>
  <c r="G204" i="14"/>
  <c r="I67" i="1"/>
  <c r="I17" i="1"/>
  <c r="I55" i="1"/>
  <c r="I68" i="1"/>
  <c r="I56" i="1"/>
  <c r="I62" i="1"/>
  <c r="I52" i="1"/>
  <c r="G342" i="12"/>
  <c r="F40" i="1"/>
  <c r="H40" i="1" s="1"/>
  <c r="I40" i="1" s="1"/>
  <c r="F43" i="1"/>
  <c r="H43" i="1" s="1"/>
  <c r="I43" i="1" s="1"/>
  <c r="F39" i="1"/>
  <c r="I16" i="1" l="1"/>
  <c r="I21" i="1" s="1"/>
  <c r="I77" i="1"/>
  <c r="H39" i="1"/>
  <c r="F45" i="1"/>
  <c r="I39" i="1" l="1"/>
  <c r="I45" i="1" s="1"/>
  <c r="H45" i="1"/>
  <c r="G28" i="1"/>
  <c r="G23" i="1"/>
  <c r="A23" i="1" s="1"/>
  <c r="J76" i="1"/>
  <c r="J60" i="1"/>
  <c r="J70" i="1"/>
  <c r="J75" i="1"/>
  <c r="J74" i="1"/>
  <c r="J61" i="1"/>
  <c r="J55" i="1"/>
  <c r="J52" i="1"/>
  <c r="J62" i="1"/>
  <c r="J63" i="1"/>
  <c r="J54" i="1"/>
  <c r="J65" i="1"/>
  <c r="J71" i="1"/>
  <c r="J58" i="1"/>
  <c r="J73" i="1"/>
  <c r="J53" i="1"/>
  <c r="J66" i="1"/>
  <c r="J56" i="1"/>
  <c r="J57" i="1"/>
  <c r="J68" i="1"/>
  <c r="J59" i="1"/>
  <c r="J69" i="1"/>
  <c r="J67" i="1"/>
  <c r="J64" i="1"/>
  <c r="J72" i="1"/>
  <c r="J43" i="1" l="1"/>
  <c r="J40" i="1"/>
  <c r="J42" i="1"/>
  <c r="J39" i="1"/>
  <c r="J45" i="1" s="1"/>
  <c r="J41" i="1"/>
  <c r="J44" i="1"/>
  <c r="J77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<sst xmlns="http://schemas.openxmlformats.org/spreadsheetml/2006/main" count="3702" uniqueCount="682">
  <si>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</si>
  <si>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</si>
  <si>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</si>
  <si>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</si>
  <si>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</si>
  <si>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</si>
  <si>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</si>
  <si>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</si>
  <si>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</si>
  <si>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</si>
  <si>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</si>
  <si>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</si>
  <si>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</si>
  <si>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</si>
  <si>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</si>
  <si>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</si>
  <si>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</si>
  <si>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</si>
  <si>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</si>
  <si>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</si>
  <si>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</si>
  <si>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</si>
  <si>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</si>
  <si>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</si>
  <si>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</si>
  <si>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</si>
  <si>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</si>
  <si>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</si>
  <si>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</si>
  <si>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</si>
  <si>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</si>
  <si>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</si>
  <si>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</si>
  <si>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</si>
  <si>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</si>
  <si>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</si>
  <si>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</si>
  <si>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</si>
  <si>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</si>
  <si>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</si>
  <si>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</si>
  <si>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</si>
  <si>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</si>
  <si>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</si>
  <si>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</si>
  <si>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</si>
  <si>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</si>
  <si>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Albrechtická 100A byt č.10</t>
  </si>
  <si>
    <t>Rekonstrukce bytu - Albrechtická 100A byt č.22</t>
  </si>
  <si>
    <t>Rekonstrukce bytu - Albrechtická 100A byt č.6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</si>
  <si>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</si>
  <si>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</si>
  <si>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</si>
  <si>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</si>
  <si>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</si>
  <si>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</si>
  <si>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</si>
  <si>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</si>
  <si>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</si>
  <si>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</si>
  <si>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</si>
  <si>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</si>
  <si>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</si>
  <si>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</si>
  <si>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</si>
  <si>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</si>
  <si>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</si>
  <si>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</si>
  <si>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</si>
  <si>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</si>
  <si>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</si>
  <si>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</si>
  <si>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</si>
  <si>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</si>
  <si>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</si>
  <si>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</si>
  <si>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</si>
  <si>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</si>
  <si>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</si>
  <si>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</si>
  <si>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</si>
  <si>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</si>
  <si>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</si>
  <si>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</si>
  <si>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</si>
  <si>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</si>
  <si>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</si>
  <si>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</si>
  <si>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</si>
  <si>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</si>
  <si>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</si>
  <si>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</si>
  <si>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</si>
  <si>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</si>
  <si>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</si>
  <si>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</si>
  <si>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</si>
  <si>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</si>
  <si>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</si>
  <si>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</si>
  <si>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</si>
  <si>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</si>
  <si>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</si>
  <si>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</si>
  <si>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</si>
  <si>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</si>
  <si>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</si>
  <si>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</si>
  <si>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</si>
  <si>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</si>
  <si>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</si>
  <si>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</si>
  <si>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</si>
  <si>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</si>
  <si>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</si>
  <si>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</si>
  <si>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</si>
  <si>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</si>
  <si>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</si>
  <si>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</si>
  <si>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</si>
  <si>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</si>
  <si>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</si>
  <si>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</si>
  <si>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</si>
  <si>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</si>
  <si>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</si>
  <si>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</si>
  <si>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</si>
  <si>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</si>
  <si>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</si>
  <si>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</si>
  <si>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</si>
  <si>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</si>
  <si>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</si>
  <si>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</si>
  <si>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</si>
  <si>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</si>
  <si>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</si>
  <si>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346244313</t>
  </si>
  <si>
    <t>Obezdívky van a WC nádržek z desek Ytong tl.100 mm</t>
  </si>
  <si>
    <t>m2</t>
  </si>
  <si>
    <t>(1,6*2+0,5*2)*0,5</t>
  </si>
  <si>
    <t>VV</t>
  </si>
  <si>
    <t>28349052</t>
  </si>
  <si>
    <t>Dvířka vanová 300 x 300 mm bílá - plast</t>
  </si>
  <si>
    <t>SPCM</t>
  </si>
  <si>
    <t>Specifikace</t>
  </si>
  <si>
    <t>POL3_</t>
  </si>
  <si>
    <t>610991111</t>
  </si>
  <si>
    <t>Zakrývání výplní vnitřních otvorů, oken</t>
  </si>
  <si>
    <t>RTS 20/ II</t>
  </si>
  <si>
    <t>0,5*0,5*3</t>
  </si>
  <si>
    <t>2,3*1,7*3</t>
  </si>
  <si>
    <t>611421231</t>
  </si>
  <si>
    <t>Oprava váp.omítek stropů do 10% plochy - štukových</t>
  </si>
  <si>
    <t>Chodba : 3,0*1,35</t>
  </si>
  <si>
    <t>Koupelna : 3,0*1,6</t>
  </si>
  <si>
    <t>Pokoj 1 : 3,05*5,9</t>
  </si>
  <si>
    <t>Kuchyň : 1,6*3,15</t>
  </si>
  <si>
    <t>Pokoj 2 : 3,0*4,2</t>
  </si>
  <si>
    <t>612421637</t>
  </si>
  <si>
    <t>Omítka vnitřní zdiva, MVC, štuková</t>
  </si>
  <si>
    <t>Kuchyň : (1,0+3,15)*0,6</t>
  </si>
  <si>
    <t>(1,0+0,6)*1,75</t>
  </si>
  <si>
    <t>612421231</t>
  </si>
  <si>
    <t>Oprava vápen.omítek stěn do 10 % pl. - štukových</t>
  </si>
  <si>
    <t>Chodba : (3,0*2+1,35*2)*3,0</t>
  </si>
  <si>
    <t>-0,8*2,0*3</t>
  </si>
  <si>
    <t>Koupelna : (1,6*2+3,0*2)*(3,0-2,1)</t>
  </si>
  <si>
    <t>Pokoj 1 : (5,9*2+3,05*2)*3,0</t>
  </si>
  <si>
    <t>-0,8*2,0*2</t>
  </si>
  <si>
    <t>-1,0*3,0</t>
  </si>
  <si>
    <t>-2,3*1,7*2</t>
  </si>
  <si>
    <t>Kuchyň : (3,15*2+1,6*2)*3,0</t>
  </si>
  <si>
    <t>-0,5*0,5*2</t>
  </si>
  <si>
    <t>Pokoj 2 : (4,2*2+3,0*2)*3,0</t>
  </si>
  <si>
    <t>-0,8*2,0</t>
  </si>
  <si>
    <t>-2,3*1,7</t>
  </si>
  <si>
    <t>612423531</t>
  </si>
  <si>
    <t>Omítka rýh stěn vápenná šířky do 15 cm, štuková</t>
  </si>
  <si>
    <t>10,0*0,03</t>
  </si>
  <si>
    <t>12,0*0,07</t>
  </si>
  <si>
    <t>1,0*0,1</t>
  </si>
  <si>
    <t>632411904</t>
  </si>
  <si>
    <t>Penetrace savých podkladů 0,25 l/m2</t>
  </si>
  <si>
    <t>Koupelna : 1,6*3,0</t>
  </si>
  <si>
    <t>Kuchyň : 3,15*1,6</t>
  </si>
  <si>
    <t>632421120</t>
  </si>
  <si>
    <t>Potěr samonivelační ,ručně zpracovaný,tl. do 10 mm</t>
  </si>
  <si>
    <t>637101101R00</t>
  </si>
  <si>
    <t>Příprava podkladu - vysávání podlah prům.vysavačem</t>
  </si>
  <si>
    <t>Vlastní</t>
  </si>
  <si>
    <t>952901111</t>
  </si>
  <si>
    <t>Vyčištění budov o výšce podlaží do 4 m</t>
  </si>
  <si>
    <t>952901110</t>
  </si>
  <si>
    <t>Čištění mytím ploch oken a dveří</t>
  </si>
  <si>
    <t>968061125</t>
  </si>
  <si>
    <t>Vyvěšení dřevěných dveřních křídel pl. do 2 m2</t>
  </si>
  <si>
    <t>974031132</t>
  </si>
  <si>
    <t>Vysekání rýh ve zdi cihelné 5 x 7 cm</t>
  </si>
  <si>
    <t>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</si>
  <si>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</si>
  <si>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</si>
  <si>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</si>
  <si>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</si>
  <si>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</si>
  <si>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</si>
  <si>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</si>
  <si>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</si>
  <si>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</si>
  <si>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</si>
  <si>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</si>
  <si>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</si>
  <si>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</si>
  <si>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</si>
  <si>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</si>
  <si>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</si>
  <si>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Koupelna : (1,6*2+3,0*2-0,7)*2,1</t>
  </si>
  <si>
    <t>Kuchyň : (1,0+0,6)*1,75</t>
  </si>
  <si>
    <t>(1,0+3,15)*0,6</t>
  </si>
  <si>
    <t>999281145</t>
  </si>
  <si>
    <t>Přesun hmot pro opravy a údržbu do v. 6 m, nošením</t>
  </si>
  <si>
    <t>t</t>
  </si>
  <si>
    <t>Přesun hmot</t>
  </si>
  <si>
    <t>POL7_</t>
  </si>
  <si>
    <t>711212002</t>
  </si>
  <si>
    <t>Hydroizolační povlak - nátěr nebo stěrka</t>
  </si>
  <si>
    <t>(1,6*2+3,0*2-0,7)*0,1</t>
  </si>
  <si>
    <t>(1,0+1,6+1,0)*2,0</t>
  </si>
  <si>
    <t>711212601</t>
  </si>
  <si>
    <t>Těsnicí pás do spoje podlaha - stěna</t>
  </si>
  <si>
    <t>Koupelna : (1,6*2+3,0*2-0,7)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</si>
  <si>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</si>
  <si>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</si>
  <si>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</si>
  <si>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</si>
  <si>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</si>
  <si>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Indiv</t>
  </si>
  <si>
    <t>721176113</t>
  </si>
  <si>
    <t>Potrubí HT odpadní svislé D 50 x 1,8 mm</t>
  </si>
  <si>
    <t>721194105</t>
  </si>
  <si>
    <t>Vyvedení odpadních výpustek D 50 x 1,8</t>
  </si>
  <si>
    <t>733171140</t>
  </si>
  <si>
    <t>Montáž - napojení potrubí na stávající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</si>
  <si>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</si>
  <si>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</si>
  <si>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</si>
  <si>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</si>
  <si>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</si>
  <si>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</si>
  <si>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</si>
  <si>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</si>
  <si>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</si>
  <si>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</si>
  <si>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</si>
  <si>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</si>
  <si>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</si>
  <si>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</si>
  <si>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</si>
  <si>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</si>
  <si>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</si>
  <si>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</si>
  <si>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725119305</t>
  </si>
  <si>
    <t>Montáž klozetových mís kombinovaných stávajících včetně nového napojení</t>
  </si>
  <si>
    <t>soubor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</si>
  <si>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</si>
  <si>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</si>
  <si>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</si>
  <si>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</si>
  <si>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</si>
  <si>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</si>
  <si>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</si>
  <si>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</si>
  <si>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</si>
  <si>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</si>
  <si>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</si>
  <si>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</si>
  <si>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</si>
  <si>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nástěnná. ruční,  standardní chrom</t>
  </si>
  <si>
    <t>725829301</t>
  </si>
  <si>
    <t>Montáž baterie umyv.a dřezové stojánkové/ nástěnné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</si>
  <si>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</si>
  <si>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</si>
  <si>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</si>
  <si>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</si>
  <si>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</si>
  <si>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</si>
  <si>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</si>
  <si>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</si>
  <si>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</si>
  <si>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</si>
  <si>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</si>
  <si>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</si>
  <si>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</si>
  <si>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</si>
  <si>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</si>
  <si>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</si>
  <si>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</si>
  <si>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</si>
  <si>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</si>
  <si>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</si>
  <si>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</si>
  <si>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</si>
  <si>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</si>
  <si>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</si>
  <si>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</si>
  <si>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</si>
  <si>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</si>
  <si>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</si>
  <si>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ks</t>
  </si>
  <si>
    <t>725110811R00</t>
  </si>
  <si>
    <t>Demontáž klozetů splachovacích pro opětovné použití</t>
  </si>
  <si>
    <t>725210821R00</t>
  </si>
  <si>
    <t>Demontáž umyvadel bez výtokových armatur</t>
  </si>
  <si>
    <t>998725202</t>
  </si>
  <si>
    <t>Přesun hmot pro zařizovací předměty, výšky do 12 m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</si>
  <si>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</si>
  <si>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</si>
  <si>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</si>
  <si>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</si>
  <si>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</si>
  <si>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</si>
  <si>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735111810</t>
  </si>
  <si>
    <t>Demontáž těles otopných litinových článkových</t>
  </si>
  <si>
    <t>0,15*0,6*20*2</t>
  </si>
  <si>
    <t>735129140</t>
  </si>
  <si>
    <t>Montáž otopných těles ocelových článkových</t>
  </si>
  <si>
    <t>0,6*1,5</t>
  </si>
  <si>
    <t>735191910</t>
  </si>
  <si>
    <t>Napuštění vody do otopného systému</t>
  </si>
  <si>
    <t>735494811</t>
  </si>
  <si>
    <t>Vypuštění vody z otopných těles</t>
  </si>
  <si>
    <t>735124410R00</t>
  </si>
  <si>
    <t>Demontáž otopných těles - včetně zmražení trubek včetně demontáže šroubení a ventilu</t>
  </si>
  <si>
    <t>4845172381</t>
  </si>
  <si>
    <t>Radiátor koup. Grenada Radius v.935, dl.450, š.58</t>
  </si>
  <si>
    <t>48457223</t>
  </si>
  <si>
    <t>Těleso otopné des.Radik Klasik 33-600/1600 vč. konzol</t>
  </si>
  <si>
    <t>735179110R00</t>
  </si>
  <si>
    <t>Montáž otopných těles koupelnových (žebříků) včetně nových konzol</t>
  </si>
  <si>
    <t>998735201</t>
  </si>
  <si>
    <t>Přesun hmot pro otopná tělesa, výšky do 6 m</t>
  </si>
  <si>
    <t>766661112</t>
  </si>
  <si>
    <t>Montáž dveří do zárubně,otevíravých 1kř.do 0,8 m</t>
  </si>
  <si>
    <t>766812840</t>
  </si>
  <si>
    <t xml:space="preserve">Demontáž kuchyňských linek do 2,1 m </t>
  </si>
  <si>
    <t>766825821</t>
  </si>
  <si>
    <t xml:space="preserve">Demontáž vestavěných skříní </t>
  </si>
  <si>
    <t>766772740R00</t>
  </si>
  <si>
    <t xml:space="preserve">D+M kuchyň. spíze - DTD, TL. 18mm,ABS HRANA. BARVA DEKOR DŘEVO - sonoma včetně madel rozměr 0,6*0,4*2,4m 2dveřová, uchytky nerez, 5x vnitřní police </t>
  </si>
  <si>
    <t>766772840R00</t>
  </si>
  <si>
    <t xml:space="preserve">D+M šatní skříně - DTD, TL. 18mm,ABS HRANA. BARVA DEKOR DŘEVO - sonoma šatní tyč kovová včetně madel rozměr 1,0*0,4*2,4m 4dveřová, uchytky nerez, 5x vnitřní police </t>
  </si>
  <si>
    <t>61160101Rwc</t>
  </si>
  <si>
    <t>Dveře vnitřní hladké plné 1kř. 70x197 bílé včetně kování WC</t>
  </si>
  <si>
    <t>61260603R</t>
  </si>
  <si>
    <t xml:space="preserve">Dveře vnitřní hladké 2/3 sklo 1kř. 80x197 bílé včetně kování </t>
  </si>
  <si>
    <t>04</t>
  </si>
  <si>
    <t>D+M Elektrický sporák Počet hořáků 4, Bílá, 50cm  s klasickou elektrickou troubu s dvojicí topných těles a horkovzdušným ventilátorem</t>
  </si>
  <si>
    <t>06</t>
  </si>
  <si>
    <t>D+M Odsavač par bílý 630W, 50cm rekuperační včetně demontáže stávajícího</t>
  </si>
  <si>
    <t>7665488</t>
  </si>
  <si>
    <t>Vystěhování bytu -skříň špajz skříň , kuchyň. linka, dem. garnýží včetně odvozu a poplatku za skládku</t>
  </si>
  <si>
    <t>766877115R00</t>
  </si>
  <si>
    <t>D+M Kuchyňské linky rohové atyp DL=2250mm + 500mm skříňka nad digestoří</t>
  </si>
  <si>
    <t>Lamino barvy dle požadavku invesotra, hrany ABS, : 2,75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</si>
  <si>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</si>
  <si>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</si>
  <si>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</si>
  <si>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</si>
  <si>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(včetně boku)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</si>
  <si>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</si>
  <si>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</si>
  <si>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</si>
  <si>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</si>
  <si>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dřez osadit 40cm od sporáku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</si>
  <si>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</si>
  <si>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</si>
  <si>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</si>
  <si>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</si>
  <si>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</si>
  <si>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</si>
  <si>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</si>
  <si>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</si>
  <si>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</si>
  <si>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30x60 cm</t>
  </si>
  <si>
    <t>771578011</t>
  </si>
  <si>
    <t>Spára podlaha - stěna, silikonem</t>
  </si>
  <si>
    <t>Koupelna : 3,0*2+1,6*2-0,7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</si>
  <si>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</si>
  <si>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</si>
  <si>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</si>
  <si>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</si>
  <si>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</si>
  <si>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450Kč/m2</t>
  </si>
  <si>
    <t>Koupelna : 3,0*1,6*1,05</t>
  </si>
  <si>
    <t>998771202</t>
  </si>
  <si>
    <t>Přesun hmot pro podlahy z dlaždic,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</si>
  <si>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</si>
  <si>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</si>
  <si>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</si>
  <si>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</si>
  <si>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(3,0*2+1,35*2-0,8*2-0,7)</t>
  </si>
  <si>
    <t>Pokoj 1 : (3,05*2+5,9*2-0,8*2-1,0)</t>
  </si>
  <si>
    <t>Kuchyň : (3,15*2+1,6*2-1,0)</t>
  </si>
  <si>
    <t>Pokoj 2 : (3,0*2+4,2*2-0,8)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</si>
  <si>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</si>
  <si>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</si>
  <si>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</si>
  <si>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</si>
  <si>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</si>
  <si>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s nášlapnou vrstvou 0,6mm (dekor dřeva)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</si>
  <si>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</si>
  <si>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</si>
  <si>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</si>
  <si>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776994111</t>
  </si>
  <si>
    <t>Svařování povlakových podlah z pásů nebo čtverců včetně svařovací šňůry PVC 1179</t>
  </si>
  <si>
    <t>Začátek provozního součtu</t>
  </si>
  <si>
    <t xml:space="preserve">  Chodba : 3,0*1,35</t>
  </si>
  <si>
    <t xml:space="preserve">  Pokoj 1 : 3,05*5,9</t>
  </si>
  <si>
    <t xml:space="preserve">  Kuchyň : 3,15*1,6</t>
  </si>
  <si>
    <t xml:space="preserve">  Pokoj 2 : 3,0*4,2</t>
  </si>
  <si>
    <t>Konec provozního součtu</t>
  </si>
  <si>
    <t>39,685*0,5</t>
  </si>
  <si>
    <t>5537000111</t>
  </si>
  <si>
    <t>Lišta přechodová Al 30/A lepicí l=93 cm stříbro š 30 mm</t>
  </si>
  <si>
    <t>998776202</t>
  </si>
  <si>
    <t>Přesun hmot pro podlahy povlakové, výšky do 12 m</t>
  </si>
  <si>
    <t>781101210</t>
  </si>
  <si>
    <t>Penetrace podkladu pod obklady</t>
  </si>
  <si>
    <t>Koupelna : (3,0*2+1,6*2)*2,1</t>
  </si>
  <si>
    <t>-0,7*2,0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</si>
  <si>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</si>
  <si>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</si>
  <si>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</si>
  <si>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</si>
  <si>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</si>
  <si>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</si>
  <si>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</si>
  <si>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</si>
  <si>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Koupelna : 1,6</t>
  </si>
  <si>
    <t>2,1*2</t>
  </si>
  <si>
    <t>Kuchyň : 1,75*2</t>
  </si>
  <si>
    <t>03</t>
  </si>
  <si>
    <t>Keramický obklad 30x60 - předpoklad ceny 400Kč/m2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</si>
  <si>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</si>
  <si>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</si>
  <si>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</si>
  <si>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</si>
  <si>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</si>
  <si>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</si>
  <si>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0,15*0,6*28*2</t>
  </si>
  <si>
    <t>0,15*0,6*29*2</t>
  </si>
  <si>
    <t>783424340</t>
  </si>
  <si>
    <t>Nátěr syntet. potrubí do DN 50 mm  Z+2x +1x email</t>
  </si>
  <si>
    <t>783903811</t>
  </si>
  <si>
    <t>Odmaštění chemickými rozpouštědly</t>
  </si>
  <si>
    <t>783225400</t>
  </si>
  <si>
    <t>Nátěr syntetický kov. konstr. 2x + 1x email + tmel</t>
  </si>
  <si>
    <t>(0,8+2*2,1)*(0,15+0,05*2)*3</t>
  </si>
  <si>
    <t>(0,7+2*2,1)*(0,15+0,05*2)*1</t>
  </si>
  <si>
    <t>784403801</t>
  </si>
  <si>
    <t>Odstranění maleb omytím v místnosti H do 3,8 m</t>
  </si>
  <si>
    <t>Stropy : 44,485</t>
  </si>
  <si>
    <t>Stěny : 131,95</t>
  </si>
  <si>
    <t>784195112</t>
  </si>
  <si>
    <t>Malba Primalex Standard, bílá, bez penetrace, 2x</t>
  </si>
  <si>
    <t>784011222</t>
  </si>
  <si>
    <t>Zakrytí podlah včetně papírové lepenky</t>
  </si>
  <si>
    <t>Podlahy : 44,485</t>
  </si>
  <si>
    <t>784403800</t>
  </si>
  <si>
    <t>Penetrace stěn hloubkovou penetrací pro zpevnění podkladu</t>
  </si>
  <si>
    <t>785412800</t>
  </si>
  <si>
    <t xml:space="preserve">Odstranění tapet lepených ostatních s podl. 3,8 m </t>
  </si>
  <si>
    <t>Kuchyň : 15</t>
  </si>
  <si>
    <t>7854874588</t>
  </si>
  <si>
    <t>Aktiv Odstraňovač tapet 500ml</t>
  </si>
  <si>
    <t>210100001</t>
  </si>
  <si>
    <t>Ukončení vodičů v rozvaděči + zapojení do 2,5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</si>
  <si>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</si>
  <si>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</si>
  <si>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</si>
  <si>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</si>
  <si>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</si>
  <si>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</si>
  <si>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210201514</t>
  </si>
  <si>
    <t>Svítidlo LED bytové stropní závěsné 4 upevňov.body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</si>
  <si>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</si>
  <si>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</si>
  <si>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</si>
  <si>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</si>
  <si>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</si>
  <si>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</si>
  <si>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</si>
  <si>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</si>
  <si>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210544888</t>
  </si>
  <si>
    <t>Napojení v hlavním rozvaděči</t>
  </si>
  <si>
    <t>21547455</t>
  </si>
  <si>
    <t>Stavební přípomoce HZS včetně materiálu</t>
  </si>
  <si>
    <t>21548777</t>
  </si>
  <si>
    <t>Revize ELEKTRO</t>
  </si>
  <si>
    <t>45826511</t>
  </si>
  <si>
    <t>Podružný materiál</t>
  </si>
  <si>
    <t>POL1_1</t>
  </si>
  <si>
    <t>Úprava stávající elektroinstalace</t>
  </si>
  <si>
    <t>Úprava stávající elektroinstalace : 3</t>
  </si>
  <si>
    <t xml:space="preserve">- doplnění zásuvky pro myčku, linku, sporák : </t>
  </si>
  <si>
    <t xml:space="preserve">- doplnění světla linka : </t>
  </si>
  <si>
    <t>34535400</t>
  </si>
  <si>
    <t>Strojek spínače 1pólového Tango 3558-A01340 řaz.1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</si>
  <si>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</si>
  <si>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</si>
  <si>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</si>
  <si>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</si>
  <si>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</si>
  <si>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</si>
  <si>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</si>
  <si>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</si>
  <si>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</si>
  <si>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</si>
  <si>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</si>
  <si>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</si>
  <si>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35822001013</t>
  </si>
  <si>
    <t>Jistič do 80 A 1 pól. charakteristika B, LTN-10B-1</t>
  </si>
  <si>
    <t>58541252</t>
  </si>
  <si>
    <t>Sádra stavební bilá         5 kg           bal.</t>
  </si>
  <si>
    <t>kg</t>
  </si>
  <si>
    <t>210110001R00</t>
  </si>
  <si>
    <t xml:space="preserve">Výměna krytky a rámečku - Spínač nástěnný </t>
  </si>
  <si>
    <t>210111014RT7</t>
  </si>
  <si>
    <t>Výměna krytky a rámečku - Zásuvka domovní zapuštěná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</si>
  <si>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</si>
  <si>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</si>
  <si>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</si>
  <si>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</si>
  <si>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</si>
  <si>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</si>
  <si>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</si>
  <si>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</si>
  <si>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</si>
  <si>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</si>
  <si>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</si>
  <si>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</si>
  <si>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</si>
  <si>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</si>
  <si>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</si>
  <si>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</si>
  <si>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</si>
  <si>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</si>
  <si>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</si>
  <si>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</si>
  <si>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</si>
  <si>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</si>
  <si>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SUM</t>
  </si>
  <si>
    <t>Poznámky uchazeče k zadání</t>
  </si>
  <si>
    <t>POPUZIV</t>
  </si>
  <si>
    <t>END</t>
  </si>
  <si>
    <t>1,5*1,8*2</t>
  </si>
  <si>
    <t>Chodba : 2,6*1,4</t>
  </si>
  <si>
    <t>Koupelna : 1,4*3,0</t>
  </si>
  <si>
    <t>Pokoj : 3,5*5,8</t>
  </si>
  <si>
    <t>612401391</t>
  </si>
  <si>
    <t>Omítka malých ploch vnitřních stěn do 1 m2</t>
  </si>
  <si>
    <t>Oprava omítek vstupních dveří x chodba : 1</t>
  </si>
  <si>
    <t>612409991</t>
  </si>
  <si>
    <t>Začištění omítek kolem oken,dveří apod. s použitím suché maltové směsi</t>
  </si>
  <si>
    <t>Vstupní dveře : 2,0*2+0,8</t>
  </si>
  <si>
    <t>612421131</t>
  </si>
  <si>
    <t>Oprava vápen.omítek stěn do 5 % pl. - štukových</t>
  </si>
  <si>
    <t>Chodba : (2,1*2+1,4*2)*3,0</t>
  </si>
  <si>
    <t>Koupelna : (3,0*2+1,4*2)*(3,0-1,8)</t>
  </si>
  <si>
    <t>Pokoj : (3,5*2+5,8*2)*3,0</t>
  </si>
  <si>
    <t>-1,5*1,8*2</t>
  </si>
  <si>
    <t>612451121</t>
  </si>
  <si>
    <t>Omítka vnitřní zdiva, cementová (MC), hladká</t>
  </si>
  <si>
    <t>Kuchyň : 1,0*1,75</t>
  </si>
  <si>
    <t>978013111</t>
  </si>
  <si>
    <t>Otlučení omítek vnitřních stěn v rozsahu do 5 %</t>
  </si>
  <si>
    <t>978013191</t>
  </si>
  <si>
    <t>Otlučení omítek vnitřních stěn v rozsahu do 100 %</t>
  </si>
  <si>
    <t>Ventil rohový kulový s filtrem 1/2" x 3/8" - výměna</t>
  </si>
  <si>
    <t>Ventil pračkový kulový se zpětnou klapkou a filtrem 3/4" - výměna</t>
  </si>
  <si>
    <t>725829202</t>
  </si>
  <si>
    <t>Montáž baterie umyv.a dřezové nástěnné</t>
  </si>
  <si>
    <t>Sifon vanový PP HL500, D 40,50 mm samočistící s nastavitelným odpadem 5/4 " výměna</t>
  </si>
  <si>
    <t>Sifon umyvadlový HL132, D 32, 40 mm - výměna</t>
  </si>
  <si>
    <t>55145016</t>
  </si>
  <si>
    <t xml:space="preserve">Baterie dřezová nástěnná </t>
  </si>
  <si>
    <t>766071125R00</t>
  </si>
  <si>
    <t>Zavěšení dřevěných křídel dveří pl. 2 m2</t>
  </si>
  <si>
    <t>D+M Elektrický sporák, bílý V × Š × H: 85 × 50 × 59,4 cm, příkon do 4kW</t>
  </si>
  <si>
    <t>D+M Elektrický sporák, bílý V × Š × H: 85 × 50 × 59,4 cm, příkon do 4kW : 1</t>
  </si>
  <si>
    <t xml:space="preserve">Sporák s litinovými plotýnkami : 1 : </t>
  </si>
  <si>
    <t xml:space="preserve">energetická třída A, objem 68 l, čisticí funkce Eco Clean :  : </t>
  </si>
  <si>
    <t xml:space="preserve">3 litinové plotýnky, vnitřní osvětlení, chladná dvířka, úložný prostor :  : </t>
  </si>
  <si>
    <t xml:space="preserve">příslušenství: rošt, mělký plech :  : </t>
  </si>
  <si>
    <t>D+M Odsavač par bílý 630W, 50cm rekuperační</t>
  </si>
  <si>
    <t>stávající dvouplotýnkový vařič s troubou odevzdat do skladu objednatele : 1</t>
  </si>
  <si>
    <t>D+M Kuchyňské linky atyp DL=1800mm + 500mm skříňka nad digestoří</t>
  </si>
  <si>
    <t>Lamino barvy dle požadavku invesotra, hrany ABS, : 2,3</t>
  </si>
  <si>
    <t xml:space="preserve">- nerezový dřez (chromnikl) 340 mm x 400 mm x 150 mm 40cm od sporáku : </t>
  </si>
  <si>
    <t>Chodba : 2,1*1,4</t>
  </si>
  <si>
    <t>Chodba : 2,1*2+1,4*2-0,7-0,8*2</t>
  </si>
  <si>
    <t>Pokoj : 3,5*2+5,8*2-0,8</t>
  </si>
  <si>
    <t xml:space="preserve">  Chodba : 2,1*1,4</t>
  </si>
  <si>
    <t xml:space="preserve">  Pokoj : 3,5*5,8</t>
  </si>
  <si>
    <t>23,24*0,5</t>
  </si>
  <si>
    <t>Kuchyň : 1,75</t>
  </si>
  <si>
    <t>Kuchyň : 1,0*1,75*1,05</t>
  </si>
  <si>
    <t>0,15*0,6*10*2</t>
  </si>
  <si>
    <t>10,0</t>
  </si>
  <si>
    <t>Otopné těleso koupelnové : 0,5*20</t>
  </si>
  <si>
    <t>1,2*2</t>
  </si>
  <si>
    <t>(0,8+2*2,1)*(0,15+0,05*2)*2</t>
  </si>
  <si>
    <t>Stropy : 28,14</t>
  </si>
  <si>
    <t>Stěny : 75,76</t>
  </si>
  <si>
    <t>Podlahy : 28,14</t>
  </si>
  <si>
    <t>34535900</t>
  </si>
  <si>
    <t>Spínač 10A časový SA 10/220/1</t>
  </si>
  <si>
    <t>979011211</t>
  </si>
  <si>
    <t>Svislá doprava suti a vybour. hmot za 2.NP nošením</t>
  </si>
  <si>
    <t>1,2*1,0*2</t>
  </si>
  <si>
    <t>Chodba : 2,6*1,6</t>
  </si>
  <si>
    <t>Koupelna : 1,5*3,0</t>
  </si>
  <si>
    <t>Pokoj : 3,6*5,9</t>
  </si>
  <si>
    <t>Chodba : (2,1*2+1,6*2)*3,0</t>
  </si>
  <si>
    <t>Koupelna : (3,0*2+1,5*2)*(3,0-1,8)</t>
  </si>
  <si>
    <t>Pokoj : (3,6*2+5,9*2)*3,0</t>
  </si>
  <si>
    <t>-1,2*1,0*2</t>
  </si>
  <si>
    <t>999281148</t>
  </si>
  <si>
    <t>Přesun hmot pro opravy a údržbu do v. 12 m,nošením</t>
  </si>
  <si>
    <t>728611211</t>
  </si>
  <si>
    <t>Mtž ventilátoru radiál.nízkotl.potrub.do d 100 mm včetně napojení - časový spínač</t>
  </si>
  <si>
    <t>728611862</t>
  </si>
  <si>
    <t>Dmtž ventilátoru radiál.nízkotl.nástěn. do d 200mm</t>
  </si>
  <si>
    <t>728771211R00</t>
  </si>
  <si>
    <t>Zprovoznění ventilátoru v kuchyni a koupelně</t>
  </si>
  <si>
    <t>429148013</t>
  </si>
  <si>
    <t>Ventilátor do koupelny s automatickou žaluzií - radiální d=100</t>
  </si>
  <si>
    <t>998728202</t>
  </si>
  <si>
    <t>Přesun hmot pro vzduchotechniku, výšky do 12 m</t>
  </si>
  <si>
    <t>771999111KR1</t>
  </si>
  <si>
    <t>Odstranění spáry ze silikonu</t>
  </si>
  <si>
    <t>781779899KR1</t>
  </si>
  <si>
    <t>Oprava spár.hmotu-plošně</t>
  </si>
  <si>
    <t>771578011R00</t>
  </si>
  <si>
    <t>Chodba : 2,1*1,6</t>
  </si>
  <si>
    <t>Pokoj : 3,6*2+5,9*2-0,8</t>
  </si>
  <si>
    <t xml:space="preserve">  Chodba : 2,1*1,6</t>
  </si>
  <si>
    <t xml:space="preserve">  Pokoj : 3,6*5,9</t>
  </si>
  <si>
    <t>24,6*0,5</t>
  </si>
  <si>
    <t>781471906R00</t>
  </si>
  <si>
    <t>Oprava obkladů při montáži pračkového sifonu</t>
  </si>
  <si>
    <t>Stropy : 29,9</t>
  </si>
  <si>
    <t>Stěny : 81,4</t>
  </si>
  <si>
    <t>Podlahy : 29,9</t>
  </si>
  <si>
    <t>979011121</t>
  </si>
  <si>
    <t>Příplatek za každé další podlaží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</si>
  <si>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</si>
  <si>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</si>
  <si>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</si>
  <si>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</si>
  <si>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</si>
  <si>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</si>
  <si>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</si>
  <si>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</si>
  <si>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</si>
  <si>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</si>
  <si>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</si>
  <si>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</si>
  <si>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</si>
  <si>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</si>
  <si>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</si>
  <si>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</si>
  <si>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</si>
  <si>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</si>
  <si>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</si>
  <si>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Rekonstrukce bytu - Albrechtická 100A byt č.6, 10 a 22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</si>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</sst>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G21" sqref="G21:H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24</v>
      </c>
      <c r="C2" s="79"/>
      <c r="D2" s="80"/>
      <c r="E2" s="235" t="s">
        <v>677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81"/>
      <c r="C3" s="79"/>
      <c r="D3" s="82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3"/>
      <c r="C4" s="84"/>
      <c r="D4" s="85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23</v>
      </c>
      <c r="D5" s="195" t="s">
        <v>678</v>
      </c>
      <c r="E5" s="196"/>
      <c r="F5" s="76"/>
      <c r="G5" s="76"/>
      <c r="H5" s="18" t="s">
        <v>42</v>
      </c>
      <c r="I5" s="199">
        <v>296139</v>
      </c>
      <c r="J5" s="8"/>
    </row>
    <row r="6" spans="1:15" ht="15.75" customHeight="1" x14ac:dyDescent="0.2">
      <c r="A6" s="2"/>
      <c r="B6" s="28"/>
      <c r="C6" s="55"/>
      <c r="D6" s="198" t="s">
        <v>679</v>
      </c>
      <c r="E6" s="197"/>
      <c r="F6" s="77"/>
      <c r="G6" s="77"/>
      <c r="H6" s="18" t="s">
        <v>36</v>
      </c>
      <c r="I6" s="199" t="s">
        <v>681</v>
      </c>
      <c r="J6" s="8"/>
    </row>
    <row r="7" spans="1:15" ht="15.75" customHeight="1" x14ac:dyDescent="0.2">
      <c r="A7" s="2"/>
      <c r="B7" s="29"/>
      <c r="C7" s="56"/>
      <c r="D7" s="194">
        <v>79401</v>
      </c>
      <c r="E7" s="193" t="s">
        <v>680</v>
      </c>
      <c r="F7" s="57"/>
      <c r="G7" s="5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4"/>
      <c r="E12" s="224"/>
      <c r="F12" s="224"/>
      <c r="G12" s="224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13"/>
      <c r="F16" s="214"/>
      <c r="G16" s="213"/>
      <c r="H16" s="214"/>
      <c r="I16" s="213">
        <f>SUMIF(F52:F76,A16,I52:I76)+SUMIF(F52:F76,"PSU",I52:I76)</f>
        <v>0</v>
      </c>
      <c r="J16" s="215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13"/>
      <c r="F17" s="214"/>
      <c r="G17" s="213"/>
      <c r="H17" s="214"/>
      <c r="I17" s="213">
        <f>SUMIF(F52:F76,A17,I52:I76)</f>
        <v>0</v>
      </c>
      <c r="J17" s="215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13"/>
      <c r="F18" s="214"/>
      <c r="G18" s="213"/>
      <c r="H18" s="214"/>
      <c r="I18" s="213">
        <f>SUMIF(F52:F76,A18,I52:I76)</f>
        <v>0</v>
      </c>
      <c r="J18" s="215"/>
    </row>
    <row r="19" spans="1:10" ht="23.25" customHeight="1" x14ac:dyDescent="0.2">
      <c r="A19" s="140" t="s">
        <v>105</v>
      </c>
      <c r="B19" s="38" t="s">
        <v>29</v>
      </c>
      <c r="C19" s="62"/>
      <c r="D19" s="63"/>
      <c r="E19" s="213"/>
      <c r="F19" s="214"/>
      <c r="G19" s="213"/>
      <c r="H19" s="214"/>
      <c r="I19" s="213">
        <f>SUMIF(F52:F76,A19,I52:I76)</f>
        <v>0</v>
      </c>
      <c r="J19" s="215"/>
    </row>
    <row r="20" spans="1:10" ht="23.25" customHeight="1" x14ac:dyDescent="0.2">
      <c r="A20" s="140" t="s">
        <v>104</v>
      </c>
      <c r="B20" s="38" t="s">
        <v>30</v>
      </c>
      <c r="C20" s="62"/>
      <c r="D20" s="63"/>
      <c r="E20" s="213"/>
      <c r="F20" s="214"/>
      <c r="G20" s="213"/>
      <c r="H20" s="214"/>
      <c r="I20" s="213">
        <f>SUMIF(F52:F76,A20,I52:I76)</f>
        <v>0</v>
      </c>
      <c r="J20" s="21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45"/>
      <c r="G21" s="216"/>
      <c r="H21" s="245"/>
      <c r="I21" s="216">
        <f>SUM(I16:J20)</f>
        <v>0</v>
      </c>
      <c r="J21" s="21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11">
        <f>ZakladDPHSniVypocet</f>
        <v>0</v>
      </c>
      <c r="H23" s="212"/>
      <c r="I23" s="21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9">
        <f>A23</f>
        <v>0</v>
      </c>
      <c r="H24" s="210"/>
      <c r="I24" s="21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1">
        <f>ZakladDPHZaklVypocet</f>
        <v>0</v>
      </c>
      <c r="H25" s="212"/>
      <c r="I25" s="21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8">
        <f>ZakladDPHSniVypocet+ZakladDPHZaklVypocet</f>
        <v>0</v>
      </c>
      <c r="H28" s="219"/>
      <c r="I28" s="219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8">
        <f>A27</f>
        <v>0</v>
      </c>
      <c r="H29" s="218"/>
      <c r="I29" s="218"/>
      <c r="J29" s="12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 x14ac:dyDescent="0.2">
      <c r="A35" s="2"/>
      <c r="B35" s="2"/>
      <c r="D35" s="208" t="s">
        <v>2</v>
      </c>
      <c r="E35" s="20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43</v>
      </c>
      <c r="C39" s="203"/>
      <c r="D39" s="203"/>
      <c r="E39" s="203"/>
      <c r="F39" s="101">
        <f>'SO 01 P1'!AE199+'SO 01 P2'!AE204+'SO 01 Pol'!AE342+'SO 01 P3'!AE18</f>
        <v>0</v>
      </c>
      <c r="G39" s="102">
        <f>'SO 01 P1'!AF199+'SO 01 P2'!AF204+'SO 01 Pol'!AF342+'SO 01 P3'!AF18</f>
        <v>0</v>
      </c>
      <c r="H39" s="103">
        <f t="shared" ref="H39:H44" si="1">(F39*SazbaDPH1/100)+(G39*SazbaDPH2/100)</f>
        <v>0</v>
      </c>
      <c r="I39" s="103">
        <f t="shared" ref="I39:I44" si="2">F39+G39+H39</f>
        <v>0</v>
      </c>
      <c r="J39" s="104" t="str">
        <f t="shared" ref="J39:J44" si="3">IF(CenaCelkemVypocet=0,"",I39/CenaCelkemVypocet*100)</f>
        <v/>
      </c>
    </row>
    <row r="40" spans="1:10" ht="25.5" customHeight="1" x14ac:dyDescent="0.2">
      <c r="A40" s="90">
        <v>2</v>
      </c>
      <c r="B40" s="105" t="s">
        <v>44</v>
      </c>
      <c r="C40" s="207" t="s">
        <v>45</v>
      </c>
      <c r="D40" s="207"/>
      <c r="E40" s="207"/>
      <c r="F40" s="106">
        <f>'SO 01 P1'!AE199+'SO 01 P2'!AE204+'SO 01 Pol'!AE342+'SO 01 P3'!AE18</f>
        <v>0</v>
      </c>
      <c r="G40" s="107">
        <f>'SO 01 P1'!AF199+'SO 01 P2'!AF204+'SO 01 Pol'!AF342+'SO 01 P3'!AF18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46</v>
      </c>
      <c r="C41" s="203" t="s">
        <v>47</v>
      </c>
      <c r="D41" s="203"/>
      <c r="E41" s="203"/>
      <c r="F41" s="110">
        <f>'SO 01 P1'!AE199</f>
        <v>0</v>
      </c>
      <c r="G41" s="103">
        <f>'SO 01 P1'!AF199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46</v>
      </c>
      <c r="C42" s="203" t="s">
        <v>48</v>
      </c>
      <c r="D42" s="203"/>
      <c r="E42" s="203"/>
      <c r="F42" s="110">
        <f>'SO 01 P2'!AE204</f>
        <v>0</v>
      </c>
      <c r="G42" s="103">
        <f>'SO 01 P2'!AF204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46</v>
      </c>
      <c r="C43" s="203" t="s">
        <v>49</v>
      </c>
      <c r="D43" s="203"/>
      <c r="E43" s="203"/>
      <c r="F43" s="110">
        <f>'SO 01 Pol'!AE342</f>
        <v>0</v>
      </c>
      <c r="G43" s="103">
        <f>'SO 01 Pol'!AF342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46</v>
      </c>
      <c r="C44" s="203" t="s">
        <v>50</v>
      </c>
      <c r="D44" s="203"/>
      <c r="E44" s="203"/>
      <c r="F44" s="110">
        <f>'SO 01 P3'!AE18</f>
        <v>0</v>
      </c>
      <c r="G44" s="103">
        <f>'SO 01 P3'!AF18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/>
      <c r="B45" s="204" t="s">
        <v>51</v>
      </c>
      <c r="C45" s="205"/>
      <c r="D45" s="205"/>
      <c r="E45" s="206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 x14ac:dyDescent="0.25">
      <c r="B49" s="122" t="s">
        <v>53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54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55</v>
      </c>
      <c r="C52" s="201" t="s">
        <v>56</v>
      </c>
      <c r="D52" s="202"/>
      <c r="E52" s="202"/>
      <c r="F52" s="138" t="s">
        <v>26</v>
      </c>
      <c r="G52" s="131"/>
      <c r="H52" s="131"/>
      <c r="I52" s="131">
        <f>'SO 01 Pol'!G8+'SO 01 P2'!G8</f>
        <v>0</v>
      </c>
      <c r="J52" s="136" t="str">
        <f>IF(I77=0,"",I52/I77*100)</f>
        <v/>
      </c>
    </row>
    <row r="53" spans="1:10" ht="36.75" customHeight="1" x14ac:dyDescent="0.2">
      <c r="A53" s="125"/>
      <c r="B53" s="130" t="s">
        <v>57</v>
      </c>
      <c r="C53" s="201" t="s">
        <v>58</v>
      </c>
      <c r="D53" s="202"/>
      <c r="E53" s="202"/>
      <c r="F53" s="138" t="s">
        <v>26</v>
      </c>
      <c r="G53" s="131"/>
      <c r="H53" s="131"/>
      <c r="I53" s="131">
        <f>'SO 01 Pol'!G13+'SO 01 P1'!G8+'SO 01 P2'!G11</f>
        <v>0</v>
      </c>
      <c r="J53" s="136" t="str">
        <f>IF(I77=0,"",I53/I77*100)</f>
        <v/>
      </c>
    </row>
    <row r="54" spans="1:10" ht="36.75" customHeight="1" x14ac:dyDescent="0.2">
      <c r="A54" s="125"/>
      <c r="B54" s="130" t="s">
        <v>59</v>
      </c>
      <c r="C54" s="201" t="s">
        <v>60</v>
      </c>
      <c r="D54" s="202"/>
      <c r="E54" s="202"/>
      <c r="F54" s="138" t="s">
        <v>26</v>
      </c>
      <c r="G54" s="131"/>
      <c r="H54" s="131"/>
      <c r="I54" s="131">
        <f>'SO 01 Pol'!G44</f>
        <v>0</v>
      </c>
      <c r="J54" s="136" t="str">
        <f>IF(I77=0,"",I54/I77*100)</f>
        <v/>
      </c>
    </row>
    <row r="55" spans="1:10" ht="36.75" customHeight="1" x14ac:dyDescent="0.2">
      <c r="A55" s="125"/>
      <c r="B55" s="130" t="s">
        <v>61</v>
      </c>
      <c r="C55" s="201" t="s">
        <v>62</v>
      </c>
      <c r="D55" s="202"/>
      <c r="E55" s="202"/>
      <c r="F55" s="138" t="s">
        <v>26</v>
      </c>
      <c r="G55" s="131"/>
      <c r="H55" s="131"/>
      <c r="I55" s="131">
        <f>'SO 01 Pol'!G57+'SO 01 P1'!G31+'SO 01 P2'!G32</f>
        <v>0</v>
      </c>
      <c r="J55" s="136" t="str">
        <f>IF(I77=0,"",I55/I77*100)</f>
        <v/>
      </c>
    </row>
    <row r="56" spans="1:10" ht="36.75" customHeight="1" x14ac:dyDescent="0.2">
      <c r="A56" s="125"/>
      <c r="B56" s="130" t="s">
        <v>63</v>
      </c>
      <c r="C56" s="201" t="s">
        <v>64</v>
      </c>
      <c r="D56" s="202"/>
      <c r="E56" s="202"/>
      <c r="F56" s="138" t="s">
        <v>26</v>
      </c>
      <c r="G56" s="131"/>
      <c r="H56" s="131"/>
      <c r="I56" s="131">
        <f>'SO 01 Pol'!G67+'SO 01 P1'!G38+'SO 01 P2'!G39</f>
        <v>0</v>
      </c>
      <c r="J56" s="136" t="str">
        <f>IF(I77=0,"",I56/I77*100)</f>
        <v/>
      </c>
    </row>
    <row r="57" spans="1:10" ht="36.75" customHeight="1" x14ac:dyDescent="0.2">
      <c r="A57" s="125"/>
      <c r="B57" s="130" t="s">
        <v>65</v>
      </c>
      <c r="C57" s="201" t="s">
        <v>66</v>
      </c>
      <c r="D57" s="202"/>
      <c r="E57" s="202"/>
      <c r="F57" s="138" t="s">
        <v>26</v>
      </c>
      <c r="G57" s="131"/>
      <c r="H57" s="131"/>
      <c r="I57" s="131">
        <f>'SO 01 Pol'!G98+'SO 01 P1'!G56+'SO 01 P2'!G55</f>
        <v>0</v>
      </c>
      <c r="J57" s="136" t="str">
        <f>IF(I77=0,"",I57/I77*100)</f>
        <v/>
      </c>
    </row>
    <row r="58" spans="1:10" ht="36.75" customHeight="1" x14ac:dyDescent="0.2">
      <c r="A58" s="125"/>
      <c r="B58" s="130" t="s">
        <v>67</v>
      </c>
      <c r="C58" s="201" t="s">
        <v>68</v>
      </c>
      <c r="D58" s="202"/>
      <c r="E58" s="202"/>
      <c r="F58" s="138" t="s">
        <v>27</v>
      </c>
      <c r="G58" s="131"/>
      <c r="H58" s="131"/>
      <c r="I58" s="131">
        <f>'SO 01 Pol'!G100</f>
        <v>0</v>
      </c>
      <c r="J58" s="136" t="str">
        <f>IF(I77=0,"",I58/I77*100)</f>
        <v/>
      </c>
    </row>
    <row r="59" spans="1:10" ht="36.75" customHeight="1" x14ac:dyDescent="0.2">
      <c r="A59" s="125"/>
      <c r="B59" s="130" t="s">
        <v>69</v>
      </c>
      <c r="C59" s="201" t="s">
        <v>70</v>
      </c>
      <c r="D59" s="202"/>
      <c r="E59" s="202"/>
      <c r="F59" s="138" t="s">
        <v>27</v>
      </c>
      <c r="G59" s="131"/>
      <c r="H59" s="131"/>
      <c r="I59" s="131">
        <f>'SO 01 Pol'!G108</f>
        <v>0</v>
      </c>
      <c r="J59" s="136" t="str">
        <f>IF(I77=0,"",I59/I77*100)</f>
        <v/>
      </c>
    </row>
    <row r="60" spans="1:10" ht="36.75" customHeight="1" x14ac:dyDescent="0.2">
      <c r="A60" s="125"/>
      <c r="B60" s="130" t="s">
        <v>71</v>
      </c>
      <c r="C60" s="201" t="s">
        <v>72</v>
      </c>
      <c r="D60" s="202"/>
      <c r="E60" s="202"/>
      <c r="F60" s="138" t="s">
        <v>27</v>
      </c>
      <c r="G60" s="131"/>
      <c r="H60" s="131"/>
      <c r="I60" s="131">
        <f>'SO 01 Pol'!G110</f>
        <v>0</v>
      </c>
      <c r="J60" s="136" t="str">
        <f>IF(I77=0,"",I60/I77*100)</f>
        <v/>
      </c>
    </row>
    <row r="61" spans="1:10" ht="36.75" customHeight="1" x14ac:dyDescent="0.2">
      <c r="A61" s="125"/>
      <c r="B61" s="130" t="s">
        <v>73</v>
      </c>
      <c r="C61" s="201" t="s">
        <v>74</v>
      </c>
      <c r="D61" s="202"/>
      <c r="E61" s="202"/>
      <c r="F61" s="138" t="s">
        <v>27</v>
      </c>
      <c r="G61" s="131"/>
      <c r="H61" s="131"/>
      <c r="I61" s="131">
        <f>'SO 01 Pol'!G116</f>
        <v>0</v>
      </c>
      <c r="J61" s="136" t="str">
        <f>IF(I77=0,"",I61/I77*100)</f>
        <v/>
      </c>
    </row>
    <row r="62" spans="1:10" ht="36.75" customHeight="1" x14ac:dyDescent="0.2">
      <c r="A62" s="125"/>
      <c r="B62" s="130" t="s">
        <v>75</v>
      </c>
      <c r="C62" s="201" t="s">
        <v>76</v>
      </c>
      <c r="D62" s="202"/>
      <c r="E62" s="202"/>
      <c r="F62" s="138" t="s">
        <v>27</v>
      </c>
      <c r="G62" s="131"/>
      <c r="H62" s="131"/>
      <c r="I62" s="131">
        <f>'SO 01 Pol'!G124+'SO 01 P1'!G58+'SO 01 P2'!G57</f>
        <v>0</v>
      </c>
      <c r="J62" s="136" t="str">
        <f>IF(I77=0,"",I62/I77*100)</f>
        <v/>
      </c>
    </row>
    <row r="63" spans="1:10" ht="36.75" customHeight="1" x14ac:dyDescent="0.2">
      <c r="A63" s="125"/>
      <c r="B63" s="130" t="s">
        <v>77</v>
      </c>
      <c r="C63" s="201" t="s">
        <v>78</v>
      </c>
      <c r="D63" s="202"/>
      <c r="E63" s="202"/>
      <c r="F63" s="138" t="s">
        <v>27</v>
      </c>
      <c r="G63" s="131"/>
      <c r="H63" s="131"/>
      <c r="I63" s="131">
        <f>'SO 01 P2'!G69</f>
        <v>0</v>
      </c>
      <c r="J63" s="136" t="str">
        <f>IF(I77=0,"",I63/I77*100)</f>
        <v/>
      </c>
    </row>
    <row r="64" spans="1:10" ht="36.75" customHeight="1" x14ac:dyDescent="0.2">
      <c r="A64" s="125"/>
      <c r="B64" s="130" t="s">
        <v>79</v>
      </c>
      <c r="C64" s="201" t="s">
        <v>80</v>
      </c>
      <c r="D64" s="202"/>
      <c r="E64" s="202"/>
      <c r="F64" s="138" t="s">
        <v>27</v>
      </c>
      <c r="G64" s="131"/>
      <c r="H64" s="131"/>
      <c r="I64" s="131">
        <f>'SO 01 Pol'!G151</f>
        <v>0</v>
      </c>
      <c r="J64" s="136" t="str">
        <f>IF(I77=0,"",I64/I77*100)</f>
        <v/>
      </c>
    </row>
    <row r="65" spans="1:10" ht="36.75" customHeight="1" x14ac:dyDescent="0.2">
      <c r="A65" s="125"/>
      <c r="B65" s="130" t="s">
        <v>81</v>
      </c>
      <c r="C65" s="201" t="s">
        <v>82</v>
      </c>
      <c r="D65" s="202"/>
      <c r="E65" s="202"/>
      <c r="F65" s="138" t="s">
        <v>27</v>
      </c>
      <c r="G65" s="131"/>
      <c r="H65" s="131"/>
      <c r="I65" s="131">
        <f>'SO 01 Pol'!G155</f>
        <v>0</v>
      </c>
      <c r="J65" s="136" t="str">
        <f>IF(I77=0,"",I65/I77*100)</f>
        <v/>
      </c>
    </row>
    <row r="66" spans="1:10" ht="36.75" customHeight="1" x14ac:dyDescent="0.2">
      <c r="A66" s="125"/>
      <c r="B66" s="130" t="s">
        <v>83</v>
      </c>
      <c r="C66" s="201" t="s">
        <v>84</v>
      </c>
      <c r="D66" s="202"/>
      <c r="E66" s="202"/>
      <c r="F66" s="138" t="s">
        <v>27</v>
      </c>
      <c r="G66" s="131"/>
      <c r="H66" s="131"/>
      <c r="I66" s="131">
        <f>'SO 01 Pol'!G167+'SO 01 P1'!G71+'SO 01 P2'!G75</f>
        <v>0</v>
      </c>
      <c r="J66" s="136" t="str">
        <f>IF(I77=0,"",I66/I77*100)</f>
        <v/>
      </c>
    </row>
    <row r="67" spans="1:10" ht="36.75" customHeight="1" x14ac:dyDescent="0.2">
      <c r="A67" s="125"/>
      <c r="B67" s="130" t="s">
        <v>85</v>
      </c>
      <c r="C67" s="201" t="s">
        <v>86</v>
      </c>
      <c r="D67" s="202"/>
      <c r="E67" s="202"/>
      <c r="F67" s="138" t="s">
        <v>27</v>
      </c>
      <c r="G67" s="131"/>
      <c r="H67" s="131"/>
      <c r="I67" s="131">
        <f>'SO 01 Pol'!G193+'SO 01 P2'!G103</f>
        <v>0</v>
      </c>
      <c r="J67" s="136" t="str">
        <f>IF(I77=0,"",I67/I77*100)</f>
        <v/>
      </c>
    </row>
    <row r="68" spans="1:10" ht="36.75" customHeight="1" x14ac:dyDescent="0.2">
      <c r="A68" s="125"/>
      <c r="B68" s="130" t="s">
        <v>87</v>
      </c>
      <c r="C68" s="201" t="s">
        <v>88</v>
      </c>
      <c r="D68" s="202"/>
      <c r="E68" s="202"/>
      <c r="F68" s="138" t="s">
        <v>27</v>
      </c>
      <c r="G68" s="131"/>
      <c r="H68" s="131"/>
      <c r="I68" s="131">
        <f>'SO 01 Pol'!G209+'SO 01 P1'!G100+'SO 01 P2'!G109</f>
        <v>0</v>
      </c>
      <c r="J68" s="136" t="str">
        <f>IF(I77=0,"",I68/I77*100)</f>
        <v/>
      </c>
    </row>
    <row r="69" spans="1:10" ht="36.75" customHeight="1" x14ac:dyDescent="0.2">
      <c r="A69" s="125"/>
      <c r="B69" s="130" t="s">
        <v>89</v>
      </c>
      <c r="C69" s="201" t="s">
        <v>90</v>
      </c>
      <c r="D69" s="202"/>
      <c r="E69" s="202"/>
      <c r="F69" s="138" t="s">
        <v>27</v>
      </c>
      <c r="G69" s="131"/>
      <c r="H69" s="131"/>
      <c r="I69" s="131">
        <f>'SO 01 Pol'!G245+'SO 01 P1'!G122+'SO 01 P2'!G131</f>
        <v>0</v>
      </c>
      <c r="J69" s="136" t="str">
        <f>IF(I77=0,"",I69/I77*100)</f>
        <v/>
      </c>
    </row>
    <row r="70" spans="1:10" ht="36.75" customHeight="1" x14ac:dyDescent="0.2">
      <c r="A70" s="125"/>
      <c r="B70" s="130" t="s">
        <v>91</v>
      </c>
      <c r="C70" s="201" t="s">
        <v>92</v>
      </c>
      <c r="D70" s="202"/>
      <c r="E70" s="202"/>
      <c r="F70" s="138" t="s">
        <v>27</v>
      </c>
      <c r="G70" s="131"/>
      <c r="H70" s="131"/>
      <c r="I70" s="131">
        <f>'SO 01 Pol'!G272+'SO 01 P1'!G137+'SO 01 P2'!G147</f>
        <v>0</v>
      </c>
      <c r="J70" s="136" t="str">
        <f>IF(I77=0,"",I70/I77*100)</f>
        <v/>
      </c>
    </row>
    <row r="71" spans="1:10" ht="36.75" customHeight="1" x14ac:dyDescent="0.2">
      <c r="A71" s="125"/>
      <c r="B71" s="130" t="s">
        <v>93</v>
      </c>
      <c r="C71" s="201" t="s">
        <v>94</v>
      </c>
      <c r="D71" s="202"/>
      <c r="E71" s="202"/>
      <c r="F71" s="138" t="s">
        <v>27</v>
      </c>
      <c r="G71" s="131"/>
      <c r="H71" s="131"/>
      <c r="I71" s="131">
        <f>'SO 01 Pol'!G285+'SO 01 P1'!G151+'SO 01 P2'!G155</f>
        <v>0</v>
      </c>
      <c r="J71" s="136" t="str">
        <f>IF(I77=0,"",I71/I77*100)</f>
        <v/>
      </c>
    </row>
    <row r="72" spans="1:10" ht="36.75" customHeight="1" x14ac:dyDescent="0.2">
      <c r="A72" s="125"/>
      <c r="B72" s="130" t="s">
        <v>95</v>
      </c>
      <c r="C72" s="201" t="s">
        <v>96</v>
      </c>
      <c r="D72" s="202"/>
      <c r="E72" s="202"/>
      <c r="F72" s="138" t="s">
        <v>27</v>
      </c>
      <c r="G72" s="131"/>
      <c r="H72" s="131"/>
      <c r="I72" s="131">
        <f>'SO 01 Pol'!G297</f>
        <v>0</v>
      </c>
      <c r="J72" s="136" t="str">
        <f>IF(I77=0,"",I72/I77*100)</f>
        <v/>
      </c>
    </row>
    <row r="73" spans="1:10" ht="36.75" customHeight="1" x14ac:dyDescent="0.2">
      <c r="A73" s="125"/>
      <c r="B73" s="130" t="s">
        <v>97</v>
      </c>
      <c r="C73" s="201" t="s">
        <v>98</v>
      </c>
      <c r="D73" s="202"/>
      <c r="E73" s="202"/>
      <c r="F73" s="138" t="s">
        <v>28</v>
      </c>
      <c r="G73" s="131"/>
      <c r="H73" s="131"/>
      <c r="I73" s="131">
        <f>'SO 01 Pol'!G301+'SO 01 P1'!G163+'SO 01 P2'!G167</f>
        <v>0</v>
      </c>
      <c r="J73" s="136" t="str">
        <f>IF(I77=0,"",I73/I77*100)</f>
        <v/>
      </c>
    </row>
    <row r="74" spans="1:10" ht="36.75" customHeight="1" x14ac:dyDescent="0.2">
      <c r="A74" s="125"/>
      <c r="B74" s="130" t="s">
        <v>99</v>
      </c>
      <c r="C74" s="201" t="s">
        <v>100</v>
      </c>
      <c r="D74" s="202"/>
      <c r="E74" s="202"/>
      <c r="F74" s="138" t="s">
        <v>28</v>
      </c>
      <c r="G74" s="131"/>
      <c r="H74" s="131"/>
      <c r="I74" s="131">
        <f>'SO 01 Pol'!G330</f>
        <v>0</v>
      </c>
      <c r="J74" s="136" t="str">
        <f>IF(I77=0,"",I74/I77*100)</f>
        <v/>
      </c>
    </row>
    <row r="75" spans="1:10" ht="36.75" customHeight="1" x14ac:dyDescent="0.2">
      <c r="A75" s="125"/>
      <c r="B75" s="130" t="s">
        <v>101</v>
      </c>
      <c r="C75" s="201" t="s">
        <v>102</v>
      </c>
      <c r="D75" s="202"/>
      <c r="E75" s="202"/>
      <c r="F75" s="138" t="s">
        <v>103</v>
      </c>
      <c r="G75" s="131"/>
      <c r="H75" s="131"/>
      <c r="I75" s="131">
        <f>'SO 01 Pol'!G333+'SO 01 P1'!G189+'SO 01 P2'!G193</f>
        <v>0</v>
      </c>
      <c r="J75" s="136" t="str">
        <f>IF(I77=0,"",I75/I77*100)</f>
        <v/>
      </c>
    </row>
    <row r="76" spans="1:10" ht="36.75" customHeight="1" x14ac:dyDescent="0.2">
      <c r="A76" s="125"/>
      <c r="B76" s="130" t="s">
        <v>104</v>
      </c>
      <c r="C76" s="201" t="s">
        <v>30</v>
      </c>
      <c r="D76" s="202"/>
      <c r="E76" s="202"/>
      <c r="F76" s="138" t="s">
        <v>104</v>
      </c>
      <c r="G76" s="131"/>
      <c r="H76" s="131"/>
      <c r="I76" s="131">
        <f>'SO 01 P3'!G8</f>
        <v>0</v>
      </c>
      <c r="J76" s="136" t="str">
        <f>IF(I77=0,"",I76/I77*100)</f>
        <v/>
      </c>
    </row>
    <row r="77" spans="1:10" ht="25.5" customHeight="1" x14ac:dyDescent="0.2">
      <c r="A77" s="126"/>
      <c r="B77" s="132" t="s">
        <v>1</v>
      </c>
      <c r="C77" s="133"/>
      <c r="D77" s="134"/>
      <c r="E77" s="134"/>
      <c r="F77" s="139"/>
      <c r="G77" s="135"/>
      <c r="H77" s="135"/>
      <c r="I77" s="135">
        <f>SUM(I52:I76)</f>
        <v>0</v>
      </c>
      <c r="J77" s="137">
        <f>SUM(J52:J76)</f>
        <v>0</v>
      </c>
    </row>
    <row r="78" spans="1:10" x14ac:dyDescent="0.2">
      <c r="F78" s="88"/>
      <c r="G78" s="88"/>
      <c r="H78" s="88"/>
      <c r="I78" s="88"/>
      <c r="J78" s="89"/>
    </row>
    <row r="79" spans="1:10" x14ac:dyDescent="0.2">
      <c r="F79" s="88"/>
      <c r="G79" s="88"/>
      <c r="H79" s="88"/>
      <c r="I79" s="88"/>
      <c r="J79" s="89"/>
    </row>
    <row r="80" spans="1:10" x14ac:dyDescent="0.2">
      <c r="F80" s="88"/>
      <c r="G80" s="88"/>
      <c r="H80" s="88"/>
      <c r="I80" s="88"/>
      <c r="J80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9" activePane="bottomLeft" state="frozen"/>
      <selection pane="bottomLeft" activeCell="AA334" sqref="AA334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106</v>
      </c>
    </row>
    <row r="2" spans="1:60" ht="25.15" customHeight="1" x14ac:dyDescent="0.2">
      <c r="A2" s="141" t="s">
        <v>8</v>
      </c>
      <c r="B2" s="49"/>
      <c r="C2" s="251" t="s">
        <v>677</v>
      </c>
      <c r="D2" s="252"/>
      <c r="E2" s="252"/>
      <c r="F2" s="252"/>
      <c r="G2" s="253"/>
      <c r="AG2" t="s">
        <v>107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107</v>
      </c>
      <c r="AG3" t="s">
        <v>108</v>
      </c>
    </row>
    <row r="4" spans="1:60" ht="25.15" customHeight="1" x14ac:dyDescent="0.2">
      <c r="A4" s="142" t="s">
        <v>10</v>
      </c>
      <c r="B4" s="143"/>
      <c r="C4" s="254" t="s">
        <v>49</v>
      </c>
      <c r="D4" s="255"/>
      <c r="E4" s="255"/>
      <c r="F4" s="255"/>
      <c r="G4" s="256"/>
      <c r="AG4" t="s">
        <v>109</v>
      </c>
    </row>
    <row r="5" spans="1:60" x14ac:dyDescent="0.2">
      <c r="D5" s="10"/>
    </row>
    <row r="6" spans="1:60" ht="38.25" x14ac:dyDescent="0.2">
      <c r="A6" s="145" t="s">
        <v>110</v>
      </c>
      <c r="B6" s="147" t="s">
        <v>111</v>
      </c>
      <c r="C6" s="147" t="s">
        <v>112</v>
      </c>
      <c r="D6" s="146" t="s">
        <v>113</v>
      </c>
      <c r="E6" s="145" t="s">
        <v>114</v>
      </c>
      <c r="F6" s="144" t="s">
        <v>115</v>
      </c>
      <c r="G6" s="145" t="s">
        <v>31</v>
      </c>
      <c r="H6" s="148" t="s">
        <v>32</v>
      </c>
      <c r="I6" s="148" t="s">
        <v>116</v>
      </c>
      <c r="J6" s="148" t="s">
        <v>33</v>
      </c>
      <c r="K6" s="148" t="s">
        <v>117</v>
      </c>
      <c r="L6" s="148" t="s">
        <v>118</v>
      </c>
      <c r="M6" s="148" t="s">
        <v>119</v>
      </c>
      <c r="N6" s="148" t="s">
        <v>120</v>
      </c>
      <c r="O6" s="148" t="s">
        <v>121</v>
      </c>
      <c r="P6" s="148" t="s">
        <v>122</v>
      </c>
      <c r="Q6" s="148" t="s">
        <v>123</v>
      </c>
      <c r="R6" s="148" t="s">
        <v>124</v>
      </c>
      <c r="S6" s="148" t="s">
        <v>125</v>
      </c>
      <c r="T6" s="148" t="s">
        <v>126</v>
      </c>
      <c r="U6" s="148" t="s">
        <v>127</v>
      </c>
      <c r="V6" s="148" t="s">
        <v>128</v>
      </c>
      <c r="W6" s="148" t="s">
        <v>129</v>
      </c>
      <c r="X6" s="148" t="s">
        <v>130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131</v>
      </c>
      <c r="B8" s="166" t="s">
        <v>55</v>
      </c>
      <c r="C8" s="184" t="s">
        <v>56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1105.1500000000001</v>
      </c>
      <c r="J8" s="164"/>
      <c r="K8" s="164">
        <f>SUM(K9:K12)</f>
        <v>1254.8499999999999</v>
      </c>
      <c r="L8" s="164"/>
      <c r="M8" s="164">
        <f>SUM(M9:M12)</f>
        <v>0</v>
      </c>
      <c r="N8" s="164"/>
      <c r="O8" s="164">
        <f>SUM(O9:O12)</f>
        <v>0.16</v>
      </c>
      <c r="P8" s="164"/>
      <c r="Q8" s="164">
        <f>SUM(Q9:Q12)</f>
        <v>0</v>
      </c>
      <c r="R8" s="164"/>
      <c r="S8" s="164"/>
      <c r="T8" s="164"/>
      <c r="U8" s="164"/>
      <c r="V8" s="164">
        <f>SUM(V9:V12)</f>
        <v>2.57</v>
      </c>
      <c r="W8" s="164"/>
      <c r="X8" s="164"/>
      <c r="AG8" t="s">
        <v>132</v>
      </c>
    </row>
    <row r="9" spans="1:60" outlineLevel="1" x14ac:dyDescent="0.2">
      <c r="A9" s="177">
        <v>1</v>
      </c>
      <c r="B9" s="178" t="s">
        <v>133</v>
      </c>
      <c r="C9" s="185" t="s">
        <v>134</v>
      </c>
      <c r="D9" s="179" t="s">
        <v>135</v>
      </c>
      <c r="E9" s="180">
        <v>1</v>
      </c>
      <c r="F9" s="181"/>
      <c r="G9" s="182">
        <f>ROUND(E9*F9,2)</f>
        <v>0</v>
      </c>
      <c r="H9" s="159">
        <v>7.79</v>
      </c>
      <c r="I9" s="158">
        <f>ROUND(E9*H9,2)</f>
        <v>7.79</v>
      </c>
      <c r="J9" s="159">
        <v>473.71</v>
      </c>
      <c r="K9" s="158">
        <f>ROUND(E9*J9,2)</f>
        <v>473.71</v>
      </c>
      <c r="L9" s="158">
        <v>15</v>
      </c>
      <c r="M9" s="158">
        <f>G9*(1+L9/100)</f>
        <v>0</v>
      </c>
      <c r="N9" s="158">
        <v>1.6000000000000001E-4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136</v>
      </c>
      <c r="T9" s="158" t="s">
        <v>136</v>
      </c>
      <c r="U9" s="158">
        <v>0.94</v>
      </c>
      <c r="V9" s="158">
        <f>ROUND(E9*U9,2)</f>
        <v>0.94</v>
      </c>
      <c r="W9" s="158"/>
      <c r="X9" s="158" t="s">
        <v>137</v>
      </c>
      <c r="Y9" s="149"/>
      <c r="Z9" s="149"/>
      <c r="AA9" s="149"/>
      <c r="AB9" s="149"/>
      <c r="AC9" s="149"/>
      <c r="AD9" s="149"/>
      <c r="AE9" s="149"/>
      <c r="AF9" s="149"/>
      <c r="AG9" s="149" t="s">
        <v>138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1">
        <v>2</v>
      </c>
      <c r="B10" s="172" t="s">
        <v>139</v>
      </c>
      <c r="C10" s="186" t="s">
        <v>140</v>
      </c>
      <c r="D10" s="173" t="s">
        <v>141</v>
      </c>
      <c r="E10" s="174">
        <v>2.1</v>
      </c>
      <c r="F10" s="175"/>
      <c r="G10" s="176">
        <f>ROUND(E10*F10,2)</f>
        <v>0</v>
      </c>
      <c r="H10" s="159">
        <v>473.03</v>
      </c>
      <c r="I10" s="158">
        <f>ROUND(E10*H10,2)</f>
        <v>993.36</v>
      </c>
      <c r="J10" s="159">
        <v>371.97</v>
      </c>
      <c r="K10" s="158">
        <f>ROUND(E10*J10,2)</f>
        <v>781.14</v>
      </c>
      <c r="L10" s="158">
        <v>15</v>
      </c>
      <c r="M10" s="158">
        <f>G10*(1+L10/100)</f>
        <v>0</v>
      </c>
      <c r="N10" s="158">
        <v>7.392E-2</v>
      </c>
      <c r="O10" s="158">
        <f>ROUND(E10*N10,2)</f>
        <v>0.16</v>
      </c>
      <c r="P10" s="158">
        <v>0</v>
      </c>
      <c r="Q10" s="158">
        <f>ROUND(E10*P10,2)</f>
        <v>0</v>
      </c>
      <c r="R10" s="158"/>
      <c r="S10" s="158" t="s">
        <v>136</v>
      </c>
      <c r="T10" s="158" t="s">
        <v>136</v>
      </c>
      <c r="U10" s="158">
        <v>0.77700000000000002</v>
      </c>
      <c r="V10" s="158">
        <f>ROUND(E10*U10,2)</f>
        <v>1.63</v>
      </c>
      <c r="W10" s="158"/>
      <c r="X10" s="158" t="s">
        <v>137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138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7" t="s">
        <v>142</v>
      </c>
      <c r="D11" s="160"/>
      <c r="E11" s="161">
        <v>2.1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143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7">
        <v>3</v>
      </c>
      <c r="B12" s="178" t="s">
        <v>144</v>
      </c>
      <c r="C12" s="185" t="s">
        <v>145</v>
      </c>
      <c r="D12" s="179" t="s">
        <v>135</v>
      </c>
      <c r="E12" s="180">
        <v>1</v>
      </c>
      <c r="F12" s="181"/>
      <c r="G12" s="182">
        <f>ROUND(E12*F12,2)</f>
        <v>0</v>
      </c>
      <c r="H12" s="159">
        <v>104</v>
      </c>
      <c r="I12" s="158">
        <f>ROUND(E12*H12,2)</f>
        <v>104</v>
      </c>
      <c r="J12" s="159">
        <v>0</v>
      </c>
      <c r="K12" s="158">
        <f>ROUND(E12*J12,2)</f>
        <v>0</v>
      </c>
      <c r="L12" s="158">
        <v>15</v>
      </c>
      <c r="M12" s="158">
        <f>G12*(1+L12/100)</f>
        <v>0</v>
      </c>
      <c r="N12" s="158">
        <v>5.9999999999999995E-4</v>
      </c>
      <c r="O12" s="158">
        <f>ROUND(E12*N12,2)</f>
        <v>0</v>
      </c>
      <c r="P12" s="158">
        <v>0</v>
      </c>
      <c r="Q12" s="158">
        <f>ROUND(E12*P12,2)</f>
        <v>0</v>
      </c>
      <c r="R12" s="158" t="s">
        <v>146</v>
      </c>
      <c r="S12" s="158" t="s">
        <v>136</v>
      </c>
      <c r="T12" s="158" t="s">
        <v>136</v>
      </c>
      <c r="U12" s="158">
        <v>0</v>
      </c>
      <c r="V12" s="158">
        <f>ROUND(E12*U12,2)</f>
        <v>0</v>
      </c>
      <c r="W12" s="158"/>
      <c r="X12" s="158" t="s">
        <v>147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148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5" t="s">
        <v>131</v>
      </c>
      <c r="B13" s="166" t="s">
        <v>57</v>
      </c>
      <c r="C13" s="184" t="s">
        <v>58</v>
      </c>
      <c r="D13" s="167"/>
      <c r="E13" s="168"/>
      <c r="F13" s="169"/>
      <c r="G13" s="170">
        <f>SUMIF(AG14:AG43,"&lt;&gt;NOR",G14:G43)</f>
        <v>0</v>
      </c>
      <c r="H13" s="164"/>
      <c r="I13" s="164">
        <f>SUM(I14:I43)</f>
        <v>2007.41</v>
      </c>
      <c r="J13" s="164"/>
      <c r="K13" s="164">
        <f>SUM(K14:K43)</f>
        <v>19448.469999999998</v>
      </c>
      <c r="L13" s="164"/>
      <c r="M13" s="164">
        <f>SUM(M14:M43)</f>
        <v>0</v>
      </c>
      <c r="N13" s="164"/>
      <c r="O13" s="164">
        <f>SUM(O14:O43)</f>
        <v>1.31</v>
      </c>
      <c r="P13" s="164"/>
      <c r="Q13" s="164">
        <f>SUM(Q14:Q43)</f>
        <v>0</v>
      </c>
      <c r="R13" s="164"/>
      <c r="S13" s="164"/>
      <c r="T13" s="164"/>
      <c r="U13" s="164"/>
      <c r="V13" s="164">
        <f>SUM(V14:V43)</f>
        <v>38.65</v>
      </c>
      <c r="W13" s="164"/>
      <c r="X13" s="164"/>
      <c r="AG13" t="s">
        <v>132</v>
      </c>
    </row>
    <row r="14" spans="1:60" outlineLevel="1" x14ac:dyDescent="0.2">
      <c r="A14" s="171">
        <v>4</v>
      </c>
      <c r="B14" s="172" t="s">
        <v>149</v>
      </c>
      <c r="C14" s="186" t="s">
        <v>150</v>
      </c>
      <c r="D14" s="173" t="s">
        <v>141</v>
      </c>
      <c r="E14" s="174">
        <v>12.48</v>
      </c>
      <c r="F14" s="175"/>
      <c r="G14" s="176">
        <f>ROUND(E14*F14,2)</f>
        <v>0</v>
      </c>
      <c r="H14" s="159">
        <v>13.56</v>
      </c>
      <c r="I14" s="158">
        <f>ROUND(E14*H14,2)</f>
        <v>169.23</v>
      </c>
      <c r="J14" s="159">
        <v>33.04</v>
      </c>
      <c r="K14" s="158">
        <f>ROUND(E14*J14,2)</f>
        <v>412.34</v>
      </c>
      <c r="L14" s="158">
        <v>15</v>
      </c>
      <c r="M14" s="158">
        <f>G14*(1+L14/100)</f>
        <v>0</v>
      </c>
      <c r="N14" s="158">
        <v>4.0000000000000003E-5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136</v>
      </c>
      <c r="T14" s="158" t="s">
        <v>151</v>
      </c>
      <c r="U14" s="158">
        <v>7.8E-2</v>
      </c>
      <c r="V14" s="158">
        <f>ROUND(E14*U14,2)</f>
        <v>0.97</v>
      </c>
      <c r="W14" s="158"/>
      <c r="X14" s="158" t="s">
        <v>137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7" t="s">
        <v>152</v>
      </c>
      <c r="D15" s="160"/>
      <c r="E15" s="161">
        <v>0.75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143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7" t="s">
        <v>153</v>
      </c>
      <c r="D16" s="160"/>
      <c r="E16" s="161">
        <v>11.73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143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1">
        <v>5</v>
      </c>
      <c r="B17" s="172" t="s">
        <v>154</v>
      </c>
      <c r="C17" s="186" t="s">
        <v>155</v>
      </c>
      <c r="D17" s="173" t="s">
        <v>141</v>
      </c>
      <c r="E17" s="174">
        <v>44.484999999999999</v>
      </c>
      <c r="F17" s="175"/>
      <c r="G17" s="176">
        <f>ROUND(E17*F17,2)</f>
        <v>0</v>
      </c>
      <c r="H17" s="159">
        <v>16.05</v>
      </c>
      <c r="I17" s="158">
        <f>ROUND(E17*H17,2)</f>
        <v>713.98</v>
      </c>
      <c r="J17" s="159">
        <v>96.45</v>
      </c>
      <c r="K17" s="158">
        <f>ROUND(E17*J17,2)</f>
        <v>4290.58</v>
      </c>
      <c r="L17" s="158">
        <v>15</v>
      </c>
      <c r="M17" s="158">
        <f>G17*(1+L17/100)</f>
        <v>0</v>
      </c>
      <c r="N17" s="158">
        <v>6.0899999999999999E-3</v>
      </c>
      <c r="O17" s="158">
        <f>ROUND(E17*N17,2)</f>
        <v>0.27</v>
      </c>
      <c r="P17" s="158">
        <v>0</v>
      </c>
      <c r="Q17" s="158">
        <f>ROUND(E17*P17,2)</f>
        <v>0</v>
      </c>
      <c r="R17" s="158"/>
      <c r="S17" s="158" t="s">
        <v>136</v>
      </c>
      <c r="T17" s="158" t="s">
        <v>136</v>
      </c>
      <c r="U17" s="158">
        <v>0.19273999999999999</v>
      </c>
      <c r="V17" s="158">
        <f>ROUND(E17*U17,2)</f>
        <v>8.57</v>
      </c>
      <c r="W17" s="158"/>
      <c r="X17" s="158" t="s">
        <v>137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138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7" t="s">
        <v>156</v>
      </c>
      <c r="D18" s="160"/>
      <c r="E18" s="161">
        <v>4.05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143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7" t="s">
        <v>157</v>
      </c>
      <c r="D19" s="160"/>
      <c r="E19" s="161">
        <v>4.8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143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7" t="s">
        <v>158</v>
      </c>
      <c r="D20" s="160"/>
      <c r="E20" s="161">
        <v>17.995000000000001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143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159</v>
      </c>
      <c r="D21" s="160"/>
      <c r="E21" s="161">
        <v>5.04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7" t="s">
        <v>160</v>
      </c>
      <c r="D22" s="160"/>
      <c r="E22" s="161">
        <v>12.6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143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1">
        <v>6</v>
      </c>
      <c r="B23" s="172" t="s">
        <v>161</v>
      </c>
      <c r="C23" s="186" t="s">
        <v>162</v>
      </c>
      <c r="D23" s="173" t="s">
        <v>141</v>
      </c>
      <c r="E23" s="174">
        <v>5.29</v>
      </c>
      <c r="F23" s="175"/>
      <c r="G23" s="176">
        <f>ROUND(E23*F23,2)</f>
        <v>0</v>
      </c>
      <c r="H23" s="159">
        <v>46.97</v>
      </c>
      <c r="I23" s="158">
        <f>ROUND(E23*H23,2)</f>
        <v>248.47</v>
      </c>
      <c r="J23" s="159">
        <v>405.53</v>
      </c>
      <c r="K23" s="158">
        <f>ROUND(E23*J23,2)</f>
        <v>2145.25</v>
      </c>
      <c r="L23" s="158">
        <v>15</v>
      </c>
      <c r="M23" s="158">
        <f>G23*(1+L23/100)</f>
        <v>0</v>
      </c>
      <c r="N23" s="158">
        <v>4.7660000000000001E-2</v>
      </c>
      <c r="O23" s="158">
        <f>ROUND(E23*N23,2)</f>
        <v>0.25</v>
      </c>
      <c r="P23" s="158">
        <v>0</v>
      </c>
      <c r="Q23" s="158">
        <f>ROUND(E23*P23,2)</f>
        <v>0</v>
      </c>
      <c r="R23" s="158"/>
      <c r="S23" s="158" t="s">
        <v>136</v>
      </c>
      <c r="T23" s="158" t="s">
        <v>136</v>
      </c>
      <c r="U23" s="158">
        <v>0.84</v>
      </c>
      <c r="V23" s="158">
        <f>ROUND(E23*U23,2)</f>
        <v>4.4400000000000004</v>
      </c>
      <c r="W23" s="158"/>
      <c r="X23" s="158" t="s">
        <v>137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138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7" t="s">
        <v>163</v>
      </c>
      <c r="D24" s="160"/>
      <c r="E24" s="161">
        <v>2.4900000000000002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143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7" t="s">
        <v>164</v>
      </c>
      <c r="D25" s="160"/>
      <c r="E25" s="161">
        <v>2.8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1">
        <v>7</v>
      </c>
      <c r="B26" s="172" t="s">
        <v>165</v>
      </c>
      <c r="C26" s="186" t="s">
        <v>166</v>
      </c>
      <c r="D26" s="173" t="s">
        <v>141</v>
      </c>
      <c r="E26" s="174">
        <v>131.94999999999999</v>
      </c>
      <c r="F26" s="175"/>
      <c r="G26" s="176">
        <f>ROUND(E26*F26,2)</f>
        <v>0</v>
      </c>
      <c r="H26" s="159">
        <v>5.25</v>
      </c>
      <c r="I26" s="158">
        <f>ROUND(E26*H26,2)</f>
        <v>692.74</v>
      </c>
      <c r="J26" s="159">
        <v>87.05</v>
      </c>
      <c r="K26" s="158">
        <f>ROUND(E26*J26,2)</f>
        <v>11486.25</v>
      </c>
      <c r="L26" s="158">
        <v>15</v>
      </c>
      <c r="M26" s="158">
        <f>G26*(1+L26/100)</f>
        <v>0</v>
      </c>
      <c r="N26" s="158">
        <v>5.4299999999999999E-3</v>
      </c>
      <c r="O26" s="158">
        <f>ROUND(E26*N26,2)</f>
        <v>0.72</v>
      </c>
      <c r="P26" s="158">
        <v>0</v>
      </c>
      <c r="Q26" s="158">
        <f>ROUND(E26*P26,2)</f>
        <v>0</v>
      </c>
      <c r="R26" s="158"/>
      <c r="S26" s="158" t="s">
        <v>136</v>
      </c>
      <c r="T26" s="158" t="s">
        <v>136</v>
      </c>
      <c r="U26" s="158">
        <v>0.16941999999999999</v>
      </c>
      <c r="V26" s="158">
        <f>ROUND(E26*U26,2)</f>
        <v>22.35</v>
      </c>
      <c r="W26" s="158"/>
      <c r="X26" s="158" t="s">
        <v>137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138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7" t="s">
        <v>167</v>
      </c>
      <c r="D27" s="160"/>
      <c r="E27" s="161">
        <v>26.1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7" t="s">
        <v>168</v>
      </c>
      <c r="D28" s="160"/>
      <c r="E28" s="161">
        <v>-4.8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143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7" t="s">
        <v>169</v>
      </c>
      <c r="D29" s="160"/>
      <c r="E29" s="161">
        <v>8.2799999999999994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7" t="s">
        <v>170</v>
      </c>
      <c r="D30" s="160"/>
      <c r="E30" s="161">
        <v>53.7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143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7" t="s">
        <v>171</v>
      </c>
      <c r="D31" s="160"/>
      <c r="E31" s="161">
        <v>-3.2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7" t="s">
        <v>172</v>
      </c>
      <c r="D32" s="160"/>
      <c r="E32" s="161">
        <v>-3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143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7" t="s">
        <v>173</v>
      </c>
      <c r="D33" s="160"/>
      <c r="E33" s="161">
        <v>-7.82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7" t="s">
        <v>174</v>
      </c>
      <c r="D34" s="160"/>
      <c r="E34" s="161">
        <v>28.5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172</v>
      </c>
      <c r="D35" s="160"/>
      <c r="E35" s="161">
        <v>-3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143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7" t="s">
        <v>175</v>
      </c>
      <c r="D36" s="160"/>
      <c r="E36" s="161">
        <v>-0.5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143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176</v>
      </c>
      <c r="D37" s="160"/>
      <c r="E37" s="161">
        <v>43.2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7" t="s">
        <v>177</v>
      </c>
      <c r="D38" s="160"/>
      <c r="E38" s="161">
        <v>-1.6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143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7" t="s">
        <v>178</v>
      </c>
      <c r="D39" s="160"/>
      <c r="E39" s="161">
        <v>-3.91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143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1">
        <v>8</v>
      </c>
      <c r="B40" s="172" t="s">
        <v>179</v>
      </c>
      <c r="C40" s="186" t="s">
        <v>180</v>
      </c>
      <c r="D40" s="173" t="s">
        <v>141</v>
      </c>
      <c r="E40" s="174">
        <v>1.24</v>
      </c>
      <c r="F40" s="175"/>
      <c r="G40" s="176">
        <f>ROUND(E40*F40,2)</f>
        <v>0</v>
      </c>
      <c r="H40" s="159">
        <v>147.57</v>
      </c>
      <c r="I40" s="158">
        <f>ROUND(E40*H40,2)</f>
        <v>182.99</v>
      </c>
      <c r="J40" s="159">
        <v>898.43</v>
      </c>
      <c r="K40" s="158">
        <f>ROUND(E40*J40,2)</f>
        <v>1114.05</v>
      </c>
      <c r="L40" s="158">
        <v>15</v>
      </c>
      <c r="M40" s="158">
        <f>G40*(1+L40/100)</f>
        <v>0</v>
      </c>
      <c r="N40" s="158">
        <v>5.8500000000000003E-2</v>
      </c>
      <c r="O40" s="158">
        <f>ROUND(E40*N40,2)</f>
        <v>7.0000000000000007E-2</v>
      </c>
      <c r="P40" s="158">
        <v>0</v>
      </c>
      <c r="Q40" s="158">
        <f>ROUND(E40*P40,2)</f>
        <v>0</v>
      </c>
      <c r="R40" s="158"/>
      <c r="S40" s="158" t="s">
        <v>136</v>
      </c>
      <c r="T40" s="158" t="s">
        <v>151</v>
      </c>
      <c r="U40" s="158">
        <v>1.86904</v>
      </c>
      <c r="V40" s="158">
        <f>ROUND(E40*U40,2)</f>
        <v>2.3199999999999998</v>
      </c>
      <c r="W40" s="158"/>
      <c r="X40" s="158" t="s">
        <v>137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138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7" t="s">
        <v>181</v>
      </c>
      <c r="D41" s="160"/>
      <c r="E41" s="161">
        <v>0.3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143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87" t="s">
        <v>182</v>
      </c>
      <c r="D42" s="160"/>
      <c r="E42" s="161">
        <v>0.84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143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183</v>
      </c>
      <c r="D43" s="160"/>
      <c r="E43" s="161">
        <v>0.1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143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165" t="s">
        <v>131</v>
      </c>
      <c r="B44" s="166" t="s">
        <v>59</v>
      </c>
      <c r="C44" s="184" t="s">
        <v>60</v>
      </c>
      <c r="D44" s="167"/>
      <c r="E44" s="168"/>
      <c r="F44" s="169"/>
      <c r="G44" s="170">
        <f>SUMIF(AG45:AG56,"&lt;&gt;NOR",G45:G56)</f>
        <v>0</v>
      </c>
      <c r="H44" s="164"/>
      <c r="I44" s="164">
        <f>SUM(I45:I56)</f>
        <v>4909.42</v>
      </c>
      <c r="J44" s="164"/>
      <c r="K44" s="164">
        <f>SUM(K45:K56)</f>
        <v>3130.11</v>
      </c>
      <c r="L44" s="164"/>
      <c r="M44" s="164">
        <f>SUM(M45:M56)</f>
        <v>0</v>
      </c>
      <c r="N44" s="164"/>
      <c r="O44" s="164">
        <f>SUM(O45:O56)</f>
        <v>0.25</v>
      </c>
      <c r="P44" s="164"/>
      <c r="Q44" s="164">
        <f>SUM(Q45:Q56)</f>
        <v>0</v>
      </c>
      <c r="R44" s="164"/>
      <c r="S44" s="164"/>
      <c r="T44" s="164"/>
      <c r="U44" s="164"/>
      <c r="V44" s="164">
        <f>SUM(V45:V56)</f>
        <v>6.64</v>
      </c>
      <c r="W44" s="164"/>
      <c r="X44" s="164"/>
      <c r="AG44" t="s">
        <v>132</v>
      </c>
    </row>
    <row r="45" spans="1:60" outlineLevel="1" x14ac:dyDescent="0.2">
      <c r="A45" s="171">
        <v>9</v>
      </c>
      <c r="B45" s="172" t="s">
        <v>184</v>
      </c>
      <c r="C45" s="186" t="s">
        <v>185</v>
      </c>
      <c r="D45" s="173" t="s">
        <v>141</v>
      </c>
      <c r="E45" s="174">
        <v>13.89</v>
      </c>
      <c r="F45" s="175"/>
      <c r="G45" s="176">
        <f>ROUND(E45*F45,2)</f>
        <v>0</v>
      </c>
      <c r="H45" s="159">
        <v>41.83</v>
      </c>
      <c r="I45" s="158">
        <f>ROUND(E45*H45,2)</f>
        <v>581.02</v>
      </c>
      <c r="J45" s="159">
        <v>41.37</v>
      </c>
      <c r="K45" s="158">
        <f>ROUND(E45*J45,2)</f>
        <v>574.63</v>
      </c>
      <c r="L45" s="158">
        <v>15</v>
      </c>
      <c r="M45" s="158">
        <f>G45*(1+L45/100)</f>
        <v>0</v>
      </c>
      <c r="N45" s="158">
        <v>2.5999999999999998E-4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136</v>
      </c>
      <c r="T45" s="158" t="s">
        <v>136</v>
      </c>
      <c r="U45" s="158">
        <v>0.09</v>
      </c>
      <c r="V45" s="158">
        <f>ROUND(E45*U45,2)</f>
        <v>1.25</v>
      </c>
      <c r="W45" s="158"/>
      <c r="X45" s="158" t="s">
        <v>137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138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7" t="s">
        <v>186</v>
      </c>
      <c r="D46" s="160"/>
      <c r="E46" s="161">
        <v>4.8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143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156</v>
      </c>
      <c r="D47" s="160"/>
      <c r="E47" s="161">
        <v>4.05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143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7" t="s">
        <v>187</v>
      </c>
      <c r="D48" s="160"/>
      <c r="E48" s="161">
        <v>5.04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143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1">
        <v>10</v>
      </c>
      <c r="B49" s="172" t="s">
        <v>188</v>
      </c>
      <c r="C49" s="186" t="s">
        <v>189</v>
      </c>
      <c r="D49" s="173" t="s">
        <v>141</v>
      </c>
      <c r="E49" s="174">
        <v>13.89</v>
      </c>
      <c r="F49" s="175"/>
      <c r="G49" s="176">
        <f>ROUND(E49*F49,2)</f>
        <v>0</v>
      </c>
      <c r="H49" s="159">
        <v>311.62</v>
      </c>
      <c r="I49" s="158">
        <f>ROUND(E49*H49,2)</f>
        <v>4328.3999999999996</v>
      </c>
      <c r="J49" s="159">
        <v>176.88</v>
      </c>
      <c r="K49" s="158">
        <f>ROUND(E49*J49,2)</f>
        <v>2456.86</v>
      </c>
      <c r="L49" s="158">
        <v>15</v>
      </c>
      <c r="M49" s="158">
        <f>G49*(1+L49/100)</f>
        <v>0</v>
      </c>
      <c r="N49" s="158">
        <v>1.806E-2</v>
      </c>
      <c r="O49" s="158">
        <f>ROUND(E49*N49,2)</f>
        <v>0.25</v>
      </c>
      <c r="P49" s="158">
        <v>0</v>
      </c>
      <c r="Q49" s="158">
        <f>ROUND(E49*P49,2)</f>
        <v>0</v>
      </c>
      <c r="R49" s="158"/>
      <c r="S49" s="158" t="s">
        <v>136</v>
      </c>
      <c r="T49" s="158" t="s">
        <v>136</v>
      </c>
      <c r="U49" s="158">
        <v>0.372</v>
      </c>
      <c r="V49" s="158">
        <f>ROUND(E49*U49,2)</f>
        <v>5.17</v>
      </c>
      <c r="W49" s="158"/>
      <c r="X49" s="158" t="s">
        <v>137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138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7" t="s">
        <v>186</v>
      </c>
      <c r="D50" s="160"/>
      <c r="E50" s="161">
        <v>4.8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143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156</v>
      </c>
      <c r="D51" s="160"/>
      <c r="E51" s="161">
        <v>4.05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143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7" t="s">
        <v>187</v>
      </c>
      <c r="D52" s="160"/>
      <c r="E52" s="161">
        <v>5.04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71">
        <v>11</v>
      </c>
      <c r="B53" s="172" t="s">
        <v>190</v>
      </c>
      <c r="C53" s="186" t="s">
        <v>191</v>
      </c>
      <c r="D53" s="173" t="s">
        <v>141</v>
      </c>
      <c r="E53" s="174">
        <v>13.89</v>
      </c>
      <c r="F53" s="175"/>
      <c r="G53" s="176">
        <f>ROUND(E53*F53,2)</f>
        <v>0</v>
      </c>
      <c r="H53" s="159">
        <v>0</v>
      </c>
      <c r="I53" s="158">
        <f>ROUND(E53*H53,2)</f>
        <v>0</v>
      </c>
      <c r="J53" s="159">
        <v>7.1</v>
      </c>
      <c r="K53" s="158">
        <f>ROUND(E53*J53,2)</f>
        <v>98.62</v>
      </c>
      <c r="L53" s="158">
        <v>15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192</v>
      </c>
      <c r="T53" s="158" t="s">
        <v>136</v>
      </c>
      <c r="U53" s="158">
        <v>1.6E-2</v>
      </c>
      <c r="V53" s="158">
        <f>ROUND(E53*U53,2)</f>
        <v>0.22</v>
      </c>
      <c r="W53" s="158"/>
      <c r="X53" s="158" t="s">
        <v>137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138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7" t="s">
        <v>186</v>
      </c>
      <c r="D54" s="160"/>
      <c r="E54" s="161">
        <v>4.8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143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7" t="s">
        <v>156</v>
      </c>
      <c r="D55" s="160"/>
      <c r="E55" s="161">
        <v>4.05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143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7" t="s">
        <v>187</v>
      </c>
      <c r="D56" s="160"/>
      <c r="E56" s="161">
        <v>5.04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143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5.5" x14ac:dyDescent="0.2">
      <c r="A57" s="165" t="s">
        <v>131</v>
      </c>
      <c r="B57" s="166" t="s">
        <v>61</v>
      </c>
      <c r="C57" s="184" t="s">
        <v>62</v>
      </c>
      <c r="D57" s="167"/>
      <c r="E57" s="168"/>
      <c r="F57" s="169"/>
      <c r="G57" s="170">
        <f>SUMIF(AG58:AG66,"&lt;&gt;NOR",G58:G66)</f>
        <v>0</v>
      </c>
      <c r="H57" s="164"/>
      <c r="I57" s="164">
        <f>SUM(I58:I66)</f>
        <v>81.240000000000009</v>
      </c>
      <c r="J57" s="164"/>
      <c r="K57" s="164">
        <f>SUM(K58:K66)</f>
        <v>6067.8600000000006</v>
      </c>
      <c r="L57" s="164"/>
      <c r="M57" s="164">
        <f>SUM(M58:M66)</f>
        <v>0</v>
      </c>
      <c r="N57" s="164"/>
      <c r="O57" s="164">
        <f>SUM(O58:O66)</f>
        <v>0</v>
      </c>
      <c r="P57" s="164"/>
      <c r="Q57" s="164">
        <f>SUM(Q58:Q66)</f>
        <v>0</v>
      </c>
      <c r="R57" s="164"/>
      <c r="S57" s="164"/>
      <c r="T57" s="164"/>
      <c r="U57" s="164"/>
      <c r="V57" s="164">
        <f>SUM(V58:V66)</f>
        <v>15.32</v>
      </c>
      <c r="W57" s="164"/>
      <c r="X57" s="164"/>
      <c r="AG57" t="s">
        <v>132</v>
      </c>
    </row>
    <row r="58" spans="1:60" outlineLevel="1" x14ac:dyDescent="0.2">
      <c r="A58" s="171">
        <v>12</v>
      </c>
      <c r="B58" s="172" t="s">
        <v>193</v>
      </c>
      <c r="C58" s="186" t="s">
        <v>194</v>
      </c>
      <c r="D58" s="173" t="s">
        <v>141</v>
      </c>
      <c r="E58" s="174">
        <v>44.484999999999999</v>
      </c>
      <c r="F58" s="175"/>
      <c r="G58" s="176">
        <f>ROUND(E58*F58,2)</f>
        <v>0</v>
      </c>
      <c r="H58" s="159">
        <v>1.54</v>
      </c>
      <c r="I58" s="158">
        <f>ROUND(E58*H58,2)</f>
        <v>68.510000000000005</v>
      </c>
      <c r="J58" s="159">
        <v>121.96</v>
      </c>
      <c r="K58" s="158">
        <f>ROUND(E58*J58,2)</f>
        <v>5425.39</v>
      </c>
      <c r="L58" s="158">
        <v>15</v>
      </c>
      <c r="M58" s="158">
        <f>G58*(1+L58/100)</f>
        <v>0</v>
      </c>
      <c r="N58" s="158">
        <v>4.0000000000000003E-5</v>
      </c>
      <c r="O58" s="158">
        <f>ROUND(E58*N58,2)</f>
        <v>0</v>
      </c>
      <c r="P58" s="158">
        <v>0</v>
      </c>
      <c r="Q58" s="158">
        <f>ROUND(E58*P58,2)</f>
        <v>0</v>
      </c>
      <c r="R58" s="158"/>
      <c r="S58" s="158" t="s">
        <v>136</v>
      </c>
      <c r="T58" s="158" t="s">
        <v>136</v>
      </c>
      <c r="U58" s="158">
        <v>0.308</v>
      </c>
      <c r="V58" s="158">
        <f>ROUND(E58*U58,2)</f>
        <v>13.7</v>
      </c>
      <c r="W58" s="158"/>
      <c r="X58" s="158" t="s">
        <v>137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138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7" t="s">
        <v>156</v>
      </c>
      <c r="D59" s="160"/>
      <c r="E59" s="161">
        <v>4.05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143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7" t="s">
        <v>157</v>
      </c>
      <c r="D60" s="160"/>
      <c r="E60" s="161">
        <v>4.8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143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7" t="s">
        <v>158</v>
      </c>
      <c r="D61" s="160"/>
      <c r="E61" s="161">
        <v>17.995000000000001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143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7" t="s">
        <v>159</v>
      </c>
      <c r="D62" s="160"/>
      <c r="E62" s="161">
        <v>5.04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143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7" t="s">
        <v>160</v>
      </c>
      <c r="D63" s="160"/>
      <c r="E63" s="161">
        <v>12.6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143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1">
        <v>13</v>
      </c>
      <c r="B64" s="172" t="s">
        <v>195</v>
      </c>
      <c r="C64" s="186" t="s">
        <v>196</v>
      </c>
      <c r="D64" s="173" t="s">
        <v>141</v>
      </c>
      <c r="E64" s="174">
        <v>12.48</v>
      </c>
      <c r="F64" s="175"/>
      <c r="G64" s="176">
        <f>ROUND(E64*F64,2)</f>
        <v>0</v>
      </c>
      <c r="H64" s="159">
        <v>1.02</v>
      </c>
      <c r="I64" s="158">
        <f>ROUND(E64*H64,2)</f>
        <v>12.73</v>
      </c>
      <c r="J64" s="159">
        <v>51.48</v>
      </c>
      <c r="K64" s="158">
        <f>ROUND(E64*J64,2)</f>
        <v>642.47</v>
      </c>
      <c r="L64" s="158">
        <v>15</v>
      </c>
      <c r="M64" s="158">
        <f>G64*(1+L64/100)</f>
        <v>0</v>
      </c>
      <c r="N64" s="158">
        <v>1.0000000000000001E-5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136</v>
      </c>
      <c r="T64" s="158" t="s">
        <v>136</v>
      </c>
      <c r="U64" s="158">
        <v>0.13</v>
      </c>
      <c r="V64" s="158">
        <f>ROUND(E64*U64,2)</f>
        <v>1.62</v>
      </c>
      <c r="W64" s="158"/>
      <c r="X64" s="158" t="s">
        <v>137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138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7" t="s">
        <v>152</v>
      </c>
      <c r="D65" s="160"/>
      <c r="E65" s="161">
        <v>0.75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143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7" t="s">
        <v>153</v>
      </c>
      <c r="D66" s="160"/>
      <c r="E66" s="161">
        <v>11.73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143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5" t="s">
        <v>131</v>
      </c>
      <c r="B67" s="166" t="s">
        <v>63</v>
      </c>
      <c r="C67" s="184" t="s">
        <v>64</v>
      </c>
      <c r="D67" s="167"/>
      <c r="E67" s="168"/>
      <c r="F67" s="169"/>
      <c r="G67" s="170">
        <f>SUMIF(AG68:AG97,"&lt;&gt;NOR",G68:G97)</f>
        <v>0</v>
      </c>
      <c r="H67" s="164"/>
      <c r="I67" s="164">
        <f>SUM(I68:I97)</f>
        <v>283.29000000000002</v>
      </c>
      <c r="J67" s="164"/>
      <c r="K67" s="164">
        <f>SUM(K68:K97)</f>
        <v>9543.0499999999993</v>
      </c>
      <c r="L67" s="164"/>
      <c r="M67" s="164">
        <f>SUM(M68:M97)</f>
        <v>0</v>
      </c>
      <c r="N67" s="164"/>
      <c r="O67" s="164">
        <f>SUM(O68:O97)</f>
        <v>0.01</v>
      </c>
      <c r="P67" s="164"/>
      <c r="Q67" s="164">
        <f>SUM(Q68:Q97)</f>
        <v>2.2400000000000002</v>
      </c>
      <c r="R67" s="164"/>
      <c r="S67" s="164"/>
      <c r="T67" s="164"/>
      <c r="U67" s="164"/>
      <c r="V67" s="164">
        <f>SUM(V68:V97)</f>
        <v>11.469999999999999</v>
      </c>
      <c r="W67" s="164"/>
      <c r="X67" s="164"/>
      <c r="AG67" t="s">
        <v>132</v>
      </c>
    </row>
    <row r="68" spans="1:60" outlineLevel="1" x14ac:dyDescent="0.2">
      <c r="A68" s="177">
        <v>14</v>
      </c>
      <c r="B68" s="178" t="s">
        <v>197</v>
      </c>
      <c r="C68" s="185" t="s">
        <v>198</v>
      </c>
      <c r="D68" s="179" t="s">
        <v>135</v>
      </c>
      <c r="E68" s="180">
        <v>3</v>
      </c>
      <c r="F68" s="181"/>
      <c r="G68" s="182">
        <f t="shared" ref="G68:G73" si="0">ROUND(E68*F68,2)</f>
        <v>0</v>
      </c>
      <c r="H68" s="159">
        <v>0</v>
      </c>
      <c r="I68" s="158">
        <f t="shared" ref="I68:I73" si="1">ROUND(E68*H68,2)</f>
        <v>0</v>
      </c>
      <c r="J68" s="159">
        <v>17.600000000000001</v>
      </c>
      <c r="K68" s="158">
        <f t="shared" ref="K68:K73" si="2">ROUND(E68*J68,2)</f>
        <v>52.8</v>
      </c>
      <c r="L68" s="158">
        <v>15</v>
      </c>
      <c r="M68" s="158">
        <f t="shared" ref="M68:M73" si="3">G68*(1+L68/100)</f>
        <v>0</v>
      </c>
      <c r="N68" s="158">
        <v>0</v>
      </c>
      <c r="O68" s="158">
        <f t="shared" ref="O68:O73" si="4">ROUND(E68*N68,2)</f>
        <v>0</v>
      </c>
      <c r="P68" s="158">
        <v>0</v>
      </c>
      <c r="Q68" s="158">
        <f t="shared" ref="Q68:Q73" si="5">ROUND(E68*P68,2)</f>
        <v>0</v>
      </c>
      <c r="R68" s="158"/>
      <c r="S68" s="158" t="s">
        <v>136</v>
      </c>
      <c r="T68" s="158" t="s">
        <v>136</v>
      </c>
      <c r="U68" s="158">
        <v>0.05</v>
      </c>
      <c r="V68" s="158">
        <f t="shared" ref="V68:V73" si="6">ROUND(E68*U68,2)</f>
        <v>0.15</v>
      </c>
      <c r="W68" s="158"/>
      <c r="X68" s="158" t="s">
        <v>137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138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7">
        <v>15</v>
      </c>
      <c r="B69" s="178" t="s">
        <v>199</v>
      </c>
      <c r="C69" s="185" t="s">
        <v>200</v>
      </c>
      <c r="D69" s="179" t="s">
        <v>201</v>
      </c>
      <c r="E69" s="180">
        <v>12</v>
      </c>
      <c r="F69" s="181"/>
      <c r="G69" s="182">
        <f t="shared" si="0"/>
        <v>0</v>
      </c>
      <c r="H69" s="159">
        <v>11.3</v>
      </c>
      <c r="I69" s="158">
        <f t="shared" si="1"/>
        <v>135.6</v>
      </c>
      <c r="J69" s="159">
        <v>95.2</v>
      </c>
      <c r="K69" s="158">
        <f t="shared" si="2"/>
        <v>1142.4000000000001</v>
      </c>
      <c r="L69" s="158">
        <v>15</v>
      </c>
      <c r="M69" s="158">
        <f t="shared" si="3"/>
        <v>0</v>
      </c>
      <c r="N69" s="158">
        <v>4.8999999999999998E-4</v>
      </c>
      <c r="O69" s="158">
        <f t="shared" si="4"/>
        <v>0.01</v>
      </c>
      <c r="P69" s="158">
        <v>6.0000000000000001E-3</v>
      </c>
      <c r="Q69" s="158">
        <f t="shared" si="5"/>
        <v>7.0000000000000007E-2</v>
      </c>
      <c r="R69" s="158"/>
      <c r="S69" s="158" t="s">
        <v>136</v>
      </c>
      <c r="T69" s="158" t="s">
        <v>151</v>
      </c>
      <c r="U69" s="158">
        <v>0.27400000000000002</v>
      </c>
      <c r="V69" s="158">
        <f t="shared" si="6"/>
        <v>3.29</v>
      </c>
      <c r="W69" s="158"/>
      <c r="X69" s="158" t="s">
        <v>137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138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7">
        <v>16</v>
      </c>
      <c r="B70" s="178" t="s">
        <v>202</v>
      </c>
      <c r="C70" s="185" t="s">
        <v>203</v>
      </c>
      <c r="D70" s="179" t="s">
        <v>201</v>
      </c>
      <c r="E70" s="180">
        <v>1</v>
      </c>
      <c r="F70" s="181"/>
      <c r="G70" s="182">
        <f t="shared" si="0"/>
        <v>0</v>
      </c>
      <c r="H70" s="159">
        <v>13.06</v>
      </c>
      <c r="I70" s="158">
        <f t="shared" si="1"/>
        <v>13.06</v>
      </c>
      <c r="J70" s="159">
        <v>151.94</v>
      </c>
      <c r="K70" s="158">
        <f t="shared" si="2"/>
        <v>151.94</v>
      </c>
      <c r="L70" s="158">
        <v>15</v>
      </c>
      <c r="M70" s="158">
        <f t="shared" si="3"/>
        <v>0</v>
      </c>
      <c r="N70" s="158">
        <v>4.8999999999999998E-4</v>
      </c>
      <c r="O70" s="158">
        <f t="shared" si="4"/>
        <v>0</v>
      </c>
      <c r="P70" s="158">
        <v>2.7E-2</v>
      </c>
      <c r="Q70" s="158">
        <f t="shared" si="5"/>
        <v>0.03</v>
      </c>
      <c r="R70" s="158"/>
      <c r="S70" s="158" t="s">
        <v>136</v>
      </c>
      <c r="T70" s="158" t="s">
        <v>136</v>
      </c>
      <c r="U70" s="158">
        <v>0.42199999999999999</v>
      </c>
      <c r="V70" s="158">
        <f t="shared" si="6"/>
        <v>0.42</v>
      </c>
      <c r="W70" s="158"/>
      <c r="X70" s="158" t="s">
        <v>137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138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7">
        <v>17</v>
      </c>
      <c r="B71" s="178" t="s">
        <v>204</v>
      </c>
      <c r="C71" s="185" t="s">
        <v>205</v>
      </c>
      <c r="D71" s="179" t="s">
        <v>201</v>
      </c>
      <c r="E71" s="180">
        <v>5</v>
      </c>
      <c r="F71" s="181"/>
      <c r="G71" s="182">
        <f t="shared" si="0"/>
        <v>0</v>
      </c>
      <c r="H71" s="159">
        <v>13.02</v>
      </c>
      <c r="I71" s="158">
        <f t="shared" si="1"/>
        <v>65.099999999999994</v>
      </c>
      <c r="J71" s="159">
        <v>97.48</v>
      </c>
      <c r="K71" s="158">
        <f t="shared" si="2"/>
        <v>487.4</v>
      </c>
      <c r="L71" s="158">
        <v>15</v>
      </c>
      <c r="M71" s="158">
        <f t="shared" si="3"/>
        <v>0</v>
      </c>
      <c r="N71" s="158">
        <v>0</v>
      </c>
      <c r="O71" s="158">
        <f t="shared" si="4"/>
        <v>0</v>
      </c>
      <c r="P71" s="158">
        <v>2.16E-3</v>
      </c>
      <c r="Q71" s="158">
        <f t="shared" si="5"/>
        <v>0.01</v>
      </c>
      <c r="R71" s="158"/>
      <c r="S71" s="158" t="s">
        <v>136</v>
      </c>
      <c r="T71" s="158" t="s">
        <v>151</v>
      </c>
      <c r="U71" s="158">
        <v>0.26500000000000001</v>
      </c>
      <c r="V71" s="158">
        <f t="shared" si="6"/>
        <v>1.33</v>
      </c>
      <c r="W71" s="158"/>
      <c r="X71" s="158" t="s">
        <v>137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138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7">
        <v>18</v>
      </c>
      <c r="B72" s="178" t="s">
        <v>206</v>
      </c>
      <c r="C72" s="185" t="s">
        <v>207</v>
      </c>
      <c r="D72" s="179" t="s">
        <v>201</v>
      </c>
      <c r="E72" s="180">
        <v>5</v>
      </c>
      <c r="F72" s="181"/>
      <c r="G72" s="182">
        <f t="shared" si="0"/>
        <v>0</v>
      </c>
      <c r="H72" s="159">
        <v>13.06</v>
      </c>
      <c r="I72" s="158">
        <f t="shared" si="1"/>
        <v>65.3</v>
      </c>
      <c r="J72" s="159">
        <v>42.54</v>
      </c>
      <c r="K72" s="158">
        <f t="shared" si="2"/>
        <v>212.7</v>
      </c>
      <c r="L72" s="158">
        <v>15</v>
      </c>
      <c r="M72" s="158">
        <f t="shared" si="3"/>
        <v>0</v>
      </c>
      <c r="N72" s="158">
        <v>4.8999999999999998E-4</v>
      </c>
      <c r="O72" s="158">
        <f t="shared" si="4"/>
        <v>0</v>
      </c>
      <c r="P72" s="158">
        <v>1E-3</v>
      </c>
      <c r="Q72" s="158">
        <f t="shared" si="5"/>
        <v>0.01</v>
      </c>
      <c r="R72" s="158"/>
      <c r="S72" s="158" t="s">
        <v>136</v>
      </c>
      <c r="T72" s="158" t="s">
        <v>136</v>
      </c>
      <c r="U72" s="158">
        <v>0.111</v>
      </c>
      <c r="V72" s="158">
        <f t="shared" si="6"/>
        <v>0.56000000000000005</v>
      </c>
      <c r="W72" s="158"/>
      <c r="X72" s="158" t="s">
        <v>137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1">
        <v>19</v>
      </c>
      <c r="B73" s="172" t="s">
        <v>208</v>
      </c>
      <c r="C73" s="186" t="s">
        <v>209</v>
      </c>
      <c r="D73" s="173" t="s">
        <v>141</v>
      </c>
      <c r="E73" s="174">
        <v>44.484999999999999</v>
      </c>
      <c r="F73" s="175"/>
      <c r="G73" s="176">
        <f t="shared" si="0"/>
        <v>0</v>
      </c>
      <c r="H73" s="159">
        <v>0</v>
      </c>
      <c r="I73" s="158">
        <f t="shared" si="1"/>
        <v>0</v>
      </c>
      <c r="J73" s="159">
        <v>10.5</v>
      </c>
      <c r="K73" s="158">
        <f t="shared" si="2"/>
        <v>467.09</v>
      </c>
      <c r="L73" s="158">
        <v>15</v>
      </c>
      <c r="M73" s="158">
        <f t="shared" si="3"/>
        <v>0</v>
      </c>
      <c r="N73" s="158">
        <v>0</v>
      </c>
      <c r="O73" s="158">
        <f t="shared" si="4"/>
        <v>0</v>
      </c>
      <c r="P73" s="158">
        <v>4.0000000000000001E-3</v>
      </c>
      <c r="Q73" s="158">
        <f t="shared" si="5"/>
        <v>0.18</v>
      </c>
      <c r="R73" s="158"/>
      <c r="S73" s="158" t="s">
        <v>136</v>
      </c>
      <c r="T73" s="158" t="s">
        <v>136</v>
      </c>
      <c r="U73" s="158">
        <v>0.03</v>
      </c>
      <c r="V73" s="158">
        <f t="shared" si="6"/>
        <v>1.33</v>
      </c>
      <c r="W73" s="158"/>
      <c r="X73" s="158" t="s">
        <v>137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138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7" t="s">
        <v>156</v>
      </c>
      <c r="D74" s="160"/>
      <c r="E74" s="161">
        <v>4.05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143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7" t="s">
        <v>157</v>
      </c>
      <c r="D75" s="160"/>
      <c r="E75" s="161">
        <v>4.8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143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7" t="s">
        <v>158</v>
      </c>
      <c r="D76" s="160"/>
      <c r="E76" s="161">
        <v>17.995000000000001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143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7" t="s">
        <v>159</v>
      </c>
      <c r="D77" s="160"/>
      <c r="E77" s="161">
        <v>5.04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143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7" t="s">
        <v>160</v>
      </c>
      <c r="D78" s="160"/>
      <c r="E78" s="161">
        <v>12.6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143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1">
        <v>20</v>
      </c>
      <c r="B79" s="172" t="s">
        <v>210</v>
      </c>
      <c r="C79" s="186" t="s">
        <v>211</v>
      </c>
      <c r="D79" s="173" t="s">
        <v>141</v>
      </c>
      <c r="E79" s="174">
        <v>131.94999999999999</v>
      </c>
      <c r="F79" s="175"/>
      <c r="G79" s="176">
        <f>ROUND(E79*F79,2)</f>
        <v>0</v>
      </c>
      <c r="H79" s="159">
        <v>0</v>
      </c>
      <c r="I79" s="158">
        <f>ROUND(E79*H79,2)</f>
        <v>0</v>
      </c>
      <c r="J79" s="159">
        <v>10.5</v>
      </c>
      <c r="K79" s="158">
        <f>ROUND(E79*J79,2)</f>
        <v>1385.48</v>
      </c>
      <c r="L79" s="158">
        <v>15</v>
      </c>
      <c r="M79" s="158">
        <f>G79*(1+L79/100)</f>
        <v>0</v>
      </c>
      <c r="N79" s="158">
        <v>0</v>
      </c>
      <c r="O79" s="158">
        <f>ROUND(E79*N79,2)</f>
        <v>0</v>
      </c>
      <c r="P79" s="158">
        <v>4.0000000000000001E-3</v>
      </c>
      <c r="Q79" s="158">
        <f>ROUND(E79*P79,2)</f>
        <v>0.53</v>
      </c>
      <c r="R79" s="158"/>
      <c r="S79" s="158" t="s">
        <v>136</v>
      </c>
      <c r="T79" s="158" t="s">
        <v>136</v>
      </c>
      <c r="U79" s="158">
        <v>0.03</v>
      </c>
      <c r="V79" s="158">
        <f>ROUND(E79*U79,2)</f>
        <v>3.96</v>
      </c>
      <c r="W79" s="158"/>
      <c r="X79" s="158" t="s">
        <v>137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7" t="s">
        <v>167</v>
      </c>
      <c r="D80" s="160"/>
      <c r="E80" s="161">
        <v>26.1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143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7" t="s">
        <v>168</v>
      </c>
      <c r="D81" s="160"/>
      <c r="E81" s="161">
        <v>-4.8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143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7" t="s">
        <v>169</v>
      </c>
      <c r="D82" s="160"/>
      <c r="E82" s="161">
        <v>8.2799999999999994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143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7" t="s">
        <v>170</v>
      </c>
      <c r="D83" s="160"/>
      <c r="E83" s="161">
        <v>53.7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143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7" t="s">
        <v>171</v>
      </c>
      <c r="D84" s="160"/>
      <c r="E84" s="161">
        <v>-3.2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143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7" t="s">
        <v>172</v>
      </c>
      <c r="D85" s="160"/>
      <c r="E85" s="161">
        <v>-3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143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87" t="s">
        <v>173</v>
      </c>
      <c r="D86" s="160"/>
      <c r="E86" s="161">
        <v>-7.82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143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7" t="s">
        <v>174</v>
      </c>
      <c r="D87" s="160"/>
      <c r="E87" s="161">
        <v>28.5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143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7" t="s">
        <v>172</v>
      </c>
      <c r="D88" s="160"/>
      <c r="E88" s="161">
        <v>-3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143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7" t="s">
        <v>175</v>
      </c>
      <c r="D89" s="160"/>
      <c r="E89" s="161">
        <v>-0.5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143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7" t="s">
        <v>176</v>
      </c>
      <c r="D90" s="160"/>
      <c r="E90" s="161">
        <v>43.2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143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7" t="s">
        <v>177</v>
      </c>
      <c r="D91" s="160"/>
      <c r="E91" s="161">
        <v>-1.6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143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7" t="s">
        <v>178</v>
      </c>
      <c r="D92" s="160"/>
      <c r="E92" s="161">
        <v>-3.91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143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7">
        <v>21</v>
      </c>
      <c r="B93" s="178" t="s">
        <v>212</v>
      </c>
      <c r="C93" s="185" t="s">
        <v>213</v>
      </c>
      <c r="D93" s="179" t="s">
        <v>135</v>
      </c>
      <c r="E93" s="180">
        <v>1</v>
      </c>
      <c r="F93" s="181"/>
      <c r="G93" s="182">
        <f>ROUND(E93*F93,2)</f>
        <v>0</v>
      </c>
      <c r="H93" s="159">
        <v>4.2300000000000004</v>
      </c>
      <c r="I93" s="158">
        <f>ROUND(E93*H93,2)</f>
        <v>4.2300000000000004</v>
      </c>
      <c r="J93" s="159">
        <v>193.77</v>
      </c>
      <c r="K93" s="158">
        <f>ROUND(E93*J93,2)</f>
        <v>193.77</v>
      </c>
      <c r="L93" s="158">
        <v>15</v>
      </c>
      <c r="M93" s="158">
        <f>G93*(1+L93/100)</f>
        <v>0</v>
      </c>
      <c r="N93" s="158">
        <v>3.6700000000000001E-3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136</v>
      </c>
      <c r="T93" s="158" t="s">
        <v>136</v>
      </c>
      <c r="U93" s="158">
        <v>0.433</v>
      </c>
      <c r="V93" s="158">
        <f>ROUND(E93*U93,2)</f>
        <v>0.43</v>
      </c>
      <c r="W93" s="158"/>
      <c r="X93" s="158" t="s">
        <v>137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138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1">
        <v>22</v>
      </c>
      <c r="B94" s="172" t="s">
        <v>214</v>
      </c>
      <c r="C94" s="186" t="s">
        <v>215</v>
      </c>
      <c r="D94" s="173" t="s">
        <v>141</v>
      </c>
      <c r="E94" s="174">
        <v>23.14</v>
      </c>
      <c r="F94" s="175"/>
      <c r="G94" s="176">
        <f>ROUND(E94*F94,2)</f>
        <v>0</v>
      </c>
      <c r="H94" s="159">
        <v>0</v>
      </c>
      <c r="I94" s="158">
        <f>ROUND(E94*H94,2)</f>
        <v>0</v>
      </c>
      <c r="J94" s="159">
        <v>235.5</v>
      </c>
      <c r="K94" s="158">
        <f>ROUND(E94*J94,2)</f>
        <v>5449.47</v>
      </c>
      <c r="L94" s="158">
        <v>15</v>
      </c>
      <c r="M94" s="158">
        <f>G94*(1+L94/100)</f>
        <v>0</v>
      </c>
      <c r="N94" s="158">
        <v>0</v>
      </c>
      <c r="O94" s="158">
        <f>ROUND(E94*N94,2)</f>
        <v>0</v>
      </c>
      <c r="P94" s="158">
        <v>6.0999999999999999E-2</v>
      </c>
      <c r="Q94" s="158">
        <f>ROUND(E94*P94,2)</f>
        <v>1.41</v>
      </c>
      <c r="R94" s="158"/>
      <c r="S94" s="158" t="s">
        <v>136</v>
      </c>
      <c r="T94" s="158" t="s">
        <v>136</v>
      </c>
      <c r="U94" s="158">
        <v>0</v>
      </c>
      <c r="V94" s="158">
        <f>ROUND(E94*U94,2)</f>
        <v>0</v>
      </c>
      <c r="W94" s="158"/>
      <c r="X94" s="158" t="s">
        <v>216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217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7" t="s">
        <v>218</v>
      </c>
      <c r="D95" s="160"/>
      <c r="E95" s="161">
        <v>17.850000000000001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143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7" t="s">
        <v>219</v>
      </c>
      <c r="D96" s="160"/>
      <c r="E96" s="161">
        <v>2.8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143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7" t="s">
        <v>220</v>
      </c>
      <c r="D97" s="160"/>
      <c r="E97" s="161">
        <v>2.4900000000000002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143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x14ac:dyDescent="0.2">
      <c r="A98" s="165" t="s">
        <v>131</v>
      </c>
      <c r="B98" s="166" t="s">
        <v>65</v>
      </c>
      <c r="C98" s="184" t="s">
        <v>66</v>
      </c>
      <c r="D98" s="167"/>
      <c r="E98" s="168"/>
      <c r="F98" s="169"/>
      <c r="G98" s="170">
        <f>SUMIF(AG99:AG99,"&lt;&gt;NOR",G99:G99)</f>
        <v>0</v>
      </c>
      <c r="H98" s="164"/>
      <c r="I98" s="164">
        <f>SUM(I99:I99)</f>
        <v>0</v>
      </c>
      <c r="J98" s="164"/>
      <c r="K98" s="164">
        <f>SUM(K99:K99)</f>
        <v>1537.61</v>
      </c>
      <c r="L98" s="164"/>
      <c r="M98" s="164">
        <f>SUM(M99:M99)</f>
        <v>0</v>
      </c>
      <c r="N98" s="164"/>
      <c r="O98" s="164">
        <f>SUM(O99:O99)</f>
        <v>0</v>
      </c>
      <c r="P98" s="164"/>
      <c r="Q98" s="164">
        <f>SUM(Q99:Q99)</f>
        <v>0</v>
      </c>
      <c r="R98" s="164"/>
      <c r="S98" s="164"/>
      <c r="T98" s="164"/>
      <c r="U98" s="164"/>
      <c r="V98" s="164">
        <f>SUM(V99:V99)</f>
        <v>3.65</v>
      </c>
      <c r="W98" s="164"/>
      <c r="X98" s="164"/>
      <c r="AG98" t="s">
        <v>132</v>
      </c>
    </row>
    <row r="99" spans="1:60" ht="22.5" outlineLevel="1" x14ac:dyDescent="0.2">
      <c r="A99" s="177">
        <v>23</v>
      </c>
      <c r="B99" s="178" t="s">
        <v>221</v>
      </c>
      <c r="C99" s="185" t="s">
        <v>222</v>
      </c>
      <c r="D99" s="179" t="s">
        <v>223</v>
      </c>
      <c r="E99" s="180">
        <v>1.7374099999999999</v>
      </c>
      <c r="F99" s="181"/>
      <c r="G99" s="182">
        <f>ROUND(E99*F99,2)</f>
        <v>0</v>
      </c>
      <c r="H99" s="159">
        <v>0</v>
      </c>
      <c r="I99" s="158">
        <f>ROUND(E99*H99,2)</f>
        <v>0</v>
      </c>
      <c r="J99" s="159">
        <v>885</v>
      </c>
      <c r="K99" s="158">
        <f>ROUND(E99*J99,2)</f>
        <v>1537.61</v>
      </c>
      <c r="L99" s="158">
        <v>15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136</v>
      </c>
      <c r="T99" s="158" t="s">
        <v>136</v>
      </c>
      <c r="U99" s="158">
        <v>2.1</v>
      </c>
      <c r="V99" s="158">
        <f>ROUND(E99*U99,2)</f>
        <v>3.65</v>
      </c>
      <c r="W99" s="158"/>
      <c r="X99" s="158" t="s">
        <v>224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225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5" t="s">
        <v>131</v>
      </c>
      <c r="B100" s="166" t="s">
        <v>67</v>
      </c>
      <c r="C100" s="184" t="s">
        <v>68</v>
      </c>
      <c r="D100" s="167"/>
      <c r="E100" s="168"/>
      <c r="F100" s="169"/>
      <c r="G100" s="170">
        <f>SUMIF(AG101:AG107,"&lt;&gt;NOR",G101:G107)</f>
        <v>0</v>
      </c>
      <c r="H100" s="164"/>
      <c r="I100" s="164">
        <f>SUM(I101:I107)</f>
        <v>4863.55</v>
      </c>
      <c r="J100" s="164"/>
      <c r="K100" s="164">
        <f>SUM(K101:K107)</f>
        <v>3290.16</v>
      </c>
      <c r="L100" s="164"/>
      <c r="M100" s="164">
        <f>SUM(M101:M107)</f>
        <v>0</v>
      </c>
      <c r="N100" s="164"/>
      <c r="O100" s="164">
        <f>SUM(O101:O107)</f>
        <v>0.05</v>
      </c>
      <c r="P100" s="164"/>
      <c r="Q100" s="164">
        <f>SUM(Q101:Q107)</f>
        <v>0</v>
      </c>
      <c r="R100" s="164"/>
      <c r="S100" s="164"/>
      <c r="T100" s="164"/>
      <c r="U100" s="164"/>
      <c r="V100" s="164">
        <f>SUM(V101:V107)</f>
        <v>5.8900000000000006</v>
      </c>
      <c r="W100" s="164"/>
      <c r="X100" s="164"/>
      <c r="AG100" t="s">
        <v>132</v>
      </c>
    </row>
    <row r="101" spans="1:60" outlineLevel="1" x14ac:dyDescent="0.2">
      <c r="A101" s="171">
        <v>24</v>
      </c>
      <c r="B101" s="172" t="s">
        <v>226</v>
      </c>
      <c r="C101" s="186" t="s">
        <v>227</v>
      </c>
      <c r="D101" s="173" t="s">
        <v>141</v>
      </c>
      <c r="E101" s="174">
        <v>12.85</v>
      </c>
      <c r="F101" s="175"/>
      <c r="G101" s="176">
        <f>ROUND(E101*F101,2)</f>
        <v>0</v>
      </c>
      <c r="H101" s="159">
        <v>318.92</v>
      </c>
      <c r="I101" s="158">
        <f>ROUND(E101*H101,2)</f>
        <v>4098.12</v>
      </c>
      <c r="J101" s="159">
        <v>194.08</v>
      </c>
      <c r="K101" s="158">
        <f>ROUND(E101*J101,2)</f>
        <v>2493.9299999999998</v>
      </c>
      <c r="L101" s="158">
        <v>15</v>
      </c>
      <c r="M101" s="158">
        <f>G101*(1+L101/100)</f>
        <v>0</v>
      </c>
      <c r="N101" s="158">
        <v>3.6800000000000001E-3</v>
      </c>
      <c r="O101" s="158">
        <f>ROUND(E101*N101,2)</f>
        <v>0.05</v>
      </c>
      <c r="P101" s="158">
        <v>0</v>
      </c>
      <c r="Q101" s="158">
        <f>ROUND(E101*P101,2)</f>
        <v>0</v>
      </c>
      <c r="R101" s="158"/>
      <c r="S101" s="158" t="s">
        <v>136</v>
      </c>
      <c r="T101" s="158" t="s">
        <v>136</v>
      </c>
      <c r="U101" s="158">
        <v>0.38500000000000001</v>
      </c>
      <c r="V101" s="158">
        <f>ROUND(E101*U101,2)</f>
        <v>4.95</v>
      </c>
      <c r="W101" s="158"/>
      <c r="X101" s="158" t="s">
        <v>137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138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7" t="s">
        <v>186</v>
      </c>
      <c r="D102" s="160"/>
      <c r="E102" s="161">
        <v>4.8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143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7" t="s">
        <v>228</v>
      </c>
      <c r="D103" s="160"/>
      <c r="E103" s="161">
        <v>0.85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143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7" t="s">
        <v>229</v>
      </c>
      <c r="D104" s="160"/>
      <c r="E104" s="161">
        <v>7.2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143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1">
        <v>25</v>
      </c>
      <c r="B105" s="172" t="s">
        <v>230</v>
      </c>
      <c r="C105" s="186" t="s">
        <v>231</v>
      </c>
      <c r="D105" s="173" t="s">
        <v>201</v>
      </c>
      <c r="E105" s="174">
        <v>8.5</v>
      </c>
      <c r="F105" s="175"/>
      <c r="G105" s="176">
        <f>ROUND(E105*F105,2)</f>
        <v>0</v>
      </c>
      <c r="H105" s="159">
        <v>90.05</v>
      </c>
      <c r="I105" s="158">
        <f>ROUND(E105*H105,2)</f>
        <v>765.43</v>
      </c>
      <c r="J105" s="159">
        <v>55.45</v>
      </c>
      <c r="K105" s="158">
        <f>ROUND(E105*J105,2)</f>
        <v>471.33</v>
      </c>
      <c r="L105" s="158">
        <v>15</v>
      </c>
      <c r="M105" s="158">
        <f>G105*(1+L105/100)</f>
        <v>0</v>
      </c>
      <c r="N105" s="158">
        <v>3.2000000000000003E-4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158" t="s">
        <v>136</v>
      </c>
      <c r="T105" s="158" t="s">
        <v>136</v>
      </c>
      <c r="U105" s="158">
        <v>0.11</v>
      </c>
      <c r="V105" s="158">
        <f>ROUND(E105*U105,2)</f>
        <v>0.94</v>
      </c>
      <c r="W105" s="158"/>
      <c r="X105" s="158" t="s">
        <v>137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138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7" t="s">
        <v>232</v>
      </c>
      <c r="D106" s="160"/>
      <c r="E106" s="161">
        <v>8.5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143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7">
        <v>26</v>
      </c>
      <c r="B107" s="178" t="s">
        <v>233</v>
      </c>
      <c r="C107" s="185" t="s">
        <v>234</v>
      </c>
      <c r="D107" s="179" t="s">
        <v>0</v>
      </c>
      <c r="E107" s="180">
        <v>78.287999999999997</v>
      </c>
      <c r="F107" s="181"/>
      <c r="G107" s="182">
        <f>ROUND(E107*F107,2)</f>
        <v>0</v>
      </c>
      <c r="H107" s="159">
        <v>0</v>
      </c>
      <c r="I107" s="158">
        <f>ROUND(E107*H107,2)</f>
        <v>0</v>
      </c>
      <c r="J107" s="159">
        <v>4.1500000000000004</v>
      </c>
      <c r="K107" s="158">
        <f>ROUND(E107*J107,2)</f>
        <v>324.89999999999998</v>
      </c>
      <c r="L107" s="158">
        <v>15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136</v>
      </c>
      <c r="T107" s="158" t="s">
        <v>136</v>
      </c>
      <c r="U107" s="158">
        <v>0</v>
      </c>
      <c r="V107" s="158">
        <f>ROUND(E107*U107,2)</f>
        <v>0</v>
      </c>
      <c r="W107" s="158"/>
      <c r="X107" s="158" t="s">
        <v>224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225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">
      <c r="A108" s="165" t="s">
        <v>131</v>
      </c>
      <c r="B108" s="166" t="s">
        <v>69</v>
      </c>
      <c r="C108" s="184" t="s">
        <v>70</v>
      </c>
      <c r="D108" s="167"/>
      <c r="E108" s="168"/>
      <c r="F108" s="169"/>
      <c r="G108" s="170">
        <f>SUMIF(AG109:AG109,"&lt;&gt;NOR",G109:G109)</f>
        <v>0</v>
      </c>
      <c r="H108" s="164"/>
      <c r="I108" s="164">
        <f>SUM(I109:I109)</f>
        <v>0</v>
      </c>
      <c r="J108" s="164"/>
      <c r="K108" s="164">
        <f>SUM(K109:K109)</f>
        <v>1500</v>
      </c>
      <c r="L108" s="164"/>
      <c r="M108" s="164">
        <f>SUM(M109:M109)</f>
        <v>0</v>
      </c>
      <c r="N108" s="164"/>
      <c r="O108" s="164">
        <f>SUM(O109:O109)</f>
        <v>0</v>
      </c>
      <c r="P108" s="164"/>
      <c r="Q108" s="164">
        <f>SUM(Q109:Q109)</f>
        <v>0</v>
      </c>
      <c r="R108" s="164"/>
      <c r="S108" s="164"/>
      <c r="T108" s="164"/>
      <c r="U108" s="164"/>
      <c r="V108" s="164">
        <f>SUM(V109:V109)</f>
        <v>0.16</v>
      </c>
      <c r="W108" s="164"/>
      <c r="X108" s="164"/>
      <c r="AG108" t="s">
        <v>132</v>
      </c>
    </row>
    <row r="109" spans="1:60" ht="22.5" outlineLevel="1" x14ac:dyDescent="0.2">
      <c r="A109" s="177">
        <v>27</v>
      </c>
      <c r="B109" s="178" t="s">
        <v>235</v>
      </c>
      <c r="C109" s="185" t="s">
        <v>236</v>
      </c>
      <c r="D109" s="179" t="s">
        <v>237</v>
      </c>
      <c r="E109" s="180">
        <v>1</v>
      </c>
      <c r="F109" s="181"/>
      <c r="G109" s="182">
        <f>ROUND(E109*F109,2)</f>
        <v>0</v>
      </c>
      <c r="H109" s="159">
        <v>0</v>
      </c>
      <c r="I109" s="158">
        <f>ROUND(E109*H109,2)</f>
        <v>0</v>
      </c>
      <c r="J109" s="159">
        <v>1500</v>
      </c>
      <c r="K109" s="158">
        <f>ROUND(E109*J109,2)</f>
        <v>1500</v>
      </c>
      <c r="L109" s="158">
        <v>15</v>
      </c>
      <c r="M109" s="158">
        <f>G109*(1+L109/100)</f>
        <v>0</v>
      </c>
      <c r="N109" s="158">
        <v>0</v>
      </c>
      <c r="O109" s="158">
        <f>ROUND(E109*N109,2)</f>
        <v>0</v>
      </c>
      <c r="P109" s="158">
        <v>0</v>
      </c>
      <c r="Q109" s="158">
        <f>ROUND(E109*P109,2)</f>
        <v>0</v>
      </c>
      <c r="R109" s="158"/>
      <c r="S109" s="158" t="s">
        <v>192</v>
      </c>
      <c r="T109" s="158" t="s">
        <v>238</v>
      </c>
      <c r="U109" s="158">
        <v>0.157</v>
      </c>
      <c r="V109" s="158">
        <f>ROUND(E109*U109,2)</f>
        <v>0.16</v>
      </c>
      <c r="W109" s="158"/>
      <c r="X109" s="158" t="s">
        <v>137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138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165" t="s">
        <v>131</v>
      </c>
      <c r="B110" s="166" t="s">
        <v>71</v>
      </c>
      <c r="C110" s="184" t="s">
        <v>72</v>
      </c>
      <c r="D110" s="167"/>
      <c r="E110" s="168"/>
      <c r="F110" s="169"/>
      <c r="G110" s="170">
        <f>SUMIF(AG111:AG115,"&lt;&gt;NOR",G111:G115)</f>
        <v>0</v>
      </c>
      <c r="H110" s="164"/>
      <c r="I110" s="164">
        <f>SUM(I111:I115)</f>
        <v>739.64</v>
      </c>
      <c r="J110" s="164"/>
      <c r="K110" s="164">
        <f>SUM(K111:K115)</f>
        <v>3390.17</v>
      </c>
      <c r="L110" s="164"/>
      <c r="M110" s="164">
        <f>SUM(M111:M115)</f>
        <v>0</v>
      </c>
      <c r="N110" s="164"/>
      <c r="O110" s="164">
        <f>SUM(O111:O115)</f>
        <v>0</v>
      </c>
      <c r="P110" s="164"/>
      <c r="Q110" s="164">
        <f>SUM(Q111:Q115)</f>
        <v>0</v>
      </c>
      <c r="R110" s="164"/>
      <c r="S110" s="164"/>
      <c r="T110" s="164"/>
      <c r="U110" s="164"/>
      <c r="V110" s="164">
        <f>SUM(V111:V115)</f>
        <v>3.72</v>
      </c>
      <c r="W110" s="164"/>
      <c r="X110" s="164"/>
      <c r="AG110" t="s">
        <v>132</v>
      </c>
    </row>
    <row r="111" spans="1:60" outlineLevel="1" x14ac:dyDescent="0.2">
      <c r="A111" s="177">
        <v>28</v>
      </c>
      <c r="B111" s="178" t="s">
        <v>239</v>
      </c>
      <c r="C111" s="185" t="s">
        <v>240</v>
      </c>
      <c r="D111" s="179" t="s">
        <v>201</v>
      </c>
      <c r="E111" s="180">
        <v>4</v>
      </c>
      <c r="F111" s="181"/>
      <c r="G111" s="182">
        <f>ROUND(E111*F111,2)</f>
        <v>0</v>
      </c>
      <c r="H111" s="159">
        <v>184.91</v>
      </c>
      <c r="I111" s="158">
        <f>ROUND(E111*H111,2)</f>
        <v>739.64</v>
      </c>
      <c r="J111" s="159">
        <v>266.08999999999997</v>
      </c>
      <c r="K111" s="158">
        <f>ROUND(E111*J111,2)</f>
        <v>1064.3599999999999</v>
      </c>
      <c r="L111" s="158">
        <v>15</v>
      </c>
      <c r="M111" s="158">
        <f>G111*(1+L111/100)</f>
        <v>0</v>
      </c>
      <c r="N111" s="158">
        <v>5.1999999999999995E-4</v>
      </c>
      <c r="O111" s="158">
        <f>ROUND(E111*N111,2)</f>
        <v>0</v>
      </c>
      <c r="P111" s="158">
        <v>0</v>
      </c>
      <c r="Q111" s="158">
        <f>ROUND(E111*P111,2)</f>
        <v>0</v>
      </c>
      <c r="R111" s="158"/>
      <c r="S111" s="158" t="s">
        <v>136</v>
      </c>
      <c r="T111" s="158" t="s">
        <v>136</v>
      </c>
      <c r="U111" s="158">
        <v>0.52900000000000003</v>
      </c>
      <c r="V111" s="158">
        <f>ROUND(E111*U111,2)</f>
        <v>2.12</v>
      </c>
      <c r="W111" s="158"/>
      <c r="X111" s="158" t="s">
        <v>137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138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7">
        <v>29</v>
      </c>
      <c r="B112" s="178" t="s">
        <v>241</v>
      </c>
      <c r="C112" s="185" t="s">
        <v>242</v>
      </c>
      <c r="D112" s="179" t="s">
        <v>135</v>
      </c>
      <c r="E112" s="180">
        <v>4</v>
      </c>
      <c r="F112" s="181"/>
      <c r="G112" s="182">
        <f>ROUND(E112*F112,2)</f>
        <v>0</v>
      </c>
      <c r="H112" s="159">
        <v>0</v>
      </c>
      <c r="I112" s="158">
        <f>ROUND(E112*H112,2)</f>
        <v>0</v>
      </c>
      <c r="J112" s="159">
        <v>87.7</v>
      </c>
      <c r="K112" s="158">
        <f>ROUND(E112*J112,2)</f>
        <v>350.8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136</v>
      </c>
      <c r="T112" s="158" t="s">
        <v>136</v>
      </c>
      <c r="U112" s="158">
        <v>0.17399999999999999</v>
      </c>
      <c r="V112" s="158">
        <f>ROUND(E112*U112,2)</f>
        <v>0.7</v>
      </c>
      <c r="W112" s="158"/>
      <c r="X112" s="158" t="s">
        <v>137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138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7">
        <v>30</v>
      </c>
      <c r="B113" s="178" t="s">
        <v>243</v>
      </c>
      <c r="C113" s="185" t="s">
        <v>244</v>
      </c>
      <c r="D113" s="179" t="s">
        <v>135</v>
      </c>
      <c r="E113" s="180">
        <v>2</v>
      </c>
      <c r="F113" s="181"/>
      <c r="G113" s="182">
        <f>ROUND(E113*F113,2)</f>
        <v>0</v>
      </c>
      <c r="H113" s="159">
        <v>0</v>
      </c>
      <c r="I113" s="158">
        <f>ROUND(E113*H113,2)</f>
        <v>0</v>
      </c>
      <c r="J113" s="159">
        <v>500</v>
      </c>
      <c r="K113" s="158">
        <f>ROUND(E113*J113,2)</f>
        <v>1000</v>
      </c>
      <c r="L113" s="158">
        <v>15</v>
      </c>
      <c r="M113" s="158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8"/>
      <c r="S113" s="158" t="s">
        <v>136</v>
      </c>
      <c r="T113" s="158" t="s">
        <v>238</v>
      </c>
      <c r="U113" s="158">
        <v>0.45</v>
      </c>
      <c r="V113" s="158">
        <f>ROUND(E113*U113,2)</f>
        <v>0.9</v>
      </c>
      <c r="W113" s="158"/>
      <c r="X113" s="158" t="s">
        <v>137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138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7">
        <v>31</v>
      </c>
      <c r="B114" s="178" t="s">
        <v>245</v>
      </c>
      <c r="C114" s="185" t="s">
        <v>246</v>
      </c>
      <c r="D114" s="179" t="s">
        <v>247</v>
      </c>
      <c r="E114" s="180">
        <v>2</v>
      </c>
      <c r="F114" s="181"/>
      <c r="G114" s="182">
        <f>ROUND(E114*F114,2)</f>
        <v>0</v>
      </c>
      <c r="H114" s="159">
        <v>0</v>
      </c>
      <c r="I114" s="158">
        <f>ROUND(E114*H114,2)</f>
        <v>0</v>
      </c>
      <c r="J114" s="159">
        <v>450</v>
      </c>
      <c r="K114" s="158">
        <f>ROUND(E114*J114,2)</f>
        <v>900</v>
      </c>
      <c r="L114" s="158">
        <v>15</v>
      </c>
      <c r="M114" s="158">
        <f>G114*(1+L114/100)</f>
        <v>0</v>
      </c>
      <c r="N114" s="158">
        <v>0</v>
      </c>
      <c r="O114" s="158">
        <f>ROUND(E114*N114,2)</f>
        <v>0</v>
      </c>
      <c r="P114" s="158">
        <v>0</v>
      </c>
      <c r="Q114" s="158">
        <f>ROUND(E114*P114,2)</f>
        <v>0</v>
      </c>
      <c r="R114" s="158"/>
      <c r="S114" s="158" t="s">
        <v>192</v>
      </c>
      <c r="T114" s="158" t="s">
        <v>238</v>
      </c>
      <c r="U114" s="158">
        <v>0</v>
      </c>
      <c r="V114" s="158">
        <f>ROUND(E114*U114,2)</f>
        <v>0</v>
      </c>
      <c r="W114" s="158"/>
      <c r="X114" s="158" t="s">
        <v>137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138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7">
        <v>32</v>
      </c>
      <c r="B115" s="178" t="s">
        <v>248</v>
      </c>
      <c r="C115" s="185" t="s">
        <v>249</v>
      </c>
      <c r="D115" s="179" t="s">
        <v>0</v>
      </c>
      <c r="E115" s="180">
        <v>40.548000000000002</v>
      </c>
      <c r="F115" s="181"/>
      <c r="G115" s="182">
        <f>ROUND(E115*F115,2)</f>
        <v>0</v>
      </c>
      <c r="H115" s="159">
        <v>0</v>
      </c>
      <c r="I115" s="158">
        <f>ROUND(E115*H115,2)</f>
        <v>0</v>
      </c>
      <c r="J115" s="159">
        <v>1.85</v>
      </c>
      <c r="K115" s="158">
        <f>ROUND(E115*J115,2)</f>
        <v>75.010000000000005</v>
      </c>
      <c r="L115" s="158">
        <v>15</v>
      </c>
      <c r="M115" s="158">
        <f>G115*(1+L115/100)</f>
        <v>0</v>
      </c>
      <c r="N115" s="158">
        <v>0</v>
      </c>
      <c r="O115" s="158">
        <f>ROUND(E115*N115,2)</f>
        <v>0</v>
      </c>
      <c r="P115" s="158">
        <v>0</v>
      </c>
      <c r="Q115" s="158">
        <f>ROUND(E115*P115,2)</f>
        <v>0</v>
      </c>
      <c r="R115" s="158"/>
      <c r="S115" s="158" t="s">
        <v>136</v>
      </c>
      <c r="T115" s="158" t="s">
        <v>151</v>
      </c>
      <c r="U115" s="158">
        <v>0</v>
      </c>
      <c r="V115" s="158">
        <f>ROUND(E115*U115,2)</f>
        <v>0</v>
      </c>
      <c r="W115" s="158"/>
      <c r="X115" s="158" t="s">
        <v>224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225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">
      <c r="A116" s="165" t="s">
        <v>131</v>
      </c>
      <c r="B116" s="166" t="s">
        <v>73</v>
      </c>
      <c r="C116" s="184" t="s">
        <v>74</v>
      </c>
      <c r="D116" s="167"/>
      <c r="E116" s="168"/>
      <c r="F116" s="169"/>
      <c r="G116" s="170">
        <f>SUMIF(AG117:AG123,"&lt;&gt;NOR",G117:G123)</f>
        <v>0</v>
      </c>
      <c r="H116" s="164"/>
      <c r="I116" s="164">
        <f>SUM(I117:I123)</f>
        <v>2185.1799999999998</v>
      </c>
      <c r="J116" s="164"/>
      <c r="K116" s="164">
        <f>SUM(K117:K123)</f>
        <v>5467.26</v>
      </c>
      <c r="L116" s="164"/>
      <c r="M116" s="164">
        <f>SUM(M117:M123)</f>
        <v>0</v>
      </c>
      <c r="N116" s="164"/>
      <c r="O116" s="164">
        <f>SUM(O117:O123)</f>
        <v>0.05</v>
      </c>
      <c r="P116" s="164"/>
      <c r="Q116" s="164">
        <f>SUM(Q117:Q123)</f>
        <v>0</v>
      </c>
      <c r="R116" s="164"/>
      <c r="S116" s="164"/>
      <c r="T116" s="164"/>
      <c r="U116" s="164"/>
      <c r="V116" s="164">
        <f>SUM(V117:V123)</f>
        <v>10.920000000000002</v>
      </c>
      <c r="W116" s="164"/>
      <c r="X116" s="164"/>
      <c r="AG116" t="s">
        <v>132</v>
      </c>
    </row>
    <row r="117" spans="1:60" outlineLevel="1" x14ac:dyDescent="0.2">
      <c r="A117" s="177">
        <v>33</v>
      </c>
      <c r="B117" s="178" t="s">
        <v>250</v>
      </c>
      <c r="C117" s="185" t="s">
        <v>251</v>
      </c>
      <c r="D117" s="179" t="s">
        <v>201</v>
      </c>
      <c r="E117" s="180">
        <v>12</v>
      </c>
      <c r="F117" s="181"/>
      <c r="G117" s="182">
        <f t="shared" ref="G117:G123" si="7">ROUND(E117*F117,2)</f>
        <v>0</v>
      </c>
      <c r="H117" s="159">
        <v>78.180000000000007</v>
      </c>
      <c r="I117" s="158">
        <f t="shared" ref="I117:I123" si="8">ROUND(E117*H117,2)</f>
        <v>938.16</v>
      </c>
      <c r="J117" s="159">
        <v>257.82</v>
      </c>
      <c r="K117" s="158">
        <f t="shared" ref="K117:K123" si="9">ROUND(E117*J117,2)</f>
        <v>3093.84</v>
      </c>
      <c r="L117" s="158">
        <v>15</v>
      </c>
      <c r="M117" s="158">
        <f t="shared" ref="M117:M123" si="10">G117*(1+L117/100)</f>
        <v>0</v>
      </c>
      <c r="N117" s="158">
        <v>3.9899999999999996E-3</v>
      </c>
      <c r="O117" s="158">
        <f t="shared" ref="O117:O123" si="11">ROUND(E117*N117,2)</f>
        <v>0.05</v>
      </c>
      <c r="P117" s="158">
        <v>0</v>
      </c>
      <c r="Q117" s="158">
        <f t="shared" ref="Q117:Q123" si="12">ROUND(E117*P117,2)</f>
        <v>0</v>
      </c>
      <c r="R117" s="158"/>
      <c r="S117" s="158" t="s">
        <v>136</v>
      </c>
      <c r="T117" s="158" t="s">
        <v>136</v>
      </c>
      <c r="U117" s="158">
        <v>0.54290000000000005</v>
      </c>
      <c r="V117" s="158">
        <f t="shared" ref="V117:V123" si="13">ROUND(E117*U117,2)</f>
        <v>6.51</v>
      </c>
      <c r="W117" s="158"/>
      <c r="X117" s="158" t="s">
        <v>137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138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7">
        <v>34</v>
      </c>
      <c r="B118" s="178" t="s">
        <v>252</v>
      </c>
      <c r="C118" s="185" t="s">
        <v>253</v>
      </c>
      <c r="D118" s="179" t="s">
        <v>201</v>
      </c>
      <c r="E118" s="180">
        <v>12</v>
      </c>
      <c r="F118" s="181"/>
      <c r="G118" s="182">
        <f t="shared" si="7"/>
        <v>0</v>
      </c>
      <c r="H118" s="159">
        <v>27.39</v>
      </c>
      <c r="I118" s="158">
        <f t="shared" si="8"/>
        <v>328.68</v>
      </c>
      <c r="J118" s="159">
        <v>59.31</v>
      </c>
      <c r="K118" s="158">
        <f t="shared" si="9"/>
        <v>711.72</v>
      </c>
      <c r="L118" s="158">
        <v>15</v>
      </c>
      <c r="M118" s="158">
        <f t="shared" si="10"/>
        <v>0</v>
      </c>
      <c r="N118" s="158">
        <v>4.0000000000000003E-5</v>
      </c>
      <c r="O118" s="158">
        <f t="shared" si="11"/>
        <v>0</v>
      </c>
      <c r="P118" s="158">
        <v>0</v>
      </c>
      <c r="Q118" s="158">
        <f t="shared" si="12"/>
        <v>0</v>
      </c>
      <c r="R118" s="158"/>
      <c r="S118" s="158" t="s">
        <v>136</v>
      </c>
      <c r="T118" s="158" t="s">
        <v>136</v>
      </c>
      <c r="U118" s="158">
        <v>0.129</v>
      </c>
      <c r="V118" s="158">
        <f t="shared" si="13"/>
        <v>1.55</v>
      </c>
      <c r="W118" s="158"/>
      <c r="X118" s="158" t="s">
        <v>137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138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7">
        <v>35</v>
      </c>
      <c r="B119" s="178" t="s">
        <v>254</v>
      </c>
      <c r="C119" s="185" t="s">
        <v>255</v>
      </c>
      <c r="D119" s="179" t="s">
        <v>135</v>
      </c>
      <c r="E119" s="180">
        <v>2</v>
      </c>
      <c r="F119" s="181"/>
      <c r="G119" s="182">
        <f t="shared" si="7"/>
        <v>0</v>
      </c>
      <c r="H119" s="159">
        <v>112.43</v>
      </c>
      <c r="I119" s="158">
        <f t="shared" si="8"/>
        <v>224.86</v>
      </c>
      <c r="J119" s="159">
        <v>118.57</v>
      </c>
      <c r="K119" s="158">
        <f t="shared" si="9"/>
        <v>237.14</v>
      </c>
      <c r="L119" s="158">
        <v>15</v>
      </c>
      <c r="M119" s="158">
        <f t="shared" si="10"/>
        <v>0</v>
      </c>
      <c r="N119" s="158">
        <v>6.3000000000000003E-4</v>
      </c>
      <c r="O119" s="158">
        <f t="shared" si="11"/>
        <v>0</v>
      </c>
      <c r="P119" s="158">
        <v>0</v>
      </c>
      <c r="Q119" s="158">
        <f t="shared" si="12"/>
        <v>0</v>
      </c>
      <c r="R119" s="158"/>
      <c r="S119" s="158" t="s">
        <v>136</v>
      </c>
      <c r="T119" s="158" t="s">
        <v>136</v>
      </c>
      <c r="U119" s="158">
        <v>0.27200000000000002</v>
      </c>
      <c r="V119" s="158">
        <f t="shared" si="13"/>
        <v>0.54</v>
      </c>
      <c r="W119" s="158"/>
      <c r="X119" s="158" t="s">
        <v>137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138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7">
        <v>36</v>
      </c>
      <c r="B120" s="178" t="s">
        <v>256</v>
      </c>
      <c r="C120" s="185" t="s">
        <v>257</v>
      </c>
      <c r="D120" s="179" t="s">
        <v>258</v>
      </c>
      <c r="E120" s="180">
        <v>3</v>
      </c>
      <c r="F120" s="181"/>
      <c r="G120" s="182">
        <f t="shared" si="7"/>
        <v>0</v>
      </c>
      <c r="H120" s="159">
        <v>230.12</v>
      </c>
      <c r="I120" s="158">
        <f t="shared" si="8"/>
        <v>690.36</v>
      </c>
      <c r="J120" s="159">
        <v>235.38</v>
      </c>
      <c r="K120" s="158">
        <f t="shared" si="9"/>
        <v>706.14</v>
      </c>
      <c r="L120" s="158">
        <v>15</v>
      </c>
      <c r="M120" s="158">
        <f t="shared" si="10"/>
        <v>0</v>
      </c>
      <c r="N120" s="158">
        <v>1.48E-3</v>
      </c>
      <c r="O120" s="158">
        <f t="shared" si="11"/>
        <v>0</v>
      </c>
      <c r="P120" s="158">
        <v>0</v>
      </c>
      <c r="Q120" s="158">
        <f t="shared" si="12"/>
        <v>0</v>
      </c>
      <c r="R120" s="158"/>
      <c r="S120" s="158" t="s">
        <v>136</v>
      </c>
      <c r="T120" s="158" t="s">
        <v>136</v>
      </c>
      <c r="U120" s="158">
        <v>0.54</v>
      </c>
      <c r="V120" s="158">
        <f t="shared" si="13"/>
        <v>1.62</v>
      </c>
      <c r="W120" s="158"/>
      <c r="X120" s="158" t="s">
        <v>137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138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7">
        <v>37</v>
      </c>
      <c r="B121" s="178" t="s">
        <v>243</v>
      </c>
      <c r="C121" s="185" t="s">
        <v>244</v>
      </c>
      <c r="D121" s="179" t="s">
        <v>135</v>
      </c>
      <c r="E121" s="180">
        <v>1</v>
      </c>
      <c r="F121" s="181"/>
      <c r="G121" s="182">
        <f t="shared" si="7"/>
        <v>0</v>
      </c>
      <c r="H121" s="159">
        <v>0</v>
      </c>
      <c r="I121" s="158">
        <f t="shared" si="8"/>
        <v>0</v>
      </c>
      <c r="J121" s="159">
        <v>500</v>
      </c>
      <c r="K121" s="158">
        <f t="shared" si="9"/>
        <v>500</v>
      </c>
      <c r="L121" s="158">
        <v>15</v>
      </c>
      <c r="M121" s="158">
        <f t="shared" si="10"/>
        <v>0</v>
      </c>
      <c r="N121" s="158">
        <v>0</v>
      </c>
      <c r="O121" s="158">
        <f t="shared" si="11"/>
        <v>0</v>
      </c>
      <c r="P121" s="158">
        <v>0</v>
      </c>
      <c r="Q121" s="158">
        <f t="shared" si="12"/>
        <v>0</v>
      </c>
      <c r="R121" s="158"/>
      <c r="S121" s="158" t="s">
        <v>136</v>
      </c>
      <c r="T121" s="158" t="s">
        <v>238</v>
      </c>
      <c r="U121" s="158">
        <v>0.45</v>
      </c>
      <c r="V121" s="158">
        <f t="shared" si="13"/>
        <v>0.45</v>
      </c>
      <c r="W121" s="158"/>
      <c r="X121" s="158" t="s">
        <v>137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138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7">
        <v>38</v>
      </c>
      <c r="B122" s="178" t="s">
        <v>259</v>
      </c>
      <c r="C122" s="185" t="s">
        <v>260</v>
      </c>
      <c r="D122" s="179" t="s">
        <v>201</v>
      </c>
      <c r="E122" s="180">
        <v>12</v>
      </c>
      <c r="F122" s="181"/>
      <c r="G122" s="182">
        <f t="shared" si="7"/>
        <v>0</v>
      </c>
      <c r="H122" s="159">
        <v>0.26</v>
      </c>
      <c r="I122" s="158">
        <f t="shared" si="8"/>
        <v>3.12</v>
      </c>
      <c r="J122" s="159">
        <v>10.64</v>
      </c>
      <c r="K122" s="158">
        <f t="shared" si="9"/>
        <v>127.68</v>
      </c>
      <c r="L122" s="158">
        <v>15</v>
      </c>
      <c r="M122" s="158">
        <f t="shared" si="10"/>
        <v>0</v>
      </c>
      <c r="N122" s="158">
        <v>0</v>
      </c>
      <c r="O122" s="158">
        <f t="shared" si="11"/>
        <v>0</v>
      </c>
      <c r="P122" s="158">
        <v>0</v>
      </c>
      <c r="Q122" s="158">
        <f t="shared" si="12"/>
        <v>0</v>
      </c>
      <c r="R122" s="158"/>
      <c r="S122" s="158" t="s">
        <v>136</v>
      </c>
      <c r="T122" s="158" t="s">
        <v>136</v>
      </c>
      <c r="U122" s="158">
        <v>2.1000000000000001E-2</v>
      </c>
      <c r="V122" s="158">
        <f t="shared" si="13"/>
        <v>0.25</v>
      </c>
      <c r="W122" s="158"/>
      <c r="X122" s="158" t="s">
        <v>137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138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7">
        <v>39</v>
      </c>
      <c r="B123" s="178" t="s">
        <v>261</v>
      </c>
      <c r="C123" s="185" t="s">
        <v>262</v>
      </c>
      <c r="D123" s="179" t="s">
        <v>0</v>
      </c>
      <c r="E123" s="180">
        <v>75.617000000000004</v>
      </c>
      <c r="F123" s="181"/>
      <c r="G123" s="182">
        <f t="shared" si="7"/>
        <v>0</v>
      </c>
      <c r="H123" s="159">
        <v>0</v>
      </c>
      <c r="I123" s="158">
        <f t="shared" si="8"/>
        <v>0</v>
      </c>
      <c r="J123" s="159">
        <v>1.2</v>
      </c>
      <c r="K123" s="158">
        <f t="shared" si="9"/>
        <v>90.74</v>
      </c>
      <c r="L123" s="158">
        <v>15</v>
      </c>
      <c r="M123" s="158">
        <f t="shared" si="10"/>
        <v>0</v>
      </c>
      <c r="N123" s="158">
        <v>0</v>
      </c>
      <c r="O123" s="158">
        <f t="shared" si="11"/>
        <v>0</v>
      </c>
      <c r="P123" s="158">
        <v>0</v>
      </c>
      <c r="Q123" s="158">
        <f t="shared" si="12"/>
        <v>0</v>
      </c>
      <c r="R123" s="158"/>
      <c r="S123" s="158" t="s">
        <v>136</v>
      </c>
      <c r="T123" s="158" t="s">
        <v>151</v>
      </c>
      <c r="U123" s="158">
        <v>0</v>
      </c>
      <c r="V123" s="158">
        <f t="shared" si="13"/>
        <v>0</v>
      </c>
      <c r="W123" s="158"/>
      <c r="X123" s="158" t="s">
        <v>224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225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">
      <c r="A124" s="165" t="s">
        <v>131</v>
      </c>
      <c r="B124" s="166" t="s">
        <v>75</v>
      </c>
      <c r="C124" s="184" t="s">
        <v>76</v>
      </c>
      <c r="D124" s="167"/>
      <c r="E124" s="168"/>
      <c r="F124" s="169"/>
      <c r="G124" s="170">
        <f>SUMIF(AG125:AG150,"&lt;&gt;NOR",G125:G150)</f>
        <v>0</v>
      </c>
      <c r="H124" s="164"/>
      <c r="I124" s="164">
        <f>SUM(I125:I150)</f>
        <v>19896.47</v>
      </c>
      <c r="J124" s="164"/>
      <c r="K124" s="164">
        <f>SUM(K125:K150)</f>
        <v>5759.2600000000011</v>
      </c>
      <c r="L124" s="164"/>
      <c r="M124" s="164">
        <f>SUM(M125:M150)</f>
        <v>0</v>
      </c>
      <c r="N124" s="164"/>
      <c r="O124" s="164">
        <f>SUM(O125:O150)</f>
        <v>0.11</v>
      </c>
      <c r="P124" s="164"/>
      <c r="Q124" s="164">
        <f>SUM(Q125:Q150)</f>
        <v>0.21</v>
      </c>
      <c r="R124" s="164"/>
      <c r="S124" s="164"/>
      <c r="T124" s="164"/>
      <c r="U124" s="164"/>
      <c r="V124" s="164">
        <f>SUM(V125:V150)</f>
        <v>11.070000000000002</v>
      </c>
      <c r="W124" s="164"/>
      <c r="X124" s="164"/>
      <c r="AG124" t="s">
        <v>132</v>
      </c>
    </row>
    <row r="125" spans="1:60" ht="22.5" outlineLevel="1" x14ac:dyDescent="0.2">
      <c r="A125" s="177">
        <v>40</v>
      </c>
      <c r="B125" s="178" t="s">
        <v>263</v>
      </c>
      <c r="C125" s="185" t="s">
        <v>264</v>
      </c>
      <c r="D125" s="179" t="s">
        <v>265</v>
      </c>
      <c r="E125" s="180">
        <v>1</v>
      </c>
      <c r="F125" s="181"/>
      <c r="G125" s="182">
        <f t="shared" ref="G125:G140" si="14">ROUND(E125*F125,2)</f>
        <v>0</v>
      </c>
      <c r="H125" s="159">
        <v>563.53</v>
      </c>
      <c r="I125" s="158">
        <f t="shared" ref="I125:I140" si="15">ROUND(E125*H125,2)</f>
        <v>563.53</v>
      </c>
      <c r="J125" s="159">
        <v>672.47</v>
      </c>
      <c r="K125" s="158">
        <f t="shared" ref="K125:K140" si="16">ROUND(E125*J125,2)</f>
        <v>672.47</v>
      </c>
      <c r="L125" s="158">
        <v>15</v>
      </c>
      <c r="M125" s="158">
        <f t="shared" ref="M125:M140" si="17">G125*(1+L125/100)</f>
        <v>0</v>
      </c>
      <c r="N125" s="158">
        <v>1.8600000000000001E-3</v>
      </c>
      <c r="O125" s="158">
        <f t="shared" ref="O125:O140" si="18">ROUND(E125*N125,2)</f>
        <v>0</v>
      </c>
      <c r="P125" s="158">
        <v>0</v>
      </c>
      <c r="Q125" s="158">
        <f t="shared" ref="Q125:Q140" si="19">ROUND(E125*P125,2)</f>
        <v>0</v>
      </c>
      <c r="R125" s="158"/>
      <c r="S125" s="158" t="s">
        <v>136</v>
      </c>
      <c r="T125" s="158" t="s">
        <v>136</v>
      </c>
      <c r="U125" s="158">
        <v>1.3340000000000001</v>
      </c>
      <c r="V125" s="158">
        <f t="shared" ref="V125:V140" si="20">ROUND(E125*U125,2)</f>
        <v>1.33</v>
      </c>
      <c r="W125" s="158"/>
      <c r="X125" s="158" t="s">
        <v>137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138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7">
        <v>41</v>
      </c>
      <c r="B126" s="178" t="s">
        <v>266</v>
      </c>
      <c r="C126" s="185" t="s">
        <v>267</v>
      </c>
      <c r="D126" s="179" t="s">
        <v>265</v>
      </c>
      <c r="E126" s="180">
        <v>1</v>
      </c>
      <c r="F126" s="181"/>
      <c r="G126" s="182">
        <f t="shared" si="14"/>
        <v>0</v>
      </c>
      <c r="H126" s="159">
        <v>95.29</v>
      </c>
      <c r="I126" s="158">
        <f t="shared" si="15"/>
        <v>95.29</v>
      </c>
      <c r="J126" s="159">
        <v>731.71</v>
      </c>
      <c r="K126" s="158">
        <f t="shared" si="16"/>
        <v>731.71</v>
      </c>
      <c r="L126" s="158">
        <v>15</v>
      </c>
      <c r="M126" s="158">
        <f t="shared" si="17"/>
        <v>0</v>
      </c>
      <c r="N126" s="158">
        <v>1.41E-3</v>
      </c>
      <c r="O126" s="158">
        <f t="shared" si="18"/>
        <v>0</v>
      </c>
      <c r="P126" s="158">
        <v>0</v>
      </c>
      <c r="Q126" s="158">
        <f t="shared" si="19"/>
        <v>0</v>
      </c>
      <c r="R126" s="158"/>
      <c r="S126" s="158" t="s">
        <v>136</v>
      </c>
      <c r="T126" s="158" t="s">
        <v>151</v>
      </c>
      <c r="U126" s="158">
        <v>1.575</v>
      </c>
      <c r="V126" s="158">
        <f t="shared" si="20"/>
        <v>1.58</v>
      </c>
      <c r="W126" s="158"/>
      <c r="X126" s="158" t="s">
        <v>137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138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7">
        <v>42</v>
      </c>
      <c r="B127" s="178" t="s">
        <v>268</v>
      </c>
      <c r="C127" s="185" t="s">
        <v>269</v>
      </c>
      <c r="D127" s="179" t="s">
        <v>265</v>
      </c>
      <c r="E127" s="180">
        <v>1</v>
      </c>
      <c r="F127" s="181"/>
      <c r="G127" s="182">
        <f t="shared" si="14"/>
        <v>0</v>
      </c>
      <c r="H127" s="159">
        <v>0</v>
      </c>
      <c r="I127" s="158">
        <f t="shared" si="15"/>
        <v>0</v>
      </c>
      <c r="J127" s="159">
        <v>455.5</v>
      </c>
      <c r="K127" s="158">
        <f t="shared" si="16"/>
        <v>455.5</v>
      </c>
      <c r="L127" s="158">
        <v>15</v>
      </c>
      <c r="M127" s="158">
        <f t="shared" si="17"/>
        <v>0</v>
      </c>
      <c r="N127" s="158">
        <v>0</v>
      </c>
      <c r="O127" s="158">
        <f t="shared" si="18"/>
        <v>0</v>
      </c>
      <c r="P127" s="158">
        <v>0.125</v>
      </c>
      <c r="Q127" s="158">
        <f t="shared" si="19"/>
        <v>0.13</v>
      </c>
      <c r="R127" s="158"/>
      <c r="S127" s="158" t="s">
        <v>136</v>
      </c>
      <c r="T127" s="158" t="s">
        <v>136</v>
      </c>
      <c r="U127" s="158">
        <v>1.1499999999999999</v>
      </c>
      <c r="V127" s="158">
        <f t="shared" si="20"/>
        <v>1.1499999999999999</v>
      </c>
      <c r="W127" s="158"/>
      <c r="X127" s="158" t="s">
        <v>137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138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77">
        <v>43</v>
      </c>
      <c r="B128" s="178" t="s">
        <v>270</v>
      </c>
      <c r="C128" s="185" t="s">
        <v>271</v>
      </c>
      <c r="D128" s="179" t="s">
        <v>265</v>
      </c>
      <c r="E128" s="180">
        <v>3</v>
      </c>
      <c r="F128" s="181"/>
      <c r="G128" s="182">
        <f t="shared" si="14"/>
        <v>0</v>
      </c>
      <c r="H128" s="159">
        <v>23.85</v>
      </c>
      <c r="I128" s="158">
        <f t="shared" si="15"/>
        <v>71.55</v>
      </c>
      <c r="J128" s="159">
        <v>166.15</v>
      </c>
      <c r="K128" s="158">
        <f t="shared" si="16"/>
        <v>498.45</v>
      </c>
      <c r="L128" s="158">
        <v>15</v>
      </c>
      <c r="M128" s="158">
        <f t="shared" si="17"/>
        <v>0</v>
      </c>
      <c r="N128" s="158">
        <v>3.0000000000000001E-5</v>
      </c>
      <c r="O128" s="158">
        <f t="shared" si="18"/>
        <v>0</v>
      </c>
      <c r="P128" s="158">
        <v>0</v>
      </c>
      <c r="Q128" s="158">
        <f t="shared" si="19"/>
        <v>0</v>
      </c>
      <c r="R128" s="158"/>
      <c r="S128" s="158" t="s">
        <v>136</v>
      </c>
      <c r="T128" s="158" t="s">
        <v>136</v>
      </c>
      <c r="U128" s="158">
        <v>0.33</v>
      </c>
      <c r="V128" s="158">
        <f t="shared" si="20"/>
        <v>0.99</v>
      </c>
      <c r="W128" s="158"/>
      <c r="X128" s="158" t="s">
        <v>137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138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7">
        <v>44</v>
      </c>
      <c r="B129" s="178" t="s">
        <v>272</v>
      </c>
      <c r="C129" s="185" t="s">
        <v>273</v>
      </c>
      <c r="D129" s="179" t="s">
        <v>265</v>
      </c>
      <c r="E129" s="180">
        <v>5</v>
      </c>
      <c r="F129" s="181"/>
      <c r="G129" s="182">
        <f t="shared" si="14"/>
        <v>0</v>
      </c>
      <c r="H129" s="159">
        <v>129.06</v>
      </c>
      <c r="I129" s="158">
        <f t="shared" si="15"/>
        <v>645.29999999999995</v>
      </c>
      <c r="J129" s="159">
        <v>114.44</v>
      </c>
      <c r="K129" s="158">
        <f t="shared" si="16"/>
        <v>572.20000000000005</v>
      </c>
      <c r="L129" s="158">
        <v>15</v>
      </c>
      <c r="M129" s="158">
        <f t="shared" si="17"/>
        <v>0</v>
      </c>
      <c r="N129" s="158">
        <v>1.7000000000000001E-4</v>
      </c>
      <c r="O129" s="158">
        <f t="shared" si="18"/>
        <v>0</v>
      </c>
      <c r="P129" s="158">
        <v>0</v>
      </c>
      <c r="Q129" s="158">
        <f t="shared" si="19"/>
        <v>0</v>
      </c>
      <c r="R129" s="158"/>
      <c r="S129" s="158" t="s">
        <v>136</v>
      </c>
      <c r="T129" s="158" t="s">
        <v>136</v>
      </c>
      <c r="U129" s="158">
        <v>0.22700000000000001</v>
      </c>
      <c r="V129" s="158">
        <f t="shared" si="20"/>
        <v>1.1399999999999999</v>
      </c>
      <c r="W129" s="158"/>
      <c r="X129" s="158" t="s">
        <v>137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138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 x14ac:dyDescent="0.2">
      <c r="A130" s="177">
        <v>45</v>
      </c>
      <c r="B130" s="178" t="s">
        <v>274</v>
      </c>
      <c r="C130" s="185" t="s">
        <v>275</v>
      </c>
      <c r="D130" s="179" t="s">
        <v>265</v>
      </c>
      <c r="E130" s="180">
        <v>2</v>
      </c>
      <c r="F130" s="181"/>
      <c r="G130" s="182">
        <f t="shared" si="14"/>
        <v>0</v>
      </c>
      <c r="H130" s="159">
        <v>196.5</v>
      </c>
      <c r="I130" s="158">
        <f t="shared" si="15"/>
        <v>393</v>
      </c>
      <c r="J130" s="159">
        <v>62.5</v>
      </c>
      <c r="K130" s="158">
        <f t="shared" si="16"/>
        <v>125</v>
      </c>
      <c r="L130" s="158">
        <v>15</v>
      </c>
      <c r="M130" s="158">
        <f t="shared" si="17"/>
        <v>0</v>
      </c>
      <c r="N130" s="158">
        <v>2.4000000000000001E-4</v>
      </c>
      <c r="O130" s="158">
        <f t="shared" si="18"/>
        <v>0</v>
      </c>
      <c r="P130" s="158">
        <v>0</v>
      </c>
      <c r="Q130" s="158">
        <f t="shared" si="19"/>
        <v>0</v>
      </c>
      <c r="R130" s="158"/>
      <c r="S130" s="158" t="s">
        <v>136</v>
      </c>
      <c r="T130" s="158" t="s">
        <v>136</v>
      </c>
      <c r="U130" s="158">
        <v>0.124</v>
      </c>
      <c r="V130" s="158">
        <f t="shared" si="20"/>
        <v>0.25</v>
      </c>
      <c r="W130" s="158"/>
      <c r="X130" s="158" t="s">
        <v>137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138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 x14ac:dyDescent="0.2">
      <c r="A131" s="177">
        <v>46</v>
      </c>
      <c r="B131" s="178" t="s">
        <v>276</v>
      </c>
      <c r="C131" s="185" t="s">
        <v>277</v>
      </c>
      <c r="D131" s="179" t="s">
        <v>135</v>
      </c>
      <c r="E131" s="180">
        <v>1</v>
      </c>
      <c r="F131" s="181"/>
      <c r="G131" s="182">
        <f t="shared" si="14"/>
        <v>0</v>
      </c>
      <c r="H131" s="159">
        <v>1800.68</v>
      </c>
      <c r="I131" s="158">
        <f t="shared" si="15"/>
        <v>1800.68</v>
      </c>
      <c r="J131" s="159">
        <v>224.32</v>
      </c>
      <c r="K131" s="158">
        <f t="shared" si="16"/>
        <v>224.32</v>
      </c>
      <c r="L131" s="158">
        <v>15</v>
      </c>
      <c r="M131" s="158">
        <f t="shared" si="17"/>
        <v>0</v>
      </c>
      <c r="N131" s="158">
        <v>1.64E-3</v>
      </c>
      <c r="O131" s="158">
        <f t="shared" si="18"/>
        <v>0</v>
      </c>
      <c r="P131" s="158">
        <v>0</v>
      </c>
      <c r="Q131" s="158">
        <f t="shared" si="19"/>
        <v>0</v>
      </c>
      <c r="R131" s="158"/>
      <c r="S131" s="158" t="s">
        <v>136</v>
      </c>
      <c r="T131" s="158" t="s">
        <v>136</v>
      </c>
      <c r="U131" s="158">
        <v>0.44500000000000001</v>
      </c>
      <c r="V131" s="158">
        <f t="shared" si="20"/>
        <v>0.45</v>
      </c>
      <c r="W131" s="158"/>
      <c r="X131" s="158" t="s">
        <v>137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138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2.5" outlineLevel="1" x14ac:dyDescent="0.2">
      <c r="A132" s="177">
        <v>47</v>
      </c>
      <c r="B132" s="178" t="s">
        <v>278</v>
      </c>
      <c r="C132" s="185" t="s">
        <v>279</v>
      </c>
      <c r="D132" s="179" t="s">
        <v>135</v>
      </c>
      <c r="E132" s="180">
        <v>1</v>
      </c>
      <c r="F132" s="181"/>
      <c r="G132" s="182">
        <f t="shared" si="14"/>
        <v>0</v>
      </c>
      <c r="H132" s="159">
        <v>2038.95</v>
      </c>
      <c r="I132" s="158">
        <f t="shared" si="15"/>
        <v>2038.95</v>
      </c>
      <c r="J132" s="159">
        <v>236.05</v>
      </c>
      <c r="K132" s="158">
        <f t="shared" si="16"/>
        <v>236.05</v>
      </c>
      <c r="L132" s="158">
        <v>15</v>
      </c>
      <c r="M132" s="158">
        <f t="shared" si="17"/>
        <v>0</v>
      </c>
      <c r="N132" s="158">
        <v>8.4999999999999995E-4</v>
      </c>
      <c r="O132" s="158">
        <f t="shared" si="18"/>
        <v>0</v>
      </c>
      <c r="P132" s="158">
        <v>0</v>
      </c>
      <c r="Q132" s="158">
        <f t="shared" si="19"/>
        <v>0</v>
      </c>
      <c r="R132" s="158"/>
      <c r="S132" s="158" t="s">
        <v>136</v>
      </c>
      <c r="T132" s="158" t="s">
        <v>151</v>
      </c>
      <c r="U132" s="158">
        <v>0.48499999999999999</v>
      </c>
      <c r="V132" s="158">
        <f t="shared" si="20"/>
        <v>0.49</v>
      </c>
      <c r="W132" s="158"/>
      <c r="X132" s="158" t="s">
        <v>137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138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77">
        <v>48</v>
      </c>
      <c r="B133" s="178" t="s">
        <v>280</v>
      </c>
      <c r="C133" s="185" t="s">
        <v>281</v>
      </c>
      <c r="D133" s="179" t="s">
        <v>135</v>
      </c>
      <c r="E133" s="180">
        <v>2</v>
      </c>
      <c r="F133" s="181"/>
      <c r="G133" s="182">
        <f t="shared" si="14"/>
        <v>0</v>
      </c>
      <c r="H133" s="159">
        <v>7.11</v>
      </c>
      <c r="I133" s="158">
        <f t="shared" si="15"/>
        <v>14.22</v>
      </c>
      <c r="J133" s="159">
        <v>224.39</v>
      </c>
      <c r="K133" s="158">
        <f t="shared" si="16"/>
        <v>448.78</v>
      </c>
      <c r="L133" s="158">
        <v>15</v>
      </c>
      <c r="M133" s="158">
        <f t="shared" si="17"/>
        <v>0</v>
      </c>
      <c r="N133" s="158">
        <v>4.0000000000000003E-5</v>
      </c>
      <c r="O133" s="158">
        <f t="shared" si="18"/>
        <v>0</v>
      </c>
      <c r="P133" s="158">
        <v>0</v>
      </c>
      <c r="Q133" s="158">
        <f t="shared" si="19"/>
        <v>0</v>
      </c>
      <c r="R133" s="158"/>
      <c r="S133" s="158" t="s">
        <v>136</v>
      </c>
      <c r="T133" s="158" t="s">
        <v>136</v>
      </c>
      <c r="U133" s="158">
        <v>0.44500000000000001</v>
      </c>
      <c r="V133" s="158">
        <f t="shared" si="20"/>
        <v>0.89</v>
      </c>
      <c r="W133" s="158"/>
      <c r="X133" s="158" t="s">
        <v>137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138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7">
        <v>49</v>
      </c>
      <c r="B134" s="178" t="s">
        <v>282</v>
      </c>
      <c r="C134" s="185" t="s">
        <v>283</v>
      </c>
      <c r="D134" s="179" t="s">
        <v>265</v>
      </c>
      <c r="E134" s="180">
        <v>3</v>
      </c>
      <c r="F134" s="181"/>
      <c r="G134" s="182">
        <f t="shared" si="14"/>
        <v>0</v>
      </c>
      <c r="H134" s="159">
        <v>0</v>
      </c>
      <c r="I134" s="158">
        <f t="shared" si="15"/>
        <v>0</v>
      </c>
      <c r="J134" s="159">
        <v>86</v>
      </c>
      <c r="K134" s="158">
        <f t="shared" si="16"/>
        <v>258</v>
      </c>
      <c r="L134" s="158">
        <v>15</v>
      </c>
      <c r="M134" s="158">
        <f t="shared" si="17"/>
        <v>0</v>
      </c>
      <c r="N134" s="158">
        <v>0</v>
      </c>
      <c r="O134" s="158">
        <f t="shared" si="18"/>
        <v>0</v>
      </c>
      <c r="P134" s="158">
        <v>1.56E-3</v>
      </c>
      <c r="Q134" s="158">
        <f t="shared" si="19"/>
        <v>0</v>
      </c>
      <c r="R134" s="158"/>
      <c r="S134" s="158" t="s">
        <v>136</v>
      </c>
      <c r="T134" s="158" t="s">
        <v>136</v>
      </c>
      <c r="U134" s="158">
        <v>0.217</v>
      </c>
      <c r="V134" s="158">
        <f t="shared" si="20"/>
        <v>0.65</v>
      </c>
      <c r="W134" s="158"/>
      <c r="X134" s="158" t="s">
        <v>137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138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77">
        <v>50</v>
      </c>
      <c r="B135" s="178" t="s">
        <v>284</v>
      </c>
      <c r="C135" s="185" t="s">
        <v>285</v>
      </c>
      <c r="D135" s="179" t="s">
        <v>135</v>
      </c>
      <c r="E135" s="180">
        <v>1</v>
      </c>
      <c r="F135" s="181"/>
      <c r="G135" s="182">
        <f t="shared" si="14"/>
        <v>0</v>
      </c>
      <c r="H135" s="159">
        <v>435.99</v>
      </c>
      <c r="I135" s="158">
        <f t="shared" si="15"/>
        <v>435.99</v>
      </c>
      <c r="J135" s="159">
        <v>124.01</v>
      </c>
      <c r="K135" s="158">
        <f t="shared" si="16"/>
        <v>124.01</v>
      </c>
      <c r="L135" s="158">
        <v>15</v>
      </c>
      <c r="M135" s="158">
        <f t="shared" si="17"/>
        <v>0</v>
      </c>
      <c r="N135" s="158">
        <v>2.0000000000000001E-4</v>
      </c>
      <c r="O135" s="158">
        <f t="shared" si="18"/>
        <v>0</v>
      </c>
      <c r="P135" s="158">
        <v>0</v>
      </c>
      <c r="Q135" s="158">
        <f t="shared" si="19"/>
        <v>0</v>
      </c>
      <c r="R135" s="158"/>
      <c r="S135" s="158" t="s">
        <v>136</v>
      </c>
      <c r="T135" s="158" t="s">
        <v>136</v>
      </c>
      <c r="U135" s="158">
        <v>0.246</v>
      </c>
      <c r="V135" s="158">
        <f t="shared" si="20"/>
        <v>0.25</v>
      </c>
      <c r="W135" s="158"/>
      <c r="X135" s="158" t="s">
        <v>137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138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77">
        <v>51</v>
      </c>
      <c r="B136" s="178" t="s">
        <v>286</v>
      </c>
      <c r="C136" s="185" t="s">
        <v>287</v>
      </c>
      <c r="D136" s="179" t="s">
        <v>135</v>
      </c>
      <c r="E136" s="180">
        <v>1</v>
      </c>
      <c r="F136" s="181"/>
      <c r="G136" s="182">
        <f t="shared" si="14"/>
        <v>0</v>
      </c>
      <c r="H136" s="159">
        <v>308.99</v>
      </c>
      <c r="I136" s="158">
        <f t="shared" si="15"/>
        <v>308.99</v>
      </c>
      <c r="J136" s="159">
        <v>124.01</v>
      </c>
      <c r="K136" s="158">
        <f t="shared" si="16"/>
        <v>124.01</v>
      </c>
      <c r="L136" s="158">
        <v>15</v>
      </c>
      <c r="M136" s="158">
        <f t="shared" si="17"/>
        <v>0</v>
      </c>
      <c r="N136" s="158">
        <v>9.0000000000000006E-5</v>
      </c>
      <c r="O136" s="158">
        <f t="shared" si="18"/>
        <v>0</v>
      </c>
      <c r="P136" s="158">
        <v>0</v>
      </c>
      <c r="Q136" s="158">
        <f t="shared" si="19"/>
        <v>0</v>
      </c>
      <c r="R136" s="158"/>
      <c r="S136" s="158" t="s">
        <v>136</v>
      </c>
      <c r="T136" s="158" t="s">
        <v>136</v>
      </c>
      <c r="U136" s="158">
        <v>0.246</v>
      </c>
      <c r="V136" s="158">
        <f t="shared" si="20"/>
        <v>0.25</v>
      </c>
      <c r="W136" s="158"/>
      <c r="X136" s="158" t="s">
        <v>137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138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7">
        <v>52</v>
      </c>
      <c r="B137" s="178" t="s">
        <v>288</v>
      </c>
      <c r="C137" s="185" t="s">
        <v>289</v>
      </c>
      <c r="D137" s="179" t="s">
        <v>135</v>
      </c>
      <c r="E137" s="180">
        <v>1</v>
      </c>
      <c r="F137" s="181"/>
      <c r="G137" s="182">
        <f t="shared" si="14"/>
        <v>0</v>
      </c>
      <c r="H137" s="159">
        <v>358.49</v>
      </c>
      <c r="I137" s="158">
        <f t="shared" si="15"/>
        <v>358.49</v>
      </c>
      <c r="J137" s="159">
        <v>124.01</v>
      </c>
      <c r="K137" s="158">
        <f t="shared" si="16"/>
        <v>124.01</v>
      </c>
      <c r="L137" s="158">
        <v>15</v>
      </c>
      <c r="M137" s="158">
        <f t="shared" si="17"/>
        <v>0</v>
      </c>
      <c r="N137" s="158">
        <v>2.5999999999999998E-4</v>
      </c>
      <c r="O137" s="158">
        <f t="shared" si="18"/>
        <v>0</v>
      </c>
      <c r="P137" s="158">
        <v>0</v>
      </c>
      <c r="Q137" s="158">
        <f t="shared" si="19"/>
        <v>0</v>
      </c>
      <c r="R137" s="158"/>
      <c r="S137" s="158" t="s">
        <v>136</v>
      </c>
      <c r="T137" s="158" t="s">
        <v>136</v>
      </c>
      <c r="U137" s="158">
        <v>0.246</v>
      </c>
      <c r="V137" s="158">
        <f t="shared" si="20"/>
        <v>0.25</v>
      </c>
      <c r="W137" s="158"/>
      <c r="X137" s="158" t="s">
        <v>137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138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7">
        <v>53</v>
      </c>
      <c r="B138" s="178" t="s">
        <v>290</v>
      </c>
      <c r="C138" s="185" t="s">
        <v>291</v>
      </c>
      <c r="D138" s="179" t="s">
        <v>135</v>
      </c>
      <c r="E138" s="180">
        <v>1</v>
      </c>
      <c r="F138" s="181"/>
      <c r="G138" s="182">
        <f t="shared" si="14"/>
        <v>0</v>
      </c>
      <c r="H138" s="159">
        <v>243.49</v>
      </c>
      <c r="I138" s="158">
        <f t="shared" si="15"/>
        <v>243.49</v>
      </c>
      <c r="J138" s="159">
        <v>124.01</v>
      </c>
      <c r="K138" s="158">
        <f t="shared" si="16"/>
        <v>124.01</v>
      </c>
      <c r="L138" s="158">
        <v>15</v>
      </c>
      <c r="M138" s="158">
        <f t="shared" si="17"/>
        <v>0</v>
      </c>
      <c r="N138" s="158">
        <v>2.0000000000000001E-4</v>
      </c>
      <c r="O138" s="158">
        <f t="shared" si="18"/>
        <v>0</v>
      </c>
      <c r="P138" s="158">
        <v>0</v>
      </c>
      <c r="Q138" s="158">
        <f t="shared" si="19"/>
        <v>0</v>
      </c>
      <c r="R138" s="158"/>
      <c r="S138" s="158" t="s">
        <v>136</v>
      </c>
      <c r="T138" s="158" t="s">
        <v>136</v>
      </c>
      <c r="U138" s="158">
        <v>0.246</v>
      </c>
      <c r="V138" s="158">
        <f t="shared" si="20"/>
        <v>0.25</v>
      </c>
      <c r="W138" s="158"/>
      <c r="X138" s="158" t="s">
        <v>137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138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7">
        <v>54</v>
      </c>
      <c r="B139" s="178" t="s">
        <v>292</v>
      </c>
      <c r="C139" s="185" t="s">
        <v>293</v>
      </c>
      <c r="D139" s="179" t="s">
        <v>135</v>
      </c>
      <c r="E139" s="180">
        <v>1</v>
      </c>
      <c r="F139" s="181"/>
      <c r="G139" s="182">
        <f t="shared" si="14"/>
        <v>0</v>
      </c>
      <c r="H139" s="159">
        <v>2306.71</v>
      </c>
      <c r="I139" s="158">
        <f t="shared" si="15"/>
        <v>2306.71</v>
      </c>
      <c r="J139" s="159">
        <v>318.29000000000002</v>
      </c>
      <c r="K139" s="158">
        <f t="shared" si="16"/>
        <v>318.29000000000002</v>
      </c>
      <c r="L139" s="158">
        <v>15</v>
      </c>
      <c r="M139" s="158">
        <f t="shared" si="17"/>
        <v>0</v>
      </c>
      <c r="N139" s="158">
        <v>4.453E-2</v>
      </c>
      <c r="O139" s="158">
        <f t="shared" si="18"/>
        <v>0.04</v>
      </c>
      <c r="P139" s="158">
        <v>4.2529999999999998E-2</v>
      </c>
      <c r="Q139" s="158">
        <f t="shared" si="19"/>
        <v>0.04</v>
      </c>
      <c r="R139" s="158"/>
      <c r="S139" s="158" t="s">
        <v>136</v>
      </c>
      <c r="T139" s="158" t="s">
        <v>151</v>
      </c>
      <c r="U139" s="158">
        <v>0.65400000000000003</v>
      </c>
      <c r="V139" s="158">
        <f t="shared" si="20"/>
        <v>0.65</v>
      </c>
      <c r="W139" s="158"/>
      <c r="X139" s="158" t="s">
        <v>137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138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1">
        <v>55</v>
      </c>
      <c r="B140" s="172" t="s">
        <v>294</v>
      </c>
      <c r="C140" s="186" t="s">
        <v>295</v>
      </c>
      <c r="D140" s="173" t="s">
        <v>141</v>
      </c>
      <c r="E140" s="174">
        <v>0.24</v>
      </c>
      <c r="F140" s="175"/>
      <c r="G140" s="176">
        <f t="shared" si="14"/>
        <v>0</v>
      </c>
      <c r="H140" s="159">
        <v>30.35</v>
      </c>
      <c r="I140" s="158">
        <f t="shared" si="15"/>
        <v>7.28</v>
      </c>
      <c r="J140" s="159">
        <v>1075.6500000000001</v>
      </c>
      <c r="K140" s="158">
        <f t="shared" si="16"/>
        <v>258.16000000000003</v>
      </c>
      <c r="L140" s="158">
        <v>15</v>
      </c>
      <c r="M140" s="158">
        <f t="shared" si="17"/>
        <v>0</v>
      </c>
      <c r="N140" s="158">
        <v>8.0000000000000007E-5</v>
      </c>
      <c r="O140" s="158">
        <f t="shared" si="18"/>
        <v>0</v>
      </c>
      <c r="P140" s="158">
        <v>0</v>
      </c>
      <c r="Q140" s="158">
        <f t="shared" si="19"/>
        <v>0</v>
      </c>
      <c r="R140" s="158"/>
      <c r="S140" s="158" t="s">
        <v>136</v>
      </c>
      <c r="T140" s="158" t="s">
        <v>136</v>
      </c>
      <c r="U140" s="158">
        <v>2.1</v>
      </c>
      <c r="V140" s="158">
        <f t="shared" si="20"/>
        <v>0.5</v>
      </c>
      <c r="W140" s="158"/>
      <c r="X140" s="158" t="s">
        <v>137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138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7" t="s">
        <v>296</v>
      </c>
      <c r="D141" s="160"/>
      <c r="E141" s="161">
        <v>0.24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143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7">
        <v>56</v>
      </c>
      <c r="B142" s="178" t="s">
        <v>297</v>
      </c>
      <c r="C142" s="185" t="s">
        <v>298</v>
      </c>
      <c r="D142" s="179" t="s">
        <v>135</v>
      </c>
      <c r="E142" s="180">
        <v>1</v>
      </c>
      <c r="F142" s="181"/>
      <c r="G142" s="182">
        <f t="shared" ref="G142:G150" si="21">ROUND(E142*F142,2)</f>
        <v>0</v>
      </c>
      <c r="H142" s="159">
        <v>1073</v>
      </c>
      <c r="I142" s="158">
        <f t="shared" ref="I142:I150" si="22">ROUND(E142*H142,2)</f>
        <v>1073</v>
      </c>
      <c r="J142" s="159">
        <v>0</v>
      </c>
      <c r="K142" s="158">
        <f t="shared" ref="K142:K150" si="23">ROUND(E142*J142,2)</f>
        <v>0</v>
      </c>
      <c r="L142" s="158">
        <v>15</v>
      </c>
      <c r="M142" s="158">
        <f t="shared" ref="M142:M150" si="24">G142*(1+L142/100)</f>
        <v>0</v>
      </c>
      <c r="N142" s="158">
        <v>1.2999999999999999E-2</v>
      </c>
      <c r="O142" s="158">
        <f t="shared" ref="O142:O150" si="25">ROUND(E142*N142,2)</f>
        <v>0.01</v>
      </c>
      <c r="P142" s="158">
        <v>0</v>
      </c>
      <c r="Q142" s="158">
        <f t="shared" ref="Q142:Q150" si="26">ROUND(E142*P142,2)</f>
        <v>0</v>
      </c>
      <c r="R142" s="158"/>
      <c r="S142" s="158" t="s">
        <v>136</v>
      </c>
      <c r="T142" s="158" t="s">
        <v>136</v>
      </c>
      <c r="U142" s="158">
        <v>0</v>
      </c>
      <c r="V142" s="158">
        <f t="shared" ref="V142:V150" si="27">ROUND(E142*U142,2)</f>
        <v>0</v>
      </c>
      <c r="W142" s="158"/>
      <c r="X142" s="158" t="s">
        <v>216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299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7">
        <v>57</v>
      </c>
      <c r="B143" s="178" t="s">
        <v>300</v>
      </c>
      <c r="C143" s="185" t="s">
        <v>301</v>
      </c>
      <c r="D143" s="179" t="s">
        <v>135</v>
      </c>
      <c r="E143" s="180">
        <v>2</v>
      </c>
      <c r="F143" s="181"/>
      <c r="G143" s="182">
        <f t="shared" si="21"/>
        <v>0</v>
      </c>
      <c r="H143" s="159">
        <v>345</v>
      </c>
      <c r="I143" s="158">
        <f t="shared" si="22"/>
        <v>690</v>
      </c>
      <c r="J143" s="159">
        <v>0</v>
      </c>
      <c r="K143" s="158">
        <f t="shared" si="23"/>
        <v>0</v>
      </c>
      <c r="L143" s="158">
        <v>15</v>
      </c>
      <c r="M143" s="158">
        <f t="shared" si="24"/>
        <v>0</v>
      </c>
      <c r="N143" s="158">
        <v>8.9999999999999998E-4</v>
      </c>
      <c r="O143" s="158">
        <f t="shared" si="25"/>
        <v>0</v>
      </c>
      <c r="P143" s="158">
        <v>0</v>
      </c>
      <c r="Q143" s="158">
        <f t="shared" si="26"/>
        <v>0</v>
      </c>
      <c r="R143" s="158"/>
      <c r="S143" s="158" t="s">
        <v>192</v>
      </c>
      <c r="T143" s="158" t="s">
        <v>238</v>
      </c>
      <c r="U143" s="158">
        <v>0</v>
      </c>
      <c r="V143" s="158">
        <f t="shared" si="27"/>
        <v>0</v>
      </c>
      <c r="W143" s="158"/>
      <c r="X143" s="158" t="s">
        <v>147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148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77">
        <v>58</v>
      </c>
      <c r="B144" s="178" t="s">
        <v>302</v>
      </c>
      <c r="C144" s="185" t="s">
        <v>303</v>
      </c>
      <c r="D144" s="179" t="s">
        <v>135</v>
      </c>
      <c r="E144" s="180">
        <v>1</v>
      </c>
      <c r="F144" s="181"/>
      <c r="G144" s="182">
        <f t="shared" si="21"/>
        <v>0</v>
      </c>
      <c r="H144" s="159">
        <v>1670</v>
      </c>
      <c r="I144" s="158">
        <f t="shared" si="22"/>
        <v>1670</v>
      </c>
      <c r="J144" s="159">
        <v>0</v>
      </c>
      <c r="K144" s="158">
        <f t="shared" si="23"/>
        <v>0</v>
      </c>
      <c r="L144" s="158">
        <v>15</v>
      </c>
      <c r="M144" s="158">
        <f t="shared" si="24"/>
        <v>0</v>
      </c>
      <c r="N144" s="158">
        <v>8.0000000000000004E-4</v>
      </c>
      <c r="O144" s="158">
        <f t="shared" si="25"/>
        <v>0</v>
      </c>
      <c r="P144" s="158">
        <v>0</v>
      </c>
      <c r="Q144" s="158">
        <f t="shared" si="26"/>
        <v>0</v>
      </c>
      <c r="R144" s="158" t="s">
        <v>146</v>
      </c>
      <c r="S144" s="158" t="s">
        <v>136</v>
      </c>
      <c r="T144" s="158" t="s">
        <v>136</v>
      </c>
      <c r="U144" s="158">
        <v>0</v>
      </c>
      <c r="V144" s="158">
        <f t="shared" si="27"/>
        <v>0</v>
      </c>
      <c r="W144" s="158"/>
      <c r="X144" s="158" t="s">
        <v>147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148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7">
        <v>59</v>
      </c>
      <c r="B145" s="178" t="s">
        <v>304</v>
      </c>
      <c r="C145" s="185" t="s">
        <v>305</v>
      </c>
      <c r="D145" s="179" t="s">
        <v>135</v>
      </c>
      <c r="E145" s="180">
        <v>1</v>
      </c>
      <c r="F145" s="181"/>
      <c r="G145" s="182">
        <f t="shared" si="21"/>
        <v>0</v>
      </c>
      <c r="H145" s="159">
        <v>480</v>
      </c>
      <c r="I145" s="158">
        <f t="shared" si="22"/>
        <v>480</v>
      </c>
      <c r="J145" s="159">
        <v>0</v>
      </c>
      <c r="K145" s="158">
        <f t="shared" si="23"/>
        <v>0</v>
      </c>
      <c r="L145" s="158">
        <v>15</v>
      </c>
      <c r="M145" s="158">
        <f t="shared" si="24"/>
        <v>0</v>
      </c>
      <c r="N145" s="158">
        <v>2E-3</v>
      </c>
      <c r="O145" s="158">
        <f t="shared" si="25"/>
        <v>0</v>
      </c>
      <c r="P145" s="158">
        <v>0</v>
      </c>
      <c r="Q145" s="158">
        <f t="shared" si="26"/>
        <v>0</v>
      </c>
      <c r="R145" s="158"/>
      <c r="S145" s="158" t="s">
        <v>192</v>
      </c>
      <c r="T145" s="158" t="s">
        <v>238</v>
      </c>
      <c r="U145" s="158">
        <v>0</v>
      </c>
      <c r="V145" s="158">
        <f t="shared" si="27"/>
        <v>0</v>
      </c>
      <c r="W145" s="158"/>
      <c r="X145" s="158" t="s">
        <v>147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148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7">
        <v>60</v>
      </c>
      <c r="B146" s="178" t="s">
        <v>306</v>
      </c>
      <c r="C146" s="185" t="s">
        <v>307</v>
      </c>
      <c r="D146" s="179" t="s">
        <v>135</v>
      </c>
      <c r="E146" s="180">
        <v>1</v>
      </c>
      <c r="F146" s="181"/>
      <c r="G146" s="182">
        <f t="shared" si="21"/>
        <v>0</v>
      </c>
      <c r="H146" s="159">
        <v>5850</v>
      </c>
      <c r="I146" s="158">
        <f t="shared" si="22"/>
        <v>5850</v>
      </c>
      <c r="J146" s="159">
        <v>0</v>
      </c>
      <c r="K146" s="158">
        <f t="shared" si="23"/>
        <v>0</v>
      </c>
      <c r="L146" s="158">
        <v>15</v>
      </c>
      <c r="M146" s="158">
        <f t="shared" si="24"/>
        <v>0</v>
      </c>
      <c r="N146" s="158">
        <v>4.5999999999999999E-2</v>
      </c>
      <c r="O146" s="158">
        <f t="shared" si="25"/>
        <v>0.05</v>
      </c>
      <c r="P146" s="158">
        <v>0</v>
      </c>
      <c r="Q146" s="158">
        <f t="shared" si="26"/>
        <v>0</v>
      </c>
      <c r="R146" s="158" t="s">
        <v>146</v>
      </c>
      <c r="S146" s="158" t="s">
        <v>136</v>
      </c>
      <c r="T146" s="158" t="s">
        <v>238</v>
      </c>
      <c r="U146" s="158">
        <v>0</v>
      </c>
      <c r="V146" s="158">
        <f t="shared" si="27"/>
        <v>0</v>
      </c>
      <c r="W146" s="158"/>
      <c r="X146" s="158" t="s">
        <v>147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148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7">
        <v>61</v>
      </c>
      <c r="B147" s="178" t="s">
        <v>308</v>
      </c>
      <c r="C147" s="185" t="s">
        <v>309</v>
      </c>
      <c r="D147" s="179" t="s">
        <v>310</v>
      </c>
      <c r="E147" s="180">
        <v>1</v>
      </c>
      <c r="F147" s="181"/>
      <c r="G147" s="182">
        <f t="shared" si="21"/>
        <v>0</v>
      </c>
      <c r="H147" s="159">
        <v>850</v>
      </c>
      <c r="I147" s="158">
        <f t="shared" si="22"/>
        <v>850</v>
      </c>
      <c r="J147" s="159">
        <v>0</v>
      </c>
      <c r="K147" s="158">
        <f t="shared" si="23"/>
        <v>0</v>
      </c>
      <c r="L147" s="158">
        <v>15</v>
      </c>
      <c r="M147" s="158">
        <f t="shared" si="24"/>
        <v>0</v>
      </c>
      <c r="N147" s="158">
        <v>0.01</v>
      </c>
      <c r="O147" s="158">
        <f t="shared" si="25"/>
        <v>0.01</v>
      </c>
      <c r="P147" s="158">
        <v>0</v>
      </c>
      <c r="Q147" s="158">
        <f t="shared" si="26"/>
        <v>0</v>
      </c>
      <c r="R147" s="158" t="s">
        <v>146</v>
      </c>
      <c r="S147" s="158" t="s">
        <v>136</v>
      </c>
      <c r="T147" s="158" t="s">
        <v>238</v>
      </c>
      <c r="U147" s="158">
        <v>0</v>
      </c>
      <c r="V147" s="158">
        <f t="shared" si="27"/>
        <v>0</v>
      </c>
      <c r="W147" s="158"/>
      <c r="X147" s="158" t="s">
        <v>147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148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77">
        <v>62</v>
      </c>
      <c r="B148" s="178" t="s">
        <v>311</v>
      </c>
      <c r="C148" s="185" t="s">
        <v>312</v>
      </c>
      <c r="D148" s="179" t="s">
        <v>265</v>
      </c>
      <c r="E148" s="180">
        <v>1</v>
      </c>
      <c r="F148" s="181"/>
      <c r="G148" s="182">
        <f t="shared" si="21"/>
        <v>0</v>
      </c>
      <c r="H148" s="159">
        <v>0</v>
      </c>
      <c r="I148" s="158">
        <f t="shared" si="22"/>
        <v>0</v>
      </c>
      <c r="J148" s="159">
        <v>233.5</v>
      </c>
      <c r="K148" s="158">
        <f t="shared" si="23"/>
        <v>233.5</v>
      </c>
      <c r="L148" s="158">
        <v>15</v>
      </c>
      <c r="M148" s="158">
        <f t="shared" si="24"/>
        <v>0</v>
      </c>
      <c r="N148" s="158">
        <v>0</v>
      </c>
      <c r="O148" s="158">
        <f t="shared" si="25"/>
        <v>0</v>
      </c>
      <c r="P148" s="158">
        <v>1.933E-2</v>
      </c>
      <c r="Q148" s="158">
        <f t="shared" si="26"/>
        <v>0.02</v>
      </c>
      <c r="R148" s="158"/>
      <c r="S148" s="158" t="s">
        <v>136</v>
      </c>
      <c r="T148" s="158" t="s">
        <v>136</v>
      </c>
      <c r="U148" s="158">
        <v>0</v>
      </c>
      <c r="V148" s="158">
        <f t="shared" si="27"/>
        <v>0</v>
      </c>
      <c r="W148" s="158"/>
      <c r="X148" s="158" t="s">
        <v>216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217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7">
        <v>63</v>
      </c>
      <c r="B149" s="178" t="s">
        <v>313</v>
      </c>
      <c r="C149" s="185" t="s">
        <v>314</v>
      </c>
      <c r="D149" s="179" t="s">
        <v>265</v>
      </c>
      <c r="E149" s="180">
        <v>1</v>
      </c>
      <c r="F149" s="181"/>
      <c r="G149" s="182">
        <f t="shared" si="21"/>
        <v>0</v>
      </c>
      <c r="H149" s="159">
        <v>0</v>
      </c>
      <c r="I149" s="158">
        <f t="shared" si="22"/>
        <v>0</v>
      </c>
      <c r="J149" s="159">
        <v>151.5</v>
      </c>
      <c r="K149" s="158">
        <f t="shared" si="23"/>
        <v>151.5</v>
      </c>
      <c r="L149" s="158">
        <v>15</v>
      </c>
      <c r="M149" s="158">
        <f t="shared" si="24"/>
        <v>0</v>
      </c>
      <c r="N149" s="158">
        <v>0</v>
      </c>
      <c r="O149" s="158">
        <f t="shared" si="25"/>
        <v>0</v>
      </c>
      <c r="P149" s="158">
        <v>1.9460000000000002E-2</v>
      </c>
      <c r="Q149" s="158">
        <f t="shared" si="26"/>
        <v>0.02</v>
      </c>
      <c r="R149" s="158"/>
      <c r="S149" s="158" t="s">
        <v>136</v>
      </c>
      <c r="T149" s="158" t="s">
        <v>136</v>
      </c>
      <c r="U149" s="158">
        <v>0</v>
      </c>
      <c r="V149" s="158">
        <f t="shared" si="27"/>
        <v>0</v>
      </c>
      <c r="W149" s="158"/>
      <c r="X149" s="158" t="s">
        <v>216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217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77">
        <v>64</v>
      </c>
      <c r="B150" s="178" t="s">
        <v>315</v>
      </c>
      <c r="C150" s="185" t="s">
        <v>316</v>
      </c>
      <c r="D150" s="179" t="s">
        <v>0</v>
      </c>
      <c r="E150" s="180">
        <v>255.76439999999999</v>
      </c>
      <c r="F150" s="181"/>
      <c r="G150" s="182">
        <f t="shared" si="21"/>
        <v>0</v>
      </c>
      <c r="H150" s="159">
        <v>0</v>
      </c>
      <c r="I150" s="158">
        <f t="shared" si="22"/>
        <v>0</v>
      </c>
      <c r="J150" s="159">
        <v>0.31</v>
      </c>
      <c r="K150" s="158">
        <f t="shared" si="23"/>
        <v>79.290000000000006</v>
      </c>
      <c r="L150" s="158">
        <v>15</v>
      </c>
      <c r="M150" s="158">
        <f t="shared" si="24"/>
        <v>0</v>
      </c>
      <c r="N150" s="158">
        <v>0</v>
      </c>
      <c r="O150" s="158">
        <f t="shared" si="25"/>
        <v>0</v>
      </c>
      <c r="P150" s="158">
        <v>0</v>
      </c>
      <c r="Q150" s="158">
        <f t="shared" si="26"/>
        <v>0</v>
      </c>
      <c r="R150" s="158"/>
      <c r="S150" s="158" t="s">
        <v>136</v>
      </c>
      <c r="T150" s="158" t="s">
        <v>151</v>
      </c>
      <c r="U150" s="158">
        <v>0</v>
      </c>
      <c r="V150" s="158">
        <f t="shared" si="27"/>
        <v>0</v>
      </c>
      <c r="W150" s="158"/>
      <c r="X150" s="158" t="s">
        <v>224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225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x14ac:dyDescent="0.2">
      <c r="A151" s="165" t="s">
        <v>131</v>
      </c>
      <c r="B151" s="166" t="s">
        <v>79</v>
      </c>
      <c r="C151" s="184" t="s">
        <v>80</v>
      </c>
      <c r="D151" s="167"/>
      <c r="E151" s="168"/>
      <c r="F151" s="169"/>
      <c r="G151" s="170">
        <f>SUMIF(AG152:AG154,"&lt;&gt;NOR",G152:G154)</f>
        <v>0</v>
      </c>
      <c r="H151" s="164"/>
      <c r="I151" s="164">
        <f>SUM(I152:I154)</f>
        <v>1383.04</v>
      </c>
      <c r="J151" s="164"/>
      <c r="K151" s="164">
        <f>SUM(K152:K154)</f>
        <v>946.64</v>
      </c>
      <c r="L151" s="164"/>
      <c r="M151" s="164">
        <f>SUM(M152:M154)</f>
        <v>0</v>
      </c>
      <c r="N151" s="164"/>
      <c r="O151" s="164">
        <f>SUM(O152:O154)</f>
        <v>0</v>
      </c>
      <c r="P151" s="164"/>
      <c r="Q151" s="164">
        <f>SUM(Q152:Q154)</f>
        <v>0</v>
      </c>
      <c r="R151" s="164"/>
      <c r="S151" s="164"/>
      <c r="T151" s="164"/>
      <c r="U151" s="164"/>
      <c r="V151" s="164">
        <f>SUM(V152:V154)</f>
        <v>0.49</v>
      </c>
      <c r="W151" s="164"/>
      <c r="X151" s="164"/>
      <c r="AG151" t="s">
        <v>132</v>
      </c>
    </row>
    <row r="152" spans="1:60" ht="22.5" outlineLevel="1" x14ac:dyDescent="0.2">
      <c r="A152" s="177">
        <v>65</v>
      </c>
      <c r="B152" s="178" t="s">
        <v>317</v>
      </c>
      <c r="C152" s="185" t="s">
        <v>318</v>
      </c>
      <c r="D152" s="179" t="s">
        <v>135</v>
      </c>
      <c r="E152" s="180">
        <v>2</v>
      </c>
      <c r="F152" s="181"/>
      <c r="G152" s="182">
        <f>ROUND(E152*F152,2)</f>
        <v>0</v>
      </c>
      <c r="H152" s="159">
        <v>691.52</v>
      </c>
      <c r="I152" s="158">
        <f>ROUND(E152*H152,2)</f>
        <v>1383.04</v>
      </c>
      <c r="J152" s="159">
        <v>139.47999999999999</v>
      </c>
      <c r="K152" s="158">
        <f>ROUND(E152*J152,2)</f>
        <v>278.95999999999998</v>
      </c>
      <c r="L152" s="158">
        <v>15</v>
      </c>
      <c r="M152" s="158">
        <f>G152*(1+L152/100)</f>
        <v>0</v>
      </c>
      <c r="N152" s="158">
        <v>8.9999999999999998E-4</v>
      </c>
      <c r="O152" s="158">
        <f>ROUND(E152*N152,2)</f>
        <v>0</v>
      </c>
      <c r="P152" s="158">
        <v>0</v>
      </c>
      <c r="Q152" s="158">
        <f>ROUND(E152*P152,2)</f>
        <v>0</v>
      </c>
      <c r="R152" s="158"/>
      <c r="S152" s="158" t="s">
        <v>136</v>
      </c>
      <c r="T152" s="158" t="s">
        <v>238</v>
      </c>
      <c r="U152" s="158">
        <v>0.247</v>
      </c>
      <c r="V152" s="158">
        <f>ROUND(E152*U152,2)</f>
        <v>0.49</v>
      </c>
      <c r="W152" s="158"/>
      <c r="X152" s="158" t="s">
        <v>137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138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7">
        <v>66</v>
      </c>
      <c r="B153" s="178" t="s">
        <v>319</v>
      </c>
      <c r="C153" s="185" t="s">
        <v>320</v>
      </c>
      <c r="D153" s="179" t="s">
        <v>135</v>
      </c>
      <c r="E153" s="180">
        <v>2</v>
      </c>
      <c r="F153" s="181"/>
      <c r="G153" s="182">
        <f>ROUND(E153*F153,2)</f>
        <v>0</v>
      </c>
      <c r="H153" s="159">
        <v>0</v>
      </c>
      <c r="I153" s="158">
        <f>ROUND(E153*H153,2)</f>
        <v>0</v>
      </c>
      <c r="J153" s="159">
        <v>311</v>
      </c>
      <c r="K153" s="158">
        <f>ROUND(E153*J153,2)</f>
        <v>622</v>
      </c>
      <c r="L153" s="158">
        <v>15</v>
      </c>
      <c r="M153" s="158">
        <f>G153*(1+L153/100)</f>
        <v>0</v>
      </c>
      <c r="N153" s="158">
        <v>0</v>
      </c>
      <c r="O153" s="158">
        <f>ROUND(E153*N153,2)</f>
        <v>0</v>
      </c>
      <c r="P153" s="158">
        <v>0</v>
      </c>
      <c r="Q153" s="158">
        <f>ROUND(E153*P153,2)</f>
        <v>0</v>
      </c>
      <c r="R153" s="158"/>
      <c r="S153" s="158" t="s">
        <v>192</v>
      </c>
      <c r="T153" s="158" t="s">
        <v>136</v>
      </c>
      <c r="U153" s="158">
        <v>0</v>
      </c>
      <c r="V153" s="158">
        <f>ROUND(E153*U153,2)</f>
        <v>0</v>
      </c>
      <c r="W153" s="158"/>
      <c r="X153" s="158" t="s">
        <v>137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138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7">
        <v>67</v>
      </c>
      <c r="B154" s="178" t="s">
        <v>321</v>
      </c>
      <c r="C154" s="185" t="s">
        <v>322</v>
      </c>
      <c r="D154" s="179" t="s">
        <v>0</v>
      </c>
      <c r="E154" s="180">
        <v>22.84</v>
      </c>
      <c r="F154" s="181"/>
      <c r="G154" s="182">
        <f>ROUND(E154*F154,2)</f>
        <v>0</v>
      </c>
      <c r="H154" s="159">
        <v>0</v>
      </c>
      <c r="I154" s="158">
        <f>ROUND(E154*H154,2)</f>
        <v>0</v>
      </c>
      <c r="J154" s="159">
        <v>2</v>
      </c>
      <c r="K154" s="158">
        <f>ROUND(E154*J154,2)</f>
        <v>45.68</v>
      </c>
      <c r="L154" s="158">
        <v>15</v>
      </c>
      <c r="M154" s="158">
        <f>G154*(1+L154/100)</f>
        <v>0</v>
      </c>
      <c r="N154" s="158">
        <v>0</v>
      </c>
      <c r="O154" s="158">
        <f>ROUND(E154*N154,2)</f>
        <v>0</v>
      </c>
      <c r="P154" s="158">
        <v>0</v>
      </c>
      <c r="Q154" s="158">
        <f>ROUND(E154*P154,2)</f>
        <v>0</v>
      </c>
      <c r="R154" s="158"/>
      <c r="S154" s="158" t="s">
        <v>136</v>
      </c>
      <c r="T154" s="158" t="s">
        <v>238</v>
      </c>
      <c r="U154" s="158">
        <v>0</v>
      </c>
      <c r="V154" s="158">
        <f>ROUND(E154*U154,2)</f>
        <v>0</v>
      </c>
      <c r="W154" s="158"/>
      <c r="X154" s="158" t="s">
        <v>224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225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x14ac:dyDescent="0.2">
      <c r="A155" s="165" t="s">
        <v>131</v>
      </c>
      <c r="B155" s="166" t="s">
        <v>81</v>
      </c>
      <c r="C155" s="184" t="s">
        <v>82</v>
      </c>
      <c r="D155" s="167"/>
      <c r="E155" s="168"/>
      <c r="F155" s="169"/>
      <c r="G155" s="170">
        <f>SUMIF(AG156:AG166,"&lt;&gt;NOR",G156:G166)</f>
        <v>0</v>
      </c>
      <c r="H155" s="164"/>
      <c r="I155" s="164">
        <f>SUM(I156:I166)</f>
        <v>9746.130000000001</v>
      </c>
      <c r="J155" s="164"/>
      <c r="K155" s="164">
        <f>SUM(K156:K166)</f>
        <v>2138.27</v>
      </c>
      <c r="L155" s="164"/>
      <c r="M155" s="164">
        <f>SUM(M156:M166)</f>
        <v>0</v>
      </c>
      <c r="N155" s="164"/>
      <c r="O155" s="164">
        <f>SUM(O156:O166)</f>
        <v>0.06</v>
      </c>
      <c r="P155" s="164"/>
      <c r="Q155" s="164">
        <f>SUM(Q156:Q166)</f>
        <v>9.9999999999999992E-2</v>
      </c>
      <c r="R155" s="164"/>
      <c r="S155" s="164"/>
      <c r="T155" s="164"/>
      <c r="U155" s="164"/>
      <c r="V155" s="164">
        <f>SUM(V156:V166)</f>
        <v>0.79</v>
      </c>
      <c r="W155" s="164"/>
      <c r="X155" s="164"/>
      <c r="AG155" t="s">
        <v>132</v>
      </c>
    </row>
    <row r="156" spans="1:60" outlineLevel="1" x14ac:dyDescent="0.2">
      <c r="A156" s="171">
        <v>68</v>
      </c>
      <c r="B156" s="172" t="s">
        <v>323</v>
      </c>
      <c r="C156" s="186" t="s">
        <v>324</v>
      </c>
      <c r="D156" s="173" t="s">
        <v>141</v>
      </c>
      <c r="E156" s="174">
        <v>3.6</v>
      </c>
      <c r="F156" s="175"/>
      <c r="G156" s="176">
        <f>ROUND(E156*F156,2)</f>
        <v>0</v>
      </c>
      <c r="H156" s="159">
        <v>0</v>
      </c>
      <c r="I156" s="158">
        <f>ROUND(E156*H156,2)</f>
        <v>0</v>
      </c>
      <c r="J156" s="159">
        <v>37.700000000000003</v>
      </c>
      <c r="K156" s="158">
        <f>ROUND(E156*J156,2)</f>
        <v>135.72</v>
      </c>
      <c r="L156" s="158">
        <v>15</v>
      </c>
      <c r="M156" s="158">
        <f>G156*(1+L156/100)</f>
        <v>0</v>
      </c>
      <c r="N156" s="158">
        <v>0</v>
      </c>
      <c r="O156" s="158">
        <f>ROUND(E156*N156,2)</f>
        <v>0</v>
      </c>
      <c r="P156" s="158">
        <v>2.3800000000000002E-2</v>
      </c>
      <c r="Q156" s="158">
        <f>ROUND(E156*P156,2)</f>
        <v>0.09</v>
      </c>
      <c r="R156" s="158"/>
      <c r="S156" s="158" t="s">
        <v>136</v>
      </c>
      <c r="T156" s="158" t="s">
        <v>136</v>
      </c>
      <c r="U156" s="158">
        <v>8.2000000000000003E-2</v>
      </c>
      <c r="V156" s="158">
        <f>ROUND(E156*U156,2)</f>
        <v>0.3</v>
      </c>
      <c r="W156" s="158"/>
      <c r="X156" s="158" t="s">
        <v>137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138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7" t="s">
        <v>325</v>
      </c>
      <c r="D157" s="160"/>
      <c r="E157" s="161">
        <v>3.6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143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1">
        <v>69</v>
      </c>
      <c r="B158" s="172" t="s">
        <v>326</v>
      </c>
      <c r="C158" s="186" t="s">
        <v>327</v>
      </c>
      <c r="D158" s="173" t="s">
        <v>141</v>
      </c>
      <c r="E158" s="174">
        <v>0.9</v>
      </c>
      <c r="F158" s="175"/>
      <c r="G158" s="176">
        <f>ROUND(E158*F158,2)</f>
        <v>0</v>
      </c>
      <c r="H158" s="159">
        <v>123.48</v>
      </c>
      <c r="I158" s="158">
        <f>ROUND(E158*H158,2)</f>
        <v>111.13</v>
      </c>
      <c r="J158" s="159">
        <v>164.02</v>
      </c>
      <c r="K158" s="158">
        <f>ROUND(E158*J158,2)</f>
        <v>147.62</v>
      </c>
      <c r="L158" s="158">
        <v>15</v>
      </c>
      <c r="M158" s="158">
        <f>G158*(1+L158/100)</f>
        <v>0</v>
      </c>
      <c r="N158" s="158">
        <v>1.6320000000000001E-2</v>
      </c>
      <c r="O158" s="158">
        <f>ROUND(E158*N158,2)</f>
        <v>0.01</v>
      </c>
      <c r="P158" s="158">
        <v>0</v>
      </c>
      <c r="Q158" s="158">
        <f>ROUND(E158*P158,2)</f>
        <v>0</v>
      </c>
      <c r="R158" s="158"/>
      <c r="S158" s="158" t="s">
        <v>136</v>
      </c>
      <c r="T158" s="158" t="s">
        <v>136</v>
      </c>
      <c r="U158" s="158">
        <v>0.36199999999999999</v>
      </c>
      <c r="V158" s="158">
        <f>ROUND(E158*U158,2)</f>
        <v>0.33</v>
      </c>
      <c r="W158" s="158"/>
      <c r="X158" s="158" t="s">
        <v>137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138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7" t="s">
        <v>328</v>
      </c>
      <c r="D159" s="160"/>
      <c r="E159" s="161">
        <v>0.9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143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7">
        <v>70</v>
      </c>
      <c r="B160" s="178" t="s">
        <v>329</v>
      </c>
      <c r="C160" s="185" t="s">
        <v>330</v>
      </c>
      <c r="D160" s="179" t="s">
        <v>237</v>
      </c>
      <c r="E160" s="180">
        <v>1</v>
      </c>
      <c r="F160" s="181"/>
      <c r="G160" s="182">
        <f t="shared" ref="G160:G166" si="28">ROUND(E160*F160,2)</f>
        <v>0</v>
      </c>
      <c r="H160" s="159">
        <v>0</v>
      </c>
      <c r="I160" s="158">
        <f t="shared" ref="I160:I166" si="29">ROUND(E160*H160,2)</f>
        <v>0</v>
      </c>
      <c r="J160" s="159">
        <v>200</v>
      </c>
      <c r="K160" s="158">
        <f t="shared" ref="K160:K166" si="30">ROUND(E160*J160,2)</f>
        <v>200</v>
      </c>
      <c r="L160" s="158">
        <v>15</v>
      </c>
      <c r="M160" s="158">
        <f t="shared" ref="M160:M166" si="31">G160*(1+L160/100)</f>
        <v>0</v>
      </c>
      <c r="N160" s="158">
        <v>0</v>
      </c>
      <c r="O160" s="158">
        <f t="shared" ref="O160:O166" si="32">ROUND(E160*N160,2)</f>
        <v>0</v>
      </c>
      <c r="P160" s="158">
        <v>0</v>
      </c>
      <c r="Q160" s="158">
        <f t="shared" ref="Q160:Q166" si="33">ROUND(E160*P160,2)</f>
        <v>0</v>
      </c>
      <c r="R160" s="158"/>
      <c r="S160" s="158" t="s">
        <v>136</v>
      </c>
      <c r="T160" s="158" t="s">
        <v>238</v>
      </c>
      <c r="U160" s="158">
        <v>3.1E-2</v>
      </c>
      <c r="V160" s="158">
        <f t="shared" ref="V160:V166" si="34">ROUND(E160*U160,2)</f>
        <v>0.03</v>
      </c>
      <c r="W160" s="158"/>
      <c r="X160" s="158" t="s">
        <v>137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138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7">
        <v>71</v>
      </c>
      <c r="B161" s="178" t="s">
        <v>331</v>
      </c>
      <c r="C161" s="185" t="s">
        <v>332</v>
      </c>
      <c r="D161" s="179" t="s">
        <v>237</v>
      </c>
      <c r="E161" s="180">
        <v>1</v>
      </c>
      <c r="F161" s="181"/>
      <c r="G161" s="182">
        <f t="shared" si="28"/>
        <v>0</v>
      </c>
      <c r="H161" s="159">
        <v>0</v>
      </c>
      <c r="I161" s="158">
        <f t="shared" si="29"/>
        <v>0</v>
      </c>
      <c r="J161" s="159">
        <v>150</v>
      </c>
      <c r="K161" s="158">
        <f t="shared" si="30"/>
        <v>150</v>
      </c>
      <c r="L161" s="158">
        <v>15</v>
      </c>
      <c r="M161" s="158">
        <f t="shared" si="31"/>
        <v>0</v>
      </c>
      <c r="N161" s="158">
        <v>0</v>
      </c>
      <c r="O161" s="158">
        <f t="shared" si="32"/>
        <v>0</v>
      </c>
      <c r="P161" s="158">
        <v>0</v>
      </c>
      <c r="Q161" s="158">
        <f t="shared" si="33"/>
        <v>0</v>
      </c>
      <c r="R161" s="158"/>
      <c r="S161" s="158" t="s">
        <v>136</v>
      </c>
      <c r="T161" s="158" t="s">
        <v>238</v>
      </c>
      <c r="U161" s="158">
        <v>5.1999999999999998E-2</v>
      </c>
      <c r="V161" s="158">
        <f t="shared" si="34"/>
        <v>0.05</v>
      </c>
      <c r="W161" s="158"/>
      <c r="X161" s="158" t="s">
        <v>137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138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77">
        <v>72</v>
      </c>
      <c r="B162" s="178" t="s">
        <v>333</v>
      </c>
      <c r="C162" s="185" t="s">
        <v>334</v>
      </c>
      <c r="D162" s="179" t="s">
        <v>310</v>
      </c>
      <c r="E162" s="180">
        <v>1</v>
      </c>
      <c r="F162" s="181"/>
      <c r="G162" s="182">
        <f t="shared" si="28"/>
        <v>0</v>
      </c>
      <c r="H162" s="159">
        <v>0</v>
      </c>
      <c r="I162" s="158">
        <f t="shared" si="29"/>
        <v>0</v>
      </c>
      <c r="J162" s="159">
        <v>690</v>
      </c>
      <c r="K162" s="158">
        <f t="shared" si="30"/>
        <v>690</v>
      </c>
      <c r="L162" s="158">
        <v>15</v>
      </c>
      <c r="M162" s="158">
        <f t="shared" si="31"/>
        <v>0</v>
      </c>
      <c r="N162" s="158">
        <v>0</v>
      </c>
      <c r="O162" s="158">
        <f t="shared" si="32"/>
        <v>0</v>
      </c>
      <c r="P162" s="158">
        <v>1.057E-2</v>
      </c>
      <c r="Q162" s="158">
        <f t="shared" si="33"/>
        <v>0.01</v>
      </c>
      <c r="R162" s="158"/>
      <c r="S162" s="158" t="s">
        <v>192</v>
      </c>
      <c r="T162" s="158" t="s">
        <v>238</v>
      </c>
      <c r="U162" s="158">
        <v>8.2000000000000003E-2</v>
      </c>
      <c r="V162" s="158">
        <f t="shared" si="34"/>
        <v>0.08</v>
      </c>
      <c r="W162" s="158"/>
      <c r="X162" s="158" t="s">
        <v>137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138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7">
        <v>73</v>
      </c>
      <c r="B163" s="178" t="s">
        <v>335</v>
      </c>
      <c r="C163" s="185" t="s">
        <v>336</v>
      </c>
      <c r="D163" s="179" t="s">
        <v>135</v>
      </c>
      <c r="E163" s="180">
        <v>1</v>
      </c>
      <c r="F163" s="181"/>
      <c r="G163" s="182">
        <f t="shared" si="28"/>
        <v>0</v>
      </c>
      <c r="H163" s="159">
        <v>2610</v>
      </c>
      <c r="I163" s="158">
        <f t="shared" si="29"/>
        <v>2610</v>
      </c>
      <c r="J163" s="159">
        <v>0</v>
      </c>
      <c r="K163" s="158">
        <f t="shared" si="30"/>
        <v>0</v>
      </c>
      <c r="L163" s="158">
        <v>15</v>
      </c>
      <c r="M163" s="158">
        <f t="shared" si="31"/>
        <v>0</v>
      </c>
      <c r="N163" s="158">
        <v>7.1000000000000004E-3</v>
      </c>
      <c r="O163" s="158">
        <f t="shared" si="32"/>
        <v>0.01</v>
      </c>
      <c r="P163" s="158">
        <v>0</v>
      </c>
      <c r="Q163" s="158">
        <f t="shared" si="33"/>
        <v>0</v>
      </c>
      <c r="R163" s="158" t="s">
        <v>146</v>
      </c>
      <c r="S163" s="158" t="s">
        <v>136</v>
      </c>
      <c r="T163" s="158" t="s">
        <v>136</v>
      </c>
      <c r="U163" s="158">
        <v>0</v>
      </c>
      <c r="V163" s="158">
        <f t="shared" si="34"/>
        <v>0</v>
      </c>
      <c r="W163" s="158"/>
      <c r="X163" s="158" t="s">
        <v>147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148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2.5" outlineLevel="1" x14ac:dyDescent="0.2">
      <c r="A164" s="177">
        <v>74</v>
      </c>
      <c r="B164" s="178" t="s">
        <v>337</v>
      </c>
      <c r="C164" s="185" t="s">
        <v>338</v>
      </c>
      <c r="D164" s="179" t="s">
        <v>135</v>
      </c>
      <c r="E164" s="180">
        <v>1</v>
      </c>
      <c r="F164" s="181"/>
      <c r="G164" s="182">
        <f t="shared" si="28"/>
        <v>0</v>
      </c>
      <c r="H164" s="159">
        <v>7025</v>
      </c>
      <c r="I164" s="158">
        <f t="shared" si="29"/>
        <v>7025</v>
      </c>
      <c r="J164" s="159">
        <v>0</v>
      </c>
      <c r="K164" s="158">
        <f t="shared" si="30"/>
        <v>0</v>
      </c>
      <c r="L164" s="158">
        <v>15</v>
      </c>
      <c r="M164" s="158">
        <f t="shared" si="31"/>
        <v>0</v>
      </c>
      <c r="N164" s="158">
        <v>4.3560000000000001E-2</v>
      </c>
      <c r="O164" s="158">
        <f t="shared" si="32"/>
        <v>0.04</v>
      </c>
      <c r="P164" s="158">
        <v>0</v>
      </c>
      <c r="Q164" s="158">
        <f t="shared" si="33"/>
        <v>0</v>
      </c>
      <c r="R164" s="158" t="s">
        <v>146</v>
      </c>
      <c r="S164" s="158" t="s">
        <v>136</v>
      </c>
      <c r="T164" s="158" t="s">
        <v>136</v>
      </c>
      <c r="U164" s="158">
        <v>0</v>
      </c>
      <c r="V164" s="158">
        <f t="shared" si="34"/>
        <v>0</v>
      </c>
      <c r="W164" s="158"/>
      <c r="X164" s="158" t="s">
        <v>147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148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77">
        <v>75</v>
      </c>
      <c r="B165" s="178" t="s">
        <v>339</v>
      </c>
      <c r="C165" s="185" t="s">
        <v>340</v>
      </c>
      <c r="D165" s="179" t="s">
        <v>135</v>
      </c>
      <c r="E165" s="180">
        <v>1</v>
      </c>
      <c r="F165" s="181"/>
      <c r="G165" s="182">
        <f t="shared" si="28"/>
        <v>0</v>
      </c>
      <c r="H165" s="159">
        <v>0</v>
      </c>
      <c r="I165" s="158">
        <f t="shared" si="29"/>
        <v>0</v>
      </c>
      <c r="J165" s="159">
        <v>480</v>
      </c>
      <c r="K165" s="158">
        <f t="shared" si="30"/>
        <v>480</v>
      </c>
      <c r="L165" s="158">
        <v>15</v>
      </c>
      <c r="M165" s="158">
        <f t="shared" si="31"/>
        <v>0</v>
      </c>
      <c r="N165" s="158">
        <v>2.0000000000000002E-5</v>
      </c>
      <c r="O165" s="158">
        <f t="shared" si="32"/>
        <v>0</v>
      </c>
      <c r="P165" s="158">
        <v>0</v>
      </c>
      <c r="Q165" s="158">
        <f t="shared" si="33"/>
        <v>0</v>
      </c>
      <c r="R165" s="158"/>
      <c r="S165" s="158" t="s">
        <v>136</v>
      </c>
      <c r="T165" s="158" t="s">
        <v>238</v>
      </c>
      <c r="U165" s="158">
        <v>0</v>
      </c>
      <c r="V165" s="158">
        <f t="shared" si="34"/>
        <v>0</v>
      </c>
      <c r="W165" s="158"/>
      <c r="X165" s="158" t="s">
        <v>216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217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7">
        <v>76</v>
      </c>
      <c r="B166" s="178" t="s">
        <v>341</v>
      </c>
      <c r="C166" s="185" t="s">
        <v>342</v>
      </c>
      <c r="D166" s="179" t="s">
        <v>0</v>
      </c>
      <c r="E166" s="180">
        <v>115.49469999999999</v>
      </c>
      <c r="F166" s="181"/>
      <c r="G166" s="182">
        <f t="shared" si="28"/>
        <v>0</v>
      </c>
      <c r="H166" s="159">
        <v>0</v>
      </c>
      <c r="I166" s="158">
        <f t="shared" si="29"/>
        <v>0</v>
      </c>
      <c r="J166" s="159">
        <v>2.9</v>
      </c>
      <c r="K166" s="158">
        <f t="shared" si="30"/>
        <v>334.93</v>
      </c>
      <c r="L166" s="158">
        <v>15</v>
      </c>
      <c r="M166" s="158">
        <f t="shared" si="31"/>
        <v>0</v>
      </c>
      <c r="N166" s="158">
        <v>0</v>
      </c>
      <c r="O166" s="158">
        <f t="shared" si="32"/>
        <v>0</v>
      </c>
      <c r="P166" s="158">
        <v>0</v>
      </c>
      <c r="Q166" s="158">
        <f t="shared" si="33"/>
        <v>0</v>
      </c>
      <c r="R166" s="158"/>
      <c r="S166" s="158" t="s">
        <v>136</v>
      </c>
      <c r="T166" s="158" t="s">
        <v>136</v>
      </c>
      <c r="U166" s="158">
        <v>0</v>
      </c>
      <c r="V166" s="158">
        <f t="shared" si="34"/>
        <v>0</v>
      </c>
      <c r="W166" s="158"/>
      <c r="X166" s="158" t="s">
        <v>224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225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165" t="s">
        <v>131</v>
      </c>
      <c r="B167" s="166" t="s">
        <v>83</v>
      </c>
      <c r="C167" s="184" t="s">
        <v>84</v>
      </c>
      <c r="D167" s="167"/>
      <c r="E167" s="168"/>
      <c r="F167" s="169"/>
      <c r="G167" s="170">
        <f>SUMIF(AG168:AG192,"&lt;&gt;NOR",G168:G192)</f>
        <v>0</v>
      </c>
      <c r="H167" s="164"/>
      <c r="I167" s="164">
        <f>SUM(I168:I192)</f>
        <v>8168</v>
      </c>
      <c r="J167" s="164"/>
      <c r="K167" s="164">
        <f>SUM(K168:K192)</f>
        <v>70511.740000000005</v>
      </c>
      <c r="L167" s="164"/>
      <c r="M167" s="164">
        <f>SUM(M168:M192)</f>
        <v>0</v>
      </c>
      <c r="N167" s="164"/>
      <c r="O167" s="164">
        <f>SUM(O168:O192)</f>
        <v>0.05</v>
      </c>
      <c r="P167" s="164"/>
      <c r="Q167" s="164">
        <f>SUM(Q168:Q192)</f>
        <v>0.28000000000000003</v>
      </c>
      <c r="R167" s="164"/>
      <c r="S167" s="164"/>
      <c r="T167" s="164"/>
      <c r="U167" s="164"/>
      <c r="V167" s="164">
        <f>SUM(V168:V192)</f>
        <v>7.66</v>
      </c>
      <c r="W167" s="164"/>
      <c r="X167" s="164"/>
      <c r="AG167" t="s">
        <v>132</v>
      </c>
    </row>
    <row r="168" spans="1:60" outlineLevel="1" x14ac:dyDescent="0.2">
      <c r="A168" s="177">
        <v>77</v>
      </c>
      <c r="B168" s="178" t="s">
        <v>343</v>
      </c>
      <c r="C168" s="185" t="s">
        <v>344</v>
      </c>
      <c r="D168" s="179" t="s">
        <v>135</v>
      </c>
      <c r="E168" s="180">
        <v>3</v>
      </c>
      <c r="F168" s="181"/>
      <c r="G168" s="182">
        <f t="shared" ref="G168:G178" si="35">ROUND(E168*F168,2)</f>
        <v>0</v>
      </c>
      <c r="H168" s="159">
        <v>0</v>
      </c>
      <c r="I168" s="158">
        <f t="shared" ref="I168:I178" si="36">ROUND(E168*H168,2)</f>
        <v>0</v>
      </c>
      <c r="J168" s="159">
        <v>739</v>
      </c>
      <c r="K168" s="158">
        <f t="shared" ref="K168:K178" si="37">ROUND(E168*J168,2)</f>
        <v>2217</v>
      </c>
      <c r="L168" s="158">
        <v>15</v>
      </c>
      <c r="M168" s="158">
        <f t="shared" ref="M168:M178" si="38">G168*(1+L168/100)</f>
        <v>0</v>
      </c>
      <c r="N168" s="158">
        <v>0</v>
      </c>
      <c r="O168" s="158">
        <f t="shared" ref="O168:O178" si="39">ROUND(E168*N168,2)</f>
        <v>0</v>
      </c>
      <c r="P168" s="158">
        <v>0</v>
      </c>
      <c r="Q168" s="158">
        <f t="shared" ref="Q168:Q178" si="40">ROUND(E168*P168,2)</f>
        <v>0</v>
      </c>
      <c r="R168" s="158"/>
      <c r="S168" s="158" t="s">
        <v>136</v>
      </c>
      <c r="T168" s="158" t="s">
        <v>238</v>
      </c>
      <c r="U168" s="158">
        <v>1.45</v>
      </c>
      <c r="V168" s="158">
        <f t="shared" ref="V168:V178" si="41">ROUND(E168*U168,2)</f>
        <v>4.3499999999999996</v>
      </c>
      <c r="W168" s="158"/>
      <c r="X168" s="158" t="s">
        <v>137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138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7">
        <v>78</v>
      </c>
      <c r="B169" s="178" t="s">
        <v>345</v>
      </c>
      <c r="C169" s="185" t="s">
        <v>346</v>
      </c>
      <c r="D169" s="179" t="s">
        <v>135</v>
      </c>
      <c r="E169" s="180">
        <v>1</v>
      </c>
      <c r="F169" s="181"/>
      <c r="G169" s="182">
        <f t="shared" si="35"/>
        <v>0</v>
      </c>
      <c r="H169" s="159">
        <v>0</v>
      </c>
      <c r="I169" s="158">
        <f t="shared" si="36"/>
        <v>0</v>
      </c>
      <c r="J169" s="159">
        <v>436.5</v>
      </c>
      <c r="K169" s="158">
        <f t="shared" si="37"/>
        <v>436.5</v>
      </c>
      <c r="L169" s="158">
        <v>15</v>
      </c>
      <c r="M169" s="158">
        <f t="shared" si="38"/>
        <v>0</v>
      </c>
      <c r="N169" s="158">
        <v>0</v>
      </c>
      <c r="O169" s="158">
        <f t="shared" si="39"/>
        <v>0</v>
      </c>
      <c r="P169" s="158">
        <v>0.17399999999999999</v>
      </c>
      <c r="Q169" s="158">
        <f t="shared" si="40"/>
        <v>0.17</v>
      </c>
      <c r="R169" s="158"/>
      <c r="S169" s="158" t="s">
        <v>136</v>
      </c>
      <c r="T169" s="158" t="s">
        <v>136</v>
      </c>
      <c r="U169" s="158">
        <v>0.95</v>
      </c>
      <c r="V169" s="158">
        <f t="shared" si="41"/>
        <v>0.95</v>
      </c>
      <c r="W169" s="158"/>
      <c r="X169" s="158" t="s">
        <v>137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138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7">
        <v>79</v>
      </c>
      <c r="B170" s="178" t="s">
        <v>347</v>
      </c>
      <c r="C170" s="185" t="s">
        <v>348</v>
      </c>
      <c r="D170" s="179" t="s">
        <v>135</v>
      </c>
      <c r="E170" s="180">
        <v>1</v>
      </c>
      <c r="F170" s="181"/>
      <c r="G170" s="182">
        <f t="shared" si="35"/>
        <v>0</v>
      </c>
      <c r="H170" s="159">
        <v>0</v>
      </c>
      <c r="I170" s="158">
        <f t="shared" si="36"/>
        <v>0</v>
      </c>
      <c r="J170" s="159">
        <v>211.5</v>
      </c>
      <c r="K170" s="158">
        <f t="shared" si="37"/>
        <v>211.5</v>
      </c>
      <c r="L170" s="158">
        <v>15</v>
      </c>
      <c r="M170" s="158">
        <f t="shared" si="38"/>
        <v>0</v>
      </c>
      <c r="N170" s="158">
        <v>0</v>
      </c>
      <c r="O170" s="158">
        <f t="shared" si="39"/>
        <v>0</v>
      </c>
      <c r="P170" s="158">
        <v>0.1104</v>
      </c>
      <c r="Q170" s="158">
        <f t="shared" si="40"/>
        <v>0.11</v>
      </c>
      <c r="R170" s="158"/>
      <c r="S170" s="158" t="s">
        <v>136</v>
      </c>
      <c r="T170" s="158" t="s">
        <v>136</v>
      </c>
      <c r="U170" s="158">
        <v>0.46</v>
      </c>
      <c r="V170" s="158">
        <f t="shared" si="41"/>
        <v>0.46</v>
      </c>
      <c r="W170" s="158"/>
      <c r="X170" s="158" t="s">
        <v>137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138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45" outlineLevel="1" x14ac:dyDescent="0.2">
      <c r="A171" s="177">
        <v>80</v>
      </c>
      <c r="B171" s="178" t="s">
        <v>349</v>
      </c>
      <c r="C171" s="185" t="s">
        <v>350</v>
      </c>
      <c r="D171" s="179" t="s">
        <v>135</v>
      </c>
      <c r="E171" s="180">
        <v>1</v>
      </c>
      <c r="F171" s="181"/>
      <c r="G171" s="182">
        <f t="shared" si="35"/>
        <v>0</v>
      </c>
      <c r="H171" s="159">
        <v>0</v>
      </c>
      <c r="I171" s="158">
        <f t="shared" si="36"/>
        <v>0</v>
      </c>
      <c r="J171" s="159">
        <v>9850</v>
      </c>
      <c r="K171" s="158">
        <f t="shared" si="37"/>
        <v>9850</v>
      </c>
      <c r="L171" s="158">
        <v>15</v>
      </c>
      <c r="M171" s="158">
        <f t="shared" si="38"/>
        <v>0</v>
      </c>
      <c r="N171" s="158">
        <v>0</v>
      </c>
      <c r="O171" s="158">
        <f t="shared" si="39"/>
        <v>0</v>
      </c>
      <c r="P171" s="158">
        <v>0</v>
      </c>
      <c r="Q171" s="158">
        <f t="shared" si="40"/>
        <v>0</v>
      </c>
      <c r="R171" s="158"/>
      <c r="S171" s="158" t="s">
        <v>192</v>
      </c>
      <c r="T171" s="158" t="s">
        <v>238</v>
      </c>
      <c r="U171" s="158">
        <v>0.95</v>
      </c>
      <c r="V171" s="158">
        <f t="shared" si="41"/>
        <v>0.95</v>
      </c>
      <c r="W171" s="158"/>
      <c r="X171" s="158" t="s">
        <v>137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138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45" outlineLevel="1" x14ac:dyDescent="0.2">
      <c r="A172" s="177">
        <v>81</v>
      </c>
      <c r="B172" s="178" t="s">
        <v>351</v>
      </c>
      <c r="C172" s="185" t="s">
        <v>352</v>
      </c>
      <c r="D172" s="179" t="s">
        <v>135</v>
      </c>
      <c r="E172" s="180">
        <v>1</v>
      </c>
      <c r="F172" s="181"/>
      <c r="G172" s="182">
        <f t="shared" si="35"/>
        <v>0</v>
      </c>
      <c r="H172" s="159">
        <v>0</v>
      </c>
      <c r="I172" s="158">
        <f t="shared" si="36"/>
        <v>0</v>
      </c>
      <c r="J172" s="159">
        <v>12850</v>
      </c>
      <c r="K172" s="158">
        <f t="shared" si="37"/>
        <v>12850</v>
      </c>
      <c r="L172" s="158">
        <v>15</v>
      </c>
      <c r="M172" s="158">
        <f t="shared" si="38"/>
        <v>0</v>
      </c>
      <c r="N172" s="158">
        <v>0</v>
      </c>
      <c r="O172" s="158">
        <f t="shared" si="39"/>
        <v>0</v>
      </c>
      <c r="P172" s="158">
        <v>0</v>
      </c>
      <c r="Q172" s="158">
        <f t="shared" si="40"/>
        <v>0</v>
      </c>
      <c r="R172" s="158"/>
      <c r="S172" s="158" t="s">
        <v>192</v>
      </c>
      <c r="T172" s="158" t="s">
        <v>238</v>
      </c>
      <c r="U172" s="158">
        <v>0.95</v>
      </c>
      <c r="V172" s="158">
        <f t="shared" si="41"/>
        <v>0.95</v>
      </c>
      <c r="W172" s="158"/>
      <c r="X172" s="158" t="s">
        <v>137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138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7">
        <v>82</v>
      </c>
      <c r="B173" s="178" t="s">
        <v>353</v>
      </c>
      <c r="C173" s="185" t="s">
        <v>354</v>
      </c>
      <c r="D173" s="179" t="s">
        <v>135</v>
      </c>
      <c r="E173" s="180">
        <v>1</v>
      </c>
      <c r="F173" s="181"/>
      <c r="G173" s="182">
        <f t="shared" si="35"/>
        <v>0</v>
      </c>
      <c r="H173" s="159">
        <v>1668</v>
      </c>
      <c r="I173" s="158">
        <f t="shared" si="36"/>
        <v>1668</v>
      </c>
      <c r="J173" s="159">
        <v>0</v>
      </c>
      <c r="K173" s="158">
        <f t="shared" si="37"/>
        <v>0</v>
      </c>
      <c r="L173" s="158">
        <v>15</v>
      </c>
      <c r="M173" s="158">
        <f t="shared" si="38"/>
        <v>0</v>
      </c>
      <c r="N173" s="158">
        <v>1.2999999999999999E-2</v>
      </c>
      <c r="O173" s="158">
        <f t="shared" si="39"/>
        <v>0.01</v>
      </c>
      <c r="P173" s="158">
        <v>0</v>
      </c>
      <c r="Q173" s="158">
        <f t="shared" si="40"/>
        <v>0</v>
      </c>
      <c r="R173" s="158"/>
      <c r="S173" s="158" t="s">
        <v>192</v>
      </c>
      <c r="T173" s="158" t="s">
        <v>238</v>
      </c>
      <c r="U173" s="158">
        <v>0</v>
      </c>
      <c r="V173" s="158">
        <f t="shared" si="41"/>
        <v>0</v>
      </c>
      <c r="W173" s="158"/>
      <c r="X173" s="158" t="s">
        <v>147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148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77">
        <v>83</v>
      </c>
      <c r="B174" s="178" t="s">
        <v>355</v>
      </c>
      <c r="C174" s="185" t="s">
        <v>356</v>
      </c>
      <c r="D174" s="179" t="s">
        <v>135</v>
      </c>
      <c r="E174" s="180">
        <v>2</v>
      </c>
      <c r="F174" s="181"/>
      <c r="G174" s="182">
        <f t="shared" si="35"/>
        <v>0</v>
      </c>
      <c r="H174" s="159">
        <v>3250</v>
      </c>
      <c r="I174" s="158">
        <f t="shared" si="36"/>
        <v>6500</v>
      </c>
      <c r="J174" s="159">
        <v>0</v>
      </c>
      <c r="K174" s="158">
        <f t="shared" si="37"/>
        <v>0</v>
      </c>
      <c r="L174" s="158">
        <v>15</v>
      </c>
      <c r="M174" s="158">
        <f t="shared" si="38"/>
        <v>0</v>
      </c>
      <c r="N174" s="158">
        <v>0.02</v>
      </c>
      <c r="O174" s="158">
        <f t="shared" si="39"/>
        <v>0.04</v>
      </c>
      <c r="P174" s="158">
        <v>0</v>
      </c>
      <c r="Q174" s="158">
        <f t="shared" si="40"/>
        <v>0</v>
      </c>
      <c r="R174" s="158"/>
      <c r="S174" s="158" t="s">
        <v>192</v>
      </c>
      <c r="T174" s="158" t="s">
        <v>238</v>
      </c>
      <c r="U174" s="158">
        <v>0</v>
      </c>
      <c r="V174" s="158">
        <f t="shared" si="41"/>
        <v>0</v>
      </c>
      <c r="W174" s="158"/>
      <c r="X174" s="158" t="s">
        <v>147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148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33.75" outlineLevel="1" x14ac:dyDescent="0.2">
      <c r="A175" s="177">
        <v>84</v>
      </c>
      <c r="B175" s="178" t="s">
        <v>357</v>
      </c>
      <c r="C175" s="185" t="s">
        <v>358</v>
      </c>
      <c r="D175" s="179" t="s">
        <v>135</v>
      </c>
      <c r="E175" s="180">
        <v>1</v>
      </c>
      <c r="F175" s="181"/>
      <c r="G175" s="182">
        <f t="shared" si="35"/>
        <v>0</v>
      </c>
      <c r="H175" s="159">
        <v>0</v>
      </c>
      <c r="I175" s="158">
        <f t="shared" si="36"/>
        <v>0</v>
      </c>
      <c r="J175" s="159">
        <v>5279</v>
      </c>
      <c r="K175" s="158">
        <f t="shared" si="37"/>
        <v>5279</v>
      </c>
      <c r="L175" s="158">
        <v>15</v>
      </c>
      <c r="M175" s="158">
        <f t="shared" si="38"/>
        <v>0</v>
      </c>
      <c r="N175" s="158">
        <v>0</v>
      </c>
      <c r="O175" s="158">
        <f t="shared" si="39"/>
        <v>0</v>
      </c>
      <c r="P175" s="158">
        <v>0</v>
      </c>
      <c r="Q175" s="158">
        <f t="shared" si="40"/>
        <v>0</v>
      </c>
      <c r="R175" s="158"/>
      <c r="S175" s="158" t="s">
        <v>192</v>
      </c>
      <c r="T175" s="158" t="s">
        <v>238</v>
      </c>
      <c r="U175" s="158">
        <v>0</v>
      </c>
      <c r="V175" s="158">
        <f t="shared" si="41"/>
        <v>0</v>
      </c>
      <c r="W175" s="158"/>
      <c r="X175" s="158" t="s">
        <v>216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217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77">
        <v>85</v>
      </c>
      <c r="B176" s="178" t="s">
        <v>359</v>
      </c>
      <c r="C176" s="185" t="s">
        <v>360</v>
      </c>
      <c r="D176" s="179" t="s">
        <v>135</v>
      </c>
      <c r="E176" s="180">
        <v>1</v>
      </c>
      <c r="F176" s="181"/>
      <c r="G176" s="182">
        <f t="shared" si="35"/>
        <v>0</v>
      </c>
      <c r="H176" s="159">
        <v>0</v>
      </c>
      <c r="I176" s="158">
        <f t="shared" si="36"/>
        <v>0</v>
      </c>
      <c r="J176" s="159">
        <v>2500</v>
      </c>
      <c r="K176" s="158">
        <f t="shared" si="37"/>
        <v>2500</v>
      </c>
      <c r="L176" s="158">
        <v>15</v>
      </c>
      <c r="M176" s="158">
        <f t="shared" si="38"/>
        <v>0</v>
      </c>
      <c r="N176" s="158">
        <v>0</v>
      </c>
      <c r="O176" s="158">
        <f t="shared" si="39"/>
        <v>0</v>
      </c>
      <c r="P176" s="158">
        <v>0</v>
      </c>
      <c r="Q176" s="158">
        <f t="shared" si="40"/>
        <v>0</v>
      </c>
      <c r="R176" s="158"/>
      <c r="S176" s="158" t="s">
        <v>192</v>
      </c>
      <c r="T176" s="158" t="s">
        <v>238</v>
      </c>
      <c r="U176" s="158">
        <v>0</v>
      </c>
      <c r="V176" s="158">
        <f t="shared" si="41"/>
        <v>0</v>
      </c>
      <c r="W176" s="158"/>
      <c r="X176" s="158" t="s">
        <v>216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217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77">
        <v>86</v>
      </c>
      <c r="B177" s="178" t="s">
        <v>361</v>
      </c>
      <c r="C177" s="185" t="s">
        <v>362</v>
      </c>
      <c r="D177" s="179" t="s">
        <v>237</v>
      </c>
      <c r="E177" s="180">
        <v>1</v>
      </c>
      <c r="F177" s="181"/>
      <c r="G177" s="182">
        <f t="shared" si="35"/>
        <v>0</v>
      </c>
      <c r="H177" s="159">
        <v>0</v>
      </c>
      <c r="I177" s="158">
        <f t="shared" si="36"/>
        <v>0</v>
      </c>
      <c r="J177" s="159">
        <v>4000</v>
      </c>
      <c r="K177" s="158">
        <f t="shared" si="37"/>
        <v>4000</v>
      </c>
      <c r="L177" s="158">
        <v>15</v>
      </c>
      <c r="M177" s="158">
        <f t="shared" si="38"/>
        <v>0</v>
      </c>
      <c r="N177" s="158">
        <v>0</v>
      </c>
      <c r="O177" s="158">
        <f t="shared" si="39"/>
        <v>0</v>
      </c>
      <c r="P177" s="158">
        <v>0</v>
      </c>
      <c r="Q177" s="158">
        <f t="shared" si="40"/>
        <v>0</v>
      </c>
      <c r="R177" s="158"/>
      <c r="S177" s="158" t="s">
        <v>192</v>
      </c>
      <c r="T177" s="158" t="s">
        <v>238</v>
      </c>
      <c r="U177" s="158">
        <v>0</v>
      </c>
      <c r="V177" s="158">
        <f t="shared" si="41"/>
        <v>0</v>
      </c>
      <c r="W177" s="158"/>
      <c r="X177" s="158" t="s">
        <v>216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217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71">
        <v>87</v>
      </c>
      <c r="B178" s="172" t="s">
        <v>363</v>
      </c>
      <c r="C178" s="186" t="s">
        <v>364</v>
      </c>
      <c r="D178" s="173" t="s">
        <v>201</v>
      </c>
      <c r="E178" s="174">
        <v>2.75</v>
      </c>
      <c r="F178" s="175"/>
      <c r="G178" s="176">
        <f t="shared" si="35"/>
        <v>0</v>
      </c>
      <c r="H178" s="159">
        <v>0</v>
      </c>
      <c r="I178" s="158">
        <f t="shared" si="36"/>
        <v>0</v>
      </c>
      <c r="J178" s="159">
        <v>11500</v>
      </c>
      <c r="K178" s="158">
        <f t="shared" si="37"/>
        <v>31625</v>
      </c>
      <c r="L178" s="158">
        <v>15</v>
      </c>
      <c r="M178" s="158">
        <f t="shared" si="38"/>
        <v>0</v>
      </c>
      <c r="N178" s="158">
        <v>0</v>
      </c>
      <c r="O178" s="158">
        <f t="shared" si="39"/>
        <v>0</v>
      </c>
      <c r="P178" s="158">
        <v>0</v>
      </c>
      <c r="Q178" s="158">
        <f t="shared" si="40"/>
        <v>0</v>
      </c>
      <c r="R178" s="158"/>
      <c r="S178" s="158" t="s">
        <v>192</v>
      </c>
      <c r="T178" s="158" t="s">
        <v>238</v>
      </c>
      <c r="U178" s="158">
        <v>0</v>
      </c>
      <c r="V178" s="158">
        <f t="shared" si="41"/>
        <v>0</v>
      </c>
      <c r="W178" s="158"/>
      <c r="X178" s="158" t="s">
        <v>216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217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56"/>
      <c r="B179" s="157"/>
      <c r="C179" s="187" t="s">
        <v>365</v>
      </c>
      <c r="D179" s="160"/>
      <c r="E179" s="161">
        <v>2.75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143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7" t="s">
        <v>366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143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87" t="s">
        <v>367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143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56"/>
      <c r="B182" s="157"/>
      <c r="C182" s="187" t="s">
        <v>368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143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7" t="s">
        <v>369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143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2.5" outlineLevel="1" x14ac:dyDescent="0.2">
      <c r="A184" s="156"/>
      <c r="B184" s="157"/>
      <c r="C184" s="187" t="s">
        <v>370</v>
      </c>
      <c r="D184" s="160"/>
      <c r="E184" s="161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143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56"/>
      <c r="B185" s="157"/>
      <c r="C185" s="187" t="s">
        <v>371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143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7" t="s">
        <v>372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143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7" t="s">
        <v>373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143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7" t="s">
        <v>374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143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22.5" outlineLevel="1" x14ac:dyDescent="0.2">
      <c r="A189" s="156"/>
      <c r="B189" s="157"/>
      <c r="C189" s="187" t="s">
        <v>375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143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56"/>
      <c r="B190" s="157"/>
      <c r="C190" s="187" t="s">
        <v>376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143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7" t="s">
        <v>377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143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7">
        <v>88</v>
      </c>
      <c r="B192" s="178" t="s">
        <v>378</v>
      </c>
      <c r="C192" s="185" t="s">
        <v>379</v>
      </c>
      <c r="D192" s="179" t="s">
        <v>0</v>
      </c>
      <c r="E192" s="180">
        <v>771.37</v>
      </c>
      <c r="F192" s="181"/>
      <c r="G192" s="182">
        <f>ROUND(E192*F192,2)</f>
        <v>0</v>
      </c>
      <c r="H192" s="159">
        <v>0</v>
      </c>
      <c r="I192" s="158">
        <f>ROUND(E192*H192,2)</f>
        <v>0</v>
      </c>
      <c r="J192" s="159">
        <v>2</v>
      </c>
      <c r="K192" s="158">
        <f>ROUND(E192*J192,2)</f>
        <v>1542.74</v>
      </c>
      <c r="L192" s="158">
        <v>15</v>
      </c>
      <c r="M192" s="158">
        <f>G192*(1+L192/100)</f>
        <v>0</v>
      </c>
      <c r="N192" s="158">
        <v>0</v>
      </c>
      <c r="O192" s="158">
        <f>ROUND(E192*N192,2)</f>
        <v>0</v>
      </c>
      <c r="P192" s="158">
        <v>0</v>
      </c>
      <c r="Q192" s="158">
        <f>ROUND(E192*P192,2)</f>
        <v>0</v>
      </c>
      <c r="R192" s="158"/>
      <c r="S192" s="158" t="s">
        <v>136</v>
      </c>
      <c r="T192" s="158" t="s">
        <v>238</v>
      </c>
      <c r="U192" s="158">
        <v>0</v>
      </c>
      <c r="V192" s="158">
        <f>ROUND(E192*U192,2)</f>
        <v>0</v>
      </c>
      <c r="W192" s="158"/>
      <c r="X192" s="158" t="s">
        <v>224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225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5" t="s">
        <v>131</v>
      </c>
      <c r="B193" s="166" t="s">
        <v>85</v>
      </c>
      <c r="C193" s="184" t="s">
        <v>86</v>
      </c>
      <c r="D193" s="167"/>
      <c r="E193" s="168"/>
      <c r="F193" s="169"/>
      <c r="G193" s="170">
        <f>SUMIF(AG194:AG208,"&lt;&gt;NOR",G194:G208)</f>
        <v>0</v>
      </c>
      <c r="H193" s="164"/>
      <c r="I193" s="164">
        <f>SUM(I194:I208)</f>
        <v>3291.04</v>
      </c>
      <c r="J193" s="164"/>
      <c r="K193" s="164">
        <f>SUM(K194:K208)</f>
        <v>3464.2400000000007</v>
      </c>
      <c r="L193" s="164"/>
      <c r="M193" s="164">
        <f>SUM(M194:M208)</f>
        <v>0</v>
      </c>
      <c r="N193" s="164"/>
      <c r="O193" s="164">
        <f>SUM(O194:O208)</f>
        <v>0.03</v>
      </c>
      <c r="P193" s="164"/>
      <c r="Q193" s="164">
        <f>SUM(Q194:Q208)</f>
        <v>0</v>
      </c>
      <c r="R193" s="164"/>
      <c r="S193" s="164"/>
      <c r="T193" s="164"/>
      <c r="U193" s="164"/>
      <c r="V193" s="164">
        <f>SUM(V194:V208)</f>
        <v>6.05</v>
      </c>
      <c r="W193" s="164"/>
      <c r="X193" s="164"/>
      <c r="AG193" t="s">
        <v>132</v>
      </c>
    </row>
    <row r="194" spans="1:60" ht="22.5" outlineLevel="1" x14ac:dyDescent="0.2">
      <c r="A194" s="171">
        <v>89</v>
      </c>
      <c r="B194" s="172" t="s">
        <v>380</v>
      </c>
      <c r="C194" s="186" t="s">
        <v>381</v>
      </c>
      <c r="D194" s="173" t="s">
        <v>141</v>
      </c>
      <c r="E194" s="174">
        <v>4.8</v>
      </c>
      <c r="F194" s="175"/>
      <c r="G194" s="176">
        <f>ROUND(E194*F194,2)</f>
        <v>0</v>
      </c>
      <c r="H194" s="159">
        <v>0</v>
      </c>
      <c r="I194" s="158">
        <f>ROUND(E194*H194,2)</f>
        <v>0</v>
      </c>
      <c r="J194" s="159">
        <v>7.1</v>
      </c>
      <c r="K194" s="158">
        <f>ROUND(E194*J194,2)</f>
        <v>34.08</v>
      </c>
      <c r="L194" s="158">
        <v>15</v>
      </c>
      <c r="M194" s="158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8"/>
      <c r="S194" s="158" t="s">
        <v>136</v>
      </c>
      <c r="T194" s="158" t="s">
        <v>136</v>
      </c>
      <c r="U194" s="158">
        <v>1.6E-2</v>
      </c>
      <c r="V194" s="158">
        <f>ROUND(E194*U194,2)</f>
        <v>0.08</v>
      </c>
      <c r="W194" s="158"/>
      <c r="X194" s="158" t="s">
        <v>137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138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87" t="s">
        <v>157</v>
      </c>
      <c r="D195" s="160"/>
      <c r="E195" s="161">
        <v>4.8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143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1">
        <v>90</v>
      </c>
      <c r="B196" s="172" t="s">
        <v>382</v>
      </c>
      <c r="C196" s="186" t="s">
        <v>383</v>
      </c>
      <c r="D196" s="173" t="s">
        <v>141</v>
      </c>
      <c r="E196" s="174">
        <v>4.8</v>
      </c>
      <c r="F196" s="175"/>
      <c r="G196" s="176">
        <f>ROUND(E196*F196,2)</f>
        <v>0</v>
      </c>
      <c r="H196" s="159">
        <v>24.89</v>
      </c>
      <c r="I196" s="158">
        <f>ROUND(E196*H196,2)</f>
        <v>119.47</v>
      </c>
      <c r="J196" s="159">
        <v>25.21</v>
      </c>
      <c r="K196" s="158">
        <f>ROUND(E196*J196,2)</f>
        <v>121.01</v>
      </c>
      <c r="L196" s="158">
        <v>15</v>
      </c>
      <c r="M196" s="158">
        <f>G196*(1+L196/100)</f>
        <v>0</v>
      </c>
      <c r="N196" s="158">
        <v>2.1000000000000001E-4</v>
      </c>
      <c r="O196" s="158">
        <f>ROUND(E196*N196,2)</f>
        <v>0</v>
      </c>
      <c r="P196" s="158">
        <v>0</v>
      </c>
      <c r="Q196" s="158">
        <f>ROUND(E196*P196,2)</f>
        <v>0</v>
      </c>
      <c r="R196" s="158"/>
      <c r="S196" s="158" t="s">
        <v>136</v>
      </c>
      <c r="T196" s="158" t="s">
        <v>136</v>
      </c>
      <c r="U196" s="158">
        <v>0.05</v>
      </c>
      <c r="V196" s="158">
        <f>ROUND(E196*U196,2)</f>
        <v>0.24</v>
      </c>
      <c r="W196" s="158"/>
      <c r="X196" s="158" t="s">
        <v>137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138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7" t="s">
        <v>157</v>
      </c>
      <c r="D197" s="160"/>
      <c r="E197" s="161">
        <v>4.8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143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1">
        <v>91</v>
      </c>
      <c r="B198" s="172" t="s">
        <v>384</v>
      </c>
      <c r="C198" s="186" t="s">
        <v>385</v>
      </c>
      <c r="D198" s="173" t="s">
        <v>141</v>
      </c>
      <c r="E198" s="174">
        <v>4.8</v>
      </c>
      <c r="F198" s="175"/>
      <c r="G198" s="176">
        <f>ROUND(E198*F198,2)</f>
        <v>0</v>
      </c>
      <c r="H198" s="159">
        <v>137.32</v>
      </c>
      <c r="I198" s="158">
        <f>ROUND(E198*H198,2)</f>
        <v>659.14</v>
      </c>
      <c r="J198" s="159">
        <v>524.67999999999995</v>
      </c>
      <c r="K198" s="158">
        <f>ROUND(E198*J198,2)</f>
        <v>2518.46</v>
      </c>
      <c r="L198" s="158">
        <v>15</v>
      </c>
      <c r="M198" s="158">
        <f>G198*(1+L198/100)</f>
        <v>0</v>
      </c>
      <c r="N198" s="158">
        <v>5.1500000000000001E-3</v>
      </c>
      <c r="O198" s="158">
        <f>ROUND(E198*N198,2)</f>
        <v>0.02</v>
      </c>
      <c r="P198" s="158">
        <v>0</v>
      </c>
      <c r="Q198" s="158">
        <f>ROUND(E198*P198,2)</f>
        <v>0</v>
      </c>
      <c r="R198" s="158"/>
      <c r="S198" s="158" t="s">
        <v>136</v>
      </c>
      <c r="T198" s="158" t="s">
        <v>136</v>
      </c>
      <c r="U198" s="158">
        <v>1.04</v>
      </c>
      <c r="V198" s="158">
        <f>ROUND(E198*U198,2)</f>
        <v>4.99</v>
      </c>
      <c r="W198" s="158"/>
      <c r="X198" s="158" t="s">
        <v>137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138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87" t="s">
        <v>157</v>
      </c>
      <c r="D199" s="160"/>
      <c r="E199" s="161">
        <v>4.8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143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1">
        <v>92</v>
      </c>
      <c r="B200" s="172" t="s">
        <v>386</v>
      </c>
      <c r="C200" s="186" t="s">
        <v>387</v>
      </c>
      <c r="D200" s="173" t="s">
        <v>201</v>
      </c>
      <c r="E200" s="174">
        <v>8.5</v>
      </c>
      <c r="F200" s="175"/>
      <c r="G200" s="176">
        <f>ROUND(E200*F200,2)</f>
        <v>0</v>
      </c>
      <c r="H200" s="159">
        <v>21.81</v>
      </c>
      <c r="I200" s="158">
        <f>ROUND(E200*H200,2)</f>
        <v>185.39</v>
      </c>
      <c r="J200" s="159">
        <v>35.29</v>
      </c>
      <c r="K200" s="158">
        <f>ROUND(E200*J200,2)</f>
        <v>299.97000000000003</v>
      </c>
      <c r="L200" s="158">
        <v>15</v>
      </c>
      <c r="M200" s="158">
        <f>G200*(1+L200/100)</f>
        <v>0</v>
      </c>
      <c r="N200" s="158">
        <v>4.0000000000000003E-5</v>
      </c>
      <c r="O200" s="158">
        <f>ROUND(E200*N200,2)</f>
        <v>0</v>
      </c>
      <c r="P200" s="158">
        <v>0</v>
      </c>
      <c r="Q200" s="158">
        <f>ROUND(E200*P200,2)</f>
        <v>0</v>
      </c>
      <c r="R200" s="158"/>
      <c r="S200" s="158" t="s">
        <v>136</v>
      </c>
      <c r="T200" s="158" t="s">
        <v>136</v>
      </c>
      <c r="U200" s="158">
        <v>7.0000000000000007E-2</v>
      </c>
      <c r="V200" s="158">
        <f>ROUND(E200*U200,2)</f>
        <v>0.6</v>
      </c>
      <c r="W200" s="158"/>
      <c r="X200" s="158" t="s">
        <v>137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138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187" t="s">
        <v>388</v>
      </c>
      <c r="D201" s="160"/>
      <c r="E201" s="161">
        <v>8.5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143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1">
        <v>93</v>
      </c>
      <c r="B202" s="172" t="s">
        <v>389</v>
      </c>
      <c r="C202" s="186" t="s">
        <v>390</v>
      </c>
      <c r="D202" s="173" t="s">
        <v>141</v>
      </c>
      <c r="E202" s="174">
        <v>4.8</v>
      </c>
      <c r="F202" s="175"/>
      <c r="G202" s="176">
        <f>ROUND(E202*F202,2)</f>
        <v>0</v>
      </c>
      <c r="H202" s="159">
        <v>0</v>
      </c>
      <c r="I202" s="158">
        <f>ROUND(E202*H202,2)</f>
        <v>0</v>
      </c>
      <c r="J202" s="159">
        <v>15.1</v>
      </c>
      <c r="K202" s="158">
        <f>ROUND(E202*J202,2)</f>
        <v>72.48</v>
      </c>
      <c r="L202" s="158">
        <v>15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0</v>
      </c>
      <c r="Q202" s="158">
        <f>ROUND(E202*P202,2)</f>
        <v>0</v>
      </c>
      <c r="R202" s="158"/>
      <c r="S202" s="158" t="s">
        <v>136</v>
      </c>
      <c r="T202" s="158" t="s">
        <v>136</v>
      </c>
      <c r="U202" s="158">
        <v>0.03</v>
      </c>
      <c r="V202" s="158">
        <f>ROUND(E202*U202,2)</f>
        <v>0.14000000000000001</v>
      </c>
      <c r="W202" s="158"/>
      <c r="X202" s="158" t="s">
        <v>137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138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87" t="s">
        <v>157</v>
      </c>
      <c r="D203" s="160"/>
      <c r="E203" s="161">
        <v>4.8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143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1">
        <v>94</v>
      </c>
      <c r="B204" s="172" t="s">
        <v>391</v>
      </c>
      <c r="C204" s="186" t="s">
        <v>392</v>
      </c>
      <c r="D204" s="173" t="s">
        <v>141</v>
      </c>
      <c r="E204" s="174">
        <v>4.8</v>
      </c>
      <c r="F204" s="175"/>
      <c r="G204" s="176">
        <f>ROUND(E204*F204,2)</f>
        <v>0</v>
      </c>
      <c r="H204" s="159">
        <v>12.3</v>
      </c>
      <c r="I204" s="158">
        <f>ROUND(E204*H204,2)</f>
        <v>59.04</v>
      </c>
      <c r="J204" s="159">
        <v>0</v>
      </c>
      <c r="K204" s="158">
        <f>ROUND(E204*J204,2)</f>
        <v>0</v>
      </c>
      <c r="L204" s="158">
        <v>15</v>
      </c>
      <c r="M204" s="158">
        <f>G204*(1+L204/100)</f>
        <v>0</v>
      </c>
      <c r="N204" s="158">
        <v>1.1999999999999999E-3</v>
      </c>
      <c r="O204" s="158">
        <f>ROUND(E204*N204,2)</f>
        <v>0.01</v>
      </c>
      <c r="P204" s="158">
        <v>0</v>
      </c>
      <c r="Q204" s="158">
        <f>ROUND(E204*P204,2)</f>
        <v>0</v>
      </c>
      <c r="R204" s="158"/>
      <c r="S204" s="158" t="s">
        <v>136</v>
      </c>
      <c r="T204" s="158" t="s">
        <v>136</v>
      </c>
      <c r="U204" s="158">
        <v>0</v>
      </c>
      <c r="V204" s="158">
        <f>ROUND(E204*U204,2)</f>
        <v>0</v>
      </c>
      <c r="W204" s="158"/>
      <c r="X204" s="158" t="s">
        <v>137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138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87" t="s">
        <v>157</v>
      </c>
      <c r="D205" s="160"/>
      <c r="E205" s="161">
        <v>4.8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143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2.5" outlineLevel="1" x14ac:dyDescent="0.2">
      <c r="A206" s="171">
        <v>95</v>
      </c>
      <c r="B206" s="172" t="s">
        <v>393</v>
      </c>
      <c r="C206" s="186" t="s">
        <v>394</v>
      </c>
      <c r="D206" s="173" t="s">
        <v>141</v>
      </c>
      <c r="E206" s="174">
        <v>5.04</v>
      </c>
      <c r="F206" s="175"/>
      <c r="G206" s="176">
        <f>ROUND(E206*F206,2)</f>
        <v>0</v>
      </c>
      <c r="H206" s="159">
        <v>450</v>
      </c>
      <c r="I206" s="158">
        <f>ROUND(E206*H206,2)</f>
        <v>2268</v>
      </c>
      <c r="J206" s="159">
        <v>0</v>
      </c>
      <c r="K206" s="158">
        <f>ROUND(E206*J206,2)</f>
        <v>0</v>
      </c>
      <c r="L206" s="158">
        <v>15</v>
      </c>
      <c r="M206" s="158">
        <f>G206*(1+L206/100)</f>
        <v>0</v>
      </c>
      <c r="N206" s="158">
        <v>0</v>
      </c>
      <c r="O206" s="158">
        <f>ROUND(E206*N206,2)</f>
        <v>0</v>
      </c>
      <c r="P206" s="158">
        <v>0</v>
      </c>
      <c r="Q206" s="158">
        <f>ROUND(E206*P206,2)</f>
        <v>0</v>
      </c>
      <c r="R206" s="158"/>
      <c r="S206" s="158" t="s">
        <v>192</v>
      </c>
      <c r="T206" s="158" t="s">
        <v>238</v>
      </c>
      <c r="U206" s="158">
        <v>0</v>
      </c>
      <c r="V206" s="158">
        <f>ROUND(E206*U206,2)</f>
        <v>0</v>
      </c>
      <c r="W206" s="158"/>
      <c r="X206" s="158" t="s">
        <v>147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148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87" t="s">
        <v>395</v>
      </c>
      <c r="D207" s="160"/>
      <c r="E207" s="161">
        <v>5.04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143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7">
        <v>96</v>
      </c>
      <c r="B208" s="178" t="s">
        <v>396</v>
      </c>
      <c r="C208" s="185" t="s">
        <v>397</v>
      </c>
      <c r="D208" s="179" t="s">
        <v>0</v>
      </c>
      <c r="E208" s="180">
        <v>63.3703</v>
      </c>
      <c r="F208" s="181"/>
      <c r="G208" s="182">
        <f>ROUND(E208*F208,2)</f>
        <v>0</v>
      </c>
      <c r="H208" s="159">
        <v>0</v>
      </c>
      <c r="I208" s="158">
        <f>ROUND(E208*H208,2)</f>
        <v>0</v>
      </c>
      <c r="J208" s="159">
        <v>6.6</v>
      </c>
      <c r="K208" s="158">
        <f>ROUND(E208*J208,2)</f>
        <v>418.24</v>
      </c>
      <c r="L208" s="158">
        <v>15</v>
      </c>
      <c r="M208" s="158">
        <f>G208*(1+L208/100)</f>
        <v>0</v>
      </c>
      <c r="N208" s="158">
        <v>0</v>
      </c>
      <c r="O208" s="158">
        <f>ROUND(E208*N208,2)</f>
        <v>0</v>
      </c>
      <c r="P208" s="158">
        <v>0</v>
      </c>
      <c r="Q208" s="158">
        <f>ROUND(E208*P208,2)</f>
        <v>0</v>
      </c>
      <c r="R208" s="158"/>
      <c r="S208" s="158" t="s">
        <v>136</v>
      </c>
      <c r="T208" s="158" t="s">
        <v>151</v>
      </c>
      <c r="U208" s="158">
        <v>0</v>
      </c>
      <c r="V208" s="158">
        <f>ROUND(E208*U208,2)</f>
        <v>0</v>
      </c>
      <c r="W208" s="158"/>
      <c r="X208" s="158" t="s">
        <v>224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225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x14ac:dyDescent="0.2">
      <c r="A209" s="165" t="s">
        <v>131</v>
      </c>
      <c r="B209" s="166" t="s">
        <v>87</v>
      </c>
      <c r="C209" s="184" t="s">
        <v>88</v>
      </c>
      <c r="D209" s="167"/>
      <c r="E209" s="168"/>
      <c r="F209" s="169"/>
      <c r="G209" s="170">
        <f>SUMIF(AG210:AG244,"&lt;&gt;NOR",G210:G244)</f>
        <v>0</v>
      </c>
      <c r="H209" s="164"/>
      <c r="I209" s="164">
        <f>SUM(I210:I244)</f>
        <v>16544.53</v>
      </c>
      <c r="J209" s="164"/>
      <c r="K209" s="164">
        <f>SUM(K210:K244)</f>
        <v>13564.43</v>
      </c>
      <c r="L209" s="164"/>
      <c r="M209" s="164">
        <f>SUM(M210:M244)</f>
        <v>0</v>
      </c>
      <c r="N209" s="164"/>
      <c r="O209" s="164">
        <f>SUM(O210:O244)</f>
        <v>0.14000000000000001</v>
      </c>
      <c r="P209" s="164"/>
      <c r="Q209" s="164">
        <f>SUM(Q210:Q244)</f>
        <v>0.01</v>
      </c>
      <c r="R209" s="164"/>
      <c r="S209" s="164"/>
      <c r="T209" s="164"/>
      <c r="U209" s="164"/>
      <c r="V209" s="164">
        <f>SUM(V210:V244)</f>
        <v>27.23</v>
      </c>
      <c r="W209" s="164"/>
      <c r="X209" s="164"/>
      <c r="AG209" t="s">
        <v>132</v>
      </c>
    </row>
    <row r="210" spans="1:60" ht="22.5" outlineLevel="1" x14ac:dyDescent="0.2">
      <c r="A210" s="171">
        <v>97</v>
      </c>
      <c r="B210" s="172" t="s">
        <v>398</v>
      </c>
      <c r="C210" s="186" t="s">
        <v>399</v>
      </c>
      <c r="D210" s="173" t="s">
        <v>141</v>
      </c>
      <c r="E210" s="174">
        <v>39.685000000000002</v>
      </c>
      <c r="F210" s="175"/>
      <c r="G210" s="176">
        <f>ROUND(E210*F210,2)</f>
        <v>0</v>
      </c>
      <c r="H210" s="159">
        <v>0</v>
      </c>
      <c r="I210" s="158">
        <f>ROUND(E210*H210,2)</f>
        <v>0</v>
      </c>
      <c r="J210" s="159">
        <v>6.8</v>
      </c>
      <c r="K210" s="158">
        <f>ROUND(E210*J210,2)</f>
        <v>269.86</v>
      </c>
      <c r="L210" s="158">
        <v>15</v>
      </c>
      <c r="M210" s="158">
        <f>G210*(1+L210/100)</f>
        <v>0</v>
      </c>
      <c r="N210" s="158">
        <v>0</v>
      </c>
      <c r="O210" s="158">
        <f>ROUND(E210*N210,2)</f>
        <v>0</v>
      </c>
      <c r="P210" s="158">
        <v>0</v>
      </c>
      <c r="Q210" s="158">
        <f>ROUND(E210*P210,2)</f>
        <v>0</v>
      </c>
      <c r="R210" s="158"/>
      <c r="S210" s="158" t="s">
        <v>136</v>
      </c>
      <c r="T210" s="158" t="s">
        <v>151</v>
      </c>
      <c r="U210" s="158">
        <v>1.6E-2</v>
      </c>
      <c r="V210" s="158">
        <f>ROUND(E210*U210,2)</f>
        <v>0.63</v>
      </c>
      <c r="W210" s="158"/>
      <c r="X210" s="158" t="s">
        <v>137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138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87" t="s">
        <v>156</v>
      </c>
      <c r="D211" s="160"/>
      <c r="E211" s="161">
        <v>4.05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143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87" t="s">
        <v>158</v>
      </c>
      <c r="D212" s="160"/>
      <c r="E212" s="161">
        <v>17.995000000000001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143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7" t="s">
        <v>187</v>
      </c>
      <c r="D213" s="160"/>
      <c r="E213" s="161">
        <v>5.04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143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87" t="s">
        <v>160</v>
      </c>
      <c r="D214" s="160"/>
      <c r="E214" s="161">
        <v>12.6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143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22.5" outlineLevel="1" x14ac:dyDescent="0.2">
      <c r="A215" s="171">
        <v>98</v>
      </c>
      <c r="B215" s="172" t="s">
        <v>400</v>
      </c>
      <c r="C215" s="186" t="s">
        <v>401</v>
      </c>
      <c r="D215" s="173" t="s">
        <v>201</v>
      </c>
      <c r="E215" s="174">
        <v>43.8</v>
      </c>
      <c r="F215" s="175"/>
      <c r="G215" s="176">
        <f>ROUND(E215*F215,2)</f>
        <v>0</v>
      </c>
      <c r="H215" s="159">
        <v>0</v>
      </c>
      <c r="I215" s="158">
        <f>ROUND(E215*H215,2)</f>
        <v>0</v>
      </c>
      <c r="J215" s="159">
        <v>13.9</v>
      </c>
      <c r="K215" s="158">
        <f>ROUND(E215*J215,2)</f>
        <v>608.82000000000005</v>
      </c>
      <c r="L215" s="158">
        <v>15</v>
      </c>
      <c r="M215" s="158">
        <f>G215*(1+L215/100)</f>
        <v>0</v>
      </c>
      <c r="N215" s="158">
        <v>0</v>
      </c>
      <c r="O215" s="158">
        <f>ROUND(E215*N215,2)</f>
        <v>0</v>
      </c>
      <c r="P215" s="158">
        <v>8.0000000000000007E-5</v>
      </c>
      <c r="Q215" s="158">
        <f>ROUND(E215*P215,2)</f>
        <v>0</v>
      </c>
      <c r="R215" s="158"/>
      <c r="S215" s="158" t="s">
        <v>136</v>
      </c>
      <c r="T215" s="158" t="s">
        <v>136</v>
      </c>
      <c r="U215" s="158">
        <v>3.5000000000000003E-2</v>
      </c>
      <c r="V215" s="158">
        <f>ROUND(E215*U215,2)</f>
        <v>1.53</v>
      </c>
      <c r="W215" s="158"/>
      <c r="X215" s="158" t="s">
        <v>137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138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87" t="s">
        <v>402</v>
      </c>
      <c r="D216" s="160"/>
      <c r="E216" s="161">
        <v>6.4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143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7" t="s">
        <v>403</v>
      </c>
      <c r="D217" s="160"/>
      <c r="E217" s="161">
        <v>15.3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143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87" t="s">
        <v>404</v>
      </c>
      <c r="D218" s="160"/>
      <c r="E218" s="161">
        <v>8.5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143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7" t="s">
        <v>405</v>
      </c>
      <c r="D219" s="160"/>
      <c r="E219" s="161">
        <v>13.6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143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 x14ac:dyDescent="0.2">
      <c r="A220" s="171">
        <v>99</v>
      </c>
      <c r="B220" s="172" t="s">
        <v>406</v>
      </c>
      <c r="C220" s="186" t="s">
        <v>407</v>
      </c>
      <c r="D220" s="173" t="s">
        <v>201</v>
      </c>
      <c r="E220" s="174">
        <v>43.8</v>
      </c>
      <c r="F220" s="175"/>
      <c r="G220" s="176">
        <f>ROUND(E220*F220,2)</f>
        <v>0</v>
      </c>
      <c r="H220" s="159">
        <v>31.22</v>
      </c>
      <c r="I220" s="158">
        <f>ROUND(E220*H220,2)</f>
        <v>1367.44</v>
      </c>
      <c r="J220" s="159">
        <v>66.78</v>
      </c>
      <c r="K220" s="158">
        <f>ROUND(E220*J220,2)</f>
        <v>2924.96</v>
      </c>
      <c r="L220" s="158">
        <v>15</v>
      </c>
      <c r="M220" s="158">
        <f>G220*(1+L220/100)</f>
        <v>0</v>
      </c>
      <c r="N220" s="158">
        <v>8.0000000000000007E-5</v>
      </c>
      <c r="O220" s="158">
        <f>ROUND(E220*N220,2)</f>
        <v>0</v>
      </c>
      <c r="P220" s="158">
        <v>0</v>
      </c>
      <c r="Q220" s="158">
        <f>ROUND(E220*P220,2)</f>
        <v>0</v>
      </c>
      <c r="R220" s="158"/>
      <c r="S220" s="158" t="s">
        <v>136</v>
      </c>
      <c r="T220" s="158" t="s">
        <v>151</v>
      </c>
      <c r="U220" s="158">
        <v>0.13719999999999999</v>
      </c>
      <c r="V220" s="158">
        <f>ROUND(E220*U220,2)</f>
        <v>6.01</v>
      </c>
      <c r="W220" s="158"/>
      <c r="X220" s="158" t="s">
        <v>137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138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87" t="s">
        <v>402</v>
      </c>
      <c r="D221" s="160"/>
      <c r="E221" s="161">
        <v>6.4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143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87" t="s">
        <v>403</v>
      </c>
      <c r="D222" s="160"/>
      <c r="E222" s="161">
        <v>15.3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143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87" t="s">
        <v>404</v>
      </c>
      <c r="D223" s="160"/>
      <c r="E223" s="161">
        <v>8.5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143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87" t="s">
        <v>405</v>
      </c>
      <c r="D224" s="160"/>
      <c r="E224" s="161">
        <v>13.6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143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1">
        <v>100</v>
      </c>
      <c r="B225" s="172" t="s">
        <v>408</v>
      </c>
      <c r="C225" s="186" t="s">
        <v>409</v>
      </c>
      <c r="D225" s="173" t="s">
        <v>141</v>
      </c>
      <c r="E225" s="174">
        <v>9.09</v>
      </c>
      <c r="F225" s="175"/>
      <c r="G225" s="176">
        <f>ROUND(E225*F225,2)</f>
        <v>0</v>
      </c>
      <c r="H225" s="159">
        <v>0</v>
      </c>
      <c r="I225" s="158">
        <f>ROUND(E225*H225,2)</f>
        <v>0</v>
      </c>
      <c r="J225" s="159">
        <v>101</v>
      </c>
      <c r="K225" s="158">
        <f>ROUND(E225*J225,2)</f>
        <v>918.09</v>
      </c>
      <c r="L225" s="158">
        <v>15</v>
      </c>
      <c r="M225" s="158">
        <f>G225*(1+L225/100)</f>
        <v>0</v>
      </c>
      <c r="N225" s="158">
        <v>0</v>
      </c>
      <c r="O225" s="158">
        <f>ROUND(E225*N225,2)</f>
        <v>0</v>
      </c>
      <c r="P225" s="158">
        <v>1E-3</v>
      </c>
      <c r="Q225" s="158">
        <f>ROUND(E225*P225,2)</f>
        <v>0.01</v>
      </c>
      <c r="R225" s="158"/>
      <c r="S225" s="158" t="s">
        <v>136</v>
      </c>
      <c r="T225" s="158" t="s">
        <v>136</v>
      </c>
      <c r="U225" s="158">
        <v>0.255</v>
      </c>
      <c r="V225" s="158">
        <f>ROUND(E225*U225,2)</f>
        <v>2.3199999999999998</v>
      </c>
      <c r="W225" s="158"/>
      <c r="X225" s="158" t="s">
        <v>137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138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7" t="s">
        <v>156</v>
      </c>
      <c r="D226" s="160"/>
      <c r="E226" s="161">
        <v>4.05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143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7" t="s">
        <v>187</v>
      </c>
      <c r="D227" s="160"/>
      <c r="E227" s="161">
        <v>5.04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143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33.75" outlineLevel="1" x14ac:dyDescent="0.2">
      <c r="A228" s="171">
        <v>101</v>
      </c>
      <c r="B228" s="172" t="s">
        <v>410</v>
      </c>
      <c r="C228" s="186" t="s">
        <v>411</v>
      </c>
      <c r="D228" s="173" t="s">
        <v>141</v>
      </c>
      <c r="E228" s="174">
        <v>9.09</v>
      </c>
      <c r="F228" s="175"/>
      <c r="G228" s="176">
        <f>ROUND(E228*F228,2)</f>
        <v>0</v>
      </c>
      <c r="H228" s="159">
        <v>377.5</v>
      </c>
      <c r="I228" s="158">
        <f>ROUND(E228*H228,2)</f>
        <v>3431.48</v>
      </c>
      <c r="J228" s="159">
        <v>163.5</v>
      </c>
      <c r="K228" s="158">
        <f>ROUND(E228*J228,2)</f>
        <v>1486.22</v>
      </c>
      <c r="L228" s="158">
        <v>15</v>
      </c>
      <c r="M228" s="158">
        <f>G228*(1+L228/100)</f>
        <v>0</v>
      </c>
      <c r="N228" s="158">
        <v>3.46E-3</v>
      </c>
      <c r="O228" s="158">
        <f>ROUND(E228*N228,2)</f>
        <v>0.03</v>
      </c>
      <c r="P228" s="158">
        <v>0</v>
      </c>
      <c r="Q228" s="158">
        <f>ROUND(E228*P228,2)</f>
        <v>0</v>
      </c>
      <c r="R228" s="158"/>
      <c r="S228" s="158" t="s">
        <v>136</v>
      </c>
      <c r="T228" s="158" t="s">
        <v>238</v>
      </c>
      <c r="U228" s="158">
        <v>0.38</v>
      </c>
      <c r="V228" s="158">
        <f>ROUND(E228*U228,2)</f>
        <v>3.45</v>
      </c>
      <c r="W228" s="158"/>
      <c r="X228" s="158" t="s">
        <v>137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138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87" t="s">
        <v>156</v>
      </c>
      <c r="D229" s="160"/>
      <c r="E229" s="161">
        <v>4.05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143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87" t="s">
        <v>187</v>
      </c>
      <c r="D230" s="160"/>
      <c r="E230" s="161">
        <v>5.04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143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33.75" outlineLevel="1" x14ac:dyDescent="0.2">
      <c r="A231" s="171">
        <v>102</v>
      </c>
      <c r="B231" s="172" t="s">
        <v>410</v>
      </c>
      <c r="C231" s="186" t="s">
        <v>412</v>
      </c>
      <c r="D231" s="173" t="s">
        <v>141</v>
      </c>
      <c r="E231" s="174">
        <v>30.594999999999999</v>
      </c>
      <c r="F231" s="175"/>
      <c r="G231" s="176">
        <f>ROUND(E231*F231,2)</f>
        <v>0</v>
      </c>
      <c r="H231" s="159">
        <v>372.85</v>
      </c>
      <c r="I231" s="158">
        <f>ROUND(E231*H231,2)</f>
        <v>11407.35</v>
      </c>
      <c r="J231" s="159">
        <v>206.15</v>
      </c>
      <c r="K231" s="158">
        <f>ROUND(E231*J231,2)</f>
        <v>6307.16</v>
      </c>
      <c r="L231" s="158">
        <v>15</v>
      </c>
      <c r="M231" s="158">
        <f>G231*(1+L231/100)</f>
        <v>0</v>
      </c>
      <c r="N231" s="158">
        <v>3.63E-3</v>
      </c>
      <c r="O231" s="158">
        <f>ROUND(E231*N231,2)</f>
        <v>0.11</v>
      </c>
      <c r="P231" s="158">
        <v>0</v>
      </c>
      <c r="Q231" s="158">
        <f>ROUND(E231*P231,2)</f>
        <v>0</v>
      </c>
      <c r="R231" s="158"/>
      <c r="S231" s="158" t="s">
        <v>136</v>
      </c>
      <c r="T231" s="158" t="s">
        <v>238</v>
      </c>
      <c r="U231" s="158">
        <v>0.38</v>
      </c>
      <c r="V231" s="158">
        <f>ROUND(E231*U231,2)</f>
        <v>11.63</v>
      </c>
      <c r="W231" s="158"/>
      <c r="X231" s="158" t="s">
        <v>137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138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87" t="s">
        <v>158</v>
      </c>
      <c r="D232" s="160"/>
      <c r="E232" s="161">
        <v>17.995000000000001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143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87" t="s">
        <v>160</v>
      </c>
      <c r="D233" s="160"/>
      <c r="E233" s="161">
        <v>12.6</v>
      </c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143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77">
        <v>103</v>
      </c>
      <c r="B234" s="178" t="s">
        <v>413</v>
      </c>
      <c r="C234" s="185" t="s">
        <v>414</v>
      </c>
      <c r="D234" s="179" t="s">
        <v>201</v>
      </c>
      <c r="E234" s="180">
        <v>0.7</v>
      </c>
      <c r="F234" s="181"/>
      <c r="G234" s="182">
        <f>ROUND(E234*F234,2)</f>
        <v>0</v>
      </c>
      <c r="H234" s="159">
        <v>0</v>
      </c>
      <c r="I234" s="158">
        <f>ROUND(E234*H234,2)</f>
        <v>0</v>
      </c>
      <c r="J234" s="159">
        <v>74</v>
      </c>
      <c r="K234" s="158">
        <f>ROUND(E234*J234,2)</f>
        <v>51.8</v>
      </c>
      <c r="L234" s="158">
        <v>15</v>
      </c>
      <c r="M234" s="158">
        <f>G234*(1+L234/100)</f>
        <v>0</v>
      </c>
      <c r="N234" s="158">
        <v>0</v>
      </c>
      <c r="O234" s="158">
        <f>ROUND(E234*N234,2)</f>
        <v>0</v>
      </c>
      <c r="P234" s="158">
        <v>0</v>
      </c>
      <c r="Q234" s="158">
        <f>ROUND(E234*P234,2)</f>
        <v>0</v>
      </c>
      <c r="R234" s="158"/>
      <c r="S234" s="158" t="s">
        <v>136</v>
      </c>
      <c r="T234" s="158" t="s">
        <v>151</v>
      </c>
      <c r="U234" s="158">
        <v>0.152</v>
      </c>
      <c r="V234" s="158">
        <f>ROUND(E234*U234,2)</f>
        <v>0.11</v>
      </c>
      <c r="W234" s="158"/>
      <c r="X234" s="158" t="s">
        <v>137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138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22.5" outlineLevel="1" x14ac:dyDescent="0.2">
      <c r="A235" s="171">
        <v>104</v>
      </c>
      <c r="B235" s="172" t="s">
        <v>415</v>
      </c>
      <c r="C235" s="186" t="s">
        <v>416</v>
      </c>
      <c r="D235" s="173" t="s">
        <v>201</v>
      </c>
      <c r="E235" s="174">
        <v>19.842500000000001</v>
      </c>
      <c r="F235" s="175"/>
      <c r="G235" s="176">
        <f>ROUND(E235*F235,2)</f>
        <v>0</v>
      </c>
      <c r="H235" s="159">
        <v>10.42</v>
      </c>
      <c r="I235" s="158">
        <f>ROUND(E235*H235,2)</f>
        <v>206.76</v>
      </c>
      <c r="J235" s="159">
        <v>38.08</v>
      </c>
      <c r="K235" s="158">
        <f>ROUND(E235*J235,2)</f>
        <v>755.6</v>
      </c>
      <c r="L235" s="158">
        <v>15</v>
      </c>
      <c r="M235" s="158">
        <f>G235*(1+L235/100)</f>
        <v>0</v>
      </c>
      <c r="N235" s="158">
        <v>4.0000000000000003E-5</v>
      </c>
      <c r="O235" s="158">
        <f>ROUND(E235*N235,2)</f>
        <v>0</v>
      </c>
      <c r="P235" s="158">
        <v>0</v>
      </c>
      <c r="Q235" s="158">
        <f>ROUND(E235*P235,2)</f>
        <v>0</v>
      </c>
      <c r="R235" s="158"/>
      <c r="S235" s="158" t="s">
        <v>136</v>
      </c>
      <c r="T235" s="158" t="s">
        <v>151</v>
      </c>
      <c r="U235" s="158">
        <v>7.8200000000000006E-2</v>
      </c>
      <c r="V235" s="158">
        <f>ROUND(E235*U235,2)</f>
        <v>1.55</v>
      </c>
      <c r="W235" s="158"/>
      <c r="X235" s="158" t="s">
        <v>137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138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88" t="s">
        <v>417</v>
      </c>
      <c r="D236" s="162"/>
      <c r="E236" s="163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143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89" t="s">
        <v>418</v>
      </c>
      <c r="D237" s="162"/>
      <c r="E237" s="163">
        <v>4.05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143</v>
      </c>
      <c r="AH237" s="149">
        <v>2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89" t="s">
        <v>419</v>
      </c>
      <c r="D238" s="162"/>
      <c r="E238" s="163">
        <v>17.995000000000001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143</v>
      </c>
      <c r="AH238" s="149">
        <v>2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89" t="s">
        <v>420</v>
      </c>
      <c r="D239" s="162"/>
      <c r="E239" s="163">
        <v>5.04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143</v>
      </c>
      <c r="AH239" s="149">
        <v>2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9" t="s">
        <v>421</v>
      </c>
      <c r="D240" s="162"/>
      <c r="E240" s="163">
        <v>12.6</v>
      </c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143</v>
      </c>
      <c r="AH240" s="149">
        <v>2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88" t="s">
        <v>422</v>
      </c>
      <c r="D241" s="162"/>
      <c r="E241" s="163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143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7" t="s">
        <v>423</v>
      </c>
      <c r="D242" s="160"/>
      <c r="E242" s="161">
        <v>19.842500000000001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143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ht="22.5" outlineLevel="1" x14ac:dyDescent="0.2">
      <c r="A243" s="177">
        <v>105</v>
      </c>
      <c r="B243" s="178" t="s">
        <v>424</v>
      </c>
      <c r="C243" s="185" t="s">
        <v>425</v>
      </c>
      <c r="D243" s="179" t="s">
        <v>135</v>
      </c>
      <c r="E243" s="180">
        <v>1</v>
      </c>
      <c r="F243" s="181"/>
      <c r="G243" s="182">
        <f>ROUND(E243*F243,2)</f>
        <v>0</v>
      </c>
      <c r="H243" s="159">
        <v>131.5</v>
      </c>
      <c r="I243" s="158">
        <f>ROUND(E243*H243,2)</f>
        <v>131.5</v>
      </c>
      <c r="J243" s="159">
        <v>0</v>
      </c>
      <c r="K243" s="158">
        <f>ROUND(E243*J243,2)</f>
        <v>0</v>
      </c>
      <c r="L243" s="158">
        <v>15</v>
      </c>
      <c r="M243" s="158">
        <f>G243*(1+L243/100)</f>
        <v>0</v>
      </c>
      <c r="N243" s="158">
        <v>1.3999999999999999E-4</v>
      </c>
      <c r="O243" s="158">
        <f>ROUND(E243*N243,2)</f>
        <v>0</v>
      </c>
      <c r="P243" s="158">
        <v>0</v>
      </c>
      <c r="Q243" s="158">
        <f>ROUND(E243*P243,2)</f>
        <v>0</v>
      </c>
      <c r="R243" s="158" t="s">
        <v>146</v>
      </c>
      <c r="S243" s="158" t="s">
        <v>136</v>
      </c>
      <c r="T243" s="158" t="s">
        <v>136</v>
      </c>
      <c r="U243" s="158">
        <v>0</v>
      </c>
      <c r="V243" s="158">
        <f>ROUND(E243*U243,2)</f>
        <v>0</v>
      </c>
      <c r="W243" s="158"/>
      <c r="X243" s="158" t="s">
        <v>147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148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77">
        <v>106</v>
      </c>
      <c r="B244" s="178" t="s">
        <v>426</v>
      </c>
      <c r="C244" s="185" t="s">
        <v>427</v>
      </c>
      <c r="D244" s="179" t="s">
        <v>0</v>
      </c>
      <c r="E244" s="180">
        <v>298.6703</v>
      </c>
      <c r="F244" s="181"/>
      <c r="G244" s="182">
        <f>ROUND(E244*F244,2)</f>
        <v>0</v>
      </c>
      <c r="H244" s="159">
        <v>0</v>
      </c>
      <c r="I244" s="158">
        <f>ROUND(E244*H244,2)</f>
        <v>0</v>
      </c>
      <c r="J244" s="159">
        <v>0.81</v>
      </c>
      <c r="K244" s="158">
        <f>ROUND(E244*J244,2)</f>
        <v>241.92</v>
      </c>
      <c r="L244" s="158">
        <v>15</v>
      </c>
      <c r="M244" s="158">
        <f>G244*(1+L244/100)</f>
        <v>0</v>
      </c>
      <c r="N244" s="158">
        <v>0</v>
      </c>
      <c r="O244" s="158">
        <f>ROUND(E244*N244,2)</f>
        <v>0</v>
      </c>
      <c r="P244" s="158">
        <v>0</v>
      </c>
      <c r="Q244" s="158">
        <f>ROUND(E244*P244,2)</f>
        <v>0</v>
      </c>
      <c r="R244" s="158"/>
      <c r="S244" s="158" t="s">
        <v>136</v>
      </c>
      <c r="T244" s="158" t="s">
        <v>136</v>
      </c>
      <c r="U244" s="158">
        <v>0</v>
      </c>
      <c r="V244" s="158">
        <f>ROUND(E244*U244,2)</f>
        <v>0</v>
      </c>
      <c r="W244" s="158"/>
      <c r="X244" s="158" t="s">
        <v>224</v>
      </c>
      <c r="Y244" s="149"/>
      <c r="Z244" s="149"/>
      <c r="AA244" s="149"/>
      <c r="AB244" s="149"/>
      <c r="AC244" s="149"/>
      <c r="AD244" s="149"/>
      <c r="AE244" s="149"/>
      <c r="AF244" s="149"/>
      <c r="AG244" s="149" t="s">
        <v>225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x14ac:dyDescent="0.2">
      <c r="A245" s="165" t="s">
        <v>131</v>
      </c>
      <c r="B245" s="166" t="s">
        <v>89</v>
      </c>
      <c r="C245" s="184" t="s">
        <v>90</v>
      </c>
      <c r="D245" s="167"/>
      <c r="E245" s="168"/>
      <c r="F245" s="169"/>
      <c r="G245" s="170">
        <f>SUMIF(AG246:AG271,"&lt;&gt;NOR",G246:G271)</f>
        <v>0</v>
      </c>
      <c r="H245" s="164"/>
      <c r="I245" s="164">
        <f>SUM(I246:I271)</f>
        <v>12820.26</v>
      </c>
      <c r="J245" s="164"/>
      <c r="K245" s="164">
        <f>SUM(K246:K271)</f>
        <v>16678.330000000002</v>
      </c>
      <c r="L245" s="164"/>
      <c r="M245" s="164">
        <f>SUM(M246:M271)</f>
        <v>0</v>
      </c>
      <c r="N245" s="164"/>
      <c r="O245" s="164">
        <f>SUM(O246:O271)</f>
        <v>0.13</v>
      </c>
      <c r="P245" s="164"/>
      <c r="Q245" s="164">
        <f>SUM(Q246:Q271)</f>
        <v>0</v>
      </c>
      <c r="R245" s="164"/>
      <c r="S245" s="164"/>
      <c r="T245" s="164"/>
      <c r="U245" s="164"/>
      <c r="V245" s="164">
        <f>SUM(V246:V271)</f>
        <v>30.92</v>
      </c>
      <c r="W245" s="164"/>
      <c r="X245" s="164"/>
      <c r="AG245" t="s">
        <v>132</v>
      </c>
    </row>
    <row r="246" spans="1:60" outlineLevel="1" x14ac:dyDescent="0.2">
      <c r="A246" s="171">
        <v>107</v>
      </c>
      <c r="B246" s="172" t="s">
        <v>428</v>
      </c>
      <c r="C246" s="186" t="s">
        <v>429</v>
      </c>
      <c r="D246" s="173" t="s">
        <v>141</v>
      </c>
      <c r="E246" s="174">
        <v>20.72</v>
      </c>
      <c r="F246" s="175"/>
      <c r="G246" s="176">
        <f>ROUND(E246*F246,2)</f>
        <v>0</v>
      </c>
      <c r="H246" s="159">
        <v>24.89</v>
      </c>
      <c r="I246" s="158">
        <f>ROUND(E246*H246,2)</f>
        <v>515.72</v>
      </c>
      <c r="J246" s="159">
        <v>25.21</v>
      </c>
      <c r="K246" s="158">
        <f>ROUND(E246*J246,2)</f>
        <v>522.35</v>
      </c>
      <c r="L246" s="158">
        <v>15</v>
      </c>
      <c r="M246" s="158">
        <f>G246*(1+L246/100)</f>
        <v>0</v>
      </c>
      <c r="N246" s="158">
        <v>2.1000000000000001E-4</v>
      </c>
      <c r="O246" s="158">
        <f>ROUND(E246*N246,2)</f>
        <v>0</v>
      </c>
      <c r="P246" s="158">
        <v>0</v>
      </c>
      <c r="Q246" s="158">
        <f>ROUND(E246*P246,2)</f>
        <v>0</v>
      </c>
      <c r="R246" s="158"/>
      <c r="S246" s="158" t="s">
        <v>136</v>
      </c>
      <c r="T246" s="158" t="s">
        <v>136</v>
      </c>
      <c r="U246" s="158">
        <v>0.05</v>
      </c>
      <c r="V246" s="158">
        <f>ROUND(E246*U246,2)</f>
        <v>1.04</v>
      </c>
      <c r="W246" s="158"/>
      <c r="X246" s="158" t="s">
        <v>137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138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87" t="s">
        <v>430</v>
      </c>
      <c r="D247" s="160"/>
      <c r="E247" s="161">
        <v>19.32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143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87" t="s">
        <v>431</v>
      </c>
      <c r="D248" s="160"/>
      <c r="E248" s="161">
        <v>-1.4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143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7" t="s">
        <v>219</v>
      </c>
      <c r="D249" s="160"/>
      <c r="E249" s="161">
        <v>2.8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143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1">
        <v>108</v>
      </c>
      <c r="B250" s="172" t="s">
        <v>432</v>
      </c>
      <c r="C250" s="186" t="s">
        <v>433</v>
      </c>
      <c r="D250" s="173" t="s">
        <v>141</v>
      </c>
      <c r="E250" s="174">
        <v>20.72</v>
      </c>
      <c r="F250" s="175"/>
      <c r="G250" s="176">
        <f>ROUND(E250*F250,2)</f>
        <v>0</v>
      </c>
      <c r="H250" s="159">
        <v>0</v>
      </c>
      <c r="I250" s="158">
        <f>ROUND(E250*H250,2)</f>
        <v>0</v>
      </c>
      <c r="J250" s="159">
        <v>49.1</v>
      </c>
      <c r="K250" s="158">
        <f>ROUND(E250*J250,2)</f>
        <v>1017.35</v>
      </c>
      <c r="L250" s="158">
        <v>15</v>
      </c>
      <c r="M250" s="158">
        <f>G250*(1+L250/100)</f>
        <v>0</v>
      </c>
      <c r="N250" s="158">
        <v>0</v>
      </c>
      <c r="O250" s="158">
        <f>ROUND(E250*N250,2)</f>
        <v>0</v>
      </c>
      <c r="P250" s="158">
        <v>0</v>
      </c>
      <c r="Q250" s="158">
        <f>ROUND(E250*P250,2)</f>
        <v>0</v>
      </c>
      <c r="R250" s="158"/>
      <c r="S250" s="158" t="s">
        <v>136</v>
      </c>
      <c r="T250" s="158" t="s">
        <v>151</v>
      </c>
      <c r="U250" s="158">
        <v>0.1</v>
      </c>
      <c r="V250" s="158">
        <f>ROUND(E250*U250,2)</f>
        <v>2.0699999999999998</v>
      </c>
      <c r="W250" s="158"/>
      <c r="X250" s="158" t="s">
        <v>137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138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7" t="s">
        <v>430</v>
      </c>
      <c r="D251" s="160"/>
      <c r="E251" s="161">
        <v>19.32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143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7" t="s">
        <v>431</v>
      </c>
      <c r="D252" s="160"/>
      <c r="E252" s="161">
        <v>-1.4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143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87" t="s">
        <v>219</v>
      </c>
      <c r="D253" s="160"/>
      <c r="E253" s="161">
        <v>2.8</v>
      </c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143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71">
        <v>109</v>
      </c>
      <c r="B254" s="172" t="s">
        <v>434</v>
      </c>
      <c r="C254" s="186" t="s">
        <v>435</v>
      </c>
      <c r="D254" s="173" t="s">
        <v>141</v>
      </c>
      <c r="E254" s="174">
        <v>20.72</v>
      </c>
      <c r="F254" s="175"/>
      <c r="G254" s="176">
        <f>ROUND(E254*F254,2)</f>
        <v>0</v>
      </c>
      <c r="H254" s="159">
        <v>142.66</v>
      </c>
      <c r="I254" s="158">
        <f>ROUND(E254*H254,2)</f>
        <v>2955.92</v>
      </c>
      <c r="J254" s="159">
        <v>653.34</v>
      </c>
      <c r="K254" s="158">
        <f>ROUND(E254*J254,2)</f>
        <v>13537.2</v>
      </c>
      <c r="L254" s="158">
        <v>15</v>
      </c>
      <c r="M254" s="158">
        <f>G254*(1+L254/100)</f>
        <v>0</v>
      </c>
      <c r="N254" s="158">
        <v>5.3499999999999997E-3</v>
      </c>
      <c r="O254" s="158">
        <f>ROUND(E254*N254,2)</f>
        <v>0.11</v>
      </c>
      <c r="P254" s="158">
        <v>0</v>
      </c>
      <c r="Q254" s="158">
        <f>ROUND(E254*P254,2)</f>
        <v>0</v>
      </c>
      <c r="R254" s="158"/>
      <c r="S254" s="158" t="s">
        <v>136</v>
      </c>
      <c r="T254" s="158" t="s">
        <v>136</v>
      </c>
      <c r="U254" s="158">
        <v>1.288</v>
      </c>
      <c r="V254" s="158">
        <f>ROUND(E254*U254,2)</f>
        <v>26.69</v>
      </c>
      <c r="W254" s="158"/>
      <c r="X254" s="158" t="s">
        <v>137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138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7" t="s">
        <v>430</v>
      </c>
      <c r="D255" s="160"/>
      <c r="E255" s="161">
        <v>19.32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143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87" t="s">
        <v>431</v>
      </c>
      <c r="D256" s="160"/>
      <c r="E256" s="161">
        <v>-1.4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143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187" t="s">
        <v>219</v>
      </c>
      <c r="D257" s="160"/>
      <c r="E257" s="161">
        <v>2.8</v>
      </c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9"/>
      <c r="Z257" s="149"/>
      <c r="AA257" s="149"/>
      <c r="AB257" s="149"/>
      <c r="AC257" s="149"/>
      <c r="AD257" s="149"/>
      <c r="AE257" s="149"/>
      <c r="AF257" s="149"/>
      <c r="AG257" s="149" t="s">
        <v>143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1">
        <v>110</v>
      </c>
      <c r="B258" s="172" t="s">
        <v>436</v>
      </c>
      <c r="C258" s="186" t="s">
        <v>437</v>
      </c>
      <c r="D258" s="173" t="s">
        <v>141</v>
      </c>
      <c r="E258" s="174">
        <v>20.72</v>
      </c>
      <c r="F258" s="175"/>
      <c r="G258" s="176">
        <f>ROUND(E258*F258,2)</f>
        <v>0</v>
      </c>
      <c r="H258" s="159">
        <v>9.1999999999999993</v>
      </c>
      <c r="I258" s="158">
        <f>ROUND(E258*H258,2)</f>
        <v>190.62</v>
      </c>
      <c r="J258" s="159">
        <v>0</v>
      </c>
      <c r="K258" s="158">
        <f>ROUND(E258*J258,2)</f>
        <v>0</v>
      </c>
      <c r="L258" s="158">
        <v>15</v>
      </c>
      <c r="M258" s="158">
        <f>G258*(1+L258/100)</f>
        <v>0</v>
      </c>
      <c r="N258" s="158">
        <v>8.9999999999999998E-4</v>
      </c>
      <c r="O258" s="158">
        <f>ROUND(E258*N258,2)</f>
        <v>0.02</v>
      </c>
      <c r="P258" s="158">
        <v>0</v>
      </c>
      <c r="Q258" s="158">
        <f>ROUND(E258*P258,2)</f>
        <v>0</v>
      </c>
      <c r="R258" s="158"/>
      <c r="S258" s="158" t="s">
        <v>136</v>
      </c>
      <c r="T258" s="158" t="s">
        <v>136</v>
      </c>
      <c r="U258" s="158">
        <v>0</v>
      </c>
      <c r="V258" s="158">
        <f>ROUND(E258*U258,2)</f>
        <v>0</v>
      </c>
      <c r="W258" s="158"/>
      <c r="X258" s="158" t="s">
        <v>137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138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87" t="s">
        <v>430</v>
      </c>
      <c r="D259" s="160"/>
      <c r="E259" s="161">
        <v>19.32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143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87" t="s">
        <v>431</v>
      </c>
      <c r="D260" s="160"/>
      <c r="E260" s="161">
        <v>-1.4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143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87" t="s">
        <v>219</v>
      </c>
      <c r="D261" s="160"/>
      <c r="E261" s="161">
        <v>2.8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143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ht="22.5" outlineLevel="1" x14ac:dyDescent="0.2">
      <c r="A262" s="171">
        <v>111</v>
      </c>
      <c r="B262" s="172" t="s">
        <v>438</v>
      </c>
      <c r="C262" s="186" t="s">
        <v>439</v>
      </c>
      <c r="D262" s="173" t="s">
        <v>201</v>
      </c>
      <c r="E262" s="174">
        <v>9.3000000000000007</v>
      </c>
      <c r="F262" s="175"/>
      <c r="G262" s="176">
        <f>ROUND(E262*F262,2)</f>
        <v>0</v>
      </c>
      <c r="H262" s="159">
        <v>0</v>
      </c>
      <c r="I262" s="158">
        <f>ROUND(E262*H262,2)</f>
        <v>0</v>
      </c>
      <c r="J262" s="159">
        <v>60.5</v>
      </c>
      <c r="K262" s="158">
        <f>ROUND(E262*J262,2)</f>
        <v>562.65</v>
      </c>
      <c r="L262" s="158">
        <v>15</v>
      </c>
      <c r="M262" s="158">
        <f>G262*(1+L262/100)</f>
        <v>0</v>
      </c>
      <c r="N262" s="158">
        <v>0</v>
      </c>
      <c r="O262" s="158">
        <f>ROUND(E262*N262,2)</f>
        <v>0</v>
      </c>
      <c r="P262" s="158">
        <v>0</v>
      </c>
      <c r="Q262" s="158">
        <f>ROUND(E262*P262,2)</f>
        <v>0</v>
      </c>
      <c r="R262" s="158"/>
      <c r="S262" s="158" t="s">
        <v>136</v>
      </c>
      <c r="T262" s="158" t="s">
        <v>136</v>
      </c>
      <c r="U262" s="158">
        <v>0.12</v>
      </c>
      <c r="V262" s="158">
        <f>ROUND(E262*U262,2)</f>
        <v>1.1200000000000001</v>
      </c>
      <c r="W262" s="158"/>
      <c r="X262" s="158" t="s">
        <v>137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138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87" t="s">
        <v>440</v>
      </c>
      <c r="D263" s="160"/>
      <c r="E263" s="161">
        <v>1.6</v>
      </c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143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87" t="s">
        <v>441</v>
      </c>
      <c r="D264" s="160"/>
      <c r="E264" s="161">
        <v>4.2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143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87" t="s">
        <v>442</v>
      </c>
      <c r="D265" s="160"/>
      <c r="E265" s="161">
        <v>3.5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143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x14ac:dyDescent="0.2">
      <c r="A266" s="171">
        <v>112</v>
      </c>
      <c r="B266" s="172" t="s">
        <v>443</v>
      </c>
      <c r="C266" s="186" t="s">
        <v>444</v>
      </c>
      <c r="D266" s="173" t="s">
        <v>141</v>
      </c>
      <c r="E266" s="174">
        <v>20.72</v>
      </c>
      <c r="F266" s="175"/>
      <c r="G266" s="176">
        <f>ROUND(E266*F266,2)</f>
        <v>0</v>
      </c>
      <c r="H266" s="159">
        <v>400</v>
      </c>
      <c r="I266" s="158">
        <f>ROUND(E266*H266,2)</f>
        <v>8288</v>
      </c>
      <c r="J266" s="159">
        <v>0</v>
      </c>
      <c r="K266" s="158">
        <f>ROUND(E266*J266,2)</f>
        <v>0</v>
      </c>
      <c r="L266" s="158">
        <v>15</v>
      </c>
      <c r="M266" s="158">
        <f>G266*(1+L266/100)</f>
        <v>0</v>
      </c>
      <c r="N266" s="158">
        <v>0</v>
      </c>
      <c r="O266" s="158">
        <f>ROUND(E266*N266,2)</f>
        <v>0</v>
      </c>
      <c r="P266" s="158">
        <v>0</v>
      </c>
      <c r="Q266" s="158">
        <f>ROUND(E266*P266,2)</f>
        <v>0</v>
      </c>
      <c r="R266" s="158"/>
      <c r="S266" s="158" t="s">
        <v>192</v>
      </c>
      <c r="T266" s="158" t="s">
        <v>238</v>
      </c>
      <c r="U266" s="158">
        <v>0</v>
      </c>
      <c r="V266" s="158">
        <f>ROUND(E266*U266,2)</f>
        <v>0</v>
      </c>
      <c r="W266" s="158"/>
      <c r="X266" s="158" t="s">
        <v>216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299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87" t="s">
        <v>430</v>
      </c>
      <c r="D267" s="160"/>
      <c r="E267" s="161">
        <v>19.32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143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7" t="s">
        <v>431</v>
      </c>
      <c r="D268" s="160"/>
      <c r="E268" s="161">
        <v>-1.4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143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87" t="s">
        <v>219</v>
      </c>
      <c r="D269" s="160"/>
      <c r="E269" s="161">
        <v>2.8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143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77">
        <v>113</v>
      </c>
      <c r="B270" s="178" t="s">
        <v>445</v>
      </c>
      <c r="C270" s="185" t="s">
        <v>446</v>
      </c>
      <c r="D270" s="179" t="s">
        <v>201</v>
      </c>
      <c r="E270" s="180">
        <v>10</v>
      </c>
      <c r="F270" s="181"/>
      <c r="G270" s="182">
        <f>ROUND(E270*F270,2)</f>
        <v>0</v>
      </c>
      <c r="H270" s="159">
        <v>87</v>
      </c>
      <c r="I270" s="158">
        <f>ROUND(E270*H270,2)</f>
        <v>870</v>
      </c>
      <c r="J270" s="159">
        <v>0</v>
      </c>
      <c r="K270" s="158">
        <f>ROUND(E270*J270,2)</f>
        <v>0</v>
      </c>
      <c r="L270" s="158">
        <v>15</v>
      </c>
      <c r="M270" s="158">
        <f>G270*(1+L270/100)</f>
        <v>0</v>
      </c>
      <c r="N270" s="158">
        <v>2.2000000000000001E-4</v>
      </c>
      <c r="O270" s="158">
        <f>ROUND(E270*N270,2)</f>
        <v>0</v>
      </c>
      <c r="P270" s="158">
        <v>0</v>
      </c>
      <c r="Q270" s="158">
        <f>ROUND(E270*P270,2)</f>
        <v>0</v>
      </c>
      <c r="R270" s="158"/>
      <c r="S270" s="158" t="s">
        <v>192</v>
      </c>
      <c r="T270" s="158" t="s">
        <v>238</v>
      </c>
      <c r="U270" s="158">
        <v>0</v>
      </c>
      <c r="V270" s="158">
        <f>ROUND(E270*U270,2)</f>
        <v>0</v>
      </c>
      <c r="W270" s="158"/>
      <c r="X270" s="158" t="s">
        <v>216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299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7">
        <v>114</v>
      </c>
      <c r="B271" s="178" t="s">
        <v>447</v>
      </c>
      <c r="C271" s="185" t="s">
        <v>448</v>
      </c>
      <c r="D271" s="179" t="s">
        <v>0</v>
      </c>
      <c r="E271" s="180">
        <v>284.59809999999999</v>
      </c>
      <c r="F271" s="181"/>
      <c r="G271" s="182">
        <f>ROUND(E271*F271,2)</f>
        <v>0</v>
      </c>
      <c r="H271" s="159">
        <v>0</v>
      </c>
      <c r="I271" s="158">
        <f>ROUND(E271*H271,2)</f>
        <v>0</v>
      </c>
      <c r="J271" s="159">
        <v>3.65</v>
      </c>
      <c r="K271" s="158">
        <f>ROUND(E271*J271,2)</f>
        <v>1038.78</v>
      </c>
      <c r="L271" s="158">
        <v>15</v>
      </c>
      <c r="M271" s="158">
        <f>G271*(1+L271/100)</f>
        <v>0</v>
      </c>
      <c r="N271" s="158">
        <v>0</v>
      </c>
      <c r="O271" s="158">
        <f>ROUND(E271*N271,2)</f>
        <v>0</v>
      </c>
      <c r="P271" s="158">
        <v>0</v>
      </c>
      <c r="Q271" s="158">
        <f>ROUND(E271*P271,2)</f>
        <v>0</v>
      </c>
      <c r="R271" s="158"/>
      <c r="S271" s="158" t="s">
        <v>136</v>
      </c>
      <c r="T271" s="158" t="s">
        <v>151</v>
      </c>
      <c r="U271" s="158">
        <v>0</v>
      </c>
      <c r="V271" s="158">
        <f>ROUND(E271*U271,2)</f>
        <v>0</v>
      </c>
      <c r="W271" s="158"/>
      <c r="X271" s="158" t="s">
        <v>224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225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x14ac:dyDescent="0.2">
      <c r="A272" s="165" t="s">
        <v>131</v>
      </c>
      <c r="B272" s="166" t="s">
        <v>91</v>
      </c>
      <c r="C272" s="184" t="s">
        <v>92</v>
      </c>
      <c r="D272" s="167"/>
      <c r="E272" s="168"/>
      <c r="F272" s="169"/>
      <c r="G272" s="170">
        <f>SUMIF(AG273:AG284,"&lt;&gt;NOR",G273:G284)</f>
        <v>0</v>
      </c>
      <c r="H272" s="164"/>
      <c r="I272" s="164">
        <f>SUM(I273:I284)</f>
        <v>1436.6200000000001</v>
      </c>
      <c r="J272" s="164"/>
      <c r="K272" s="164">
        <f>SUM(K273:K284)</f>
        <v>5073.0199999999995</v>
      </c>
      <c r="L272" s="164"/>
      <c r="M272" s="164">
        <f>SUM(M273:M284)</f>
        <v>0</v>
      </c>
      <c r="N272" s="164"/>
      <c r="O272" s="164">
        <f>SUM(O273:O284)</f>
        <v>0</v>
      </c>
      <c r="P272" s="164"/>
      <c r="Q272" s="164">
        <f>SUM(Q273:Q284)</f>
        <v>0</v>
      </c>
      <c r="R272" s="164"/>
      <c r="S272" s="164"/>
      <c r="T272" s="164"/>
      <c r="U272" s="164"/>
      <c r="V272" s="164">
        <f>SUM(V273:V284)</f>
        <v>11.280000000000001</v>
      </c>
      <c r="W272" s="164"/>
      <c r="X272" s="164"/>
      <c r="AG272" t="s">
        <v>132</v>
      </c>
    </row>
    <row r="273" spans="1:60" outlineLevel="1" x14ac:dyDescent="0.2">
      <c r="A273" s="171">
        <v>115</v>
      </c>
      <c r="B273" s="172" t="s">
        <v>449</v>
      </c>
      <c r="C273" s="186" t="s">
        <v>450</v>
      </c>
      <c r="D273" s="173" t="s">
        <v>141</v>
      </c>
      <c r="E273" s="174">
        <v>10.26</v>
      </c>
      <c r="F273" s="175"/>
      <c r="G273" s="176">
        <f>ROUND(E273*F273,2)</f>
        <v>0</v>
      </c>
      <c r="H273" s="159">
        <v>72.930000000000007</v>
      </c>
      <c r="I273" s="158">
        <f>ROUND(E273*H273,2)</f>
        <v>748.26</v>
      </c>
      <c r="J273" s="159">
        <v>70.069999999999993</v>
      </c>
      <c r="K273" s="158">
        <f>ROUND(E273*J273,2)</f>
        <v>718.92</v>
      </c>
      <c r="L273" s="158">
        <v>15</v>
      </c>
      <c r="M273" s="158">
        <f>G273*(1+L273/100)</f>
        <v>0</v>
      </c>
      <c r="N273" s="158">
        <v>3.6999999999999999E-4</v>
      </c>
      <c r="O273" s="158">
        <f>ROUND(E273*N273,2)</f>
        <v>0</v>
      </c>
      <c r="P273" s="158">
        <v>0</v>
      </c>
      <c r="Q273" s="158">
        <f>ROUND(E273*P273,2)</f>
        <v>0</v>
      </c>
      <c r="R273" s="158"/>
      <c r="S273" s="158" t="s">
        <v>136</v>
      </c>
      <c r="T273" s="158" t="s">
        <v>136</v>
      </c>
      <c r="U273" s="158">
        <v>0.13900000000000001</v>
      </c>
      <c r="V273" s="158">
        <f>ROUND(E273*U273,2)</f>
        <v>1.43</v>
      </c>
      <c r="W273" s="158"/>
      <c r="X273" s="158" t="s">
        <v>137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138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87" t="s">
        <v>451</v>
      </c>
      <c r="D274" s="160"/>
      <c r="E274" s="161">
        <v>5.04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143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87" t="s">
        <v>452</v>
      </c>
      <c r="D275" s="160"/>
      <c r="E275" s="161">
        <v>5.22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143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77">
        <v>116</v>
      </c>
      <c r="B276" s="178" t="s">
        <v>453</v>
      </c>
      <c r="C276" s="185" t="s">
        <v>454</v>
      </c>
      <c r="D276" s="179" t="s">
        <v>201</v>
      </c>
      <c r="E276" s="180">
        <v>18</v>
      </c>
      <c r="F276" s="181"/>
      <c r="G276" s="182">
        <f>ROUND(E276*F276,2)</f>
        <v>0</v>
      </c>
      <c r="H276" s="159">
        <v>16.11</v>
      </c>
      <c r="I276" s="158">
        <f>ROUND(E276*H276,2)</f>
        <v>289.98</v>
      </c>
      <c r="J276" s="159">
        <v>58.49</v>
      </c>
      <c r="K276" s="158">
        <f>ROUND(E276*J276,2)</f>
        <v>1052.82</v>
      </c>
      <c r="L276" s="158">
        <v>15</v>
      </c>
      <c r="M276" s="158">
        <f>G276*(1+L276/100)</f>
        <v>0</v>
      </c>
      <c r="N276" s="158">
        <v>9.0000000000000006E-5</v>
      </c>
      <c r="O276" s="158">
        <f>ROUND(E276*N276,2)</f>
        <v>0</v>
      </c>
      <c r="P276" s="158">
        <v>0</v>
      </c>
      <c r="Q276" s="158">
        <f>ROUND(E276*P276,2)</f>
        <v>0</v>
      </c>
      <c r="R276" s="158"/>
      <c r="S276" s="158" t="s">
        <v>136</v>
      </c>
      <c r="T276" s="158" t="s">
        <v>136</v>
      </c>
      <c r="U276" s="158">
        <v>0.11600000000000001</v>
      </c>
      <c r="V276" s="158">
        <f>ROUND(E276*U276,2)</f>
        <v>2.09</v>
      </c>
      <c r="W276" s="158"/>
      <c r="X276" s="158" t="s">
        <v>137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138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71">
        <v>117</v>
      </c>
      <c r="B277" s="172" t="s">
        <v>455</v>
      </c>
      <c r="C277" s="186" t="s">
        <v>456</v>
      </c>
      <c r="D277" s="173" t="s">
        <v>141</v>
      </c>
      <c r="E277" s="174">
        <v>39.685000000000002</v>
      </c>
      <c r="F277" s="175"/>
      <c r="G277" s="176">
        <f>ROUND(E277*F277,2)</f>
        <v>0</v>
      </c>
      <c r="H277" s="159">
        <v>4.0599999999999996</v>
      </c>
      <c r="I277" s="158">
        <f>ROUND(E277*H277,2)</f>
        <v>161.12</v>
      </c>
      <c r="J277" s="159">
        <v>58.64</v>
      </c>
      <c r="K277" s="158">
        <f>ROUND(E277*J277,2)</f>
        <v>2327.13</v>
      </c>
      <c r="L277" s="158">
        <v>15</v>
      </c>
      <c r="M277" s="158">
        <f>G277*(1+L277/100)</f>
        <v>0</v>
      </c>
      <c r="N277" s="158">
        <v>6.9999999999999994E-5</v>
      </c>
      <c r="O277" s="158">
        <f>ROUND(E277*N277,2)</f>
        <v>0</v>
      </c>
      <c r="P277" s="158">
        <v>0</v>
      </c>
      <c r="Q277" s="158">
        <f>ROUND(E277*P277,2)</f>
        <v>0</v>
      </c>
      <c r="R277" s="158"/>
      <c r="S277" s="158" t="s">
        <v>136</v>
      </c>
      <c r="T277" s="158" t="s">
        <v>238</v>
      </c>
      <c r="U277" s="158">
        <v>0.14399999999999999</v>
      </c>
      <c r="V277" s="158">
        <f>ROUND(E277*U277,2)</f>
        <v>5.71</v>
      </c>
      <c r="W277" s="158"/>
      <c r="X277" s="158" t="s">
        <v>137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138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7" t="s">
        <v>156</v>
      </c>
      <c r="D278" s="160"/>
      <c r="E278" s="161">
        <v>4.05</v>
      </c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143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7" t="s">
        <v>158</v>
      </c>
      <c r="D279" s="160"/>
      <c r="E279" s="161">
        <v>17.995000000000001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143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7" t="s">
        <v>187</v>
      </c>
      <c r="D280" s="160"/>
      <c r="E280" s="161">
        <v>5.04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143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87" t="s">
        <v>160</v>
      </c>
      <c r="D281" s="160"/>
      <c r="E281" s="161">
        <v>12.6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143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71">
        <v>118</v>
      </c>
      <c r="B282" s="172" t="s">
        <v>457</v>
      </c>
      <c r="C282" s="186" t="s">
        <v>458</v>
      </c>
      <c r="D282" s="173" t="s">
        <v>141</v>
      </c>
      <c r="E282" s="174">
        <v>4.9749999999999996</v>
      </c>
      <c r="F282" s="175"/>
      <c r="G282" s="176">
        <f>ROUND(E282*F282,2)</f>
        <v>0</v>
      </c>
      <c r="H282" s="159">
        <v>47.69</v>
      </c>
      <c r="I282" s="158">
        <f>ROUND(E282*H282,2)</f>
        <v>237.26</v>
      </c>
      <c r="J282" s="159">
        <v>195.81</v>
      </c>
      <c r="K282" s="158">
        <f>ROUND(E282*J282,2)</f>
        <v>974.15</v>
      </c>
      <c r="L282" s="158">
        <v>15</v>
      </c>
      <c r="M282" s="158">
        <f>G282*(1+L282/100)</f>
        <v>0</v>
      </c>
      <c r="N282" s="158">
        <v>3.6000000000000002E-4</v>
      </c>
      <c r="O282" s="158">
        <f>ROUND(E282*N282,2)</f>
        <v>0</v>
      </c>
      <c r="P282" s="158">
        <v>0</v>
      </c>
      <c r="Q282" s="158">
        <f>ROUND(E282*P282,2)</f>
        <v>0</v>
      </c>
      <c r="R282" s="158"/>
      <c r="S282" s="158" t="s">
        <v>192</v>
      </c>
      <c r="T282" s="158" t="s">
        <v>238</v>
      </c>
      <c r="U282" s="158">
        <v>0.41299999999999998</v>
      </c>
      <c r="V282" s="158">
        <f>ROUND(E282*U282,2)</f>
        <v>2.0499999999999998</v>
      </c>
      <c r="W282" s="158"/>
      <c r="X282" s="158" t="s">
        <v>137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138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87" t="s">
        <v>459</v>
      </c>
      <c r="D283" s="160"/>
      <c r="E283" s="161">
        <v>3.75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143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87" t="s">
        <v>460</v>
      </c>
      <c r="D284" s="160"/>
      <c r="E284" s="161">
        <v>1.2250000000000001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143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x14ac:dyDescent="0.2">
      <c r="A285" s="165" t="s">
        <v>131</v>
      </c>
      <c r="B285" s="166" t="s">
        <v>93</v>
      </c>
      <c r="C285" s="184" t="s">
        <v>94</v>
      </c>
      <c r="D285" s="167"/>
      <c r="E285" s="168"/>
      <c r="F285" s="169"/>
      <c r="G285" s="170">
        <f>SUMIF(AG286:AG296,"&lt;&gt;NOR",G286:G296)</f>
        <v>0</v>
      </c>
      <c r="H285" s="164"/>
      <c r="I285" s="164">
        <f>SUM(I286:I296)</f>
        <v>1122.73</v>
      </c>
      <c r="J285" s="164"/>
      <c r="K285" s="164">
        <f>SUM(K286:K296)</f>
        <v>18944.11</v>
      </c>
      <c r="L285" s="164"/>
      <c r="M285" s="164">
        <f>SUM(M286:M296)</f>
        <v>0</v>
      </c>
      <c r="N285" s="164"/>
      <c r="O285" s="164">
        <f>SUM(O286:O296)</f>
        <v>0.04</v>
      </c>
      <c r="P285" s="164"/>
      <c r="Q285" s="164">
        <f>SUM(Q286:Q296)</f>
        <v>0</v>
      </c>
      <c r="R285" s="164"/>
      <c r="S285" s="164"/>
      <c r="T285" s="164"/>
      <c r="U285" s="164"/>
      <c r="V285" s="164">
        <f>SUM(V286:V296)</f>
        <v>33.270000000000003</v>
      </c>
      <c r="W285" s="164"/>
      <c r="X285" s="164"/>
      <c r="AG285" t="s">
        <v>132</v>
      </c>
    </row>
    <row r="286" spans="1:60" outlineLevel="1" x14ac:dyDescent="0.2">
      <c r="A286" s="171">
        <v>119</v>
      </c>
      <c r="B286" s="172" t="s">
        <v>461</v>
      </c>
      <c r="C286" s="186" t="s">
        <v>462</v>
      </c>
      <c r="D286" s="173" t="s">
        <v>141</v>
      </c>
      <c r="E286" s="174">
        <v>176.435</v>
      </c>
      <c r="F286" s="175"/>
      <c r="G286" s="176">
        <f>ROUND(E286*F286,2)</f>
        <v>0</v>
      </c>
      <c r="H286" s="159">
        <v>0.1</v>
      </c>
      <c r="I286" s="158">
        <f>ROUND(E286*H286,2)</f>
        <v>17.64</v>
      </c>
      <c r="J286" s="159">
        <v>21.1</v>
      </c>
      <c r="K286" s="158">
        <f>ROUND(E286*J286,2)</f>
        <v>3722.78</v>
      </c>
      <c r="L286" s="158">
        <v>15</v>
      </c>
      <c r="M286" s="158">
        <f>G286*(1+L286/100)</f>
        <v>0</v>
      </c>
      <c r="N286" s="158">
        <v>0</v>
      </c>
      <c r="O286" s="158">
        <f>ROUND(E286*N286,2)</f>
        <v>0</v>
      </c>
      <c r="P286" s="158">
        <v>0</v>
      </c>
      <c r="Q286" s="158">
        <f>ROUND(E286*P286,2)</f>
        <v>0</v>
      </c>
      <c r="R286" s="158"/>
      <c r="S286" s="158" t="s">
        <v>136</v>
      </c>
      <c r="T286" s="158" t="s">
        <v>136</v>
      </c>
      <c r="U286" s="158">
        <v>4.3220000000000001E-2</v>
      </c>
      <c r="V286" s="158">
        <f>ROUND(E286*U286,2)</f>
        <v>7.63</v>
      </c>
      <c r="W286" s="158"/>
      <c r="X286" s="158" t="s">
        <v>137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138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87" t="s">
        <v>463</v>
      </c>
      <c r="D287" s="160"/>
      <c r="E287" s="161">
        <v>44.484999999999999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143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87" t="s">
        <v>464</v>
      </c>
      <c r="D288" s="160"/>
      <c r="E288" s="161">
        <v>131.94999999999999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143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71">
        <v>120</v>
      </c>
      <c r="B289" s="172" t="s">
        <v>465</v>
      </c>
      <c r="C289" s="186" t="s">
        <v>466</v>
      </c>
      <c r="D289" s="173" t="s">
        <v>141</v>
      </c>
      <c r="E289" s="174">
        <v>176.435</v>
      </c>
      <c r="F289" s="175"/>
      <c r="G289" s="176">
        <f>ROUND(E289*F289,2)</f>
        <v>0</v>
      </c>
      <c r="H289" s="159">
        <v>3.79</v>
      </c>
      <c r="I289" s="158">
        <f>ROUND(E289*H289,2)</f>
        <v>668.69</v>
      </c>
      <c r="J289" s="159">
        <v>49.61</v>
      </c>
      <c r="K289" s="158">
        <f>ROUND(E289*J289,2)</f>
        <v>8752.94</v>
      </c>
      <c r="L289" s="158">
        <v>15</v>
      </c>
      <c r="M289" s="158">
        <f>G289*(1+L289/100)</f>
        <v>0</v>
      </c>
      <c r="N289" s="158">
        <v>1.3999999999999999E-4</v>
      </c>
      <c r="O289" s="158">
        <f>ROUND(E289*N289,2)</f>
        <v>0.02</v>
      </c>
      <c r="P289" s="158">
        <v>0</v>
      </c>
      <c r="Q289" s="158">
        <f>ROUND(E289*P289,2)</f>
        <v>0</v>
      </c>
      <c r="R289" s="158"/>
      <c r="S289" s="158" t="s">
        <v>136</v>
      </c>
      <c r="T289" s="158" t="s">
        <v>151</v>
      </c>
      <c r="U289" s="158">
        <v>0.10191</v>
      </c>
      <c r="V289" s="158">
        <f>ROUND(E289*U289,2)</f>
        <v>17.98</v>
      </c>
      <c r="W289" s="158"/>
      <c r="X289" s="158" t="s">
        <v>137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138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87" t="s">
        <v>463</v>
      </c>
      <c r="D290" s="160"/>
      <c r="E290" s="161">
        <v>44.484999999999999</v>
      </c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143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87" t="s">
        <v>464</v>
      </c>
      <c r="D291" s="160"/>
      <c r="E291" s="161">
        <v>131.94999999999999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143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71">
        <v>121</v>
      </c>
      <c r="B292" s="172" t="s">
        <v>467</v>
      </c>
      <c r="C292" s="186" t="s">
        <v>468</v>
      </c>
      <c r="D292" s="173" t="s">
        <v>141</v>
      </c>
      <c r="E292" s="174">
        <v>44.484999999999999</v>
      </c>
      <c r="F292" s="175"/>
      <c r="G292" s="176">
        <f>ROUND(E292*F292,2)</f>
        <v>0</v>
      </c>
      <c r="H292" s="159">
        <v>9.81</v>
      </c>
      <c r="I292" s="158">
        <f>ROUND(E292*H292,2)</f>
        <v>436.4</v>
      </c>
      <c r="J292" s="159">
        <v>6.59</v>
      </c>
      <c r="K292" s="158">
        <f>ROUND(E292*J292,2)</f>
        <v>293.16000000000003</v>
      </c>
      <c r="L292" s="158">
        <v>15</v>
      </c>
      <c r="M292" s="158">
        <f>G292*(1+L292/100)</f>
        <v>0</v>
      </c>
      <c r="N292" s="158">
        <v>3.5E-4</v>
      </c>
      <c r="O292" s="158">
        <f>ROUND(E292*N292,2)</f>
        <v>0.02</v>
      </c>
      <c r="P292" s="158">
        <v>0</v>
      </c>
      <c r="Q292" s="158">
        <f>ROUND(E292*P292,2)</f>
        <v>0</v>
      </c>
      <c r="R292" s="158"/>
      <c r="S292" s="158" t="s">
        <v>136</v>
      </c>
      <c r="T292" s="158" t="s">
        <v>136</v>
      </c>
      <c r="U292" s="158">
        <v>1.35E-2</v>
      </c>
      <c r="V292" s="158">
        <f>ROUND(E292*U292,2)</f>
        <v>0.6</v>
      </c>
      <c r="W292" s="158"/>
      <c r="X292" s="158" t="s">
        <v>137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138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87" t="s">
        <v>469</v>
      </c>
      <c r="D293" s="160"/>
      <c r="E293" s="161">
        <v>44.484999999999999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143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ht="22.5" outlineLevel="1" x14ac:dyDescent="0.2">
      <c r="A294" s="171">
        <v>122</v>
      </c>
      <c r="B294" s="172" t="s">
        <v>470</v>
      </c>
      <c r="C294" s="186" t="s">
        <v>471</v>
      </c>
      <c r="D294" s="173" t="s">
        <v>141</v>
      </c>
      <c r="E294" s="174">
        <v>176.435</v>
      </c>
      <c r="F294" s="175"/>
      <c r="G294" s="176">
        <f>ROUND(E294*F294,2)</f>
        <v>0</v>
      </c>
      <c r="H294" s="159">
        <v>0</v>
      </c>
      <c r="I294" s="158">
        <f>ROUND(E294*H294,2)</f>
        <v>0</v>
      </c>
      <c r="J294" s="159">
        <v>35</v>
      </c>
      <c r="K294" s="158">
        <f>ROUND(E294*J294,2)</f>
        <v>6175.23</v>
      </c>
      <c r="L294" s="158">
        <v>15</v>
      </c>
      <c r="M294" s="158">
        <f>G294*(1+L294/100)</f>
        <v>0</v>
      </c>
      <c r="N294" s="158">
        <v>0</v>
      </c>
      <c r="O294" s="158">
        <f>ROUND(E294*N294,2)</f>
        <v>0</v>
      </c>
      <c r="P294" s="158">
        <v>0</v>
      </c>
      <c r="Q294" s="158">
        <f>ROUND(E294*P294,2)</f>
        <v>0</v>
      </c>
      <c r="R294" s="158"/>
      <c r="S294" s="158" t="s">
        <v>192</v>
      </c>
      <c r="T294" s="158" t="s">
        <v>238</v>
      </c>
      <c r="U294" s="158">
        <v>0.04</v>
      </c>
      <c r="V294" s="158">
        <f>ROUND(E294*U294,2)</f>
        <v>7.06</v>
      </c>
      <c r="W294" s="158"/>
      <c r="X294" s="158" t="s">
        <v>137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138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87" t="s">
        <v>463</v>
      </c>
      <c r="D295" s="160"/>
      <c r="E295" s="161">
        <v>44.484999999999999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143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87" t="s">
        <v>464</v>
      </c>
      <c r="D296" s="160"/>
      <c r="E296" s="161">
        <v>131.94999999999999</v>
      </c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143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x14ac:dyDescent="0.2">
      <c r="A297" s="165" t="s">
        <v>131</v>
      </c>
      <c r="B297" s="166" t="s">
        <v>95</v>
      </c>
      <c r="C297" s="184" t="s">
        <v>96</v>
      </c>
      <c r="D297" s="167"/>
      <c r="E297" s="168"/>
      <c r="F297" s="169"/>
      <c r="G297" s="170">
        <f>SUMIF(AG298:AG300,"&lt;&gt;NOR",G298:G300)</f>
        <v>0</v>
      </c>
      <c r="H297" s="164"/>
      <c r="I297" s="164">
        <f>SUM(I298:I300)</f>
        <v>180</v>
      </c>
      <c r="J297" s="164"/>
      <c r="K297" s="164">
        <f>SUM(K298:K300)</f>
        <v>807</v>
      </c>
      <c r="L297" s="164"/>
      <c r="M297" s="164">
        <f>SUM(M298:M300)</f>
        <v>0</v>
      </c>
      <c r="N297" s="164"/>
      <c r="O297" s="164">
        <f>SUM(O298:O300)</f>
        <v>0</v>
      </c>
      <c r="P297" s="164"/>
      <c r="Q297" s="164">
        <f>SUM(Q298:Q300)</f>
        <v>0</v>
      </c>
      <c r="R297" s="164"/>
      <c r="S297" s="164"/>
      <c r="T297" s="164"/>
      <c r="U297" s="164"/>
      <c r="V297" s="164">
        <f>SUM(V298:V300)</f>
        <v>1.76</v>
      </c>
      <c r="W297" s="164"/>
      <c r="X297" s="164"/>
      <c r="AG297" t="s">
        <v>132</v>
      </c>
    </row>
    <row r="298" spans="1:60" outlineLevel="1" x14ac:dyDescent="0.2">
      <c r="A298" s="171">
        <v>123</v>
      </c>
      <c r="B298" s="172" t="s">
        <v>472</v>
      </c>
      <c r="C298" s="186" t="s">
        <v>473</v>
      </c>
      <c r="D298" s="173" t="s">
        <v>141</v>
      </c>
      <c r="E298" s="174">
        <v>15</v>
      </c>
      <c r="F298" s="175"/>
      <c r="G298" s="176">
        <f>ROUND(E298*F298,2)</f>
        <v>0</v>
      </c>
      <c r="H298" s="159">
        <v>0</v>
      </c>
      <c r="I298" s="158">
        <f>ROUND(E298*H298,2)</f>
        <v>0</v>
      </c>
      <c r="J298" s="159">
        <v>53.8</v>
      </c>
      <c r="K298" s="158">
        <f>ROUND(E298*J298,2)</f>
        <v>807</v>
      </c>
      <c r="L298" s="158">
        <v>15</v>
      </c>
      <c r="M298" s="158">
        <f>G298*(1+L298/100)</f>
        <v>0</v>
      </c>
      <c r="N298" s="158">
        <v>0</v>
      </c>
      <c r="O298" s="158">
        <f>ROUND(E298*N298,2)</f>
        <v>0</v>
      </c>
      <c r="P298" s="158">
        <v>0</v>
      </c>
      <c r="Q298" s="158">
        <f>ROUND(E298*P298,2)</f>
        <v>0</v>
      </c>
      <c r="R298" s="158"/>
      <c r="S298" s="158" t="s">
        <v>136</v>
      </c>
      <c r="T298" s="158" t="s">
        <v>136</v>
      </c>
      <c r="U298" s="158">
        <v>0.11700000000000001</v>
      </c>
      <c r="V298" s="158">
        <f>ROUND(E298*U298,2)</f>
        <v>1.76</v>
      </c>
      <c r="W298" s="158"/>
      <c r="X298" s="158" t="s">
        <v>137</v>
      </c>
      <c r="Y298" s="149"/>
      <c r="Z298" s="149"/>
      <c r="AA298" s="149"/>
      <c r="AB298" s="149"/>
      <c r="AC298" s="149"/>
      <c r="AD298" s="149"/>
      <c r="AE298" s="149"/>
      <c r="AF298" s="149"/>
      <c r="AG298" s="149" t="s">
        <v>138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87" t="s">
        <v>474</v>
      </c>
      <c r="D299" s="160"/>
      <c r="E299" s="161">
        <v>15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143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77">
        <v>124</v>
      </c>
      <c r="B300" s="178" t="s">
        <v>475</v>
      </c>
      <c r="C300" s="185" t="s">
        <v>476</v>
      </c>
      <c r="D300" s="179" t="s">
        <v>310</v>
      </c>
      <c r="E300" s="180">
        <v>1</v>
      </c>
      <c r="F300" s="181"/>
      <c r="G300" s="182">
        <f>ROUND(E300*F300,2)</f>
        <v>0</v>
      </c>
      <c r="H300" s="159">
        <v>180</v>
      </c>
      <c r="I300" s="158">
        <f>ROUND(E300*H300,2)</f>
        <v>180</v>
      </c>
      <c r="J300" s="159">
        <v>0</v>
      </c>
      <c r="K300" s="158">
        <f>ROUND(E300*J300,2)</f>
        <v>0</v>
      </c>
      <c r="L300" s="158">
        <v>15</v>
      </c>
      <c r="M300" s="158">
        <f>G300*(1+L300/100)</f>
        <v>0</v>
      </c>
      <c r="N300" s="158">
        <v>0</v>
      </c>
      <c r="O300" s="158">
        <f>ROUND(E300*N300,2)</f>
        <v>0</v>
      </c>
      <c r="P300" s="158">
        <v>0</v>
      </c>
      <c r="Q300" s="158">
        <f>ROUND(E300*P300,2)</f>
        <v>0</v>
      </c>
      <c r="R300" s="158"/>
      <c r="S300" s="158" t="s">
        <v>192</v>
      </c>
      <c r="T300" s="158" t="s">
        <v>238</v>
      </c>
      <c r="U300" s="158">
        <v>0</v>
      </c>
      <c r="V300" s="158">
        <f>ROUND(E300*U300,2)</f>
        <v>0</v>
      </c>
      <c r="W300" s="158"/>
      <c r="X300" s="158" t="s">
        <v>147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148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x14ac:dyDescent="0.2">
      <c r="A301" s="165" t="s">
        <v>131</v>
      </c>
      <c r="B301" s="166" t="s">
        <v>97</v>
      </c>
      <c r="C301" s="184" t="s">
        <v>98</v>
      </c>
      <c r="D301" s="167"/>
      <c r="E301" s="168"/>
      <c r="F301" s="169"/>
      <c r="G301" s="170">
        <f>SUMIF(AG302:AG329,"&lt;&gt;NOR",G302:G329)</f>
        <v>0</v>
      </c>
      <c r="H301" s="164"/>
      <c r="I301" s="164">
        <f>SUM(I302:I329)</f>
        <v>10376.36</v>
      </c>
      <c r="J301" s="164"/>
      <c r="K301" s="164">
        <f>SUM(K302:K329)</f>
        <v>18715.04</v>
      </c>
      <c r="L301" s="164"/>
      <c r="M301" s="164">
        <f>SUM(M302:M329)</f>
        <v>0</v>
      </c>
      <c r="N301" s="164"/>
      <c r="O301" s="164">
        <f>SUM(O302:O329)</f>
        <v>5.04</v>
      </c>
      <c r="P301" s="164"/>
      <c r="Q301" s="164">
        <f>SUM(Q302:Q329)</f>
        <v>0</v>
      </c>
      <c r="R301" s="164"/>
      <c r="S301" s="164"/>
      <c r="T301" s="164"/>
      <c r="U301" s="164"/>
      <c r="V301" s="164">
        <f>SUM(V302:V329)</f>
        <v>12.13</v>
      </c>
      <c r="W301" s="164"/>
      <c r="X301" s="164"/>
      <c r="AG301" t="s">
        <v>132</v>
      </c>
    </row>
    <row r="302" spans="1:60" outlineLevel="1" x14ac:dyDescent="0.2">
      <c r="A302" s="177">
        <v>125</v>
      </c>
      <c r="B302" s="178" t="s">
        <v>477</v>
      </c>
      <c r="C302" s="185" t="s">
        <v>478</v>
      </c>
      <c r="D302" s="179" t="s">
        <v>135</v>
      </c>
      <c r="E302" s="180">
        <v>2</v>
      </c>
      <c r="F302" s="181"/>
      <c r="G302" s="182">
        <f t="shared" ref="G302:G315" si="42">ROUND(E302*F302,2)</f>
        <v>0</v>
      </c>
      <c r="H302" s="159">
        <v>0</v>
      </c>
      <c r="I302" s="158">
        <f t="shared" ref="I302:I315" si="43">ROUND(E302*H302,2)</f>
        <v>0</v>
      </c>
      <c r="J302" s="159">
        <v>28</v>
      </c>
      <c r="K302" s="158">
        <f t="shared" ref="K302:K315" si="44">ROUND(E302*J302,2)</f>
        <v>56</v>
      </c>
      <c r="L302" s="158">
        <v>15</v>
      </c>
      <c r="M302" s="158">
        <f t="shared" ref="M302:M315" si="45">G302*(1+L302/100)</f>
        <v>0</v>
      </c>
      <c r="N302" s="158">
        <v>0</v>
      </c>
      <c r="O302" s="158">
        <f t="shared" ref="O302:O315" si="46">ROUND(E302*N302,2)</f>
        <v>0</v>
      </c>
      <c r="P302" s="158">
        <v>0</v>
      </c>
      <c r="Q302" s="158">
        <f t="shared" ref="Q302:Q315" si="47">ROUND(E302*P302,2)</f>
        <v>0</v>
      </c>
      <c r="R302" s="158"/>
      <c r="S302" s="158" t="s">
        <v>136</v>
      </c>
      <c r="T302" s="158" t="s">
        <v>238</v>
      </c>
      <c r="U302" s="158">
        <v>5.0500000000000003E-2</v>
      </c>
      <c r="V302" s="158">
        <f t="shared" ref="V302:V315" si="48">ROUND(E302*U302,2)</f>
        <v>0.1</v>
      </c>
      <c r="W302" s="158"/>
      <c r="X302" s="158" t="s">
        <v>137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138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7">
        <v>126</v>
      </c>
      <c r="B303" s="178" t="s">
        <v>479</v>
      </c>
      <c r="C303" s="185" t="s">
        <v>480</v>
      </c>
      <c r="D303" s="179" t="s">
        <v>135</v>
      </c>
      <c r="E303" s="180">
        <v>3</v>
      </c>
      <c r="F303" s="181"/>
      <c r="G303" s="182">
        <f t="shared" si="42"/>
        <v>0</v>
      </c>
      <c r="H303" s="159">
        <v>0</v>
      </c>
      <c r="I303" s="158">
        <f t="shared" si="43"/>
        <v>0</v>
      </c>
      <c r="J303" s="159">
        <v>167</v>
      </c>
      <c r="K303" s="158">
        <f t="shared" si="44"/>
        <v>501</v>
      </c>
      <c r="L303" s="158">
        <v>15</v>
      </c>
      <c r="M303" s="158">
        <f t="shared" si="45"/>
        <v>0</v>
      </c>
      <c r="N303" s="158">
        <v>0</v>
      </c>
      <c r="O303" s="158">
        <f t="shared" si="46"/>
        <v>0</v>
      </c>
      <c r="P303" s="158">
        <v>0</v>
      </c>
      <c r="Q303" s="158">
        <f t="shared" si="47"/>
        <v>0</v>
      </c>
      <c r="R303" s="158"/>
      <c r="S303" s="158" t="s">
        <v>136</v>
      </c>
      <c r="T303" s="158" t="s">
        <v>238</v>
      </c>
      <c r="U303" s="158">
        <v>0.30567</v>
      </c>
      <c r="V303" s="158">
        <f t="shared" si="48"/>
        <v>0.92</v>
      </c>
      <c r="W303" s="158"/>
      <c r="X303" s="158" t="s">
        <v>137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138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ht="33.75" outlineLevel="1" x14ac:dyDescent="0.2">
      <c r="A304" s="177">
        <v>127</v>
      </c>
      <c r="B304" s="178" t="s">
        <v>481</v>
      </c>
      <c r="C304" s="185" t="s">
        <v>482</v>
      </c>
      <c r="D304" s="179" t="s">
        <v>135</v>
      </c>
      <c r="E304" s="180">
        <v>5</v>
      </c>
      <c r="F304" s="181"/>
      <c r="G304" s="182">
        <f t="shared" si="42"/>
        <v>0</v>
      </c>
      <c r="H304" s="159">
        <v>256.45</v>
      </c>
      <c r="I304" s="158">
        <f t="shared" si="43"/>
        <v>1282.25</v>
      </c>
      <c r="J304" s="159">
        <v>151.55000000000001</v>
      </c>
      <c r="K304" s="158">
        <f t="shared" si="44"/>
        <v>757.75</v>
      </c>
      <c r="L304" s="158">
        <v>15</v>
      </c>
      <c r="M304" s="158">
        <f t="shared" si="45"/>
        <v>0</v>
      </c>
      <c r="N304" s="158">
        <v>1E-4</v>
      </c>
      <c r="O304" s="158">
        <f t="shared" si="46"/>
        <v>0</v>
      </c>
      <c r="P304" s="158">
        <v>0</v>
      </c>
      <c r="Q304" s="158">
        <f t="shared" si="47"/>
        <v>0</v>
      </c>
      <c r="R304" s="158"/>
      <c r="S304" s="158" t="s">
        <v>136</v>
      </c>
      <c r="T304" s="158" t="s">
        <v>238</v>
      </c>
      <c r="U304" s="158">
        <v>0.249</v>
      </c>
      <c r="V304" s="158">
        <f t="shared" si="48"/>
        <v>1.25</v>
      </c>
      <c r="W304" s="158"/>
      <c r="X304" s="158" t="s">
        <v>137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138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77">
        <v>128</v>
      </c>
      <c r="B305" s="178" t="s">
        <v>483</v>
      </c>
      <c r="C305" s="185" t="s">
        <v>484</v>
      </c>
      <c r="D305" s="179" t="s">
        <v>135</v>
      </c>
      <c r="E305" s="180">
        <v>1</v>
      </c>
      <c r="F305" s="181"/>
      <c r="G305" s="182">
        <f t="shared" si="42"/>
        <v>0</v>
      </c>
      <c r="H305" s="159">
        <v>0</v>
      </c>
      <c r="I305" s="158">
        <f t="shared" si="43"/>
        <v>0</v>
      </c>
      <c r="J305" s="159">
        <v>186</v>
      </c>
      <c r="K305" s="158">
        <f t="shared" si="44"/>
        <v>186</v>
      </c>
      <c r="L305" s="158">
        <v>15</v>
      </c>
      <c r="M305" s="158">
        <f t="shared" si="45"/>
        <v>0</v>
      </c>
      <c r="N305" s="158">
        <v>0</v>
      </c>
      <c r="O305" s="158">
        <f t="shared" si="46"/>
        <v>0</v>
      </c>
      <c r="P305" s="158">
        <v>0</v>
      </c>
      <c r="Q305" s="158">
        <f t="shared" si="47"/>
        <v>0</v>
      </c>
      <c r="R305" s="158"/>
      <c r="S305" s="158" t="s">
        <v>136</v>
      </c>
      <c r="T305" s="158" t="s">
        <v>238</v>
      </c>
      <c r="U305" s="158">
        <v>0.34</v>
      </c>
      <c r="V305" s="158">
        <f t="shared" si="48"/>
        <v>0.34</v>
      </c>
      <c r="W305" s="158"/>
      <c r="X305" s="158" t="s">
        <v>137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138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77">
        <v>129</v>
      </c>
      <c r="B306" s="178" t="s">
        <v>485</v>
      </c>
      <c r="C306" s="185" t="s">
        <v>486</v>
      </c>
      <c r="D306" s="179" t="s">
        <v>135</v>
      </c>
      <c r="E306" s="180">
        <v>7</v>
      </c>
      <c r="F306" s="181"/>
      <c r="G306" s="182">
        <f t="shared" si="42"/>
        <v>0</v>
      </c>
      <c r="H306" s="159">
        <v>0</v>
      </c>
      <c r="I306" s="158">
        <f t="shared" si="43"/>
        <v>0</v>
      </c>
      <c r="J306" s="159">
        <v>185</v>
      </c>
      <c r="K306" s="158">
        <f t="shared" si="44"/>
        <v>1295</v>
      </c>
      <c r="L306" s="158">
        <v>15</v>
      </c>
      <c r="M306" s="158">
        <f t="shared" si="45"/>
        <v>0</v>
      </c>
      <c r="N306" s="158">
        <v>0</v>
      </c>
      <c r="O306" s="158">
        <f t="shared" si="46"/>
        <v>0</v>
      </c>
      <c r="P306" s="158">
        <v>0</v>
      </c>
      <c r="Q306" s="158">
        <f t="shared" si="47"/>
        <v>0</v>
      </c>
      <c r="R306" s="158"/>
      <c r="S306" s="158" t="s">
        <v>136</v>
      </c>
      <c r="T306" s="158" t="s">
        <v>238</v>
      </c>
      <c r="U306" s="158">
        <v>0.43</v>
      </c>
      <c r="V306" s="158">
        <f t="shared" si="48"/>
        <v>3.01</v>
      </c>
      <c r="W306" s="158"/>
      <c r="X306" s="158" t="s">
        <v>137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138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ht="22.5" outlineLevel="1" x14ac:dyDescent="0.2">
      <c r="A307" s="177">
        <v>130</v>
      </c>
      <c r="B307" s="178" t="s">
        <v>487</v>
      </c>
      <c r="C307" s="185" t="s">
        <v>488</v>
      </c>
      <c r="D307" s="179" t="s">
        <v>201</v>
      </c>
      <c r="E307" s="180">
        <v>22</v>
      </c>
      <c r="F307" s="181"/>
      <c r="G307" s="182">
        <f t="shared" si="42"/>
        <v>0</v>
      </c>
      <c r="H307" s="159">
        <v>15.04</v>
      </c>
      <c r="I307" s="158">
        <f t="shared" si="43"/>
        <v>330.88</v>
      </c>
      <c r="J307" s="159">
        <v>39.96</v>
      </c>
      <c r="K307" s="158">
        <f t="shared" si="44"/>
        <v>879.12</v>
      </c>
      <c r="L307" s="158">
        <v>15</v>
      </c>
      <c r="M307" s="158">
        <f t="shared" si="45"/>
        <v>0</v>
      </c>
      <c r="N307" s="158">
        <v>1.6000000000000001E-4</v>
      </c>
      <c r="O307" s="158">
        <f t="shared" si="46"/>
        <v>0</v>
      </c>
      <c r="P307" s="158">
        <v>0</v>
      </c>
      <c r="Q307" s="158">
        <f t="shared" si="47"/>
        <v>0</v>
      </c>
      <c r="R307" s="158"/>
      <c r="S307" s="158" t="s">
        <v>136</v>
      </c>
      <c r="T307" s="158" t="s">
        <v>238</v>
      </c>
      <c r="U307" s="158">
        <v>7.0000000000000007E-2</v>
      </c>
      <c r="V307" s="158">
        <f t="shared" si="48"/>
        <v>1.54</v>
      </c>
      <c r="W307" s="158"/>
      <c r="X307" s="158" t="s">
        <v>137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138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ht="22.5" outlineLevel="1" x14ac:dyDescent="0.2">
      <c r="A308" s="177">
        <v>131</v>
      </c>
      <c r="B308" s="178" t="s">
        <v>489</v>
      </c>
      <c r="C308" s="185" t="s">
        <v>490</v>
      </c>
      <c r="D308" s="179" t="s">
        <v>201</v>
      </c>
      <c r="E308" s="180">
        <v>25</v>
      </c>
      <c r="F308" s="181"/>
      <c r="G308" s="182">
        <f t="shared" si="42"/>
        <v>0</v>
      </c>
      <c r="H308" s="159">
        <v>24.99</v>
      </c>
      <c r="I308" s="158">
        <f t="shared" si="43"/>
        <v>624.75</v>
      </c>
      <c r="J308" s="159">
        <v>41.01</v>
      </c>
      <c r="K308" s="158">
        <f t="shared" si="44"/>
        <v>1025.25</v>
      </c>
      <c r="L308" s="158">
        <v>15</v>
      </c>
      <c r="M308" s="158">
        <f t="shared" si="45"/>
        <v>0</v>
      </c>
      <c r="N308" s="158">
        <v>2.1000000000000001E-4</v>
      </c>
      <c r="O308" s="158">
        <f t="shared" si="46"/>
        <v>0.01</v>
      </c>
      <c r="P308" s="158">
        <v>0</v>
      </c>
      <c r="Q308" s="158">
        <f t="shared" si="47"/>
        <v>0</v>
      </c>
      <c r="R308" s="158"/>
      <c r="S308" s="158" t="s">
        <v>136</v>
      </c>
      <c r="T308" s="158" t="s">
        <v>238</v>
      </c>
      <c r="U308" s="158">
        <v>7.0000000000000007E-2</v>
      </c>
      <c r="V308" s="158">
        <f t="shared" si="48"/>
        <v>1.75</v>
      </c>
      <c r="W308" s="158"/>
      <c r="X308" s="158" t="s">
        <v>137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138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ht="22.5" outlineLevel="1" x14ac:dyDescent="0.2">
      <c r="A309" s="177">
        <v>132</v>
      </c>
      <c r="B309" s="178" t="s">
        <v>491</v>
      </c>
      <c r="C309" s="185" t="s">
        <v>492</v>
      </c>
      <c r="D309" s="179" t="s">
        <v>201</v>
      </c>
      <c r="E309" s="180">
        <v>8</v>
      </c>
      <c r="F309" s="181"/>
      <c r="G309" s="182">
        <f t="shared" si="42"/>
        <v>0</v>
      </c>
      <c r="H309" s="159">
        <v>45.56</v>
      </c>
      <c r="I309" s="158">
        <f t="shared" si="43"/>
        <v>364.48</v>
      </c>
      <c r="J309" s="159">
        <v>35.74</v>
      </c>
      <c r="K309" s="158">
        <f t="shared" si="44"/>
        <v>285.92</v>
      </c>
      <c r="L309" s="158">
        <v>15</v>
      </c>
      <c r="M309" s="158">
        <f t="shared" si="45"/>
        <v>0</v>
      </c>
      <c r="N309" s="158">
        <v>3.2000000000000003E-4</v>
      </c>
      <c r="O309" s="158">
        <f t="shared" si="46"/>
        <v>0</v>
      </c>
      <c r="P309" s="158">
        <v>0</v>
      </c>
      <c r="Q309" s="158">
        <f t="shared" si="47"/>
        <v>0</v>
      </c>
      <c r="R309" s="158"/>
      <c r="S309" s="158" t="s">
        <v>136</v>
      </c>
      <c r="T309" s="158" t="s">
        <v>136</v>
      </c>
      <c r="U309" s="158">
        <v>7.2459999999999997E-2</v>
      </c>
      <c r="V309" s="158">
        <f t="shared" si="48"/>
        <v>0.57999999999999996</v>
      </c>
      <c r="W309" s="158"/>
      <c r="X309" s="158" t="s">
        <v>137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138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77">
        <v>133</v>
      </c>
      <c r="B310" s="178" t="s">
        <v>493</v>
      </c>
      <c r="C310" s="185" t="s">
        <v>494</v>
      </c>
      <c r="D310" s="179" t="s">
        <v>135</v>
      </c>
      <c r="E310" s="180">
        <v>8</v>
      </c>
      <c r="F310" s="181"/>
      <c r="G310" s="182">
        <f t="shared" si="42"/>
        <v>0</v>
      </c>
      <c r="H310" s="159">
        <v>0</v>
      </c>
      <c r="I310" s="158">
        <f t="shared" si="43"/>
        <v>0</v>
      </c>
      <c r="J310" s="159">
        <v>181</v>
      </c>
      <c r="K310" s="158">
        <f t="shared" si="44"/>
        <v>1448</v>
      </c>
      <c r="L310" s="158">
        <v>15</v>
      </c>
      <c r="M310" s="158">
        <f t="shared" si="45"/>
        <v>0</v>
      </c>
      <c r="N310" s="158">
        <v>0</v>
      </c>
      <c r="O310" s="158">
        <f t="shared" si="46"/>
        <v>0</v>
      </c>
      <c r="P310" s="158">
        <v>0</v>
      </c>
      <c r="Q310" s="158">
        <f t="shared" si="47"/>
        <v>0</v>
      </c>
      <c r="R310" s="158"/>
      <c r="S310" s="158" t="s">
        <v>136</v>
      </c>
      <c r="T310" s="158" t="s">
        <v>238</v>
      </c>
      <c r="U310" s="158">
        <v>0.33050000000000002</v>
      </c>
      <c r="V310" s="158">
        <f t="shared" si="48"/>
        <v>2.64</v>
      </c>
      <c r="W310" s="158"/>
      <c r="X310" s="158" t="s">
        <v>137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138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77">
        <v>134</v>
      </c>
      <c r="B311" s="178" t="s">
        <v>495</v>
      </c>
      <c r="C311" s="185" t="s">
        <v>496</v>
      </c>
      <c r="D311" s="179" t="s">
        <v>237</v>
      </c>
      <c r="E311" s="180">
        <v>1</v>
      </c>
      <c r="F311" s="181"/>
      <c r="G311" s="182">
        <f t="shared" si="42"/>
        <v>0</v>
      </c>
      <c r="H311" s="159">
        <v>0</v>
      </c>
      <c r="I311" s="158">
        <f t="shared" si="43"/>
        <v>0</v>
      </c>
      <c r="J311" s="159">
        <v>1500</v>
      </c>
      <c r="K311" s="158">
        <f t="shared" si="44"/>
        <v>1500</v>
      </c>
      <c r="L311" s="158">
        <v>15</v>
      </c>
      <c r="M311" s="158">
        <f t="shared" si="45"/>
        <v>0</v>
      </c>
      <c r="N311" s="158">
        <v>0</v>
      </c>
      <c r="O311" s="158">
        <f t="shared" si="46"/>
        <v>0</v>
      </c>
      <c r="P311" s="158">
        <v>0</v>
      </c>
      <c r="Q311" s="158">
        <f t="shared" si="47"/>
        <v>0</v>
      </c>
      <c r="R311" s="158"/>
      <c r="S311" s="158" t="s">
        <v>192</v>
      </c>
      <c r="T311" s="158" t="s">
        <v>238</v>
      </c>
      <c r="U311" s="158">
        <v>0</v>
      </c>
      <c r="V311" s="158">
        <f t="shared" si="48"/>
        <v>0</v>
      </c>
      <c r="W311" s="158"/>
      <c r="X311" s="158" t="s">
        <v>137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138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77">
        <v>135</v>
      </c>
      <c r="B312" s="178" t="s">
        <v>497</v>
      </c>
      <c r="C312" s="185" t="s">
        <v>498</v>
      </c>
      <c r="D312" s="179" t="s">
        <v>247</v>
      </c>
      <c r="E312" s="180">
        <v>1</v>
      </c>
      <c r="F312" s="181"/>
      <c r="G312" s="182">
        <f t="shared" si="42"/>
        <v>0</v>
      </c>
      <c r="H312" s="159">
        <v>0</v>
      </c>
      <c r="I312" s="158">
        <f t="shared" si="43"/>
        <v>0</v>
      </c>
      <c r="J312" s="159">
        <v>350</v>
      </c>
      <c r="K312" s="158">
        <f t="shared" si="44"/>
        <v>350</v>
      </c>
      <c r="L312" s="158">
        <v>15</v>
      </c>
      <c r="M312" s="158">
        <f t="shared" si="45"/>
        <v>0</v>
      </c>
      <c r="N312" s="158">
        <v>0</v>
      </c>
      <c r="O312" s="158">
        <f t="shared" si="46"/>
        <v>0</v>
      </c>
      <c r="P312" s="158">
        <v>0</v>
      </c>
      <c r="Q312" s="158">
        <f t="shared" si="47"/>
        <v>0</v>
      </c>
      <c r="R312" s="158"/>
      <c r="S312" s="158" t="s">
        <v>192</v>
      </c>
      <c r="T312" s="158" t="s">
        <v>238</v>
      </c>
      <c r="U312" s="158">
        <v>0</v>
      </c>
      <c r="V312" s="158">
        <f t="shared" si="48"/>
        <v>0</v>
      </c>
      <c r="W312" s="158"/>
      <c r="X312" s="158" t="s">
        <v>137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138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77">
        <v>136</v>
      </c>
      <c r="B313" s="178" t="s">
        <v>499</v>
      </c>
      <c r="C313" s="185" t="s">
        <v>500</v>
      </c>
      <c r="D313" s="179" t="s">
        <v>237</v>
      </c>
      <c r="E313" s="180">
        <v>1</v>
      </c>
      <c r="F313" s="181"/>
      <c r="G313" s="182">
        <f t="shared" si="42"/>
        <v>0</v>
      </c>
      <c r="H313" s="159">
        <v>0</v>
      </c>
      <c r="I313" s="158">
        <f t="shared" si="43"/>
        <v>0</v>
      </c>
      <c r="J313" s="159">
        <v>5000</v>
      </c>
      <c r="K313" s="158">
        <f t="shared" si="44"/>
        <v>5000</v>
      </c>
      <c r="L313" s="158">
        <v>15</v>
      </c>
      <c r="M313" s="158">
        <f t="shared" si="45"/>
        <v>0</v>
      </c>
      <c r="N313" s="158">
        <v>0</v>
      </c>
      <c r="O313" s="158">
        <f t="shared" si="46"/>
        <v>0</v>
      </c>
      <c r="P313" s="158">
        <v>0</v>
      </c>
      <c r="Q313" s="158">
        <f t="shared" si="47"/>
        <v>0</v>
      </c>
      <c r="R313" s="158"/>
      <c r="S313" s="158" t="s">
        <v>192</v>
      </c>
      <c r="T313" s="158" t="s">
        <v>238</v>
      </c>
      <c r="U313" s="158">
        <v>0</v>
      </c>
      <c r="V313" s="158">
        <f t="shared" si="48"/>
        <v>0</v>
      </c>
      <c r="W313" s="158"/>
      <c r="X313" s="158" t="s">
        <v>137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138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77">
        <v>137</v>
      </c>
      <c r="B314" s="178" t="s">
        <v>501</v>
      </c>
      <c r="C314" s="185" t="s">
        <v>502</v>
      </c>
      <c r="D314" s="179" t="s">
        <v>0</v>
      </c>
      <c r="E314" s="180">
        <v>5</v>
      </c>
      <c r="F314" s="181"/>
      <c r="G314" s="182">
        <f t="shared" si="42"/>
        <v>0</v>
      </c>
      <c r="H314" s="159">
        <v>0</v>
      </c>
      <c r="I314" s="158">
        <f t="shared" si="43"/>
        <v>0</v>
      </c>
      <c r="J314" s="159">
        <v>105</v>
      </c>
      <c r="K314" s="158">
        <f t="shared" si="44"/>
        <v>525</v>
      </c>
      <c r="L314" s="158">
        <v>15</v>
      </c>
      <c r="M314" s="158">
        <f t="shared" si="45"/>
        <v>0</v>
      </c>
      <c r="N314" s="158">
        <v>0</v>
      </c>
      <c r="O314" s="158">
        <f t="shared" si="46"/>
        <v>0</v>
      </c>
      <c r="P314" s="158">
        <v>0</v>
      </c>
      <c r="Q314" s="158">
        <f t="shared" si="47"/>
        <v>0</v>
      </c>
      <c r="R314" s="158"/>
      <c r="S314" s="158" t="s">
        <v>192</v>
      </c>
      <c r="T314" s="158" t="s">
        <v>238</v>
      </c>
      <c r="U314" s="158">
        <v>0</v>
      </c>
      <c r="V314" s="158">
        <f t="shared" si="48"/>
        <v>0</v>
      </c>
      <c r="W314" s="158"/>
      <c r="X314" s="158" t="s">
        <v>137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503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71">
        <v>138</v>
      </c>
      <c r="B315" s="172" t="s">
        <v>97</v>
      </c>
      <c r="C315" s="186" t="s">
        <v>504</v>
      </c>
      <c r="D315" s="173" t="s">
        <v>247</v>
      </c>
      <c r="E315" s="174">
        <v>3</v>
      </c>
      <c r="F315" s="175"/>
      <c r="G315" s="176">
        <f t="shared" si="42"/>
        <v>0</v>
      </c>
      <c r="H315" s="159">
        <v>0</v>
      </c>
      <c r="I315" s="158">
        <f t="shared" si="43"/>
        <v>0</v>
      </c>
      <c r="J315" s="159">
        <v>450</v>
      </c>
      <c r="K315" s="158">
        <f t="shared" si="44"/>
        <v>1350</v>
      </c>
      <c r="L315" s="158">
        <v>15</v>
      </c>
      <c r="M315" s="158">
        <f t="shared" si="45"/>
        <v>0</v>
      </c>
      <c r="N315" s="158">
        <v>0</v>
      </c>
      <c r="O315" s="158">
        <f t="shared" si="46"/>
        <v>0</v>
      </c>
      <c r="P315" s="158">
        <v>0</v>
      </c>
      <c r="Q315" s="158">
        <f t="shared" si="47"/>
        <v>0</v>
      </c>
      <c r="R315" s="158"/>
      <c r="S315" s="158" t="s">
        <v>192</v>
      </c>
      <c r="T315" s="158" t="s">
        <v>238</v>
      </c>
      <c r="U315" s="158">
        <v>0</v>
      </c>
      <c r="V315" s="158">
        <f t="shared" si="48"/>
        <v>0</v>
      </c>
      <c r="W315" s="158"/>
      <c r="X315" s="158" t="s">
        <v>137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138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87" t="s">
        <v>505</v>
      </c>
      <c r="D316" s="160"/>
      <c r="E316" s="161">
        <v>3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143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87" t="s">
        <v>506</v>
      </c>
      <c r="D317" s="160"/>
      <c r="E317" s="161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143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87" t="s">
        <v>507</v>
      </c>
      <c r="D318" s="160"/>
      <c r="E318" s="161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143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ht="22.5" outlineLevel="1" x14ac:dyDescent="0.2">
      <c r="A319" s="177">
        <v>139</v>
      </c>
      <c r="B319" s="178" t="s">
        <v>508</v>
      </c>
      <c r="C319" s="185" t="s">
        <v>509</v>
      </c>
      <c r="D319" s="179" t="s">
        <v>135</v>
      </c>
      <c r="E319" s="180">
        <v>3</v>
      </c>
      <c r="F319" s="181"/>
      <c r="G319" s="182">
        <f t="shared" ref="G319:G329" si="49">ROUND(E319*F319,2)</f>
        <v>0</v>
      </c>
      <c r="H319" s="159">
        <v>152</v>
      </c>
      <c r="I319" s="158">
        <f t="shared" ref="I319:I329" si="50">ROUND(E319*H319,2)</f>
        <v>456</v>
      </c>
      <c r="J319" s="159">
        <v>0</v>
      </c>
      <c r="K319" s="158">
        <f t="shared" ref="K319:K329" si="51">ROUND(E319*J319,2)</f>
        <v>0</v>
      </c>
      <c r="L319" s="158">
        <v>15</v>
      </c>
      <c r="M319" s="158">
        <f t="shared" ref="M319:M329" si="52">G319*(1+L319/100)</f>
        <v>0</v>
      </c>
      <c r="N319" s="158">
        <v>1.0000000000000001E-5</v>
      </c>
      <c r="O319" s="158">
        <f t="shared" ref="O319:O329" si="53">ROUND(E319*N319,2)</f>
        <v>0</v>
      </c>
      <c r="P319" s="158">
        <v>0</v>
      </c>
      <c r="Q319" s="158">
        <f t="shared" ref="Q319:Q329" si="54">ROUND(E319*P319,2)</f>
        <v>0</v>
      </c>
      <c r="R319" s="158" t="s">
        <v>146</v>
      </c>
      <c r="S319" s="158" t="s">
        <v>136</v>
      </c>
      <c r="T319" s="158" t="s">
        <v>238</v>
      </c>
      <c r="U319" s="158">
        <v>0</v>
      </c>
      <c r="V319" s="158">
        <f t="shared" ref="V319:V329" si="55">ROUND(E319*U319,2)</f>
        <v>0</v>
      </c>
      <c r="W319" s="158"/>
      <c r="X319" s="158" t="s">
        <v>147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148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77">
        <v>140</v>
      </c>
      <c r="B320" s="178" t="s">
        <v>510</v>
      </c>
      <c r="C320" s="185" t="s">
        <v>511</v>
      </c>
      <c r="D320" s="179" t="s">
        <v>135</v>
      </c>
      <c r="E320" s="180">
        <v>1</v>
      </c>
      <c r="F320" s="181"/>
      <c r="G320" s="182">
        <f t="shared" si="49"/>
        <v>0</v>
      </c>
      <c r="H320" s="159">
        <v>865</v>
      </c>
      <c r="I320" s="158">
        <f t="shared" si="50"/>
        <v>865</v>
      </c>
      <c r="J320" s="159">
        <v>0</v>
      </c>
      <c r="K320" s="158">
        <f t="shared" si="51"/>
        <v>0</v>
      </c>
      <c r="L320" s="158">
        <v>15</v>
      </c>
      <c r="M320" s="158">
        <f t="shared" si="52"/>
        <v>0</v>
      </c>
      <c r="N320" s="158">
        <v>3.8999999999999999E-4</v>
      </c>
      <c r="O320" s="158">
        <f t="shared" si="53"/>
        <v>0</v>
      </c>
      <c r="P320" s="158">
        <v>0</v>
      </c>
      <c r="Q320" s="158">
        <f t="shared" si="54"/>
        <v>0</v>
      </c>
      <c r="R320" s="158" t="s">
        <v>146</v>
      </c>
      <c r="S320" s="158" t="s">
        <v>136</v>
      </c>
      <c r="T320" s="158" t="s">
        <v>238</v>
      </c>
      <c r="U320" s="158">
        <v>0</v>
      </c>
      <c r="V320" s="158">
        <f t="shared" si="55"/>
        <v>0</v>
      </c>
      <c r="W320" s="158"/>
      <c r="X320" s="158" t="s">
        <v>147</v>
      </c>
      <c r="Y320" s="149"/>
      <c r="Z320" s="149"/>
      <c r="AA320" s="149"/>
      <c r="AB320" s="149"/>
      <c r="AC320" s="149"/>
      <c r="AD320" s="149"/>
      <c r="AE320" s="149"/>
      <c r="AF320" s="149"/>
      <c r="AG320" s="149" t="s">
        <v>148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77">
        <v>141</v>
      </c>
      <c r="B321" s="178" t="s">
        <v>512</v>
      </c>
      <c r="C321" s="185" t="s">
        <v>513</v>
      </c>
      <c r="D321" s="179" t="s">
        <v>135</v>
      </c>
      <c r="E321" s="180">
        <v>3</v>
      </c>
      <c r="F321" s="181"/>
      <c r="G321" s="182">
        <f t="shared" si="49"/>
        <v>0</v>
      </c>
      <c r="H321" s="159">
        <v>54</v>
      </c>
      <c r="I321" s="158">
        <f t="shared" si="50"/>
        <v>162</v>
      </c>
      <c r="J321" s="159">
        <v>0</v>
      </c>
      <c r="K321" s="158">
        <f t="shared" si="51"/>
        <v>0</v>
      </c>
      <c r="L321" s="158">
        <v>15</v>
      </c>
      <c r="M321" s="158">
        <f t="shared" si="52"/>
        <v>0</v>
      </c>
      <c r="N321" s="158">
        <v>1.0000000000000001E-5</v>
      </c>
      <c r="O321" s="158">
        <f t="shared" si="53"/>
        <v>0</v>
      </c>
      <c r="P321" s="158">
        <v>0</v>
      </c>
      <c r="Q321" s="158">
        <f t="shared" si="54"/>
        <v>0</v>
      </c>
      <c r="R321" s="158" t="s">
        <v>146</v>
      </c>
      <c r="S321" s="158" t="s">
        <v>136</v>
      </c>
      <c r="T321" s="158" t="s">
        <v>238</v>
      </c>
      <c r="U321" s="158">
        <v>0</v>
      </c>
      <c r="V321" s="158">
        <f t="shared" si="55"/>
        <v>0</v>
      </c>
      <c r="W321" s="158"/>
      <c r="X321" s="158" t="s">
        <v>147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148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77">
        <v>142</v>
      </c>
      <c r="B322" s="178" t="s">
        <v>514</v>
      </c>
      <c r="C322" s="185" t="s">
        <v>515</v>
      </c>
      <c r="D322" s="179" t="s">
        <v>135</v>
      </c>
      <c r="E322" s="180">
        <v>3</v>
      </c>
      <c r="F322" s="181"/>
      <c r="G322" s="182">
        <f t="shared" si="49"/>
        <v>0</v>
      </c>
      <c r="H322" s="159">
        <v>34</v>
      </c>
      <c r="I322" s="158">
        <f t="shared" si="50"/>
        <v>102</v>
      </c>
      <c r="J322" s="159">
        <v>0</v>
      </c>
      <c r="K322" s="158">
        <f t="shared" si="51"/>
        <v>0</v>
      </c>
      <c r="L322" s="158">
        <v>15</v>
      </c>
      <c r="M322" s="158">
        <f t="shared" si="52"/>
        <v>0</v>
      </c>
      <c r="N322" s="158">
        <v>5.0000000000000002E-5</v>
      </c>
      <c r="O322" s="158">
        <f t="shared" si="53"/>
        <v>0</v>
      </c>
      <c r="P322" s="158">
        <v>0</v>
      </c>
      <c r="Q322" s="158">
        <f t="shared" si="54"/>
        <v>0</v>
      </c>
      <c r="R322" s="158" t="s">
        <v>146</v>
      </c>
      <c r="S322" s="158" t="s">
        <v>136</v>
      </c>
      <c r="T322" s="158" t="s">
        <v>238</v>
      </c>
      <c r="U322" s="158">
        <v>0</v>
      </c>
      <c r="V322" s="158">
        <f t="shared" si="55"/>
        <v>0</v>
      </c>
      <c r="W322" s="158"/>
      <c r="X322" s="158" t="s">
        <v>147</v>
      </c>
      <c r="Y322" s="149"/>
      <c r="Z322" s="149"/>
      <c r="AA322" s="149"/>
      <c r="AB322" s="149"/>
      <c r="AC322" s="149"/>
      <c r="AD322" s="149"/>
      <c r="AE322" s="149"/>
      <c r="AF322" s="149"/>
      <c r="AG322" s="149" t="s">
        <v>148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77">
        <v>143</v>
      </c>
      <c r="B323" s="178" t="s">
        <v>516</v>
      </c>
      <c r="C323" s="185" t="s">
        <v>517</v>
      </c>
      <c r="D323" s="179" t="s">
        <v>135</v>
      </c>
      <c r="E323" s="180">
        <v>8</v>
      </c>
      <c r="F323" s="181"/>
      <c r="G323" s="182">
        <f t="shared" si="49"/>
        <v>0</v>
      </c>
      <c r="H323" s="159">
        <v>14</v>
      </c>
      <c r="I323" s="158">
        <f t="shared" si="50"/>
        <v>112</v>
      </c>
      <c r="J323" s="159">
        <v>0</v>
      </c>
      <c r="K323" s="158">
        <f t="shared" si="51"/>
        <v>0</v>
      </c>
      <c r="L323" s="158">
        <v>15</v>
      </c>
      <c r="M323" s="158">
        <f t="shared" si="52"/>
        <v>0</v>
      </c>
      <c r="N323" s="158">
        <v>4.0000000000000003E-5</v>
      </c>
      <c r="O323" s="158">
        <f t="shared" si="53"/>
        <v>0</v>
      </c>
      <c r="P323" s="158">
        <v>0</v>
      </c>
      <c r="Q323" s="158">
        <f t="shared" si="54"/>
        <v>0</v>
      </c>
      <c r="R323" s="158" t="s">
        <v>146</v>
      </c>
      <c r="S323" s="158" t="s">
        <v>136</v>
      </c>
      <c r="T323" s="158" t="s">
        <v>238</v>
      </c>
      <c r="U323" s="158">
        <v>0</v>
      </c>
      <c r="V323" s="158">
        <f t="shared" si="55"/>
        <v>0</v>
      </c>
      <c r="W323" s="158"/>
      <c r="X323" s="158" t="s">
        <v>147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148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77">
        <v>144</v>
      </c>
      <c r="B324" s="178" t="s">
        <v>518</v>
      </c>
      <c r="C324" s="185" t="s">
        <v>519</v>
      </c>
      <c r="D324" s="179" t="s">
        <v>135</v>
      </c>
      <c r="E324" s="180">
        <v>4</v>
      </c>
      <c r="F324" s="181"/>
      <c r="G324" s="182">
        <f t="shared" si="49"/>
        <v>0</v>
      </c>
      <c r="H324" s="159">
        <v>550</v>
      </c>
      <c r="I324" s="158">
        <f t="shared" si="50"/>
        <v>2200</v>
      </c>
      <c r="J324" s="159">
        <v>0</v>
      </c>
      <c r="K324" s="158">
        <f t="shared" si="51"/>
        <v>0</v>
      </c>
      <c r="L324" s="158">
        <v>15</v>
      </c>
      <c r="M324" s="158">
        <f t="shared" si="52"/>
        <v>0</v>
      </c>
      <c r="N324" s="158">
        <v>4.0000000000000001E-3</v>
      </c>
      <c r="O324" s="158">
        <f t="shared" si="53"/>
        <v>0.02</v>
      </c>
      <c r="P324" s="158">
        <v>0</v>
      </c>
      <c r="Q324" s="158">
        <f t="shared" si="54"/>
        <v>0</v>
      </c>
      <c r="R324" s="158" t="s">
        <v>146</v>
      </c>
      <c r="S324" s="158" t="s">
        <v>136</v>
      </c>
      <c r="T324" s="158" t="s">
        <v>238</v>
      </c>
      <c r="U324" s="158">
        <v>0</v>
      </c>
      <c r="V324" s="158">
        <f t="shared" si="55"/>
        <v>0</v>
      </c>
      <c r="W324" s="158"/>
      <c r="X324" s="158" t="s">
        <v>147</v>
      </c>
      <c r="Y324" s="149"/>
      <c r="Z324" s="149"/>
      <c r="AA324" s="149"/>
      <c r="AB324" s="149"/>
      <c r="AC324" s="149"/>
      <c r="AD324" s="149"/>
      <c r="AE324" s="149"/>
      <c r="AF324" s="149"/>
      <c r="AG324" s="149" t="s">
        <v>148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77">
        <v>145</v>
      </c>
      <c r="B325" s="178" t="s">
        <v>520</v>
      </c>
      <c r="C325" s="185" t="s">
        <v>521</v>
      </c>
      <c r="D325" s="179" t="s">
        <v>135</v>
      </c>
      <c r="E325" s="180">
        <v>3</v>
      </c>
      <c r="F325" s="181"/>
      <c r="G325" s="182">
        <f t="shared" si="49"/>
        <v>0</v>
      </c>
      <c r="H325" s="159">
        <v>1210</v>
      </c>
      <c r="I325" s="158">
        <f t="shared" si="50"/>
        <v>3630</v>
      </c>
      <c r="J325" s="159">
        <v>0</v>
      </c>
      <c r="K325" s="158">
        <f t="shared" si="51"/>
        <v>0</v>
      </c>
      <c r="L325" s="158">
        <v>15</v>
      </c>
      <c r="M325" s="158">
        <f t="shared" si="52"/>
        <v>0</v>
      </c>
      <c r="N325" s="158">
        <v>4.0000000000000001E-3</v>
      </c>
      <c r="O325" s="158">
        <f t="shared" si="53"/>
        <v>0.01</v>
      </c>
      <c r="P325" s="158">
        <v>0</v>
      </c>
      <c r="Q325" s="158">
        <f t="shared" si="54"/>
        <v>0</v>
      </c>
      <c r="R325" s="158"/>
      <c r="S325" s="158" t="s">
        <v>192</v>
      </c>
      <c r="T325" s="158" t="s">
        <v>238</v>
      </c>
      <c r="U325" s="158">
        <v>0</v>
      </c>
      <c r="V325" s="158">
        <f t="shared" si="55"/>
        <v>0</v>
      </c>
      <c r="W325" s="158"/>
      <c r="X325" s="158" t="s">
        <v>147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148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77">
        <v>146</v>
      </c>
      <c r="B326" s="178" t="s">
        <v>522</v>
      </c>
      <c r="C326" s="185" t="s">
        <v>523</v>
      </c>
      <c r="D326" s="179" t="s">
        <v>135</v>
      </c>
      <c r="E326" s="180">
        <v>1</v>
      </c>
      <c r="F326" s="181"/>
      <c r="G326" s="182">
        <f t="shared" si="49"/>
        <v>0</v>
      </c>
      <c r="H326" s="159">
        <v>187</v>
      </c>
      <c r="I326" s="158">
        <f t="shared" si="50"/>
        <v>187</v>
      </c>
      <c r="J326" s="159">
        <v>0</v>
      </c>
      <c r="K326" s="158">
        <f t="shared" si="51"/>
        <v>0</v>
      </c>
      <c r="L326" s="158">
        <v>15</v>
      </c>
      <c r="M326" s="158">
        <f t="shared" si="52"/>
        <v>0</v>
      </c>
      <c r="N326" s="158">
        <v>1.8000000000000001E-4</v>
      </c>
      <c r="O326" s="158">
        <f t="shared" si="53"/>
        <v>0</v>
      </c>
      <c r="P326" s="158">
        <v>0</v>
      </c>
      <c r="Q326" s="158">
        <f t="shared" si="54"/>
        <v>0</v>
      </c>
      <c r="R326" s="158" t="s">
        <v>146</v>
      </c>
      <c r="S326" s="158" t="s">
        <v>136</v>
      </c>
      <c r="T326" s="158" t="s">
        <v>238</v>
      </c>
      <c r="U326" s="158">
        <v>0</v>
      </c>
      <c r="V326" s="158">
        <f t="shared" si="55"/>
        <v>0</v>
      </c>
      <c r="W326" s="158"/>
      <c r="X326" s="158" t="s">
        <v>147</v>
      </c>
      <c r="Y326" s="149"/>
      <c r="Z326" s="149"/>
      <c r="AA326" s="149"/>
      <c r="AB326" s="149"/>
      <c r="AC326" s="149"/>
      <c r="AD326" s="149"/>
      <c r="AE326" s="149"/>
      <c r="AF326" s="149"/>
      <c r="AG326" s="149" t="s">
        <v>148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77">
        <v>147</v>
      </c>
      <c r="B327" s="178" t="s">
        <v>524</v>
      </c>
      <c r="C327" s="185" t="s">
        <v>525</v>
      </c>
      <c r="D327" s="179" t="s">
        <v>526</v>
      </c>
      <c r="E327" s="180">
        <v>5</v>
      </c>
      <c r="F327" s="181"/>
      <c r="G327" s="182">
        <f t="shared" si="49"/>
        <v>0</v>
      </c>
      <c r="H327" s="159">
        <v>12</v>
      </c>
      <c r="I327" s="158">
        <f t="shared" si="50"/>
        <v>60</v>
      </c>
      <c r="J327" s="159">
        <v>0</v>
      </c>
      <c r="K327" s="158">
        <f t="shared" si="51"/>
        <v>0</v>
      </c>
      <c r="L327" s="158">
        <v>15</v>
      </c>
      <c r="M327" s="158">
        <f t="shared" si="52"/>
        <v>0</v>
      </c>
      <c r="N327" s="158">
        <v>1</v>
      </c>
      <c r="O327" s="158">
        <f t="shared" si="53"/>
        <v>5</v>
      </c>
      <c r="P327" s="158">
        <v>0</v>
      </c>
      <c r="Q327" s="158">
        <f t="shared" si="54"/>
        <v>0</v>
      </c>
      <c r="R327" s="158" t="s">
        <v>146</v>
      </c>
      <c r="S327" s="158" t="s">
        <v>136</v>
      </c>
      <c r="T327" s="158" t="s">
        <v>238</v>
      </c>
      <c r="U327" s="158">
        <v>0</v>
      </c>
      <c r="V327" s="158">
        <f t="shared" si="55"/>
        <v>0</v>
      </c>
      <c r="W327" s="158"/>
      <c r="X327" s="158" t="s">
        <v>147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148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77">
        <v>148</v>
      </c>
      <c r="B328" s="178" t="s">
        <v>527</v>
      </c>
      <c r="C328" s="185" t="s">
        <v>528</v>
      </c>
      <c r="D328" s="179" t="s">
        <v>135</v>
      </c>
      <c r="E328" s="180">
        <v>8</v>
      </c>
      <c r="F328" s="181"/>
      <c r="G328" s="182">
        <f t="shared" si="49"/>
        <v>0</v>
      </c>
      <c r="H328" s="159">
        <v>0</v>
      </c>
      <c r="I328" s="158">
        <f t="shared" si="50"/>
        <v>0</v>
      </c>
      <c r="J328" s="159">
        <v>167</v>
      </c>
      <c r="K328" s="158">
        <f t="shared" si="51"/>
        <v>1336</v>
      </c>
      <c r="L328" s="158">
        <v>15</v>
      </c>
      <c r="M328" s="158">
        <f t="shared" si="52"/>
        <v>0</v>
      </c>
      <c r="N328" s="158">
        <v>0</v>
      </c>
      <c r="O328" s="158">
        <f t="shared" si="53"/>
        <v>0</v>
      </c>
      <c r="P328" s="158">
        <v>0</v>
      </c>
      <c r="Q328" s="158">
        <f t="shared" si="54"/>
        <v>0</v>
      </c>
      <c r="R328" s="158"/>
      <c r="S328" s="158" t="s">
        <v>136</v>
      </c>
      <c r="T328" s="158" t="s">
        <v>238</v>
      </c>
      <c r="U328" s="158">
        <v>0</v>
      </c>
      <c r="V328" s="158">
        <f t="shared" si="55"/>
        <v>0</v>
      </c>
      <c r="W328" s="158"/>
      <c r="X328" s="158" t="s">
        <v>216</v>
      </c>
      <c r="Y328" s="149"/>
      <c r="Z328" s="149"/>
      <c r="AA328" s="149"/>
      <c r="AB328" s="149"/>
      <c r="AC328" s="149"/>
      <c r="AD328" s="149"/>
      <c r="AE328" s="149"/>
      <c r="AF328" s="149"/>
      <c r="AG328" s="149" t="s">
        <v>217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ht="22.5" outlineLevel="1" x14ac:dyDescent="0.2">
      <c r="A329" s="177">
        <v>149</v>
      </c>
      <c r="B329" s="178" t="s">
        <v>529</v>
      </c>
      <c r="C329" s="185" t="s">
        <v>530</v>
      </c>
      <c r="D329" s="179" t="s">
        <v>135</v>
      </c>
      <c r="E329" s="180">
        <v>15</v>
      </c>
      <c r="F329" s="181"/>
      <c r="G329" s="182">
        <f t="shared" si="49"/>
        <v>0</v>
      </c>
      <c r="H329" s="159">
        <v>0</v>
      </c>
      <c r="I329" s="158">
        <f t="shared" si="50"/>
        <v>0</v>
      </c>
      <c r="J329" s="159">
        <v>148</v>
      </c>
      <c r="K329" s="158">
        <f t="shared" si="51"/>
        <v>2220</v>
      </c>
      <c r="L329" s="158">
        <v>15</v>
      </c>
      <c r="M329" s="158">
        <f t="shared" si="52"/>
        <v>0</v>
      </c>
      <c r="N329" s="158">
        <v>1E-4</v>
      </c>
      <c r="O329" s="158">
        <f t="shared" si="53"/>
        <v>0</v>
      </c>
      <c r="P329" s="158">
        <v>0</v>
      </c>
      <c r="Q329" s="158">
        <f t="shared" si="54"/>
        <v>0</v>
      </c>
      <c r="R329" s="158"/>
      <c r="S329" s="158" t="s">
        <v>136</v>
      </c>
      <c r="T329" s="158" t="s">
        <v>238</v>
      </c>
      <c r="U329" s="158">
        <v>0</v>
      </c>
      <c r="V329" s="158">
        <f t="shared" si="55"/>
        <v>0</v>
      </c>
      <c r="W329" s="158"/>
      <c r="X329" s="158" t="s">
        <v>216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217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x14ac:dyDescent="0.2">
      <c r="A330" s="165" t="s">
        <v>131</v>
      </c>
      <c r="B330" s="166" t="s">
        <v>99</v>
      </c>
      <c r="C330" s="184" t="s">
        <v>100</v>
      </c>
      <c r="D330" s="167"/>
      <c r="E330" s="168"/>
      <c r="F330" s="169"/>
      <c r="G330" s="170">
        <f>SUMIF(AG331:AG332,"&lt;&gt;NOR",G331:G332)</f>
        <v>0</v>
      </c>
      <c r="H330" s="164"/>
      <c r="I330" s="164">
        <f>SUM(I331:I332)</f>
        <v>250</v>
      </c>
      <c r="J330" s="164"/>
      <c r="K330" s="164">
        <f>SUM(K331:K332)</f>
        <v>99.5</v>
      </c>
      <c r="L330" s="164"/>
      <c r="M330" s="164">
        <f>SUM(M331:M332)</f>
        <v>0</v>
      </c>
      <c r="N330" s="164"/>
      <c r="O330" s="164">
        <f>SUM(O331:O332)</f>
        <v>0</v>
      </c>
      <c r="P330" s="164"/>
      <c r="Q330" s="164">
        <f>SUM(Q331:Q332)</f>
        <v>0</v>
      </c>
      <c r="R330" s="164"/>
      <c r="S330" s="164"/>
      <c r="T330" s="164"/>
      <c r="U330" s="164"/>
      <c r="V330" s="164">
        <f>SUM(V331:V332)</f>
        <v>0.2</v>
      </c>
      <c r="W330" s="164"/>
      <c r="X330" s="164"/>
      <c r="AG330" t="s">
        <v>132</v>
      </c>
    </row>
    <row r="331" spans="1:60" outlineLevel="1" x14ac:dyDescent="0.2">
      <c r="A331" s="177">
        <v>150</v>
      </c>
      <c r="B331" s="178" t="s">
        <v>531</v>
      </c>
      <c r="C331" s="185" t="s">
        <v>532</v>
      </c>
      <c r="D331" s="179" t="s">
        <v>135</v>
      </c>
      <c r="E331" s="180">
        <v>1</v>
      </c>
      <c r="F331" s="181"/>
      <c r="G331" s="182">
        <f>ROUND(E331*F331,2)</f>
        <v>0</v>
      </c>
      <c r="H331" s="159">
        <v>0</v>
      </c>
      <c r="I331" s="158">
        <f>ROUND(E331*H331,2)</f>
        <v>0</v>
      </c>
      <c r="J331" s="159">
        <v>99.5</v>
      </c>
      <c r="K331" s="158">
        <f>ROUND(E331*J331,2)</f>
        <v>99.5</v>
      </c>
      <c r="L331" s="158">
        <v>15</v>
      </c>
      <c r="M331" s="158">
        <f>G331*(1+L331/100)</f>
        <v>0</v>
      </c>
      <c r="N331" s="158">
        <v>0</v>
      </c>
      <c r="O331" s="158">
        <f>ROUND(E331*N331,2)</f>
        <v>0</v>
      </c>
      <c r="P331" s="158">
        <v>0</v>
      </c>
      <c r="Q331" s="158">
        <f>ROUND(E331*P331,2)</f>
        <v>0</v>
      </c>
      <c r="R331" s="158"/>
      <c r="S331" s="158" t="s">
        <v>136</v>
      </c>
      <c r="T331" s="158" t="s">
        <v>136</v>
      </c>
      <c r="U331" s="158">
        <v>0.20166999999999999</v>
      </c>
      <c r="V331" s="158">
        <f>ROUND(E331*U331,2)</f>
        <v>0.2</v>
      </c>
      <c r="W331" s="158"/>
      <c r="X331" s="158" t="s">
        <v>137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138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77">
        <v>151</v>
      </c>
      <c r="B332" s="178" t="s">
        <v>533</v>
      </c>
      <c r="C332" s="185" t="s">
        <v>534</v>
      </c>
      <c r="D332" s="179" t="s">
        <v>135</v>
      </c>
      <c r="E332" s="180">
        <v>1</v>
      </c>
      <c r="F332" s="181"/>
      <c r="G332" s="182">
        <f>ROUND(E332*F332,2)</f>
        <v>0</v>
      </c>
      <c r="H332" s="159">
        <v>250</v>
      </c>
      <c r="I332" s="158">
        <f>ROUND(E332*H332,2)</f>
        <v>250</v>
      </c>
      <c r="J332" s="159">
        <v>0</v>
      </c>
      <c r="K332" s="158">
        <f>ROUND(E332*J332,2)</f>
        <v>0</v>
      </c>
      <c r="L332" s="158">
        <v>15</v>
      </c>
      <c r="M332" s="158">
        <f>G332*(1+L332/100)</f>
        <v>0</v>
      </c>
      <c r="N332" s="158">
        <v>1.0000000000000001E-5</v>
      </c>
      <c r="O332" s="158">
        <f>ROUND(E332*N332,2)</f>
        <v>0</v>
      </c>
      <c r="P332" s="158">
        <v>0</v>
      </c>
      <c r="Q332" s="158">
        <f>ROUND(E332*P332,2)</f>
        <v>0</v>
      </c>
      <c r="R332" s="158" t="s">
        <v>146</v>
      </c>
      <c r="S332" s="158" t="s">
        <v>136</v>
      </c>
      <c r="T332" s="158" t="s">
        <v>238</v>
      </c>
      <c r="U332" s="158">
        <v>0</v>
      </c>
      <c r="V332" s="158">
        <f>ROUND(E332*U332,2)</f>
        <v>0</v>
      </c>
      <c r="W332" s="158"/>
      <c r="X332" s="158" t="s">
        <v>147</v>
      </c>
      <c r="Y332" s="149"/>
      <c r="Z332" s="149"/>
      <c r="AA332" s="149"/>
      <c r="AB332" s="149"/>
      <c r="AC332" s="149"/>
      <c r="AD332" s="149"/>
      <c r="AE332" s="149"/>
      <c r="AF332" s="149"/>
      <c r="AG332" s="149" t="s">
        <v>148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x14ac:dyDescent="0.2">
      <c r="A333" s="165" t="s">
        <v>131</v>
      </c>
      <c r="B333" s="166" t="s">
        <v>101</v>
      </c>
      <c r="C333" s="184" t="s">
        <v>102</v>
      </c>
      <c r="D333" s="167"/>
      <c r="E333" s="168"/>
      <c r="F333" s="169"/>
      <c r="G333" s="170">
        <f>SUMIF(AG334:AG340,"&lt;&gt;NOR",G334:G340)</f>
        <v>0</v>
      </c>
      <c r="H333" s="164"/>
      <c r="I333" s="164">
        <f>SUM(I334:I340)</f>
        <v>0</v>
      </c>
      <c r="J333" s="164"/>
      <c r="K333" s="164">
        <f>SUM(K334:K340)</f>
        <v>4254.3599999999997</v>
      </c>
      <c r="L333" s="164"/>
      <c r="M333" s="164">
        <f>SUM(M334:M340)</f>
        <v>0</v>
      </c>
      <c r="N333" s="164"/>
      <c r="O333" s="164">
        <f>SUM(O334:O340)</f>
        <v>0</v>
      </c>
      <c r="P333" s="164"/>
      <c r="Q333" s="164">
        <f>SUM(Q334:Q340)</f>
        <v>0</v>
      </c>
      <c r="R333" s="164"/>
      <c r="S333" s="164"/>
      <c r="T333" s="164"/>
      <c r="U333" s="164"/>
      <c r="V333" s="164">
        <f>SUM(V334:V340)</f>
        <v>5.7399999999999993</v>
      </c>
      <c r="W333" s="164"/>
      <c r="X333" s="164"/>
      <c r="AG333" t="s">
        <v>132</v>
      </c>
    </row>
    <row r="334" spans="1:60" outlineLevel="1" x14ac:dyDescent="0.2">
      <c r="A334" s="177">
        <v>152</v>
      </c>
      <c r="B334" s="178" t="s">
        <v>535</v>
      </c>
      <c r="C334" s="185" t="s">
        <v>536</v>
      </c>
      <c r="D334" s="179" t="s">
        <v>537</v>
      </c>
      <c r="E334" s="180">
        <v>1</v>
      </c>
      <c r="F334" s="181"/>
      <c r="G334" s="182">
        <f t="shared" ref="G334:G340" si="56">ROUND(E334*F334,2)</f>
        <v>0</v>
      </c>
      <c r="H334" s="159">
        <v>0</v>
      </c>
      <c r="I334" s="158">
        <f t="shared" ref="I334:I340" si="57">ROUND(E334*H334,2)</f>
        <v>0</v>
      </c>
      <c r="J334" s="159">
        <v>100</v>
      </c>
      <c r="K334" s="158">
        <f t="shared" ref="K334:K340" si="58">ROUND(E334*J334,2)</f>
        <v>100</v>
      </c>
      <c r="L334" s="158">
        <v>15</v>
      </c>
      <c r="M334" s="158">
        <f t="shared" ref="M334:M340" si="59">G334*(1+L334/100)</f>
        <v>0</v>
      </c>
      <c r="N334" s="158">
        <v>0</v>
      </c>
      <c r="O334" s="158">
        <f t="shared" ref="O334:O340" si="60">ROUND(E334*N334,2)</f>
        <v>0</v>
      </c>
      <c r="P334" s="158">
        <v>0</v>
      </c>
      <c r="Q334" s="158">
        <f t="shared" ref="Q334:Q340" si="61">ROUND(E334*P334,2)</f>
        <v>0</v>
      </c>
      <c r="R334" s="158"/>
      <c r="S334" s="158" t="s">
        <v>136</v>
      </c>
      <c r="T334" s="158" t="s">
        <v>238</v>
      </c>
      <c r="U334" s="158">
        <v>0</v>
      </c>
      <c r="V334" s="158">
        <f t="shared" ref="V334:V340" si="62">ROUND(E334*U334,2)</f>
        <v>0</v>
      </c>
      <c r="W334" s="158"/>
      <c r="X334" s="158" t="s">
        <v>137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138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77">
        <v>153</v>
      </c>
      <c r="B335" s="178" t="s">
        <v>538</v>
      </c>
      <c r="C335" s="185" t="s">
        <v>539</v>
      </c>
      <c r="D335" s="179" t="s">
        <v>223</v>
      </c>
      <c r="E335" s="180">
        <v>2.8363200000000002</v>
      </c>
      <c r="F335" s="181"/>
      <c r="G335" s="182">
        <f t="shared" si="56"/>
        <v>0</v>
      </c>
      <c r="H335" s="159">
        <v>0</v>
      </c>
      <c r="I335" s="158">
        <f t="shared" si="57"/>
        <v>0</v>
      </c>
      <c r="J335" s="159">
        <v>168.5</v>
      </c>
      <c r="K335" s="158">
        <f t="shared" si="58"/>
        <v>477.92</v>
      </c>
      <c r="L335" s="158">
        <v>15</v>
      </c>
      <c r="M335" s="158">
        <f t="shared" si="59"/>
        <v>0</v>
      </c>
      <c r="N335" s="158">
        <v>0</v>
      </c>
      <c r="O335" s="158">
        <f t="shared" si="60"/>
        <v>0</v>
      </c>
      <c r="P335" s="158">
        <v>0</v>
      </c>
      <c r="Q335" s="158">
        <f t="shared" si="61"/>
        <v>0</v>
      </c>
      <c r="R335" s="158"/>
      <c r="S335" s="158" t="s">
        <v>136</v>
      </c>
      <c r="T335" s="158" t="s">
        <v>136</v>
      </c>
      <c r="U335" s="158">
        <v>0.27700000000000002</v>
      </c>
      <c r="V335" s="158">
        <f t="shared" si="62"/>
        <v>0.79</v>
      </c>
      <c r="W335" s="158"/>
      <c r="X335" s="158" t="s">
        <v>540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541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77">
        <v>154</v>
      </c>
      <c r="B336" s="178" t="s">
        <v>542</v>
      </c>
      <c r="C336" s="185" t="s">
        <v>543</v>
      </c>
      <c r="D336" s="179" t="s">
        <v>223</v>
      </c>
      <c r="E336" s="180">
        <v>2.8363200000000002</v>
      </c>
      <c r="F336" s="181"/>
      <c r="G336" s="182">
        <f t="shared" si="56"/>
        <v>0</v>
      </c>
      <c r="H336" s="159">
        <v>0</v>
      </c>
      <c r="I336" s="158">
        <f t="shared" si="57"/>
        <v>0</v>
      </c>
      <c r="J336" s="159">
        <v>234.5</v>
      </c>
      <c r="K336" s="158">
        <f t="shared" si="58"/>
        <v>665.12</v>
      </c>
      <c r="L336" s="158">
        <v>15</v>
      </c>
      <c r="M336" s="158">
        <f t="shared" si="59"/>
        <v>0</v>
      </c>
      <c r="N336" s="158">
        <v>0</v>
      </c>
      <c r="O336" s="158">
        <f t="shared" si="60"/>
        <v>0</v>
      </c>
      <c r="P336" s="158">
        <v>0</v>
      </c>
      <c r="Q336" s="158">
        <f t="shared" si="61"/>
        <v>0</v>
      </c>
      <c r="R336" s="158"/>
      <c r="S336" s="158" t="s">
        <v>136</v>
      </c>
      <c r="T336" s="158" t="s">
        <v>136</v>
      </c>
      <c r="U336" s="158">
        <v>0.49</v>
      </c>
      <c r="V336" s="158">
        <f t="shared" si="62"/>
        <v>1.39</v>
      </c>
      <c r="W336" s="158"/>
      <c r="X336" s="158" t="s">
        <v>540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541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77">
        <v>155</v>
      </c>
      <c r="B337" s="178" t="s">
        <v>544</v>
      </c>
      <c r="C337" s="185" t="s">
        <v>545</v>
      </c>
      <c r="D337" s="179" t="s">
        <v>223</v>
      </c>
      <c r="E337" s="180">
        <v>56.726480000000002</v>
      </c>
      <c r="F337" s="181"/>
      <c r="G337" s="182">
        <f t="shared" si="56"/>
        <v>0</v>
      </c>
      <c r="H337" s="159">
        <v>0</v>
      </c>
      <c r="I337" s="158">
        <f t="shared" si="57"/>
        <v>0</v>
      </c>
      <c r="J337" s="159">
        <v>16</v>
      </c>
      <c r="K337" s="158">
        <f t="shared" si="58"/>
        <v>907.62</v>
      </c>
      <c r="L337" s="158">
        <v>15</v>
      </c>
      <c r="M337" s="158">
        <f t="shared" si="59"/>
        <v>0</v>
      </c>
      <c r="N337" s="158">
        <v>0</v>
      </c>
      <c r="O337" s="158">
        <f t="shared" si="60"/>
        <v>0</v>
      </c>
      <c r="P337" s="158">
        <v>0</v>
      </c>
      <c r="Q337" s="158">
        <f t="shared" si="61"/>
        <v>0</v>
      </c>
      <c r="R337" s="158"/>
      <c r="S337" s="158" t="s">
        <v>136</v>
      </c>
      <c r="T337" s="158" t="s">
        <v>136</v>
      </c>
      <c r="U337" s="158">
        <v>0</v>
      </c>
      <c r="V337" s="158">
        <f t="shared" si="62"/>
        <v>0</v>
      </c>
      <c r="W337" s="158"/>
      <c r="X337" s="158" t="s">
        <v>540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541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77">
        <v>156</v>
      </c>
      <c r="B338" s="178" t="s">
        <v>546</v>
      </c>
      <c r="C338" s="185" t="s">
        <v>547</v>
      </c>
      <c r="D338" s="179" t="s">
        <v>223</v>
      </c>
      <c r="E338" s="180">
        <v>2.8363200000000002</v>
      </c>
      <c r="F338" s="181"/>
      <c r="G338" s="182">
        <f t="shared" si="56"/>
        <v>0</v>
      </c>
      <c r="H338" s="159">
        <v>0</v>
      </c>
      <c r="I338" s="158">
        <f t="shared" si="57"/>
        <v>0</v>
      </c>
      <c r="J338" s="159">
        <v>331</v>
      </c>
      <c r="K338" s="158">
        <f t="shared" si="58"/>
        <v>938.82</v>
      </c>
      <c r="L338" s="158">
        <v>15</v>
      </c>
      <c r="M338" s="158">
        <f t="shared" si="59"/>
        <v>0</v>
      </c>
      <c r="N338" s="158">
        <v>0</v>
      </c>
      <c r="O338" s="158">
        <f t="shared" si="60"/>
        <v>0</v>
      </c>
      <c r="P338" s="158">
        <v>0</v>
      </c>
      <c r="Q338" s="158">
        <f t="shared" si="61"/>
        <v>0</v>
      </c>
      <c r="R338" s="158"/>
      <c r="S338" s="158" t="s">
        <v>136</v>
      </c>
      <c r="T338" s="158" t="s">
        <v>136</v>
      </c>
      <c r="U338" s="158">
        <v>0.94199999999999995</v>
      </c>
      <c r="V338" s="158">
        <f t="shared" si="62"/>
        <v>2.67</v>
      </c>
      <c r="W338" s="158"/>
      <c r="X338" s="158" t="s">
        <v>540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541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77">
        <v>157</v>
      </c>
      <c r="B339" s="178" t="s">
        <v>548</v>
      </c>
      <c r="C339" s="185" t="s">
        <v>549</v>
      </c>
      <c r="D339" s="179" t="s">
        <v>223</v>
      </c>
      <c r="E339" s="180">
        <v>8.5089699999999997</v>
      </c>
      <c r="F339" s="181"/>
      <c r="G339" s="182">
        <f t="shared" si="56"/>
        <v>0</v>
      </c>
      <c r="H339" s="159">
        <v>0</v>
      </c>
      <c r="I339" s="158">
        <f t="shared" si="57"/>
        <v>0</v>
      </c>
      <c r="J339" s="159">
        <v>36.9</v>
      </c>
      <c r="K339" s="158">
        <f t="shared" si="58"/>
        <v>313.98</v>
      </c>
      <c r="L339" s="158">
        <v>15</v>
      </c>
      <c r="M339" s="158">
        <f t="shared" si="59"/>
        <v>0</v>
      </c>
      <c r="N339" s="158">
        <v>0</v>
      </c>
      <c r="O339" s="158">
        <f t="shared" si="60"/>
        <v>0</v>
      </c>
      <c r="P339" s="158">
        <v>0</v>
      </c>
      <c r="Q339" s="158">
        <f t="shared" si="61"/>
        <v>0</v>
      </c>
      <c r="R339" s="158"/>
      <c r="S339" s="158" t="s">
        <v>136</v>
      </c>
      <c r="T339" s="158" t="s">
        <v>136</v>
      </c>
      <c r="U339" s="158">
        <v>0.105</v>
      </c>
      <c r="V339" s="158">
        <f t="shared" si="62"/>
        <v>0.89</v>
      </c>
      <c r="W339" s="158"/>
      <c r="X339" s="158" t="s">
        <v>540</v>
      </c>
      <c r="Y339" s="149"/>
      <c r="Z339" s="149"/>
      <c r="AA339" s="149"/>
      <c r="AB339" s="149"/>
      <c r="AC339" s="149"/>
      <c r="AD339" s="149"/>
      <c r="AE339" s="149"/>
      <c r="AF339" s="149"/>
      <c r="AG339" s="149" t="s">
        <v>541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71">
        <v>158</v>
      </c>
      <c r="B340" s="172" t="s">
        <v>550</v>
      </c>
      <c r="C340" s="186" t="s">
        <v>551</v>
      </c>
      <c r="D340" s="173" t="s">
        <v>223</v>
      </c>
      <c r="E340" s="174">
        <v>2.8363200000000002</v>
      </c>
      <c r="F340" s="175"/>
      <c r="G340" s="176">
        <f t="shared" si="56"/>
        <v>0</v>
      </c>
      <c r="H340" s="159">
        <v>0</v>
      </c>
      <c r="I340" s="158">
        <f t="shared" si="57"/>
        <v>0</v>
      </c>
      <c r="J340" s="159">
        <v>300</v>
      </c>
      <c r="K340" s="158">
        <f t="shared" si="58"/>
        <v>850.9</v>
      </c>
      <c r="L340" s="158">
        <v>15</v>
      </c>
      <c r="M340" s="158">
        <f t="shared" si="59"/>
        <v>0</v>
      </c>
      <c r="N340" s="158">
        <v>0</v>
      </c>
      <c r="O340" s="158">
        <f t="shared" si="60"/>
        <v>0</v>
      </c>
      <c r="P340" s="158">
        <v>0</v>
      </c>
      <c r="Q340" s="158">
        <f t="shared" si="61"/>
        <v>0</v>
      </c>
      <c r="R340" s="158"/>
      <c r="S340" s="158" t="s">
        <v>552</v>
      </c>
      <c r="T340" s="158" t="s">
        <v>552</v>
      </c>
      <c r="U340" s="158">
        <v>0</v>
      </c>
      <c r="V340" s="158">
        <f t="shared" si="62"/>
        <v>0</v>
      </c>
      <c r="W340" s="158"/>
      <c r="X340" s="158" t="s">
        <v>540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541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x14ac:dyDescent="0.2">
      <c r="A341" s="3"/>
      <c r="B341" s="4"/>
      <c r="C341" s="190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AE341">
        <v>15</v>
      </c>
      <c r="AF341">
        <v>21</v>
      </c>
      <c r="AG341" t="s">
        <v>118</v>
      </c>
    </row>
    <row r="342" spans="1:60" x14ac:dyDescent="0.2">
      <c r="A342" s="152"/>
      <c r="B342" s="153" t="s">
        <v>31</v>
      </c>
      <c r="C342" s="191"/>
      <c r="D342" s="154"/>
      <c r="E342" s="155"/>
      <c r="F342" s="155"/>
      <c r="G342" s="183">
        <f>G8+G13+G44+G57+G67+G98+G100+G108+G110+G116+G124+G151+G155+G167+G193+G209+G245+G272+G285+G297+G301+G330+G333</f>
        <v>0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AE342">
        <f>SUMIF(L7:L340,AE341,G7:G340)</f>
        <v>0</v>
      </c>
      <c r="AF342">
        <f>SUMIF(L7:L340,AF341,G7:G340)</f>
        <v>0</v>
      </c>
      <c r="AG342" t="s">
        <v>553</v>
      </c>
    </row>
    <row r="343" spans="1:60" x14ac:dyDescent="0.2">
      <c r="A343" s="3"/>
      <c r="B343" s="4"/>
      <c r="C343" s="190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60" x14ac:dyDescent="0.2">
      <c r="A344" s="3"/>
      <c r="B344" s="4"/>
      <c r="C344" s="190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60" x14ac:dyDescent="0.2">
      <c r="A345" s="257" t="s">
        <v>554</v>
      </c>
      <c r="B345" s="257"/>
      <c r="C345" s="258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60" x14ac:dyDescent="0.2">
      <c r="A346" s="259"/>
      <c r="B346" s="260"/>
      <c r="C346" s="261"/>
      <c r="D346" s="260"/>
      <c r="E346" s="260"/>
      <c r="F346" s="260"/>
      <c r="G346" s="26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AG346" t="s">
        <v>555</v>
      </c>
    </row>
    <row r="347" spans="1:60" x14ac:dyDescent="0.2">
      <c r="A347" s="263"/>
      <c r="B347" s="264"/>
      <c r="C347" s="265"/>
      <c r="D347" s="264"/>
      <c r="E347" s="264"/>
      <c r="F347" s="264"/>
      <c r="G347" s="26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60" x14ac:dyDescent="0.2">
      <c r="A348" s="263"/>
      <c r="B348" s="264"/>
      <c r="C348" s="265"/>
      <c r="D348" s="264"/>
      <c r="E348" s="264"/>
      <c r="F348" s="264"/>
      <c r="G348" s="26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60" x14ac:dyDescent="0.2">
      <c r="A349" s="263"/>
      <c r="B349" s="264"/>
      <c r="C349" s="265"/>
      <c r="D349" s="264"/>
      <c r="E349" s="264"/>
      <c r="F349" s="264"/>
      <c r="G349" s="26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60" x14ac:dyDescent="0.2">
      <c r="A350" s="267"/>
      <c r="B350" s="268"/>
      <c r="C350" s="269"/>
      <c r="D350" s="268"/>
      <c r="E350" s="268"/>
      <c r="F350" s="268"/>
      <c r="G350" s="270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60" x14ac:dyDescent="0.2">
      <c r="A351" s="3"/>
      <c r="B351" s="4"/>
      <c r="C351" s="190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60" x14ac:dyDescent="0.2">
      <c r="C352" s="192"/>
      <c r="D352" s="10"/>
      <c r="AG352" t="s">
        <v>556</v>
      </c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6:G350"/>
    <mergeCell ref="A1:G1"/>
    <mergeCell ref="C2:G2"/>
    <mergeCell ref="C3:G3"/>
    <mergeCell ref="C4:G4"/>
    <mergeCell ref="A345:C3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88" sqref="AA188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106</v>
      </c>
    </row>
    <row r="2" spans="1:60" ht="25.15" customHeight="1" x14ac:dyDescent="0.2">
      <c r="A2" s="141" t="s">
        <v>8</v>
      </c>
      <c r="B2" s="49"/>
      <c r="C2" s="251" t="s">
        <v>677</v>
      </c>
      <c r="D2" s="252"/>
      <c r="E2" s="252"/>
      <c r="F2" s="252"/>
      <c r="G2" s="253"/>
      <c r="AG2" t="s">
        <v>107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107</v>
      </c>
      <c r="AG3" t="s">
        <v>108</v>
      </c>
    </row>
    <row r="4" spans="1:60" ht="25.15" customHeight="1" x14ac:dyDescent="0.2">
      <c r="A4" s="142" t="s">
        <v>10</v>
      </c>
      <c r="B4" s="143"/>
      <c r="C4" s="254" t="s">
        <v>47</v>
      </c>
      <c r="D4" s="255"/>
      <c r="E4" s="255"/>
      <c r="F4" s="255"/>
      <c r="G4" s="256"/>
      <c r="AG4" t="s">
        <v>109</v>
      </c>
    </row>
    <row r="5" spans="1:60" x14ac:dyDescent="0.2">
      <c r="D5" s="10"/>
    </row>
    <row r="6" spans="1:60" ht="38.25" x14ac:dyDescent="0.2">
      <c r="A6" s="145" t="s">
        <v>110</v>
      </c>
      <c r="B6" s="147" t="s">
        <v>111</v>
      </c>
      <c r="C6" s="147" t="s">
        <v>112</v>
      </c>
      <c r="D6" s="146" t="s">
        <v>113</v>
      </c>
      <c r="E6" s="145" t="s">
        <v>114</v>
      </c>
      <c r="F6" s="144" t="s">
        <v>115</v>
      </c>
      <c r="G6" s="145" t="s">
        <v>31</v>
      </c>
      <c r="H6" s="148" t="s">
        <v>32</v>
      </c>
      <c r="I6" s="148" t="s">
        <v>116</v>
      </c>
      <c r="J6" s="148" t="s">
        <v>33</v>
      </c>
      <c r="K6" s="148" t="s">
        <v>117</v>
      </c>
      <c r="L6" s="148" t="s">
        <v>118</v>
      </c>
      <c r="M6" s="148" t="s">
        <v>119</v>
      </c>
      <c r="N6" s="148" t="s">
        <v>120</v>
      </c>
      <c r="O6" s="148" t="s">
        <v>121</v>
      </c>
      <c r="P6" s="148" t="s">
        <v>122</v>
      </c>
      <c r="Q6" s="148" t="s">
        <v>123</v>
      </c>
      <c r="R6" s="148" t="s">
        <v>124</v>
      </c>
      <c r="S6" s="148" t="s">
        <v>125</v>
      </c>
      <c r="T6" s="148" t="s">
        <v>126</v>
      </c>
      <c r="U6" s="148" t="s">
        <v>127</v>
      </c>
      <c r="V6" s="148" t="s">
        <v>128</v>
      </c>
      <c r="W6" s="148" t="s">
        <v>129</v>
      </c>
      <c r="X6" s="148" t="s">
        <v>130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131</v>
      </c>
      <c r="B8" s="166" t="s">
        <v>57</v>
      </c>
      <c r="C8" s="184" t="s">
        <v>58</v>
      </c>
      <c r="D8" s="167"/>
      <c r="E8" s="168"/>
      <c r="F8" s="169"/>
      <c r="G8" s="170">
        <f>SUMIF(AG9:AG30,"&lt;&gt;NOR",G9:G30)</f>
        <v>0</v>
      </c>
      <c r="H8" s="164"/>
      <c r="I8" s="164">
        <f>SUM(I9:I30)</f>
        <v>1035.97</v>
      </c>
      <c r="J8" s="164"/>
      <c r="K8" s="164">
        <f>SUM(K9:K30)</f>
        <v>8725.7800000000007</v>
      </c>
      <c r="L8" s="164"/>
      <c r="M8" s="164">
        <f>SUM(M9:M30)</f>
        <v>0</v>
      </c>
      <c r="N8" s="164"/>
      <c r="O8" s="164">
        <f>SUM(O9:O30)</f>
        <v>0.57000000000000006</v>
      </c>
      <c r="P8" s="164"/>
      <c r="Q8" s="164">
        <f>SUM(Q9:Q30)</f>
        <v>0</v>
      </c>
      <c r="R8" s="164"/>
      <c r="S8" s="164"/>
      <c r="T8" s="164"/>
      <c r="U8" s="164"/>
      <c r="V8" s="164">
        <f>SUM(V9:V30)</f>
        <v>17.459999999999997</v>
      </c>
      <c r="W8" s="164"/>
      <c r="X8" s="164"/>
      <c r="AG8" t="s">
        <v>132</v>
      </c>
    </row>
    <row r="9" spans="1:60" outlineLevel="1" x14ac:dyDescent="0.2">
      <c r="A9" s="171">
        <v>1</v>
      </c>
      <c r="B9" s="172" t="s">
        <v>149</v>
      </c>
      <c r="C9" s="186" t="s">
        <v>150</v>
      </c>
      <c r="D9" s="173" t="s">
        <v>141</v>
      </c>
      <c r="E9" s="174">
        <v>5.4</v>
      </c>
      <c r="F9" s="175"/>
      <c r="G9" s="176">
        <f>ROUND(E9*F9,2)</f>
        <v>0</v>
      </c>
      <c r="H9" s="159">
        <v>13.56</v>
      </c>
      <c r="I9" s="158">
        <f>ROUND(E9*H9,2)</f>
        <v>73.22</v>
      </c>
      <c r="J9" s="159">
        <v>33.04</v>
      </c>
      <c r="K9" s="158">
        <f>ROUND(E9*J9,2)</f>
        <v>178.42</v>
      </c>
      <c r="L9" s="158">
        <v>15</v>
      </c>
      <c r="M9" s="158">
        <f>G9*(1+L9/100)</f>
        <v>0</v>
      </c>
      <c r="N9" s="158">
        <v>4.0000000000000003E-5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136</v>
      </c>
      <c r="T9" s="158" t="s">
        <v>151</v>
      </c>
      <c r="U9" s="158">
        <v>7.8E-2</v>
      </c>
      <c r="V9" s="158">
        <f>ROUND(E9*U9,2)</f>
        <v>0.42</v>
      </c>
      <c r="W9" s="158"/>
      <c r="X9" s="158" t="s">
        <v>137</v>
      </c>
      <c r="Y9" s="149"/>
      <c r="Z9" s="149"/>
      <c r="AA9" s="149"/>
      <c r="AB9" s="149"/>
      <c r="AC9" s="149"/>
      <c r="AD9" s="149"/>
      <c r="AE9" s="149"/>
      <c r="AF9" s="149"/>
      <c r="AG9" s="149" t="s">
        <v>138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7" t="s">
        <v>557</v>
      </c>
      <c r="D10" s="160"/>
      <c r="E10" s="161">
        <v>5.4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143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1">
        <v>2</v>
      </c>
      <c r="B11" s="172" t="s">
        <v>154</v>
      </c>
      <c r="C11" s="186" t="s">
        <v>155</v>
      </c>
      <c r="D11" s="173" t="s">
        <v>141</v>
      </c>
      <c r="E11" s="174">
        <v>28.14</v>
      </c>
      <c r="F11" s="175"/>
      <c r="G11" s="176">
        <f>ROUND(E11*F11,2)</f>
        <v>0</v>
      </c>
      <c r="H11" s="159">
        <v>16.05</v>
      </c>
      <c r="I11" s="158">
        <f>ROUND(E11*H11,2)</f>
        <v>451.65</v>
      </c>
      <c r="J11" s="159">
        <v>96.45</v>
      </c>
      <c r="K11" s="158">
        <f>ROUND(E11*J11,2)</f>
        <v>2714.1</v>
      </c>
      <c r="L11" s="158">
        <v>15</v>
      </c>
      <c r="M11" s="158">
        <f>G11*(1+L11/100)</f>
        <v>0</v>
      </c>
      <c r="N11" s="158">
        <v>6.0899999999999999E-3</v>
      </c>
      <c r="O11" s="158">
        <f>ROUND(E11*N11,2)</f>
        <v>0.17</v>
      </c>
      <c r="P11" s="158">
        <v>0</v>
      </c>
      <c r="Q11" s="158">
        <f>ROUND(E11*P11,2)</f>
        <v>0</v>
      </c>
      <c r="R11" s="158"/>
      <c r="S11" s="158" t="s">
        <v>136</v>
      </c>
      <c r="T11" s="158" t="s">
        <v>136</v>
      </c>
      <c r="U11" s="158">
        <v>0.19273999999999999</v>
      </c>
      <c r="V11" s="158">
        <f>ROUND(E11*U11,2)</f>
        <v>5.42</v>
      </c>
      <c r="W11" s="158"/>
      <c r="X11" s="158" t="s">
        <v>137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138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7" t="s">
        <v>558</v>
      </c>
      <c r="D12" s="160"/>
      <c r="E12" s="161">
        <v>3.64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143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7" t="s">
        <v>559</v>
      </c>
      <c r="D13" s="160"/>
      <c r="E13" s="161">
        <v>4.2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143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7" t="s">
        <v>560</v>
      </c>
      <c r="D14" s="160"/>
      <c r="E14" s="161">
        <v>20.3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143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1">
        <v>3</v>
      </c>
      <c r="B15" s="172" t="s">
        <v>561</v>
      </c>
      <c r="C15" s="186" t="s">
        <v>562</v>
      </c>
      <c r="D15" s="173" t="s">
        <v>135</v>
      </c>
      <c r="E15" s="174">
        <v>1</v>
      </c>
      <c r="F15" s="175"/>
      <c r="G15" s="176">
        <f>ROUND(E15*F15,2)</f>
        <v>0</v>
      </c>
      <c r="H15" s="159">
        <v>79.94</v>
      </c>
      <c r="I15" s="158">
        <f>ROUND(E15*H15,2)</f>
        <v>79.94</v>
      </c>
      <c r="J15" s="159">
        <v>442.06</v>
      </c>
      <c r="K15" s="158">
        <f>ROUND(E15*J15,2)</f>
        <v>442.06</v>
      </c>
      <c r="L15" s="158">
        <v>15</v>
      </c>
      <c r="M15" s="158">
        <f>G15*(1+L15/100)</f>
        <v>0</v>
      </c>
      <c r="N15" s="158">
        <v>4.3049999999999998E-2</v>
      </c>
      <c r="O15" s="158">
        <f>ROUND(E15*N15,2)</f>
        <v>0.04</v>
      </c>
      <c r="P15" s="158">
        <v>0</v>
      </c>
      <c r="Q15" s="158">
        <f>ROUND(E15*P15,2)</f>
        <v>0</v>
      </c>
      <c r="R15" s="158"/>
      <c r="S15" s="158" t="s">
        <v>136</v>
      </c>
      <c r="T15" s="158" t="s">
        <v>136</v>
      </c>
      <c r="U15" s="158">
        <v>0.87802999999999998</v>
      </c>
      <c r="V15" s="158">
        <f>ROUND(E15*U15,2)</f>
        <v>0.88</v>
      </c>
      <c r="W15" s="158"/>
      <c r="X15" s="158" t="s">
        <v>137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138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7" t="s">
        <v>563</v>
      </c>
      <c r="D16" s="160"/>
      <c r="E16" s="161">
        <v>1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143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1">
        <v>4</v>
      </c>
      <c r="B17" s="172" t="s">
        <v>564</v>
      </c>
      <c r="C17" s="186" t="s">
        <v>565</v>
      </c>
      <c r="D17" s="173" t="s">
        <v>201</v>
      </c>
      <c r="E17" s="174">
        <v>4.8</v>
      </c>
      <c r="F17" s="175"/>
      <c r="G17" s="176">
        <f>ROUND(E17*F17,2)</f>
        <v>0</v>
      </c>
      <c r="H17" s="159">
        <v>10.52</v>
      </c>
      <c r="I17" s="158">
        <f>ROUND(E17*H17,2)</f>
        <v>50.5</v>
      </c>
      <c r="J17" s="159">
        <v>80.28</v>
      </c>
      <c r="K17" s="158">
        <f>ROUND(E17*J17,2)</f>
        <v>385.34</v>
      </c>
      <c r="L17" s="158">
        <v>15</v>
      </c>
      <c r="M17" s="158">
        <f>G17*(1+L17/100)</f>
        <v>0</v>
      </c>
      <c r="N17" s="158">
        <v>2.3800000000000002E-3</v>
      </c>
      <c r="O17" s="158">
        <f>ROUND(E17*N17,2)</f>
        <v>0.01</v>
      </c>
      <c r="P17" s="158">
        <v>0</v>
      </c>
      <c r="Q17" s="158">
        <f>ROUND(E17*P17,2)</f>
        <v>0</v>
      </c>
      <c r="R17" s="158"/>
      <c r="S17" s="158" t="s">
        <v>136</v>
      </c>
      <c r="T17" s="158" t="s">
        <v>136</v>
      </c>
      <c r="U17" s="158">
        <v>0.18232999999999999</v>
      </c>
      <c r="V17" s="158">
        <f>ROUND(E17*U17,2)</f>
        <v>0.88</v>
      </c>
      <c r="W17" s="158"/>
      <c r="X17" s="158" t="s">
        <v>137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138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7" t="s">
        <v>566</v>
      </c>
      <c r="D18" s="160"/>
      <c r="E18" s="161">
        <v>4.8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143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1">
        <v>5</v>
      </c>
      <c r="B19" s="172" t="s">
        <v>567</v>
      </c>
      <c r="C19" s="186" t="s">
        <v>568</v>
      </c>
      <c r="D19" s="173" t="s">
        <v>141</v>
      </c>
      <c r="E19" s="174">
        <v>75.760000000000005</v>
      </c>
      <c r="F19" s="175"/>
      <c r="G19" s="176">
        <f>ROUND(E19*F19,2)</f>
        <v>0</v>
      </c>
      <c r="H19" s="159">
        <v>3.24</v>
      </c>
      <c r="I19" s="158">
        <f>ROUND(E19*H19,2)</f>
        <v>245.46</v>
      </c>
      <c r="J19" s="159">
        <v>55.76</v>
      </c>
      <c r="K19" s="158">
        <f>ROUND(E19*J19,2)</f>
        <v>4224.38</v>
      </c>
      <c r="L19" s="158">
        <v>15</v>
      </c>
      <c r="M19" s="158">
        <f>G19*(1+L19/100)</f>
        <v>0</v>
      </c>
      <c r="N19" s="158">
        <v>3.2799999999999999E-3</v>
      </c>
      <c r="O19" s="158">
        <f>ROUND(E19*N19,2)</f>
        <v>0.25</v>
      </c>
      <c r="P19" s="158">
        <v>0</v>
      </c>
      <c r="Q19" s="158">
        <f>ROUND(E19*P19,2)</f>
        <v>0</v>
      </c>
      <c r="R19" s="158"/>
      <c r="S19" s="158" t="s">
        <v>136</v>
      </c>
      <c r="T19" s="158" t="s">
        <v>136</v>
      </c>
      <c r="U19" s="158">
        <v>0.10872</v>
      </c>
      <c r="V19" s="158">
        <f>ROUND(E19*U19,2)</f>
        <v>8.24</v>
      </c>
      <c r="W19" s="158"/>
      <c r="X19" s="158" t="s">
        <v>137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138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7" t="s">
        <v>569</v>
      </c>
      <c r="D20" s="160"/>
      <c r="E20" s="161">
        <v>21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143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171</v>
      </c>
      <c r="D21" s="160"/>
      <c r="E21" s="161">
        <v>-3.2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7" t="s">
        <v>431</v>
      </c>
      <c r="D22" s="160"/>
      <c r="E22" s="161">
        <v>-1.4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143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7" t="s">
        <v>570</v>
      </c>
      <c r="D23" s="160"/>
      <c r="E23" s="161">
        <v>10.56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143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7" t="s">
        <v>571</v>
      </c>
      <c r="D24" s="160"/>
      <c r="E24" s="161">
        <v>55.8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143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7" t="s">
        <v>177</v>
      </c>
      <c r="D25" s="160"/>
      <c r="E25" s="161">
        <v>-1.6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7" t="s">
        <v>572</v>
      </c>
      <c r="D26" s="160"/>
      <c r="E26" s="161">
        <v>-5.4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143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1">
        <v>6</v>
      </c>
      <c r="B27" s="172" t="s">
        <v>179</v>
      </c>
      <c r="C27" s="186" t="s">
        <v>180</v>
      </c>
      <c r="D27" s="173" t="s">
        <v>141</v>
      </c>
      <c r="E27" s="174">
        <v>0.3</v>
      </c>
      <c r="F27" s="175"/>
      <c r="G27" s="176">
        <f>ROUND(E27*F27,2)</f>
        <v>0</v>
      </c>
      <c r="H27" s="159">
        <v>147.57</v>
      </c>
      <c r="I27" s="158">
        <f>ROUND(E27*H27,2)</f>
        <v>44.27</v>
      </c>
      <c r="J27" s="159">
        <v>898.43</v>
      </c>
      <c r="K27" s="158">
        <f>ROUND(E27*J27,2)</f>
        <v>269.52999999999997</v>
      </c>
      <c r="L27" s="158">
        <v>15</v>
      </c>
      <c r="M27" s="158">
        <f>G27*(1+L27/100)</f>
        <v>0</v>
      </c>
      <c r="N27" s="158">
        <v>5.8500000000000003E-2</v>
      </c>
      <c r="O27" s="158">
        <f>ROUND(E27*N27,2)</f>
        <v>0.02</v>
      </c>
      <c r="P27" s="158">
        <v>0</v>
      </c>
      <c r="Q27" s="158">
        <f>ROUND(E27*P27,2)</f>
        <v>0</v>
      </c>
      <c r="R27" s="158"/>
      <c r="S27" s="158" t="s">
        <v>136</v>
      </c>
      <c r="T27" s="158" t="s">
        <v>151</v>
      </c>
      <c r="U27" s="158">
        <v>1.86904</v>
      </c>
      <c r="V27" s="158">
        <f>ROUND(E27*U27,2)</f>
        <v>0.56000000000000005</v>
      </c>
      <c r="W27" s="158"/>
      <c r="X27" s="158" t="s">
        <v>137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138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7" t="s">
        <v>181</v>
      </c>
      <c r="D28" s="160"/>
      <c r="E28" s="161">
        <v>0.3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143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1">
        <v>7</v>
      </c>
      <c r="B29" s="172" t="s">
        <v>573</v>
      </c>
      <c r="C29" s="186" t="s">
        <v>574</v>
      </c>
      <c r="D29" s="173" t="s">
        <v>141</v>
      </c>
      <c r="E29" s="174">
        <v>1.75</v>
      </c>
      <c r="F29" s="175"/>
      <c r="G29" s="176">
        <f>ROUND(E29*F29,2)</f>
        <v>0</v>
      </c>
      <c r="H29" s="159">
        <v>51.96</v>
      </c>
      <c r="I29" s="158">
        <f>ROUND(E29*H29,2)</f>
        <v>90.93</v>
      </c>
      <c r="J29" s="159">
        <v>292.54000000000002</v>
      </c>
      <c r="K29" s="158">
        <f>ROUND(E29*J29,2)</f>
        <v>511.95</v>
      </c>
      <c r="L29" s="158">
        <v>15</v>
      </c>
      <c r="M29" s="158">
        <f>G29*(1+L29/100)</f>
        <v>0</v>
      </c>
      <c r="N29" s="158">
        <v>4.5580000000000002E-2</v>
      </c>
      <c r="O29" s="158">
        <f>ROUND(E29*N29,2)</f>
        <v>0.08</v>
      </c>
      <c r="P29" s="158">
        <v>0</v>
      </c>
      <c r="Q29" s="158">
        <f>ROUND(E29*P29,2)</f>
        <v>0</v>
      </c>
      <c r="R29" s="158"/>
      <c r="S29" s="158" t="s">
        <v>136</v>
      </c>
      <c r="T29" s="158" t="s">
        <v>136</v>
      </c>
      <c r="U29" s="158">
        <v>0.60799999999999998</v>
      </c>
      <c r="V29" s="158">
        <f>ROUND(E29*U29,2)</f>
        <v>1.06</v>
      </c>
      <c r="W29" s="158"/>
      <c r="X29" s="158" t="s">
        <v>137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138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7" t="s">
        <v>575</v>
      </c>
      <c r="D30" s="160"/>
      <c r="E30" s="161">
        <v>1.75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143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5.5" x14ac:dyDescent="0.2">
      <c r="A31" s="165" t="s">
        <v>131</v>
      </c>
      <c r="B31" s="166" t="s">
        <v>61</v>
      </c>
      <c r="C31" s="184" t="s">
        <v>62</v>
      </c>
      <c r="D31" s="167"/>
      <c r="E31" s="168"/>
      <c r="F31" s="169"/>
      <c r="G31" s="170">
        <f>SUMIF(AG32:AG37,"&lt;&gt;NOR",G32:G37)</f>
        <v>0</v>
      </c>
      <c r="H31" s="164"/>
      <c r="I31" s="164">
        <f>SUM(I32:I37)</f>
        <v>48.85</v>
      </c>
      <c r="J31" s="164"/>
      <c r="K31" s="164">
        <f>SUM(K32:K37)</f>
        <v>3709.9399999999996</v>
      </c>
      <c r="L31" s="164"/>
      <c r="M31" s="164">
        <f>SUM(M32:M37)</f>
        <v>0</v>
      </c>
      <c r="N31" s="164"/>
      <c r="O31" s="164">
        <f>SUM(O32:O37)</f>
        <v>0</v>
      </c>
      <c r="P31" s="164"/>
      <c r="Q31" s="164">
        <f>SUM(Q32:Q37)</f>
        <v>0</v>
      </c>
      <c r="R31" s="164"/>
      <c r="S31" s="164"/>
      <c r="T31" s="164"/>
      <c r="U31" s="164"/>
      <c r="V31" s="164">
        <f>SUM(V32:V37)</f>
        <v>9.3699999999999992</v>
      </c>
      <c r="W31" s="164"/>
      <c r="X31" s="164"/>
      <c r="AG31" t="s">
        <v>132</v>
      </c>
    </row>
    <row r="32" spans="1:60" outlineLevel="1" x14ac:dyDescent="0.2">
      <c r="A32" s="171">
        <v>8</v>
      </c>
      <c r="B32" s="172" t="s">
        <v>193</v>
      </c>
      <c r="C32" s="186" t="s">
        <v>194</v>
      </c>
      <c r="D32" s="173" t="s">
        <v>141</v>
      </c>
      <c r="E32" s="174">
        <v>28.14</v>
      </c>
      <c r="F32" s="175"/>
      <c r="G32" s="176">
        <f>ROUND(E32*F32,2)</f>
        <v>0</v>
      </c>
      <c r="H32" s="159">
        <v>1.54</v>
      </c>
      <c r="I32" s="158">
        <f>ROUND(E32*H32,2)</f>
        <v>43.34</v>
      </c>
      <c r="J32" s="159">
        <v>121.96</v>
      </c>
      <c r="K32" s="158">
        <f>ROUND(E32*J32,2)</f>
        <v>3431.95</v>
      </c>
      <c r="L32" s="158">
        <v>15</v>
      </c>
      <c r="M32" s="158">
        <f>G32*(1+L32/100)</f>
        <v>0</v>
      </c>
      <c r="N32" s="158">
        <v>4.0000000000000003E-5</v>
      </c>
      <c r="O32" s="158">
        <f>ROUND(E32*N32,2)</f>
        <v>0</v>
      </c>
      <c r="P32" s="158">
        <v>0</v>
      </c>
      <c r="Q32" s="158">
        <f>ROUND(E32*P32,2)</f>
        <v>0</v>
      </c>
      <c r="R32" s="158"/>
      <c r="S32" s="158" t="s">
        <v>136</v>
      </c>
      <c r="T32" s="158" t="s">
        <v>136</v>
      </c>
      <c r="U32" s="158">
        <v>0.308</v>
      </c>
      <c r="V32" s="158">
        <f>ROUND(E32*U32,2)</f>
        <v>8.67</v>
      </c>
      <c r="W32" s="158"/>
      <c r="X32" s="158" t="s">
        <v>137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138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7" t="s">
        <v>558</v>
      </c>
      <c r="D33" s="160"/>
      <c r="E33" s="161">
        <v>3.64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143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7" t="s">
        <v>559</v>
      </c>
      <c r="D34" s="160"/>
      <c r="E34" s="161">
        <v>4.2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560</v>
      </c>
      <c r="D35" s="160"/>
      <c r="E35" s="161">
        <v>20.3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143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1">
        <v>9</v>
      </c>
      <c r="B36" s="172" t="s">
        <v>195</v>
      </c>
      <c r="C36" s="186" t="s">
        <v>196</v>
      </c>
      <c r="D36" s="173" t="s">
        <v>141</v>
      </c>
      <c r="E36" s="174">
        <v>5.4</v>
      </c>
      <c r="F36" s="175"/>
      <c r="G36" s="176">
        <f>ROUND(E36*F36,2)</f>
        <v>0</v>
      </c>
      <c r="H36" s="159">
        <v>1.02</v>
      </c>
      <c r="I36" s="158">
        <f>ROUND(E36*H36,2)</f>
        <v>5.51</v>
      </c>
      <c r="J36" s="159">
        <v>51.48</v>
      </c>
      <c r="K36" s="158">
        <f>ROUND(E36*J36,2)</f>
        <v>277.99</v>
      </c>
      <c r="L36" s="158">
        <v>15</v>
      </c>
      <c r="M36" s="158">
        <f>G36*(1+L36/100)</f>
        <v>0</v>
      </c>
      <c r="N36" s="158">
        <v>1.0000000000000001E-5</v>
      </c>
      <c r="O36" s="158">
        <f>ROUND(E36*N36,2)</f>
        <v>0</v>
      </c>
      <c r="P36" s="158">
        <v>0</v>
      </c>
      <c r="Q36" s="158">
        <f>ROUND(E36*P36,2)</f>
        <v>0</v>
      </c>
      <c r="R36" s="158"/>
      <c r="S36" s="158" t="s">
        <v>136</v>
      </c>
      <c r="T36" s="158" t="s">
        <v>136</v>
      </c>
      <c r="U36" s="158">
        <v>0.13</v>
      </c>
      <c r="V36" s="158">
        <f>ROUND(E36*U36,2)</f>
        <v>0.7</v>
      </c>
      <c r="W36" s="158"/>
      <c r="X36" s="158" t="s">
        <v>137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7" t="s">
        <v>557</v>
      </c>
      <c r="D37" s="160"/>
      <c r="E37" s="161">
        <v>5.4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143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5" t="s">
        <v>131</v>
      </c>
      <c r="B38" s="166" t="s">
        <v>63</v>
      </c>
      <c r="C38" s="184" t="s">
        <v>64</v>
      </c>
      <c r="D38" s="167"/>
      <c r="E38" s="168"/>
      <c r="F38" s="169"/>
      <c r="G38" s="170">
        <f>SUMIF(AG39:AG55,"&lt;&gt;NOR",G39:G55)</f>
        <v>0</v>
      </c>
      <c r="H38" s="164"/>
      <c r="I38" s="164">
        <f>SUM(I39:I55)</f>
        <v>130.39999999999998</v>
      </c>
      <c r="J38" s="164"/>
      <c r="K38" s="164">
        <f>SUM(K39:K55)</f>
        <v>1455.71</v>
      </c>
      <c r="L38" s="164"/>
      <c r="M38" s="164">
        <f>SUM(M39:M55)</f>
        <v>0</v>
      </c>
      <c r="N38" s="164"/>
      <c r="O38" s="164">
        <f>SUM(O39:O55)</f>
        <v>0</v>
      </c>
      <c r="P38" s="164"/>
      <c r="Q38" s="164">
        <f>SUM(Q39:Q55)</f>
        <v>0.36000000000000004</v>
      </c>
      <c r="R38" s="164"/>
      <c r="S38" s="164"/>
      <c r="T38" s="164"/>
      <c r="U38" s="164"/>
      <c r="V38" s="164">
        <f>SUM(V39:V55)</f>
        <v>4.05</v>
      </c>
      <c r="W38" s="164"/>
      <c r="X38" s="164"/>
      <c r="AG38" t="s">
        <v>132</v>
      </c>
    </row>
    <row r="39" spans="1:60" outlineLevel="1" x14ac:dyDescent="0.2">
      <c r="A39" s="177">
        <v>10</v>
      </c>
      <c r="B39" s="178" t="s">
        <v>197</v>
      </c>
      <c r="C39" s="185" t="s">
        <v>198</v>
      </c>
      <c r="D39" s="179" t="s">
        <v>135</v>
      </c>
      <c r="E39" s="180">
        <v>2</v>
      </c>
      <c r="F39" s="181"/>
      <c r="G39" s="182">
        <f>ROUND(E39*F39,2)</f>
        <v>0</v>
      </c>
      <c r="H39" s="159">
        <v>0</v>
      </c>
      <c r="I39" s="158">
        <f>ROUND(E39*H39,2)</f>
        <v>0</v>
      </c>
      <c r="J39" s="159">
        <v>17.600000000000001</v>
      </c>
      <c r="K39" s="158">
        <f>ROUND(E39*J39,2)</f>
        <v>35.200000000000003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136</v>
      </c>
      <c r="T39" s="158" t="s">
        <v>136</v>
      </c>
      <c r="U39" s="158">
        <v>0.05</v>
      </c>
      <c r="V39" s="158">
        <f>ROUND(E39*U39,2)</f>
        <v>0.1</v>
      </c>
      <c r="W39" s="158"/>
      <c r="X39" s="158" t="s">
        <v>137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138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7">
        <v>11</v>
      </c>
      <c r="B40" s="178" t="s">
        <v>204</v>
      </c>
      <c r="C40" s="185" t="s">
        <v>205</v>
      </c>
      <c r="D40" s="179" t="s">
        <v>201</v>
      </c>
      <c r="E40" s="180">
        <v>5</v>
      </c>
      <c r="F40" s="181"/>
      <c r="G40" s="182">
        <f>ROUND(E40*F40,2)</f>
        <v>0</v>
      </c>
      <c r="H40" s="159">
        <v>13.02</v>
      </c>
      <c r="I40" s="158">
        <f>ROUND(E40*H40,2)</f>
        <v>65.099999999999994</v>
      </c>
      <c r="J40" s="159">
        <v>97.48</v>
      </c>
      <c r="K40" s="158">
        <f>ROUND(E40*J40,2)</f>
        <v>487.4</v>
      </c>
      <c r="L40" s="158">
        <v>15</v>
      </c>
      <c r="M40" s="158">
        <f>G40*(1+L40/100)</f>
        <v>0</v>
      </c>
      <c r="N40" s="158">
        <v>0</v>
      </c>
      <c r="O40" s="158">
        <f>ROUND(E40*N40,2)</f>
        <v>0</v>
      </c>
      <c r="P40" s="158">
        <v>2.16E-3</v>
      </c>
      <c r="Q40" s="158">
        <f>ROUND(E40*P40,2)</f>
        <v>0.01</v>
      </c>
      <c r="R40" s="158"/>
      <c r="S40" s="158" t="s">
        <v>136</v>
      </c>
      <c r="T40" s="158" t="s">
        <v>151</v>
      </c>
      <c r="U40" s="158">
        <v>0.26500000000000001</v>
      </c>
      <c r="V40" s="158">
        <f>ROUND(E40*U40,2)</f>
        <v>1.33</v>
      </c>
      <c r="W40" s="158"/>
      <c r="X40" s="158" t="s">
        <v>137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138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7">
        <v>12</v>
      </c>
      <c r="B41" s="178" t="s">
        <v>206</v>
      </c>
      <c r="C41" s="185" t="s">
        <v>207</v>
      </c>
      <c r="D41" s="179" t="s">
        <v>201</v>
      </c>
      <c r="E41" s="180">
        <v>5</v>
      </c>
      <c r="F41" s="181"/>
      <c r="G41" s="182">
        <f>ROUND(E41*F41,2)</f>
        <v>0</v>
      </c>
      <c r="H41" s="159">
        <v>13.06</v>
      </c>
      <c r="I41" s="158">
        <f>ROUND(E41*H41,2)</f>
        <v>65.3</v>
      </c>
      <c r="J41" s="159">
        <v>42.54</v>
      </c>
      <c r="K41" s="158">
        <f>ROUND(E41*J41,2)</f>
        <v>212.7</v>
      </c>
      <c r="L41" s="158">
        <v>15</v>
      </c>
      <c r="M41" s="158">
        <f>G41*(1+L41/100)</f>
        <v>0</v>
      </c>
      <c r="N41" s="158">
        <v>4.8999999999999998E-4</v>
      </c>
      <c r="O41" s="158">
        <f>ROUND(E41*N41,2)</f>
        <v>0</v>
      </c>
      <c r="P41" s="158">
        <v>1E-3</v>
      </c>
      <c r="Q41" s="158">
        <f>ROUND(E41*P41,2)</f>
        <v>0.01</v>
      </c>
      <c r="R41" s="158"/>
      <c r="S41" s="158" t="s">
        <v>136</v>
      </c>
      <c r="T41" s="158" t="s">
        <v>136</v>
      </c>
      <c r="U41" s="158">
        <v>0.111</v>
      </c>
      <c r="V41" s="158">
        <f>ROUND(E41*U41,2)</f>
        <v>0.56000000000000005</v>
      </c>
      <c r="W41" s="158"/>
      <c r="X41" s="158" t="s">
        <v>137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138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1">
        <v>13</v>
      </c>
      <c r="B42" s="172" t="s">
        <v>208</v>
      </c>
      <c r="C42" s="186" t="s">
        <v>209</v>
      </c>
      <c r="D42" s="173" t="s">
        <v>141</v>
      </c>
      <c r="E42" s="174">
        <v>28.14</v>
      </c>
      <c r="F42" s="175"/>
      <c r="G42" s="176">
        <f>ROUND(E42*F42,2)</f>
        <v>0</v>
      </c>
      <c r="H42" s="159">
        <v>0</v>
      </c>
      <c r="I42" s="158">
        <f>ROUND(E42*H42,2)</f>
        <v>0</v>
      </c>
      <c r="J42" s="159">
        <v>10.5</v>
      </c>
      <c r="K42" s="158">
        <f>ROUND(E42*J42,2)</f>
        <v>295.47000000000003</v>
      </c>
      <c r="L42" s="158">
        <v>15</v>
      </c>
      <c r="M42" s="158">
        <f>G42*(1+L42/100)</f>
        <v>0</v>
      </c>
      <c r="N42" s="158">
        <v>0</v>
      </c>
      <c r="O42" s="158">
        <f>ROUND(E42*N42,2)</f>
        <v>0</v>
      </c>
      <c r="P42" s="158">
        <v>4.0000000000000001E-3</v>
      </c>
      <c r="Q42" s="158">
        <f>ROUND(E42*P42,2)</f>
        <v>0.11</v>
      </c>
      <c r="R42" s="158"/>
      <c r="S42" s="158" t="s">
        <v>136</v>
      </c>
      <c r="T42" s="158" t="s">
        <v>136</v>
      </c>
      <c r="U42" s="158">
        <v>0.03</v>
      </c>
      <c r="V42" s="158">
        <f>ROUND(E42*U42,2)</f>
        <v>0.84</v>
      </c>
      <c r="W42" s="158"/>
      <c r="X42" s="158" t="s">
        <v>137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7" t="s">
        <v>558</v>
      </c>
      <c r="D43" s="160"/>
      <c r="E43" s="161">
        <v>3.64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143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7" t="s">
        <v>559</v>
      </c>
      <c r="D44" s="160"/>
      <c r="E44" s="161">
        <v>4.2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143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7" t="s">
        <v>560</v>
      </c>
      <c r="D45" s="160"/>
      <c r="E45" s="161">
        <v>20.3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143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1">
        <v>14</v>
      </c>
      <c r="B46" s="172" t="s">
        <v>576</v>
      </c>
      <c r="C46" s="186" t="s">
        <v>577</v>
      </c>
      <c r="D46" s="173" t="s">
        <v>141</v>
      </c>
      <c r="E46" s="174">
        <v>75.760000000000005</v>
      </c>
      <c r="F46" s="175"/>
      <c r="G46" s="176">
        <f>ROUND(E46*F46,2)</f>
        <v>0</v>
      </c>
      <c r="H46" s="159">
        <v>0</v>
      </c>
      <c r="I46" s="158">
        <f>ROUND(E46*H46,2)</f>
        <v>0</v>
      </c>
      <c r="J46" s="159">
        <v>3.5</v>
      </c>
      <c r="K46" s="158">
        <f>ROUND(E46*J46,2)</f>
        <v>265.16000000000003</v>
      </c>
      <c r="L46" s="158">
        <v>15</v>
      </c>
      <c r="M46" s="158">
        <f>G46*(1+L46/100)</f>
        <v>0</v>
      </c>
      <c r="N46" s="158">
        <v>0</v>
      </c>
      <c r="O46" s="158">
        <f>ROUND(E46*N46,2)</f>
        <v>0</v>
      </c>
      <c r="P46" s="158">
        <v>2E-3</v>
      </c>
      <c r="Q46" s="158">
        <f>ROUND(E46*P46,2)</f>
        <v>0.15</v>
      </c>
      <c r="R46" s="158"/>
      <c r="S46" s="158" t="s">
        <v>136</v>
      </c>
      <c r="T46" s="158" t="s">
        <v>136</v>
      </c>
      <c r="U46" s="158">
        <v>0.01</v>
      </c>
      <c r="V46" s="158">
        <f>ROUND(E46*U46,2)</f>
        <v>0.76</v>
      </c>
      <c r="W46" s="158"/>
      <c r="X46" s="158" t="s">
        <v>137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138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7" t="s">
        <v>569</v>
      </c>
      <c r="D47" s="160"/>
      <c r="E47" s="161">
        <v>21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143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7" t="s">
        <v>171</v>
      </c>
      <c r="D48" s="160"/>
      <c r="E48" s="161">
        <v>-3.2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143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7" t="s">
        <v>431</v>
      </c>
      <c r="D49" s="160"/>
      <c r="E49" s="161">
        <v>-1.4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143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7" t="s">
        <v>570</v>
      </c>
      <c r="D50" s="160"/>
      <c r="E50" s="161">
        <v>10.56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143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571</v>
      </c>
      <c r="D51" s="160"/>
      <c r="E51" s="161">
        <v>55.8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143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7" t="s">
        <v>177</v>
      </c>
      <c r="D52" s="160"/>
      <c r="E52" s="161">
        <v>-1.6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7" t="s">
        <v>572</v>
      </c>
      <c r="D53" s="160"/>
      <c r="E53" s="161">
        <v>-5.4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143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1">
        <v>15</v>
      </c>
      <c r="B54" s="172" t="s">
        <v>578</v>
      </c>
      <c r="C54" s="186" t="s">
        <v>579</v>
      </c>
      <c r="D54" s="173" t="s">
        <v>141</v>
      </c>
      <c r="E54" s="174">
        <v>1.75</v>
      </c>
      <c r="F54" s="175"/>
      <c r="G54" s="176">
        <f>ROUND(E54*F54,2)</f>
        <v>0</v>
      </c>
      <c r="H54" s="159">
        <v>0</v>
      </c>
      <c r="I54" s="158">
        <f>ROUND(E54*H54,2)</f>
        <v>0</v>
      </c>
      <c r="J54" s="159">
        <v>91.3</v>
      </c>
      <c r="K54" s="158">
        <f>ROUND(E54*J54,2)</f>
        <v>159.78</v>
      </c>
      <c r="L54" s="158">
        <v>15</v>
      </c>
      <c r="M54" s="158">
        <f>G54*(1+L54/100)</f>
        <v>0</v>
      </c>
      <c r="N54" s="158">
        <v>0</v>
      </c>
      <c r="O54" s="158">
        <f>ROUND(E54*N54,2)</f>
        <v>0</v>
      </c>
      <c r="P54" s="158">
        <v>4.5999999999999999E-2</v>
      </c>
      <c r="Q54" s="158">
        <f>ROUND(E54*P54,2)</f>
        <v>0.08</v>
      </c>
      <c r="R54" s="158"/>
      <c r="S54" s="158" t="s">
        <v>136</v>
      </c>
      <c r="T54" s="158" t="s">
        <v>136</v>
      </c>
      <c r="U54" s="158">
        <v>0.26</v>
      </c>
      <c r="V54" s="158">
        <f>ROUND(E54*U54,2)</f>
        <v>0.46</v>
      </c>
      <c r="W54" s="158"/>
      <c r="X54" s="158" t="s">
        <v>137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138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7" t="s">
        <v>575</v>
      </c>
      <c r="D55" s="160"/>
      <c r="E55" s="161">
        <v>1.75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143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5" t="s">
        <v>131</v>
      </c>
      <c r="B56" s="166" t="s">
        <v>65</v>
      </c>
      <c r="C56" s="184" t="s">
        <v>66</v>
      </c>
      <c r="D56" s="167"/>
      <c r="E56" s="168"/>
      <c r="F56" s="169"/>
      <c r="G56" s="170">
        <f>SUMIF(AG57:AG57,"&lt;&gt;NOR",G57:G57)</f>
        <v>0</v>
      </c>
      <c r="H56" s="164"/>
      <c r="I56" s="164">
        <f>SUM(I57:I57)</f>
        <v>0</v>
      </c>
      <c r="J56" s="164"/>
      <c r="K56" s="164">
        <f>SUM(K57:K57)</f>
        <v>509.32</v>
      </c>
      <c r="L56" s="164"/>
      <c r="M56" s="164">
        <f>SUM(M57:M57)</f>
        <v>0</v>
      </c>
      <c r="N56" s="164"/>
      <c r="O56" s="164">
        <f>SUM(O57:O57)</f>
        <v>0</v>
      </c>
      <c r="P56" s="164"/>
      <c r="Q56" s="164">
        <f>SUM(Q57:Q57)</f>
        <v>0</v>
      </c>
      <c r="R56" s="164"/>
      <c r="S56" s="164"/>
      <c r="T56" s="164"/>
      <c r="U56" s="164"/>
      <c r="V56" s="164">
        <f>SUM(V57:V57)</f>
        <v>1.21</v>
      </c>
      <c r="W56" s="164"/>
      <c r="X56" s="164"/>
      <c r="AG56" t="s">
        <v>132</v>
      </c>
    </row>
    <row r="57" spans="1:60" ht="22.5" outlineLevel="1" x14ac:dyDescent="0.2">
      <c r="A57" s="177">
        <v>16</v>
      </c>
      <c r="B57" s="178" t="s">
        <v>221</v>
      </c>
      <c r="C57" s="185" t="s">
        <v>222</v>
      </c>
      <c r="D57" s="179" t="s">
        <v>223</v>
      </c>
      <c r="E57" s="180">
        <v>0.57550000000000001</v>
      </c>
      <c r="F57" s="181"/>
      <c r="G57" s="182">
        <f>ROUND(E57*F57,2)</f>
        <v>0</v>
      </c>
      <c r="H57" s="159">
        <v>0</v>
      </c>
      <c r="I57" s="158">
        <f>ROUND(E57*H57,2)</f>
        <v>0</v>
      </c>
      <c r="J57" s="159">
        <v>885</v>
      </c>
      <c r="K57" s="158">
        <f>ROUND(E57*J57,2)</f>
        <v>509.32</v>
      </c>
      <c r="L57" s="158">
        <v>15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136</v>
      </c>
      <c r="T57" s="158" t="s">
        <v>136</v>
      </c>
      <c r="U57" s="158">
        <v>2.1</v>
      </c>
      <c r="V57" s="158">
        <f>ROUND(E57*U57,2)</f>
        <v>1.21</v>
      </c>
      <c r="W57" s="158"/>
      <c r="X57" s="158" t="s">
        <v>224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225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5" t="s">
        <v>131</v>
      </c>
      <c r="B58" s="166" t="s">
        <v>75</v>
      </c>
      <c r="C58" s="184" t="s">
        <v>76</v>
      </c>
      <c r="D58" s="167"/>
      <c r="E58" s="168"/>
      <c r="F58" s="169"/>
      <c r="G58" s="170">
        <f>SUMIF(AG59:AG70,"&lt;&gt;NOR",G59:G70)</f>
        <v>0</v>
      </c>
      <c r="H58" s="164"/>
      <c r="I58" s="164">
        <f>SUM(I59:I70)</f>
        <v>5073.67</v>
      </c>
      <c r="J58" s="164"/>
      <c r="K58" s="164">
        <f>SUM(K59:K70)</f>
        <v>1623.03</v>
      </c>
      <c r="L58" s="164"/>
      <c r="M58" s="164">
        <f>SUM(M59:M70)</f>
        <v>0</v>
      </c>
      <c r="N58" s="164"/>
      <c r="O58" s="164">
        <f>SUM(O59:O70)</f>
        <v>0</v>
      </c>
      <c r="P58" s="164"/>
      <c r="Q58" s="164">
        <f>SUM(Q59:Q70)</f>
        <v>0</v>
      </c>
      <c r="R58" s="164"/>
      <c r="S58" s="164"/>
      <c r="T58" s="164"/>
      <c r="U58" s="164"/>
      <c r="V58" s="164">
        <f>SUM(V59:V70)</f>
        <v>3.24</v>
      </c>
      <c r="W58" s="164"/>
      <c r="X58" s="164"/>
      <c r="AG58" t="s">
        <v>132</v>
      </c>
    </row>
    <row r="59" spans="1:60" ht="22.5" outlineLevel="1" x14ac:dyDescent="0.2">
      <c r="A59" s="177">
        <v>17</v>
      </c>
      <c r="B59" s="178" t="s">
        <v>270</v>
      </c>
      <c r="C59" s="185" t="s">
        <v>271</v>
      </c>
      <c r="D59" s="179" t="s">
        <v>265</v>
      </c>
      <c r="E59" s="180">
        <v>3</v>
      </c>
      <c r="F59" s="181"/>
      <c r="G59" s="182">
        <f t="shared" ref="G59:G70" si="0">ROUND(E59*F59,2)</f>
        <v>0</v>
      </c>
      <c r="H59" s="159">
        <v>23.85</v>
      </c>
      <c r="I59" s="158">
        <f t="shared" ref="I59:I70" si="1">ROUND(E59*H59,2)</f>
        <v>71.55</v>
      </c>
      <c r="J59" s="159">
        <v>166.15</v>
      </c>
      <c r="K59" s="158">
        <f t="shared" ref="K59:K70" si="2">ROUND(E59*J59,2)</f>
        <v>498.45</v>
      </c>
      <c r="L59" s="158">
        <v>15</v>
      </c>
      <c r="M59" s="158">
        <f t="shared" ref="M59:M70" si="3">G59*(1+L59/100)</f>
        <v>0</v>
      </c>
      <c r="N59" s="158">
        <v>3.0000000000000001E-5</v>
      </c>
      <c r="O59" s="158">
        <f t="shared" ref="O59:O70" si="4">ROUND(E59*N59,2)</f>
        <v>0</v>
      </c>
      <c r="P59" s="158">
        <v>0</v>
      </c>
      <c r="Q59" s="158">
        <f t="shared" ref="Q59:Q70" si="5">ROUND(E59*P59,2)</f>
        <v>0</v>
      </c>
      <c r="R59" s="158"/>
      <c r="S59" s="158" t="s">
        <v>136</v>
      </c>
      <c r="T59" s="158" t="s">
        <v>136</v>
      </c>
      <c r="U59" s="158">
        <v>0.33</v>
      </c>
      <c r="V59" s="158">
        <f t="shared" ref="V59:V70" si="6">ROUND(E59*U59,2)</f>
        <v>0.99</v>
      </c>
      <c r="W59" s="158"/>
      <c r="X59" s="158" t="s">
        <v>137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138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7">
        <v>18</v>
      </c>
      <c r="B60" s="178" t="s">
        <v>272</v>
      </c>
      <c r="C60" s="185" t="s">
        <v>580</v>
      </c>
      <c r="D60" s="179" t="s">
        <v>265</v>
      </c>
      <c r="E60" s="180">
        <v>3</v>
      </c>
      <c r="F60" s="181"/>
      <c r="G60" s="182">
        <f t="shared" si="0"/>
        <v>0</v>
      </c>
      <c r="H60" s="159">
        <v>129.06</v>
      </c>
      <c r="I60" s="158">
        <f t="shared" si="1"/>
        <v>387.18</v>
      </c>
      <c r="J60" s="159">
        <v>114.44</v>
      </c>
      <c r="K60" s="158">
        <f t="shared" si="2"/>
        <v>343.32</v>
      </c>
      <c r="L60" s="158">
        <v>15</v>
      </c>
      <c r="M60" s="158">
        <f t="shared" si="3"/>
        <v>0</v>
      </c>
      <c r="N60" s="158">
        <v>1.7000000000000001E-4</v>
      </c>
      <c r="O60" s="158">
        <f t="shared" si="4"/>
        <v>0</v>
      </c>
      <c r="P60" s="158">
        <v>0</v>
      </c>
      <c r="Q60" s="158">
        <f t="shared" si="5"/>
        <v>0</v>
      </c>
      <c r="R60" s="158"/>
      <c r="S60" s="158" t="s">
        <v>136</v>
      </c>
      <c r="T60" s="158" t="s">
        <v>136</v>
      </c>
      <c r="U60" s="158">
        <v>0.22700000000000001</v>
      </c>
      <c r="V60" s="158">
        <f t="shared" si="6"/>
        <v>0.68</v>
      </c>
      <c r="W60" s="158"/>
      <c r="X60" s="158" t="s">
        <v>137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138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7">
        <v>19</v>
      </c>
      <c r="B61" s="178" t="s">
        <v>274</v>
      </c>
      <c r="C61" s="185" t="s">
        <v>581</v>
      </c>
      <c r="D61" s="179" t="s">
        <v>265</v>
      </c>
      <c r="E61" s="180">
        <v>1</v>
      </c>
      <c r="F61" s="181"/>
      <c r="G61" s="182">
        <f t="shared" si="0"/>
        <v>0</v>
      </c>
      <c r="H61" s="159">
        <v>196.5</v>
      </c>
      <c r="I61" s="158">
        <f t="shared" si="1"/>
        <v>196.5</v>
      </c>
      <c r="J61" s="159">
        <v>62.5</v>
      </c>
      <c r="K61" s="158">
        <f t="shared" si="2"/>
        <v>62.5</v>
      </c>
      <c r="L61" s="158">
        <v>15</v>
      </c>
      <c r="M61" s="158">
        <f t="shared" si="3"/>
        <v>0</v>
      </c>
      <c r="N61" s="158">
        <v>2.4000000000000001E-4</v>
      </c>
      <c r="O61" s="158">
        <f t="shared" si="4"/>
        <v>0</v>
      </c>
      <c r="P61" s="158">
        <v>0</v>
      </c>
      <c r="Q61" s="158">
        <f t="shared" si="5"/>
        <v>0</v>
      </c>
      <c r="R61" s="158"/>
      <c r="S61" s="158" t="s">
        <v>136</v>
      </c>
      <c r="T61" s="158" t="s">
        <v>136</v>
      </c>
      <c r="U61" s="158">
        <v>0.124</v>
      </c>
      <c r="V61" s="158">
        <f t="shared" si="6"/>
        <v>0.12</v>
      </c>
      <c r="W61" s="158"/>
      <c r="X61" s="158" t="s">
        <v>137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138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7">
        <v>20</v>
      </c>
      <c r="B62" s="178" t="s">
        <v>282</v>
      </c>
      <c r="C62" s="185" t="s">
        <v>283</v>
      </c>
      <c r="D62" s="179" t="s">
        <v>265</v>
      </c>
      <c r="E62" s="180">
        <v>1</v>
      </c>
      <c r="F62" s="181"/>
      <c r="G62" s="182">
        <f t="shared" si="0"/>
        <v>0</v>
      </c>
      <c r="H62" s="159">
        <v>0</v>
      </c>
      <c r="I62" s="158">
        <f t="shared" si="1"/>
        <v>0</v>
      </c>
      <c r="J62" s="159">
        <v>86</v>
      </c>
      <c r="K62" s="158">
        <f t="shared" si="2"/>
        <v>86</v>
      </c>
      <c r="L62" s="158">
        <v>15</v>
      </c>
      <c r="M62" s="158">
        <f t="shared" si="3"/>
        <v>0</v>
      </c>
      <c r="N62" s="158">
        <v>0</v>
      </c>
      <c r="O62" s="158">
        <f t="shared" si="4"/>
        <v>0</v>
      </c>
      <c r="P62" s="158">
        <v>1.56E-3</v>
      </c>
      <c r="Q62" s="158">
        <f t="shared" si="5"/>
        <v>0</v>
      </c>
      <c r="R62" s="158"/>
      <c r="S62" s="158" t="s">
        <v>136</v>
      </c>
      <c r="T62" s="158" t="s">
        <v>136</v>
      </c>
      <c r="U62" s="158">
        <v>0.217</v>
      </c>
      <c r="V62" s="158">
        <f t="shared" si="6"/>
        <v>0.22</v>
      </c>
      <c r="W62" s="158"/>
      <c r="X62" s="158" t="s">
        <v>137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138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7">
        <v>21</v>
      </c>
      <c r="B63" s="178" t="s">
        <v>582</v>
      </c>
      <c r="C63" s="185" t="s">
        <v>583</v>
      </c>
      <c r="D63" s="179" t="s">
        <v>135</v>
      </c>
      <c r="E63" s="180">
        <v>1</v>
      </c>
      <c r="F63" s="181"/>
      <c r="G63" s="182">
        <f t="shared" si="0"/>
        <v>0</v>
      </c>
      <c r="H63" s="159">
        <v>112.47</v>
      </c>
      <c r="I63" s="158">
        <f t="shared" si="1"/>
        <v>112.47</v>
      </c>
      <c r="J63" s="159">
        <v>240.03</v>
      </c>
      <c r="K63" s="158">
        <f t="shared" si="2"/>
        <v>240.03</v>
      </c>
      <c r="L63" s="158">
        <v>15</v>
      </c>
      <c r="M63" s="158">
        <f t="shared" si="3"/>
        <v>0</v>
      </c>
      <c r="N63" s="158">
        <v>1.8000000000000001E-4</v>
      </c>
      <c r="O63" s="158">
        <f t="shared" si="4"/>
        <v>0</v>
      </c>
      <c r="P63" s="158">
        <v>0</v>
      </c>
      <c r="Q63" s="158">
        <f t="shared" si="5"/>
        <v>0</v>
      </c>
      <c r="R63" s="158"/>
      <c r="S63" s="158" t="s">
        <v>136</v>
      </c>
      <c r="T63" s="158" t="s">
        <v>136</v>
      </c>
      <c r="U63" s="158">
        <v>0.47599999999999998</v>
      </c>
      <c r="V63" s="158">
        <f t="shared" si="6"/>
        <v>0.48</v>
      </c>
      <c r="W63" s="158"/>
      <c r="X63" s="158" t="s">
        <v>137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138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77">
        <v>22</v>
      </c>
      <c r="B64" s="178" t="s">
        <v>286</v>
      </c>
      <c r="C64" s="185" t="s">
        <v>584</v>
      </c>
      <c r="D64" s="179" t="s">
        <v>135</v>
      </c>
      <c r="E64" s="180">
        <v>1</v>
      </c>
      <c r="F64" s="181"/>
      <c r="G64" s="182">
        <f t="shared" si="0"/>
        <v>0</v>
      </c>
      <c r="H64" s="159">
        <v>308.99</v>
      </c>
      <c r="I64" s="158">
        <f t="shared" si="1"/>
        <v>308.99</v>
      </c>
      <c r="J64" s="159">
        <v>124.01</v>
      </c>
      <c r="K64" s="158">
        <f t="shared" si="2"/>
        <v>124.01</v>
      </c>
      <c r="L64" s="158">
        <v>15</v>
      </c>
      <c r="M64" s="158">
        <f t="shared" si="3"/>
        <v>0</v>
      </c>
      <c r="N64" s="158">
        <v>9.0000000000000006E-5</v>
      </c>
      <c r="O64" s="158">
        <f t="shared" si="4"/>
        <v>0</v>
      </c>
      <c r="P64" s="158">
        <v>0</v>
      </c>
      <c r="Q64" s="158">
        <f t="shared" si="5"/>
        <v>0</v>
      </c>
      <c r="R64" s="158"/>
      <c r="S64" s="158" t="s">
        <v>136</v>
      </c>
      <c r="T64" s="158" t="s">
        <v>136</v>
      </c>
      <c r="U64" s="158">
        <v>0.246</v>
      </c>
      <c r="V64" s="158">
        <f t="shared" si="6"/>
        <v>0.25</v>
      </c>
      <c r="W64" s="158"/>
      <c r="X64" s="158" t="s">
        <v>137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138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7">
        <v>23</v>
      </c>
      <c r="B65" s="178" t="s">
        <v>288</v>
      </c>
      <c r="C65" s="185" t="s">
        <v>289</v>
      </c>
      <c r="D65" s="179" t="s">
        <v>135</v>
      </c>
      <c r="E65" s="180">
        <v>1</v>
      </c>
      <c r="F65" s="181"/>
      <c r="G65" s="182">
        <f t="shared" si="0"/>
        <v>0</v>
      </c>
      <c r="H65" s="159">
        <v>358.49</v>
      </c>
      <c r="I65" s="158">
        <f t="shared" si="1"/>
        <v>358.49</v>
      </c>
      <c r="J65" s="159">
        <v>124.01</v>
      </c>
      <c r="K65" s="158">
        <f t="shared" si="2"/>
        <v>124.01</v>
      </c>
      <c r="L65" s="158">
        <v>15</v>
      </c>
      <c r="M65" s="158">
        <f t="shared" si="3"/>
        <v>0</v>
      </c>
      <c r="N65" s="158">
        <v>2.5999999999999998E-4</v>
      </c>
      <c r="O65" s="158">
        <f t="shared" si="4"/>
        <v>0</v>
      </c>
      <c r="P65" s="158">
        <v>0</v>
      </c>
      <c r="Q65" s="158">
        <f t="shared" si="5"/>
        <v>0</v>
      </c>
      <c r="R65" s="158"/>
      <c r="S65" s="158" t="s">
        <v>136</v>
      </c>
      <c r="T65" s="158" t="s">
        <v>136</v>
      </c>
      <c r="U65" s="158">
        <v>0.246</v>
      </c>
      <c r="V65" s="158">
        <f t="shared" si="6"/>
        <v>0.25</v>
      </c>
      <c r="W65" s="158"/>
      <c r="X65" s="158" t="s">
        <v>137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138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7">
        <v>24</v>
      </c>
      <c r="B66" s="178" t="s">
        <v>290</v>
      </c>
      <c r="C66" s="185" t="s">
        <v>585</v>
      </c>
      <c r="D66" s="179" t="s">
        <v>135</v>
      </c>
      <c r="E66" s="180">
        <v>1</v>
      </c>
      <c r="F66" s="181"/>
      <c r="G66" s="182">
        <f t="shared" si="0"/>
        <v>0</v>
      </c>
      <c r="H66" s="159">
        <v>243.49</v>
      </c>
      <c r="I66" s="158">
        <f t="shared" si="1"/>
        <v>243.49</v>
      </c>
      <c r="J66" s="159">
        <v>124.01</v>
      </c>
      <c r="K66" s="158">
        <f t="shared" si="2"/>
        <v>124.01</v>
      </c>
      <c r="L66" s="158">
        <v>15</v>
      </c>
      <c r="M66" s="158">
        <f t="shared" si="3"/>
        <v>0</v>
      </c>
      <c r="N66" s="158">
        <v>2.0000000000000001E-4</v>
      </c>
      <c r="O66" s="158">
        <f t="shared" si="4"/>
        <v>0</v>
      </c>
      <c r="P66" s="158">
        <v>0</v>
      </c>
      <c r="Q66" s="158">
        <f t="shared" si="5"/>
        <v>0</v>
      </c>
      <c r="R66" s="158"/>
      <c r="S66" s="158" t="s">
        <v>136</v>
      </c>
      <c r="T66" s="158" t="s">
        <v>136</v>
      </c>
      <c r="U66" s="158">
        <v>0.246</v>
      </c>
      <c r="V66" s="158">
        <f t="shared" si="6"/>
        <v>0.25</v>
      </c>
      <c r="W66" s="158"/>
      <c r="X66" s="158" t="s">
        <v>137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138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7">
        <v>25</v>
      </c>
      <c r="B67" s="178" t="s">
        <v>300</v>
      </c>
      <c r="C67" s="185" t="s">
        <v>301</v>
      </c>
      <c r="D67" s="179" t="s">
        <v>135</v>
      </c>
      <c r="E67" s="180">
        <v>2</v>
      </c>
      <c r="F67" s="181"/>
      <c r="G67" s="182">
        <f t="shared" si="0"/>
        <v>0</v>
      </c>
      <c r="H67" s="159">
        <v>345</v>
      </c>
      <c r="I67" s="158">
        <f t="shared" si="1"/>
        <v>690</v>
      </c>
      <c r="J67" s="159">
        <v>0</v>
      </c>
      <c r="K67" s="158">
        <f t="shared" si="2"/>
        <v>0</v>
      </c>
      <c r="L67" s="158">
        <v>15</v>
      </c>
      <c r="M67" s="158">
        <f t="shared" si="3"/>
        <v>0</v>
      </c>
      <c r="N67" s="158">
        <v>8.9999999999999998E-4</v>
      </c>
      <c r="O67" s="158">
        <f t="shared" si="4"/>
        <v>0</v>
      </c>
      <c r="P67" s="158">
        <v>0</v>
      </c>
      <c r="Q67" s="158">
        <f t="shared" si="5"/>
        <v>0</v>
      </c>
      <c r="R67" s="158"/>
      <c r="S67" s="158" t="s">
        <v>192</v>
      </c>
      <c r="T67" s="158" t="s">
        <v>238</v>
      </c>
      <c r="U67" s="158">
        <v>0</v>
      </c>
      <c r="V67" s="158">
        <f t="shared" si="6"/>
        <v>0</v>
      </c>
      <c r="W67" s="158"/>
      <c r="X67" s="158" t="s">
        <v>147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148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7">
        <v>26</v>
      </c>
      <c r="B68" s="178" t="s">
        <v>586</v>
      </c>
      <c r="C68" s="185" t="s">
        <v>587</v>
      </c>
      <c r="D68" s="179" t="s">
        <v>135</v>
      </c>
      <c r="E68" s="180">
        <v>1</v>
      </c>
      <c r="F68" s="181"/>
      <c r="G68" s="182">
        <f t="shared" si="0"/>
        <v>0</v>
      </c>
      <c r="H68" s="159">
        <v>2225</v>
      </c>
      <c r="I68" s="158">
        <f t="shared" si="1"/>
        <v>2225</v>
      </c>
      <c r="J68" s="159">
        <v>0</v>
      </c>
      <c r="K68" s="158">
        <f t="shared" si="2"/>
        <v>0</v>
      </c>
      <c r="L68" s="158">
        <v>15</v>
      </c>
      <c r="M68" s="158">
        <f t="shared" si="3"/>
        <v>0</v>
      </c>
      <c r="N68" s="158">
        <v>8.9999999999999998E-4</v>
      </c>
      <c r="O68" s="158">
        <f t="shared" si="4"/>
        <v>0</v>
      </c>
      <c r="P68" s="158">
        <v>0</v>
      </c>
      <c r="Q68" s="158">
        <f t="shared" si="5"/>
        <v>0</v>
      </c>
      <c r="R68" s="158" t="s">
        <v>146</v>
      </c>
      <c r="S68" s="158" t="s">
        <v>136</v>
      </c>
      <c r="T68" s="158" t="s">
        <v>136</v>
      </c>
      <c r="U68" s="158">
        <v>0</v>
      </c>
      <c r="V68" s="158">
        <f t="shared" si="6"/>
        <v>0</v>
      </c>
      <c r="W68" s="158"/>
      <c r="X68" s="158" t="s">
        <v>147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148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7">
        <v>27</v>
      </c>
      <c r="B69" s="178" t="s">
        <v>304</v>
      </c>
      <c r="C69" s="185" t="s">
        <v>305</v>
      </c>
      <c r="D69" s="179" t="s">
        <v>135</v>
      </c>
      <c r="E69" s="180">
        <v>1</v>
      </c>
      <c r="F69" s="181"/>
      <c r="G69" s="182">
        <f t="shared" si="0"/>
        <v>0</v>
      </c>
      <c r="H69" s="159">
        <v>480</v>
      </c>
      <c r="I69" s="158">
        <f t="shared" si="1"/>
        <v>480</v>
      </c>
      <c r="J69" s="159">
        <v>0</v>
      </c>
      <c r="K69" s="158">
        <f t="shared" si="2"/>
        <v>0</v>
      </c>
      <c r="L69" s="158">
        <v>15</v>
      </c>
      <c r="M69" s="158">
        <f t="shared" si="3"/>
        <v>0</v>
      </c>
      <c r="N69" s="158">
        <v>2E-3</v>
      </c>
      <c r="O69" s="158">
        <f t="shared" si="4"/>
        <v>0</v>
      </c>
      <c r="P69" s="158">
        <v>0</v>
      </c>
      <c r="Q69" s="158">
        <f t="shared" si="5"/>
        <v>0</v>
      </c>
      <c r="R69" s="158"/>
      <c r="S69" s="158" t="s">
        <v>192</v>
      </c>
      <c r="T69" s="158" t="s">
        <v>238</v>
      </c>
      <c r="U69" s="158">
        <v>0</v>
      </c>
      <c r="V69" s="158">
        <f t="shared" si="6"/>
        <v>0</v>
      </c>
      <c r="W69" s="158"/>
      <c r="X69" s="158" t="s">
        <v>147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148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7">
        <v>28</v>
      </c>
      <c r="B70" s="178" t="s">
        <v>315</v>
      </c>
      <c r="C70" s="185" t="s">
        <v>316</v>
      </c>
      <c r="D70" s="179" t="s">
        <v>0</v>
      </c>
      <c r="E70" s="180">
        <v>66.760000000000005</v>
      </c>
      <c r="F70" s="181"/>
      <c r="G70" s="182">
        <f t="shared" si="0"/>
        <v>0</v>
      </c>
      <c r="H70" s="159">
        <v>0</v>
      </c>
      <c r="I70" s="158">
        <f t="shared" si="1"/>
        <v>0</v>
      </c>
      <c r="J70" s="159">
        <v>0.31</v>
      </c>
      <c r="K70" s="158">
        <f t="shared" si="2"/>
        <v>20.7</v>
      </c>
      <c r="L70" s="158">
        <v>15</v>
      </c>
      <c r="M70" s="158">
        <f t="shared" si="3"/>
        <v>0</v>
      </c>
      <c r="N70" s="158">
        <v>0</v>
      </c>
      <c r="O70" s="158">
        <f t="shared" si="4"/>
        <v>0</v>
      </c>
      <c r="P70" s="158">
        <v>0</v>
      </c>
      <c r="Q70" s="158">
        <f t="shared" si="5"/>
        <v>0</v>
      </c>
      <c r="R70" s="158"/>
      <c r="S70" s="158" t="s">
        <v>136</v>
      </c>
      <c r="T70" s="158" t="s">
        <v>151</v>
      </c>
      <c r="U70" s="158">
        <v>0</v>
      </c>
      <c r="V70" s="158">
        <f t="shared" si="6"/>
        <v>0</v>
      </c>
      <c r="W70" s="158"/>
      <c r="X70" s="158" t="s">
        <v>224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225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">
      <c r="A71" s="165" t="s">
        <v>131</v>
      </c>
      <c r="B71" s="166" t="s">
        <v>83</v>
      </c>
      <c r="C71" s="184" t="s">
        <v>84</v>
      </c>
      <c r="D71" s="167"/>
      <c r="E71" s="168"/>
      <c r="F71" s="169"/>
      <c r="G71" s="170">
        <f>SUMIF(AG72:AG99,"&lt;&gt;NOR",G72:G99)</f>
        <v>0</v>
      </c>
      <c r="H71" s="164"/>
      <c r="I71" s="164">
        <f>SUM(I72:I99)</f>
        <v>0</v>
      </c>
      <c r="J71" s="164"/>
      <c r="K71" s="164">
        <f>SUM(K72:K99)</f>
        <v>50549.16</v>
      </c>
      <c r="L71" s="164"/>
      <c r="M71" s="164">
        <f>SUM(M72:M99)</f>
        <v>0</v>
      </c>
      <c r="N71" s="164"/>
      <c r="O71" s="164">
        <f>SUM(O72:O99)</f>
        <v>0</v>
      </c>
      <c r="P71" s="164"/>
      <c r="Q71" s="164">
        <f>SUM(Q72:Q99)</f>
        <v>0.28000000000000003</v>
      </c>
      <c r="R71" s="164"/>
      <c r="S71" s="164"/>
      <c r="T71" s="164"/>
      <c r="U71" s="164"/>
      <c r="V71" s="164">
        <f>SUM(V72:V99)</f>
        <v>2.5199999999999996</v>
      </c>
      <c r="W71" s="164"/>
      <c r="X71" s="164"/>
      <c r="AG71" t="s">
        <v>132</v>
      </c>
    </row>
    <row r="72" spans="1:60" outlineLevel="1" x14ac:dyDescent="0.2">
      <c r="A72" s="177">
        <v>29</v>
      </c>
      <c r="B72" s="178" t="s">
        <v>345</v>
      </c>
      <c r="C72" s="185" t="s">
        <v>346</v>
      </c>
      <c r="D72" s="179" t="s">
        <v>135</v>
      </c>
      <c r="E72" s="180">
        <v>1</v>
      </c>
      <c r="F72" s="181"/>
      <c r="G72" s="182">
        <f>ROUND(E72*F72,2)</f>
        <v>0</v>
      </c>
      <c r="H72" s="159">
        <v>0</v>
      </c>
      <c r="I72" s="158">
        <f>ROUND(E72*H72,2)</f>
        <v>0</v>
      </c>
      <c r="J72" s="159">
        <v>436.5</v>
      </c>
      <c r="K72" s="158">
        <f>ROUND(E72*J72,2)</f>
        <v>436.5</v>
      </c>
      <c r="L72" s="158">
        <v>15</v>
      </c>
      <c r="M72" s="158">
        <f>G72*(1+L72/100)</f>
        <v>0</v>
      </c>
      <c r="N72" s="158">
        <v>0</v>
      </c>
      <c r="O72" s="158">
        <f>ROUND(E72*N72,2)</f>
        <v>0</v>
      </c>
      <c r="P72" s="158">
        <v>0.17399999999999999</v>
      </c>
      <c r="Q72" s="158">
        <f>ROUND(E72*P72,2)</f>
        <v>0.17</v>
      </c>
      <c r="R72" s="158"/>
      <c r="S72" s="158" t="s">
        <v>136</v>
      </c>
      <c r="T72" s="158" t="s">
        <v>136</v>
      </c>
      <c r="U72" s="158">
        <v>0.95</v>
      </c>
      <c r="V72" s="158">
        <f>ROUND(E72*U72,2)</f>
        <v>0.95</v>
      </c>
      <c r="W72" s="158"/>
      <c r="X72" s="158" t="s">
        <v>137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7">
        <v>30</v>
      </c>
      <c r="B73" s="178" t="s">
        <v>347</v>
      </c>
      <c r="C73" s="185" t="s">
        <v>348</v>
      </c>
      <c r="D73" s="179" t="s">
        <v>135</v>
      </c>
      <c r="E73" s="180">
        <v>1</v>
      </c>
      <c r="F73" s="181"/>
      <c r="G73" s="182">
        <f>ROUND(E73*F73,2)</f>
        <v>0</v>
      </c>
      <c r="H73" s="159">
        <v>0</v>
      </c>
      <c r="I73" s="158">
        <f>ROUND(E73*H73,2)</f>
        <v>0</v>
      </c>
      <c r="J73" s="159">
        <v>211.5</v>
      </c>
      <c r="K73" s="158">
        <f>ROUND(E73*J73,2)</f>
        <v>211.5</v>
      </c>
      <c r="L73" s="158">
        <v>15</v>
      </c>
      <c r="M73" s="158">
        <f>G73*(1+L73/100)</f>
        <v>0</v>
      </c>
      <c r="N73" s="158">
        <v>0</v>
      </c>
      <c r="O73" s="158">
        <f>ROUND(E73*N73,2)</f>
        <v>0</v>
      </c>
      <c r="P73" s="158">
        <v>0.1104</v>
      </c>
      <c r="Q73" s="158">
        <f>ROUND(E73*P73,2)</f>
        <v>0.11</v>
      </c>
      <c r="R73" s="158"/>
      <c r="S73" s="158" t="s">
        <v>136</v>
      </c>
      <c r="T73" s="158" t="s">
        <v>136</v>
      </c>
      <c r="U73" s="158">
        <v>0.46</v>
      </c>
      <c r="V73" s="158">
        <f>ROUND(E73*U73,2)</f>
        <v>0.46</v>
      </c>
      <c r="W73" s="158"/>
      <c r="X73" s="158" t="s">
        <v>137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138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7">
        <v>31</v>
      </c>
      <c r="B74" s="178" t="s">
        <v>588</v>
      </c>
      <c r="C74" s="185" t="s">
        <v>589</v>
      </c>
      <c r="D74" s="179" t="s">
        <v>135</v>
      </c>
      <c r="E74" s="180">
        <v>2</v>
      </c>
      <c r="F74" s="181"/>
      <c r="G74" s="182">
        <f>ROUND(E74*F74,2)</f>
        <v>0</v>
      </c>
      <c r="H74" s="159">
        <v>0</v>
      </c>
      <c r="I74" s="158">
        <f>ROUND(E74*H74,2)</f>
        <v>0</v>
      </c>
      <c r="J74" s="159">
        <v>60</v>
      </c>
      <c r="K74" s="158">
        <f>ROUND(E74*J74,2)</f>
        <v>120</v>
      </c>
      <c r="L74" s="158">
        <v>15</v>
      </c>
      <c r="M74" s="158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8"/>
      <c r="S74" s="158" t="s">
        <v>192</v>
      </c>
      <c r="T74" s="158" t="s">
        <v>238</v>
      </c>
      <c r="U74" s="158">
        <v>0.08</v>
      </c>
      <c r="V74" s="158">
        <f>ROUND(E74*U74,2)</f>
        <v>0.16</v>
      </c>
      <c r="W74" s="158"/>
      <c r="X74" s="158" t="s">
        <v>137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138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45" outlineLevel="1" x14ac:dyDescent="0.2">
      <c r="A75" s="177">
        <v>32</v>
      </c>
      <c r="B75" s="178" t="s">
        <v>349</v>
      </c>
      <c r="C75" s="185" t="s">
        <v>350</v>
      </c>
      <c r="D75" s="179" t="s">
        <v>135</v>
      </c>
      <c r="E75" s="180">
        <v>1</v>
      </c>
      <c r="F75" s="181"/>
      <c r="G75" s="182">
        <f>ROUND(E75*F75,2)</f>
        <v>0</v>
      </c>
      <c r="H75" s="159">
        <v>0</v>
      </c>
      <c r="I75" s="158">
        <f>ROUND(E75*H75,2)</f>
        <v>0</v>
      </c>
      <c r="J75" s="159">
        <v>9850</v>
      </c>
      <c r="K75" s="158">
        <f>ROUND(E75*J75,2)</f>
        <v>9850</v>
      </c>
      <c r="L75" s="158">
        <v>15</v>
      </c>
      <c r="M75" s="158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8"/>
      <c r="S75" s="158" t="s">
        <v>192</v>
      </c>
      <c r="T75" s="158" t="s">
        <v>238</v>
      </c>
      <c r="U75" s="158">
        <v>0.95</v>
      </c>
      <c r="V75" s="158">
        <f>ROUND(E75*U75,2)</f>
        <v>0.95</v>
      </c>
      <c r="W75" s="158"/>
      <c r="X75" s="158" t="s">
        <v>137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138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1">
        <v>33</v>
      </c>
      <c r="B76" s="172" t="s">
        <v>357</v>
      </c>
      <c r="C76" s="186" t="s">
        <v>590</v>
      </c>
      <c r="D76" s="173" t="s">
        <v>135</v>
      </c>
      <c r="E76" s="174">
        <v>1</v>
      </c>
      <c r="F76" s="175"/>
      <c r="G76" s="176">
        <f>ROUND(E76*F76,2)</f>
        <v>0</v>
      </c>
      <c r="H76" s="159">
        <v>0</v>
      </c>
      <c r="I76" s="158">
        <f>ROUND(E76*H76,2)</f>
        <v>0</v>
      </c>
      <c r="J76" s="159">
        <v>5990</v>
      </c>
      <c r="K76" s="158">
        <f>ROUND(E76*J76,2)</f>
        <v>5990</v>
      </c>
      <c r="L76" s="158">
        <v>15</v>
      </c>
      <c r="M76" s="158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8"/>
      <c r="S76" s="158" t="s">
        <v>192</v>
      </c>
      <c r="T76" s="158" t="s">
        <v>238</v>
      </c>
      <c r="U76" s="158">
        <v>0</v>
      </c>
      <c r="V76" s="158">
        <f>ROUND(E76*U76,2)</f>
        <v>0</v>
      </c>
      <c r="W76" s="158"/>
      <c r="X76" s="158" t="s">
        <v>216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217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56"/>
      <c r="B77" s="157"/>
      <c r="C77" s="187" t="s">
        <v>591</v>
      </c>
      <c r="D77" s="160"/>
      <c r="E77" s="161">
        <v>1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143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7" t="s">
        <v>592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143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56"/>
      <c r="B79" s="157"/>
      <c r="C79" s="187" t="s">
        <v>593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143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56"/>
      <c r="B80" s="157"/>
      <c r="C80" s="187" t="s">
        <v>594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143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7" t="s">
        <v>595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143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7">
        <v>34</v>
      </c>
      <c r="B82" s="178" t="s">
        <v>359</v>
      </c>
      <c r="C82" s="185" t="s">
        <v>596</v>
      </c>
      <c r="D82" s="179" t="s">
        <v>135</v>
      </c>
      <c r="E82" s="180">
        <v>1</v>
      </c>
      <c r="F82" s="181"/>
      <c r="G82" s="182">
        <f>ROUND(E82*F82,2)</f>
        <v>0</v>
      </c>
      <c r="H82" s="159">
        <v>0</v>
      </c>
      <c r="I82" s="158">
        <f>ROUND(E82*H82,2)</f>
        <v>0</v>
      </c>
      <c r="J82" s="159">
        <v>2500</v>
      </c>
      <c r="K82" s="158">
        <f>ROUND(E82*J82,2)</f>
        <v>2500</v>
      </c>
      <c r="L82" s="158">
        <v>15</v>
      </c>
      <c r="M82" s="158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8"/>
      <c r="S82" s="158" t="s">
        <v>192</v>
      </c>
      <c r="T82" s="158" t="s">
        <v>238</v>
      </c>
      <c r="U82" s="158">
        <v>0</v>
      </c>
      <c r="V82" s="158">
        <f>ROUND(E82*U82,2)</f>
        <v>0</v>
      </c>
      <c r="W82" s="158"/>
      <c r="X82" s="158" t="s">
        <v>216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217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1">
        <v>35</v>
      </c>
      <c r="B83" s="172" t="s">
        <v>361</v>
      </c>
      <c r="C83" s="186" t="s">
        <v>362</v>
      </c>
      <c r="D83" s="173" t="s">
        <v>237</v>
      </c>
      <c r="E83" s="174">
        <v>1</v>
      </c>
      <c r="F83" s="175"/>
      <c r="G83" s="176">
        <f>ROUND(E83*F83,2)</f>
        <v>0</v>
      </c>
      <c r="H83" s="159">
        <v>0</v>
      </c>
      <c r="I83" s="158">
        <f>ROUND(E83*H83,2)</f>
        <v>0</v>
      </c>
      <c r="J83" s="159">
        <v>4000</v>
      </c>
      <c r="K83" s="158">
        <f>ROUND(E83*J83,2)</f>
        <v>4000</v>
      </c>
      <c r="L83" s="158">
        <v>15</v>
      </c>
      <c r="M83" s="158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192</v>
      </c>
      <c r="T83" s="158" t="s">
        <v>238</v>
      </c>
      <c r="U83" s="158">
        <v>0</v>
      </c>
      <c r="V83" s="158">
        <f>ROUND(E83*U83,2)</f>
        <v>0</v>
      </c>
      <c r="W83" s="158"/>
      <c r="X83" s="158" t="s">
        <v>216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217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56"/>
      <c r="B84" s="157"/>
      <c r="C84" s="187" t="s">
        <v>597</v>
      </c>
      <c r="D84" s="160"/>
      <c r="E84" s="161">
        <v>1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143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71">
        <v>36</v>
      </c>
      <c r="B85" s="172" t="s">
        <v>363</v>
      </c>
      <c r="C85" s="186" t="s">
        <v>598</v>
      </c>
      <c r="D85" s="173" t="s">
        <v>201</v>
      </c>
      <c r="E85" s="174">
        <v>2.2999999999999998</v>
      </c>
      <c r="F85" s="175"/>
      <c r="G85" s="176">
        <f>ROUND(E85*F85,2)</f>
        <v>0</v>
      </c>
      <c r="H85" s="159">
        <v>0</v>
      </c>
      <c r="I85" s="158">
        <f>ROUND(E85*H85,2)</f>
        <v>0</v>
      </c>
      <c r="J85" s="159">
        <v>11500</v>
      </c>
      <c r="K85" s="158">
        <f>ROUND(E85*J85,2)</f>
        <v>26450</v>
      </c>
      <c r="L85" s="158">
        <v>15</v>
      </c>
      <c r="M85" s="158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8"/>
      <c r="S85" s="158" t="s">
        <v>192</v>
      </c>
      <c r="T85" s="158" t="s">
        <v>238</v>
      </c>
      <c r="U85" s="158">
        <v>0</v>
      </c>
      <c r="V85" s="158">
        <f>ROUND(E85*U85,2)</f>
        <v>0</v>
      </c>
      <c r="W85" s="158"/>
      <c r="X85" s="158" t="s">
        <v>216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217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56"/>
      <c r="B86" s="157"/>
      <c r="C86" s="187" t="s">
        <v>599</v>
      </c>
      <c r="D86" s="160"/>
      <c r="E86" s="161">
        <v>2.2999999999999998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143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7" t="s">
        <v>366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143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7" t="s">
        <v>367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143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56"/>
      <c r="B89" s="157"/>
      <c r="C89" s="187" t="s">
        <v>368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143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7" t="s">
        <v>369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143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56"/>
      <c r="B91" s="157"/>
      <c r="C91" s="187" t="s">
        <v>370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143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6"/>
      <c r="B92" s="157"/>
      <c r="C92" s="187" t="s">
        <v>371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143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372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143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7" t="s">
        <v>373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143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7" t="s">
        <v>374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143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56"/>
      <c r="B96" s="157"/>
      <c r="C96" s="187" t="s">
        <v>600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143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56"/>
      <c r="B97" s="157"/>
      <c r="C97" s="187" t="s">
        <v>376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143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7" t="s">
        <v>377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143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7">
        <v>37</v>
      </c>
      <c r="B99" s="178" t="s">
        <v>378</v>
      </c>
      <c r="C99" s="185" t="s">
        <v>379</v>
      </c>
      <c r="D99" s="179" t="s">
        <v>0</v>
      </c>
      <c r="E99" s="180">
        <v>495.58</v>
      </c>
      <c r="F99" s="181"/>
      <c r="G99" s="182">
        <f>ROUND(E99*F99,2)</f>
        <v>0</v>
      </c>
      <c r="H99" s="159">
        <v>0</v>
      </c>
      <c r="I99" s="158">
        <f>ROUND(E99*H99,2)</f>
        <v>0</v>
      </c>
      <c r="J99" s="159">
        <v>2</v>
      </c>
      <c r="K99" s="158">
        <f>ROUND(E99*J99,2)</f>
        <v>991.16</v>
      </c>
      <c r="L99" s="158">
        <v>15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136</v>
      </c>
      <c r="T99" s="158" t="s">
        <v>238</v>
      </c>
      <c r="U99" s="158">
        <v>0</v>
      </c>
      <c r="V99" s="158">
        <f>ROUND(E99*U99,2)</f>
        <v>0</v>
      </c>
      <c r="W99" s="158"/>
      <c r="X99" s="158" t="s">
        <v>224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225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5" t="s">
        <v>131</v>
      </c>
      <c r="B100" s="166" t="s">
        <v>87</v>
      </c>
      <c r="C100" s="184" t="s">
        <v>88</v>
      </c>
      <c r="D100" s="167"/>
      <c r="E100" s="168"/>
      <c r="F100" s="169"/>
      <c r="G100" s="170">
        <f>SUMIF(AG101:AG121,"&lt;&gt;NOR",G101:G121)</f>
        <v>0</v>
      </c>
      <c r="H100" s="164"/>
      <c r="I100" s="164">
        <f>SUM(I101:I121)</f>
        <v>9620.0600000000013</v>
      </c>
      <c r="J100" s="164"/>
      <c r="K100" s="164">
        <f>SUM(K101:K121)</f>
        <v>7395.27</v>
      </c>
      <c r="L100" s="164"/>
      <c r="M100" s="164">
        <f>SUM(M101:M121)</f>
        <v>0</v>
      </c>
      <c r="N100" s="164"/>
      <c r="O100" s="164">
        <f>SUM(O101:O121)</f>
        <v>0.08</v>
      </c>
      <c r="P100" s="164"/>
      <c r="Q100" s="164">
        <f>SUM(Q101:Q121)</f>
        <v>0</v>
      </c>
      <c r="R100" s="164"/>
      <c r="S100" s="164"/>
      <c r="T100" s="164"/>
      <c r="U100" s="164"/>
      <c r="V100" s="164">
        <f>SUM(V101:V121)</f>
        <v>14.1</v>
      </c>
      <c r="W100" s="164"/>
      <c r="X100" s="164"/>
      <c r="AG100" t="s">
        <v>132</v>
      </c>
    </row>
    <row r="101" spans="1:60" ht="22.5" outlineLevel="1" x14ac:dyDescent="0.2">
      <c r="A101" s="171">
        <v>38</v>
      </c>
      <c r="B101" s="172" t="s">
        <v>398</v>
      </c>
      <c r="C101" s="186" t="s">
        <v>399</v>
      </c>
      <c r="D101" s="173" t="s">
        <v>141</v>
      </c>
      <c r="E101" s="174">
        <v>23.24</v>
      </c>
      <c r="F101" s="175"/>
      <c r="G101" s="176">
        <f>ROUND(E101*F101,2)</f>
        <v>0</v>
      </c>
      <c r="H101" s="159">
        <v>0</v>
      </c>
      <c r="I101" s="158">
        <f>ROUND(E101*H101,2)</f>
        <v>0</v>
      </c>
      <c r="J101" s="159">
        <v>6.8</v>
      </c>
      <c r="K101" s="158">
        <f>ROUND(E101*J101,2)</f>
        <v>158.03</v>
      </c>
      <c r="L101" s="158">
        <v>15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8"/>
      <c r="S101" s="158" t="s">
        <v>136</v>
      </c>
      <c r="T101" s="158" t="s">
        <v>151</v>
      </c>
      <c r="U101" s="158">
        <v>1.6E-2</v>
      </c>
      <c r="V101" s="158">
        <f>ROUND(E101*U101,2)</f>
        <v>0.37</v>
      </c>
      <c r="W101" s="158"/>
      <c r="X101" s="158" t="s">
        <v>137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138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7" t="s">
        <v>601</v>
      </c>
      <c r="D102" s="160"/>
      <c r="E102" s="161">
        <v>2.94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143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7" t="s">
        <v>560</v>
      </c>
      <c r="D103" s="160"/>
      <c r="E103" s="161">
        <v>20.3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143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1">
        <v>39</v>
      </c>
      <c r="B104" s="172" t="s">
        <v>400</v>
      </c>
      <c r="C104" s="186" t="s">
        <v>401</v>
      </c>
      <c r="D104" s="173" t="s">
        <v>201</v>
      </c>
      <c r="E104" s="174">
        <v>22.5</v>
      </c>
      <c r="F104" s="175"/>
      <c r="G104" s="176">
        <f>ROUND(E104*F104,2)</f>
        <v>0</v>
      </c>
      <c r="H104" s="159">
        <v>0</v>
      </c>
      <c r="I104" s="158">
        <f>ROUND(E104*H104,2)</f>
        <v>0</v>
      </c>
      <c r="J104" s="159">
        <v>13.9</v>
      </c>
      <c r="K104" s="158">
        <f>ROUND(E104*J104,2)</f>
        <v>312.75</v>
      </c>
      <c r="L104" s="158">
        <v>15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8.0000000000000007E-5</v>
      </c>
      <c r="Q104" s="158">
        <f>ROUND(E104*P104,2)</f>
        <v>0</v>
      </c>
      <c r="R104" s="158"/>
      <c r="S104" s="158" t="s">
        <v>136</v>
      </c>
      <c r="T104" s="158" t="s">
        <v>136</v>
      </c>
      <c r="U104" s="158">
        <v>3.5000000000000003E-2</v>
      </c>
      <c r="V104" s="158">
        <f>ROUND(E104*U104,2)</f>
        <v>0.79</v>
      </c>
      <c r="W104" s="158"/>
      <c r="X104" s="158" t="s">
        <v>137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138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7" t="s">
        <v>602</v>
      </c>
      <c r="D105" s="160"/>
      <c r="E105" s="161">
        <v>4.7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143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7" t="s">
        <v>603</v>
      </c>
      <c r="D106" s="160"/>
      <c r="E106" s="161">
        <v>17.8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143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71">
        <v>40</v>
      </c>
      <c r="B107" s="172" t="s">
        <v>406</v>
      </c>
      <c r="C107" s="186" t="s">
        <v>407</v>
      </c>
      <c r="D107" s="173" t="s">
        <v>201</v>
      </c>
      <c r="E107" s="174">
        <v>22.5</v>
      </c>
      <c r="F107" s="175"/>
      <c r="G107" s="176">
        <f>ROUND(E107*F107,2)</f>
        <v>0</v>
      </c>
      <c r="H107" s="159">
        <v>31.22</v>
      </c>
      <c r="I107" s="158">
        <f>ROUND(E107*H107,2)</f>
        <v>702.45</v>
      </c>
      <c r="J107" s="159">
        <v>66.78</v>
      </c>
      <c r="K107" s="158">
        <f>ROUND(E107*J107,2)</f>
        <v>1502.55</v>
      </c>
      <c r="L107" s="158">
        <v>15</v>
      </c>
      <c r="M107" s="158">
        <f>G107*(1+L107/100)</f>
        <v>0</v>
      </c>
      <c r="N107" s="158">
        <v>8.0000000000000007E-5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136</v>
      </c>
      <c r="T107" s="158" t="s">
        <v>151</v>
      </c>
      <c r="U107" s="158">
        <v>0.13719999999999999</v>
      </c>
      <c r="V107" s="158">
        <f>ROUND(E107*U107,2)</f>
        <v>3.09</v>
      </c>
      <c r="W107" s="158"/>
      <c r="X107" s="158" t="s">
        <v>137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138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7" t="s">
        <v>602</v>
      </c>
      <c r="D108" s="160"/>
      <c r="E108" s="161">
        <v>4.7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143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7" t="s">
        <v>603</v>
      </c>
      <c r="D109" s="160"/>
      <c r="E109" s="161">
        <v>17.8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143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33.75" outlineLevel="1" x14ac:dyDescent="0.2">
      <c r="A110" s="171">
        <v>41</v>
      </c>
      <c r="B110" s="172" t="s">
        <v>410</v>
      </c>
      <c r="C110" s="186" t="s">
        <v>412</v>
      </c>
      <c r="D110" s="173" t="s">
        <v>141</v>
      </c>
      <c r="E110" s="174">
        <v>23.24</v>
      </c>
      <c r="F110" s="175"/>
      <c r="G110" s="176">
        <f>ROUND(E110*F110,2)</f>
        <v>0</v>
      </c>
      <c r="H110" s="159">
        <v>372.85</v>
      </c>
      <c r="I110" s="158">
        <f>ROUND(E110*H110,2)</f>
        <v>8665.0300000000007</v>
      </c>
      <c r="J110" s="159">
        <v>206.15</v>
      </c>
      <c r="K110" s="158">
        <f>ROUND(E110*J110,2)</f>
        <v>4790.93</v>
      </c>
      <c r="L110" s="158">
        <v>15</v>
      </c>
      <c r="M110" s="158">
        <f>G110*(1+L110/100)</f>
        <v>0</v>
      </c>
      <c r="N110" s="158">
        <v>3.63E-3</v>
      </c>
      <c r="O110" s="158">
        <f>ROUND(E110*N110,2)</f>
        <v>0.08</v>
      </c>
      <c r="P110" s="158">
        <v>0</v>
      </c>
      <c r="Q110" s="158">
        <f>ROUND(E110*P110,2)</f>
        <v>0</v>
      </c>
      <c r="R110" s="158"/>
      <c r="S110" s="158" t="s">
        <v>136</v>
      </c>
      <c r="T110" s="158" t="s">
        <v>238</v>
      </c>
      <c r="U110" s="158">
        <v>0.38</v>
      </c>
      <c r="V110" s="158">
        <f>ROUND(E110*U110,2)</f>
        <v>8.83</v>
      </c>
      <c r="W110" s="158"/>
      <c r="X110" s="158" t="s">
        <v>137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138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7" t="s">
        <v>601</v>
      </c>
      <c r="D111" s="160"/>
      <c r="E111" s="161">
        <v>2.94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143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7" t="s">
        <v>560</v>
      </c>
      <c r="D112" s="160"/>
      <c r="E112" s="161">
        <v>20.3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143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7">
        <v>42</v>
      </c>
      <c r="B113" s="178" t="s">
        <v>413</v>
      </c>
      <c r="C113" s="185" t="s">
        <v>414</v>
      </c>
      <c r="D113" s="179" t="s">
        <v>201</v>
      </c>
      <c r="E113" s="180">
        <v>0.7</v>
      </c>
      <c r="F113" s="181"/>
      <c r="G113" s="182">
        <f>ROUND(E113*F113,2)</f>
        <v>0</v>
      </c>
      <c r="H113" s="159">
        <v>0</v>
      </c>
      <c r="I113" s="158">
        <f>ROUND(E113*H113,2)</f>
        <v>0</v>
      </c>
      <c r="J113" s="159">
        <v>74</v>
      </c>
      <c r="K113" s="158">
        <f>ROUND(E113*J113,2)</f>
        <v>51.8</v>
      </c>
      <c r="L113" s="158">
        <v>15</v>
      </c>
      <c r="M113" s="158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8"/>
      <c r="S113" s="158" t="s">
        <v>136</v>
      </c>
      <c r="T113" s="158" t="s">
        <v>151</v>
      </c>
      <c r="U113" s="158">
        <v>0.152</v>
      </c>
      <c r="V113" s="158">
        <f>ROUND(E113*U113,2)</f>
        <v>0.11</v>
      </c>
      <c r="W113" s="158"/>
      <c r="X113" s="158" t="s">
        <v>137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138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1">
        <v>43</v>
      </c>
      <c r="B114" s="172" t="s">
        <v>415</v>
      </c>
      <c r="C114" s="186" t="s">
        <v>416</v>
      </c>
      <c r="D114" s="173" t="s">
        <v>201</v>
      </c>
      <c r="E114" s="174">
        <v>11.62</v>
      </c>
      <c r="F114" s="175"/>
      <c r="G114" s="176">
        <f>ROUND(E114*F114,2)</f>
        <v>0</v>
      </c>
      <c r="H114" s="159">
        <v>10.42</v>
      </c>
      <c r="I114" s="158">
        <f>ROUND(E114*H114,2)</f>
        <v>121.08</v>
      </c>
      <c r="J114" s="159">
        <v>38.08</v>
      </c>
      <c r="K114" s="158">
        <f>ROUND(E114*J114,2)</f>
        <v>442.49</v>
      </c>
      <c r="L114" s="158">
        <v>15</v>
      </c>
      <c r="M114" s="158">
        <f>G114*(1+L114/100)</f>
        <v>0</v>
      </c>
      <c r="N114" s="158">
        <v>4.0000000000000003E-5</v>
      </c>
      <c r="O114" s="158">
        <f>ROUND(E114*N114,2)</f>
        <v>0</v>
      </c>
      <c r="P114" s="158">
        <v>0</v>
      </c>
      <c r="Q114" s="158">
        <f>ROUND(E114*P114,2)</f>
        <v>0</v>
      </c>
      <c r="R114" s="158"/>
      <c r="S114" s="158" t="s">
        <v>136</v>
      </c>
      <c r="T114" s="158" t="s">
        <v>151</v>
      </c>
      <c r="U114" s="158">
        <v>7.8200000000000006E-2</v>
      </c>
      <c r="V114" s="158">
        <f>ROUND(E114*U114,2)</f>
        <v>0.91</v>
      </c>
      <c r="W114" s="158"/>
      <c r="X114" s="158" t="s">
        <v>137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138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8" t="s">
        <v>417</v>
      </c>
      <c r="D115" s="162"/>
      <c r="E115" s="163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143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9" t="s">
        <v>604</v>
      </c>
      <c r="D116" s="162"/>
      <c r="E116" s="163">
        <v>2.94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143</v>
      </c>
      <c r="AH116" s="149">
        <v>2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9" t="s">
        <v>605</v>
      </c>
      <c r="D117" s="162"/>
      <c r="E117" s="163">
        <v>20.3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143</v>
      </c>
      <c r="AH117" s="149">
        <v>2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8" t="s">
        <v>422</v>
      </c>
      <c r="D118" s="162"/>
      <c r="E118" s="163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7" t="s">
        <v>606</v>
      </c>
      <c r="D119" s="160"/>
      <c r="E119" s="161">
        <v>11.62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143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77">
        <v>44</v>
      </c>
      <c r="B120" s="178" t="s">
        <v>424</v>
      </c>
      <c r="C120" s="185" t="s">
        <v>425</v>
      </c>
      <c r="D120" s="179" t="s">
        <v>135</v>
      </c>
      <c r="E120" s="180">
        <v>1</v>
      </c>
      <c r="F120" s="181"/>
      <c r="G120" s="182">
        <f>ROUND(E120*F120,2)</f>
        <v>0</v>
      </c>
      <c r="H120" s="159">
        <v>131.5</v>
      </c>
      <c r="I120" s="158">
        <f>ROUND(E120*H120,2)</f>
        <v>131.5</v>
      </c>
      <c r="J120" s="159">
        <v>0</v>
      </c>
      <c r="K120" s="158">
        <f>ROUND(E120*J120,2)</f>
        <v>0</v>
      </c>
      <c r="L120" s="158">
        <v>15</v>
      </c>
      <c r="M120" s="158">
        <f>G120*(1+L120/100)</f>
        <v>0</v>
      </c>
      <c r="N120" s="158">
        <v>1.3999999999999999E-4</v>
      </c>
      <c r="O120" s="158">
        <f>ROUND(E120*N120,2)</f>
        <v>0</v>
      </c>
      <c r="P120" s="158">
        <v>0</v>
      </c>
      <c r="Q120" s="158">
        <f>ROUND(E120*P120,2)</f>
        <v>0</v>
      </c>
      <c r="R120" s="158" t="s">
        <v>146</v>
      </c>
      <c r="S120" s="158" t="s">
        <v>136</v>
      </c>
      <c r="T120" s="158" t="s">
        <v>136</v>
      </c>
      <c r="U120" s="158">
        <v>0</v>
      </c>
      <c r="V120" s="158">
        <f>ROUND(E120*U120,2)</f>
        <v>0</v>
      </c>
      <c r="W120" s="158"/>
      <c r="X120" s="158" t="s">
        <v>147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148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7">
        <v>45</v>
      </c>
      <c r="B121" s="178" t="s">
        <v>426</v>
      </c>
      <c r="C121" s="185" t="s">
        <v>427</v>
      </c>
      <c r="D121" s="179" t="s">
        <v>0</v>
      </c>
      <c r="E121" s="180">
        <v>168.7861</v>
      </c>
      <c r="F121" s="181"/>
      <c r="G121" s="182">
        <f>ROUND(E121*F121,2)</f>
        <v>0</v>
      </c>
      <c r="H121" s="159">
        <v>0</v>
      </c>
      <c r="I121" s="158">
        <f>ROUND(E121*H121,2)</f>
        <v>0</v>
      </c>
      <c r="J121" s="159">
        <v>0.81</v>
      </c>
      <c r="K121" s="158">
        <f>ROUND(E121*J121,2)</f>
        <v>136.72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136</v>
      </c>
      <c r="T121" s="158" t="s">
        <v>136</v>
      </c>
      <c r="U121" s="158">
        <v>0</v>
      </c>
      <c r="V121" s="158">
        <f>ROUND(E121*U121,2)</f>
        <v>0</v>
      </c>
      <c r="W121" s="158"/>
      <c r="X121" s="158" t="s">
        <v>224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225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x14ac:dyDescent="0.2">
      <c r="A122" s="165" t="s">
        <v>131</v>
      </c>
      <c r="B122" s="166" t="s">
        <v>89</v>
      </c>
      <c r="C122" s="184" t="s">
        <v>90</v>
      </c>
      <c r="D122" s="167"/>
      <c r="E122" s="168"/>
      <c r="F122" s="169"/>
      <c r="G122" s="170">
        <f>SUMIF(AG123:AG136,"&lt;&gt;NOR",G123:G136)</f>
        <v>0</v>
      </c>
      <c r="H122" s="164"/>
      <c r="I122" s="164">
        <f>SUM(I123:I136)</f>
        <v>1218.3200000000002</v>
      </c>
      <c r="J122" s="164"/>
      <c r="K122" s="164">
        <f>SUM(K123:K136)</f>
        <v>1474.0899999999997</v>
      </c>
      <c r="L122" s="164"/>
      <c r="M122" s="164">
        <f>SUM(M123:M136)</f>
        <v>0</v>
      </c>
      <c r="N122" s="164"/>
      <c r="O122" s="164">
        <f>SUM(O123:O136)</f>
        <v>0.01</v>
      </c>
      <c r="P122" s="164"/>
      <c r="Q122" s="164">
        <f>SUM(Q123:Q136)</f>
        <v>0</v>
      </c>
      <c r="R122" s="164"/>
      <c r="S122" s="164"/>
      <c r="T122" s="164"/>
      <c r="U122" s="164"/>
      <c r="V122" s="164">
        <f>SUM(V123:V136)</f>
        <v>2.73</v>
      </c>
      <c r="W122" s="164"/>
      <c r="X122" s="164"/>
      <c r="AG122" t="s">
        <v>132</v>
      </c>
    </row>
    <row r="123" spans="1:60" outlineLevel="1" x14ac:dyDescent="0.2">
      <c r="A123" s="171">
        <v>46</v>
      </c>
      <c r="B123" s="172" t="s">
        <v>428</v>
      </c>
      <c r="C123" s="186" t="s">
        <v>429</v>
      </c>
      <c r="D123" s="173" t="s">
        <v>141</v>
      </c>
      <c r="E123" s="174">
        <v>1.75</v>
      </c>
      <c r="F123" s="175"/>
      <c r="G123" s="176">
        <f>ROUND(E123*F123,2)</f>
        <v>0</v>
      </c>
      <c r="H123" s="159">
        <v>24.89</v>
      </c>
      <c r="I123" s="158">
        <f>ROUND(E123*H123,2)</f>
        <v>43.56</v>
      </c>
      <c r="J123" s="159">
        <v>25.21</v>
      </c>
      <c r="K123" s="158">
        <f>ROUND(E123*J123,2)</f>
        <v>44.12</v>
      </c>
      <c r="L123" s="158">
        <v>15</v>
      </c>
      <c r="M123" s="158">
        <f>G123*(1+L123/100)</f>
        <v>0</v>
      </c>
      <c r="N123" s="158">
        <v>2.1000000000000001E-4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136</v>
      </c>
      <c r="T123" s="158" t="s">
        <v>136</v>
      </c>
      <c r="U123" s="158">
        <v>0.05</v>
      </c>
      <c r="V123" s="158">
        <f>ROUND(E123*U123,2)</f>
        <v>0.09</v>
      </c>
      <c r="W123" s="158"/>
      <c r="X123" s="158" t="s">
        <v>137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138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87" t="s">
        <v>575</v>
      </c>
      <c r="D124" s="160"/>
      <c r="E124" s="161">
        <v>1.75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143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71">
        <v>47</v>
      </c>
      <c r="B125" s="172" t="s">
        <v>432</v>
      </c>
      <c r="C125" s="186" t="s">
        <v>433</v>
      </c>
      <c r="D125" s="173" t="s">
        <v>141</v>
      </c>
      <c r="E125" s="174">
        <v>1.75</v>
      </c>
      <c r="F125" s="175"/>
      <c r="G125" s="176">
        <f>ROUND(E125*F125,2)</f>
        <v>0</v>
      </c>
      <c r="H125" s="159">
        <v>0</v>
      </c>
      <c r="I125" s="158">
        <f>ROUND(E125*H125,2)</f>
        <v>0</v>
      </c>
      <c r="J125" s="159">
        <v>49.1</v>
      </c>
      <c r="K125" s="158">
        <f>ROUND(E125*J125,2)</f>
        <v>85.93</v>
      </c>
      <c r="L125" s="158">
        <v>15</v>
      </c>
      <c r="M125" s="158">
        <f>G125*(1+L125/100)</f>
        <v>0</v>
      </c>
      <c r="N125" s="158">
        <v>0</v>
      </c>
      <c r="O125" s="158">
        <f>ROUND(E125*N125,2)</f>
        <v>0</v>
      </c>
      <c r="P125" s="158">
        <v>0</v>
      </c>
      <c r="Q125" s="158">
        <f>ROUND(E125*P125,2)</f>
        <v>0</v>
      </c>
      <c r="R125" s="158"/>
      <c r="S125" s="158" t="s">
        <v>136</v>
      </c>
      <c r="T125" s="158" t="s">
        <v>151</v>
      </c>
      <c r="U125" s="158">
        <v>0.1</v>
      </c>
      <c r="V125" s="158">
        <f>ROUND(E125*U125,2)</f>
        <v>0.18</v>
      </c>
      <c r="W125" s="158"/>
      <c r="X125" s="158" t="s">
        <v>137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138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7" t="s">
        <v>575</v>
      </c>
      <c r="D126" s="160"/>
      <c r="E126" s="161">
        <v>1.75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143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1">
        <v>48</v>
      </c>
      <c r="B127" s="172" t="s">
        <v>434</v>
      </c>
      <c r="C127" s="186" t="s">
        <v>435</v>
      </c>
      <c r="D127" s="173" t="s">
        <v>141</v>
      </c>
      <c r="E127" s="174">
        <v>1.75</v>
      </c>
      <c r="F127" s="175"/>
      <c r="G127" s="176">
        <f>ROUND(E127*F127,2)</f>
        <v>0</v>
      </c>
      <c r="H127" s="159">
        <v>142.66</v>
      </c>
      <c r="I127" s="158">
        <f>ROUND(E127*H127,2)</f>
        <v>249.66</v>
      </c>
      <c r="J127" s="159">
        <v>653.34</v>
      </c>
      <c r="K127" s="158">
        <f>ROUND(E127*J127,2)</f>
        <v>1143.3499999999999</v>
      </c>
      <c r="L127" s="158">
        <v>15</v>
      </c>
      <c r="M127" s="158">
        <f>G127*(1+L127/100)</f>
        <v>0</v>
      </c>
      <c r="N127" s="158">
        <v>5.3499999999999997E-3</v>
      </c>
      <c r="O127" s="158">
        <f>ROUND(E127*N127,2)</f>
        <v>0.01</v>
      </c>
      <c r="P127" s="158">
        <v>0</v>
      </c>
      <c r="Q127" s="158">
        <f>ROUND(E127*P127,2)</f>
        <v>0</v>
      </c>
      <c r="R127" s="158"/>
      <c r="S127" s="158" t="s">
        <v>136</v>
      </c>
      <c r="T127" s="158" t="s">
        <v>136</v>
      </c>
      <c r="U127" s="158">
        <v>1.288</v>
      </c>
      <c r="V127" s="158">
        <f>ROUND(E127*U127,2)</f>
        <v>2.25</v>
      </c>
      <c r="W127" s="158"/>
      <c r="X127" s="158" t="s">
        <v>137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138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7" t="s">
        <v>575</v>
      </c>
      <c r="D128" s="160"/>
      <c r="E128" s="161">
        <v>1.75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143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1">
        <v>49</v>
      </c>
      <c r="B129" s="172" t="s">
        <v>436</v>
      </c>
      <c r="C129" s="186" t="s">
        <v>437</v>
      </c>
      <c r="D129" s="173" t="s">
        <v>141</v>
      </c>
      <c r="E129" s="174">
        <v>1.75</v>
      </c>
      <c r="F129" s="175"/>
      <c r="G129" s="176">
        <f>ROUND(E129*F129,2)</f>
        <v>0</v>
      </c>
      <c r="H129" s="159">
        <v>9.1999999999999993</v>
      </c>
      <c r="I129" s="158">
        <f>ROUND(E129*H129,2)</f>
        <v>16.100000000000001</v>
      </c>
      <c r="J129" s="159">
        <v>0</v>
      </c>
      <c r="K129" s="158">
        <f>ROUND(E129*J129,2)</f>
        <v>0</v>
      </c>
      <c r="L129" s="158">
        <v>15</v>
      </c>
      <c r="M129" s="158">
        <f>G129*(1+L129/100)</f>
        <v>0</v>
      </c>
      <c r="N129" s="158">
        <v>8.9999999999999998E-4</v>
      </c>
      <c r="O129" s="158">
        <f>ROUND(E129*N129,2)</f>
        <v>0</v>
      </c>
      <c r="P129" s="158">
        <v>0</v>
      </c>
      <c r="Q129" s="158">
        <f>ROUND(E129*P129,2)</f>
        <v>0</v>
      </c>
      <c r="R129" s="158"/>
      <c r="S129" s="158" t="s">
        <v>136</v>
      </c>
      <c r="T129" s="158" t="s">
        <v>136</v>
      </c>
      <c r="U129" s="158">
        <v>0</v>
      </c>
      <c r="V129" s="158">
        <f>ROUND(E129*U129,2)</f>
        <v>0</v>
      </c>
      <c r="W129" s="158"/>
      <c r="X129" s="158" t="s">
        <v>137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138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7" t="s">
        <v>575</v>
      </c>
      <c r="D130" s="160"/>
      <c r="E130" s="161">
        <v>1.75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143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 x14ac:dyDescent="0.2">
      <c r="A131" s="171">
        <v>50</v>
      </c>
      <c r="B131" s="172" t="s">
        <v>438</v>
      </c>
      <c r="C131" s="186" t="s">
        <v>439</v>
      </c>
      <c r="D131" s="173" t="s">
        <v>201</v>
      </c>
      <c r="E131" s="174">
        <v>1.75</v>
      </c>
      <c r="F131" s="175"/>
      <c r="G131" s="176">
        <f>ROUND(E131*F131,2)</f>
        <v>0</v>
      </c>
      <c r="H131" s="159">
        <v>0</v>
      </c>
      <c r="I131" s="158">
        <f>ROUND(E131*H131,2)</f>
        <v>0</v>
      </c>
      <c r="J131" s="159">
        <v>60.5</v>
      </c>
      <c r="K131" s="158">
        <f>ROUND(E131*J131,2)</f>
        <v>105.88</v>
      </c>
      <c r="L131" s="158">
        <v>15</v>
      </c>
      <c r="M131" s="158">
        <f>G131*(1+L131/100)</f>
        <v>0</v>
      </c>
      <c r="N131" s="158">
        <v>0</v>
      </c>
      <c r="O131" s="158">
        <f>ROUND(E131*N131,2)</f>
        <v>0</v>
      </c>
      <c r="P131" s="158">
        <v>0</v>
      </c>
      <c r="Q131" s="158">
        <f>ROUND(E131*P131,2)</f>
        <v>0</v>
      </c>
      <c r="R131" s="158"/>
      <c r="S131" s="158" t="s">
        <v>136</v>
      </c>
      <c r="T131" s="158" t="s">
        <v>136</v>
      </c>
      <c r="U131" s="158">
        <v>0.12</v>
      </c>
      <c r="V131" s="158">
        <f>ROUND(E131*U131,2)</f>
        <v>0.21</v>
      </c>
      <c r="W131" s="158"/>
      <c r="X131" s="158" t="s">
        <v>137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138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7" t="s">
        <v>607</v>
      </c>
      <c r="D132" s="160"/>
      <c r="E132" s="161">
        <v>1.75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143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71">
        <v>51</v>
      </c>
      <c r="B133" s="172" t="s">
        <v>443</v>
      </c>
      <c r="C133" s="186" t="s">
        <v>444</v>
      </c>
      <c r="D133" s="173" t="s">
        <v>141</v>
      </c>
      <c r="E133" s="174">
        <v>1.8374999999999999</v>
      </c>
      <c r="F133" s="175"/>
      <c r="G133" s="176">
        <f>ROUND(E133*F133,2)</f>
        <v>0</v>
      </c>
      <c r="H133" s="159">
        <v>400</v>
      </c>
      <c r="I133" s="158">
        <f>ROUND(E133*H133,2)</f>
        <v>735</v>
      </c>
      <c r="J133" s="159">
        <v>0</v>
      </c>
      <c r="K133" s="158">
        <f>ROUND(E133*J133,2)</f>
        <v>0</v>
      </c>
      <c r="L133" s="158">
        <v>15</v>
      </c>
      <c r="M133" s="158">
        <f>G133*(1+L133/100)</f>
        <v>0</v>
      </c>
      <c r="N133" s="158">
        <v>0</v>
      </c>
      <c r="O133" s="158">
        <f>ROUND(E133*N133,2)</f>
        <v>0</v>
      </c>
      <c r="P133" s="158">
        <v>0</v>
      </c>
      <c r="Q133" s="158">
        <f>ROUND(E133*P133,2)</f>
        <v>0</v>
      </c>
      <c r="R133" s="158"/>
      <c r="S133" s="158" t="s">
        <v>192</v>
      </c>
      <c r="T133" s="158" t="s">
        <v>238</v>
      </c>
      <c r="U133" s="158">
        <v>0</v>
      </c>
      <c r="V133" s="158">
        <f>ROUND(E133*U133,2)</f>
        <v>0</v>
      </c>
      <c r="W133" s="158"/>
      <c r="X133" s="158" t="s">
        <v>216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299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7" t="s">
        <v>608</v>
      </c>
      <c r="D134" s="160"/>
      <c r="E134" s="161">
        <v>1.8374999999999999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143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7">
        <v>52</v>
      </c>
      <c r="B135" s="178" t="s">
        <v>445</v>
      </c>
      <c r="C135" s="185" t="s">
        <v>446</v>
      </c>
      <c r="D135" s="179" t="s">
        <v>201</v>
      </c>
      <c r="E135" s="180">
        <v>2</v>
      </c>
      <c r="F135" s="181"/>
      <c r="G135" s="182">
        <f>ROUND(E135*F135,2)</f>
        <v>0</v>
      </c>
      <c r="H135" s="159">
        <v>87</v>
      </c>
      <c r="I135" s="158">
        <f>ROUND(E135*H135,2)</f>
        <v>174</v>
      </c>
      <c r="J135" s="159">
        <v>0</v>
      </c>
      <c r="K135" s="158">
        <f>ROUND(E135*J135,2)</f>
        <v>0</v>
      </c>
      <c r="L135" s="158">
        <v>15</v>
      </c>
      <c r="M135" s="158">
        <f>G135*(1+L135/100)</f>
        <v>0</v>
      </c>
      <c r="N135" s="158">
        <v>2.2000000000000001E-4</v>
      </c>
      <c r="O135" s="158">
        <f>ROUND(E135*N135,2)</f>
        <v>0</v>
      </c>
      <c r="P135" s="158">
        <v>0</v>
      </c>
      <c r="Q135" s="158">
        <f>ROUND(E135*P135,2)</f>
        <v>0</v>
      </c>
      <c r="R135" s="158"/>
      <c r="S135" s="158" t="s">
        <v>192</v>
      </c>
      <c r="T135" s="158" t="s">
        <v>238</v>
      </c>
      <c r="U135" s="158">
        <v>0</v>
      </c>
      <c r="V135" s="158">
        <f>ROUND(E135*U135,2)</f>
        <v>0</v>
      </c>
      <c r="W135" s="158"/>
      <c r="X135" s="158" t="s">
        <v>216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299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7">
        <v>53</v>
      </c>
      <c r="B136" s="178" t="s">
        <v>447</v>
      </c>
      <c r="C136" s="185" t="s">
        <v>448</v>
      </c>
      <c r="D136" s="179" t="s">
        <v>0</v>
      </c>
      <c r="E136" s="180">
        <v>25.975899999999999</v>
      </c>
      <c r="F136" s="181"/>
      <c r="G136" s="182">
        <f>ROUND(E136*F136,2)</f>
        <v>0</v>
      </c>
      <c r="H136" s="159">
        <v>0</v>
      </c>
      <c r="I136" s="158">
        <f>ROUND(E136*H136,2)</f>
        <v>0</v>
      </c>
      <c r="J136" s="159">
        <v>3.65</v>
      </c>
      <c r="K136" s="158">
        <f>ROUND(E136*J136,2)</f>
        <v>94.81</v>
      </c>
      <c r="L136" s="158">
        <v>15</v>
      </c>
      <c r="M136" s="158">
        <f>G136*(1+L136/100)</f>
        <v>0</v>
      </c>
      <c r="N136" s="158">
        <v>0</v>
      </c>
      <c r="O136" s="158">
        <f>ROUND(E136*N136,2)</f>
        <v>0</v>
      </c>
      <c r="P136" s="158">
        <v>0</v>
      </c>
      <c r="Q136" s="158">
        <f>ROUND(E136*P136,2)</f>
        <v>0</v>
      </c>
      <c r="R136" s="158"/>
      <c r="S136" s="158" t="s">
        <v>136</v>
      </c>
      <c r="T136" s="158" t="s">
        <v>151</v>
      </c>
      <c r="U136" s="158">
        <v>0</v>
      </c>
      <c r="V136" s="158">
        <f>ROUND(E136*U136,2)</f>
        <v>0</v>
      </c>
      <c r="W136" s="158"/>
      <c r="X136" s="158" t="s">
        <v>224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225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x14ac:dyDescent="0.2">
      <c r="A137" s="165" t="s">
        <v>131</v>
      </c>
      <c r="B137" s="166" t="s">
        <v>91</v>
      </c>
      <c r="C137" s="184" t="s">
        <v>92</v>
      </c>
      <c r="D137" s="167"/>
      <c r="E137" s="168"/>
      <c r="F137" s="169"/>
      <c r="G137" s="170">
        <f>SUMIF(AG138:AG150,"&lt;&gt;NOR",G138:G150)</f>
        <v>0</v>
      </c>
      <c r="H137" s="164"/>
      <c r="I137" s="164">
        <f>SUM(I138:I150)</f>
        <v>895.41000000000008</v>
      </c>
      <c r="J137" s="164"/>
      <c r="K137" s="164">
        <f>SUM(K138:K150)</f>
        <v>3654.61</v>
      </c>
      <c r="L137" s="164"/>
      <c r="M137" s="164">
        <f>SUM(M138:M150)</f>
        <v>0</v>
      </c>
      <c r="N137" s="164"/>
      <c r="O137" s="164">
        <f>SUM(O138:O150)</f>
        <v>0</v>
      </c>
      <c r="P137" s="164"/>
      <c r="Q137" s="164">
        <f>SUM(Q138:Q150)</f>
        <v>0</v>
      </c>
      <c r="R137" s="164"/>
      <c r="S137" s="164"/>
      <c r="T137" s="164"/>
      <c r="U137" s="164"/>
      <c r="V137" s="164">
        <f>SUM(V138:V150)</f>
        <v>7.99</v>
      </c>
      <c r="W137" s="164"/>
      <c r="X137" s="164"/>
      <c r="AG137" t="s">
        <v>132</v>
      </c>
    </row>
    <row r="138" spans="1:60" outlineLevel="1" x14ac:dyDescent="0.2">
      <c r="A138" s="171">
        <v>54</v>
      </c>
      <c r="B138" s="172" t="s">
        <v>449</v>
      </c>
      <c r="C138" s="186" t="s">
        <v>450</v>
      </c>
      <c r="D138" s="173" t="s">
        <v>141</v>
      </c>
      <c r="E138" s="174">
        <v>3.6</v>
      </c>
      <c r="F138" s="175"/>
      <c r="G138" s="176">
        <f>ROUND(E138*F138,2)</f>
        <v>0</v>
      </c>
      <c r="H138" s="159">
        <v>72.930000000000007</v>
      </c>
      <c r="I138" s="158">
        <f>ROUND(E138*H138,2)</f>
        <v>262.55</v>
      </c>
      <c r="J138" s="159">
        <v>70.069999999999993</v>
      </c>
      <c r="K138" s="158">
        <f>ROUND(E138*J138,2)</f>
        <v>252.25</v>
      </c>
      <c r="L138" s="158">
        <v>15</v>
      </c>
      <c r="M138" s="158">
        <f>G138*(1+L138/100)</f>
        <v>0</v>
      </c>
      <c r="N138" s="158">
        <v>3.6999999999999999E-4</v>
      </c>
      <c r="O138" s="158">
        <f>ROUND(E138*N138,2)</f>
        <v>0</v>
      </c>
      <c r="P138" s="158">
        <v>0</v>
      </c>
      <c r="Q138" s="158">
        <f>ROUND(E138*P138,2)</f>
        <v>0</v>
      </c>
      <c r="R138" s="158"/>
      <c r="S138" s="158" t="s">
        <v>136</v>
      </c>
      <c r="T138" s="158" t="s">
        <v>136</v>
      </c>
      <c r="U138" s="158">
        <v>0.13900000000000001</v>
      </c>
      <c r="V138" s="158">
        <f>ROUND(E138*U138,2)</f>
        <v>0.5</v>
      </c>
      <c r="W138" s="158"/>
      <c r="X138" s="158" t="s">
        <v>137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138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7" t="s">
        <v>609</v>
      </c>
      <c r="D139" s="160"/>
      <c r="E139" s="161">
        <v>1.8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143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7" t="s">
        <v>609</v>
      </c>
      <c r="D140" s="160"/>
      <c r="E140" s="161">
        <v>1.8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143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1">
        <v>55</v>
      </c>
      <c r="B141" s="172" t="s">
        <v>453</v>
      </c>
      <c r="C141" s="186" t="s">
        <v>454</v>
      </c>
      <c r="D141" s="173" t="s">
        <v>201</v>
      </c>
      <c r="E141" s="174">
        <v>22.4</v>
      </c>
      <c r="F141" s="175"/>
      <c r="G141" s="176">
        <f>ROUND(E141*F141,2)</f>
        <v>0</v>
      </c>
      <c r="H141" s="159">
        <v>16.11</v>
      </c>
      <c r="I141" s="158">
        <f>ROUND(E141*H141,2)</f>
        <v>360.86</v>
      </c>
      <c r="J141" s="159">
        <v>58.49</v>
      </c>
      <c r="K141" s="158">
        <f>ROUND(E141*J141,2)</f>
        <v>1310.18</v>
      </c>
      <c r="L141" s="158">
        <v>15</v>
      </c>
      <c r="M141" s="158">
        <f>G141*(1+L141/100)</f>
        <v>0</v>
      </c>
      <c r="N141" s="158">
        <v>9.0000000000000006E-5</v>
      </c>
      <c r="O141" s="158">
        <f>ROUND(E141*N141,2)</f>
        <v>0</v>
      </c>
      <c r="P141" s="158">
        <v>0</v>
      </c>
      <c r="Q141" s="158">
        <f>ROUND(E141*P141,2)</f>
        <v>0</v>
      </c>
      <c r="R141" s="158"/>
      <c r="S141" s="158" t="s">
        <v>136</v>
      </c>
      <c r="T141" s="158" t="s">
        <v>136</v>
      </c>
      <c r="U141" s="158">
        <v>0.11600000000000001</v>
      </c>
      <c r="V141" s="158">
        <f>ROUND(E141*U141,2)</f>
        <v>2.6</v>
      </c>
      <c r="W141" s="158"/>
      <c r="X141" s="158" t="s">
        <v>137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138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7" t="s">
        <v>610</v>
      </c>
      <c r="D142" s="160"/>
      <c r="E142" s="161">
        <v>10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143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7" t="s">
        <v>611</v>
      </c>
      <c r="D143" s="160"/>
      <c r="E143" s="161">
        <v>10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143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87" t="s">
        <v>612</v>
      </c>
      <c r="D144" s="160"/>
      <c r="E144" s="161">
        <v>2.4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143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1">
        <v>56</v>
      </c>
      <c r="B145" s="172" t="s">
        <v>455</v>
      </c>
      <c r="C145" s="186" t="s">
        <v>456</v>
      </c>
      <c r="D145" s="173" t="s">
        <v>141</v>
      </c>
      <c r="E145" s="174">
        <v>23.24</v>
      </c>
      <c r="F145" s="175"/>
      <c r="G145" s="176">
        <f>ROUND(E145*F145,2)</f>
        <v>0</v>
      </c>
      <c r="H145" s="159">
        <v>4.0599999999999996</v>
      </c>
      <c r="I145" s="158">
        <f>ROUND(E145*H145,2)</f>
        <v>94.35</v>
      </c>
      <c r="J145" s="159">
        <v>58.64</v>
      </c>
      <c r="K145" s="158">
        <f>ROUND(E145*J145,2)</f>
        <v>1362.79</v>
      </c>
      <c r="L145" s="158">
        <v>15</v>
      </c>
      <c r="M145" s="158">
        <f>G145*(1+L145/100)</f>
        <v>0</v>
      </c>
      <c r="N145" s="158">
        <v>6.9999999999999994E-5</v>
      </c>
      <c r="O145" s="158">
        <f>ROUND(E145*N145,2)</f>
        <v>0</v>
      </c>
      <c r="P145" s="158">
        <v>0</v>
      </c>
      <c r="Q145" s="158">
        <f>ROUND(E145*P145,2)</f>
        <v>0</v>
      </c>
      <c r="R145" s="158"/>
      <c r="S145" s="158" t="s">
        <v>136</v>
      </c>
      <c r="T145" s="158" t="s">
        <v>238</v>
      </c>
      <c r="U145" s="158">
        <v>0.14399999999999999</v>
      </c>
      <c r="V145" s="158">
        <f>ROUND(E145*U145,2)</f>
        <v>3.35</v>
      </c>
      <c r="W145" s="158"/>
      <c r="X145" s="158" t="s">
        <v>137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138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7" t="s">
        <v>601</v>
      </c>
      <c r="D146" s="160"/>
      <c r="E146" s="161">
        <v>2.94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143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7" t="s">
        <v>560</v>
      </c>
      <c r="D147" s="160"/>
      <c r="E147" s="161">
        <v>20.3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143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1">
        <v>57</v>
      </c>
      <c r="B148" s="172" t="s">
        <v>457</v>
      </c>
      <c r="C148" s="186" t="s">
        <v>458</v>
      </c>
      <c r="D148" s="173" t="s">
        <v>141</v>
      </c>
      <c r="E148" s="174">
        <v>3.7250000000000001</v>
      </c>
      <c r="F148" s="175"/>
      <c r="G148" s="176">
        <f>ROUND(E148*F148,2)</f>
        <v>0</v>
      </c>
      <c r="H148" s="159">
        <v>47.69</v>
      </c>
      <c r="I148" s="158">
        <f>ROUND(E148*H148,2)</f>
        <v>177.65</v>
      </c>
      <c r="J148" s="159">
        <v>195.81</v>
      </c>
      <c r="K148" s="158">
        <f>ROUND(E148*J148,2)</f>
        <v>729.39</v>
      </c>
      <c r="L148" s="158">
        <v>15</v>
      </c>
      <c r="M148" s="158">
        <f>G148*(1+L148/100)</f>
        <v>0</v>
      </c>
      <c r="N148" s="158">
        <v>3.6000000000000002E-4</v>
      </c>
      <c r="O148" s="158">
        <f>ROUND(E148*N148,2)</f>
        <v>0</v>
      </c>
      <c r="P148" s="158">
        <v>0</v>
      </c>
      <c r="Q148" s="158">
        <f>ROUND(E148*P148,2)</f>
        <v>0</v>
      </c>
      <c r="R148" s="158"/>
      <c r="S148" s="158" t="s">
        <v>192</v>
      </c>
      <c r="T148" s="158" t="s">
        <v>238</v>
      </c>
      <c r="U148" s="158">
        <v>0.41299999999999998</v>
      </c>
      <c r="V148" s="158">
        <f>ROUND(E148*U148,2)</f>
        <v>1.54</v>
      </c>
      <c r="W148" s="158"/>
      <c r="X148" s="158" t="s">
        <v>137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138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7" t="s">
        <v>613</v>
      </c>
      <c r="D149" s="160"/>
      <c r="E149" s="161">
        <v>2.5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143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7" t="s">
        <v>460</v>
      </c>
      <c r="D150" s="160"/>
      <c r="E150" s="161">
        <v>1.2250000000000001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143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x14ac:dyDescent="0.2">
      <c r="A151" s="165" t="s">
        <v>131</v>
      </c>
      <c r="B151" s="166" t="s">
        <v>93</v>
      </c>
      <c r="C151" s="184" t="s">
        <v>94</v>
      </c>
      <c r="D151" s="167"/>
      <c r="E151" s="168"/>
      <c r="F151" s="169"/>
      <c r="G151" s="170">
        <f>SUMIF(AG152:AG162,"&lt;&gt;NOR",G152:G162)</f>
        <v>0</v>
      </c>
      <c r="H151" s="164"/>
      <c r="I151" s="164">
        <f>SUM(I152:I162)</f>
        <v>680.22</v>
      </c>
      <c r="J151" s="164"/>
      <c r="K151" s="164">
        <f>SUM(K152:K162)</f>
        <v>11168.71</v>
      </c>
      <c r="L151" s="164"/>
      <c r="M151" s="164">
        <f>SUM(M152:M162)</f>
        <v>0</v>
      </c>
      <c r="N151" s="164"/>
      <c r="O151" s="164">
        <f>SUM(O152:O162)</f>
        <v>0.02</v>
      </c>
      <c r="P151" s="164"/>
      <c r="Q151" s="164">
        <f>SUM(Q152:Q162)</f>
        <v>0</v>
      </c>
      <c r="R151" s="164"/>
      <c r="S151" s="164"/>
      <c r="T151" s="164"/>
      <c r="U151" s="164"/>
      <c r="V151" s="164">
        <f>SUM(V152:V162)</f>
        <v>19.62</v>
      </c>
      <c r="W151" s="164"/>
      <c r="X151" s="164"/>
      <c r="AG151" t="s">
        <v>132</v>
      </c>
    </row>
    <row r="152" spans="1:60" outlineLevel="1" x14ac:dyDescent="0.2">
      <c r="A152" s="171">
        <v>58</v>
      </c>
      <c r="B152" s="172" t="s">
        <v>461</v>
      </c>
      <c r="C152" s="186" t="s">
        <v>462</v>
      </c>
      <c r="D152" s="173" t="s">
        <v>141</v>
      </c>
      <c r="E152" s="174">
        <v>103.9</v>
      </c>
      <c r="F152" s="175"/>
      <c r="G152" s="176">
        <f>ROUND(E152*F152,2)</f>
        <v>0</v>
      </c>
      <c r="H152" s="159">
        <v>0.1</v>
      </c>
      <c r="I152" s="158">
        <f>ROUND(E152*H152,2)</f>
        <v>10.39</v>
      </c>
      <c r="J152" s="159">
        <v>21.1</v>
      </c>
      <c r="K152" s="158">
        <f>ROUND(E152*J152,2)</f>
        <v>2192.29</v>
      </c>
      <c r="L152" s="158">
        <v>15</v>
      </c>
      <c r="M152" s="158">
        <f>G152*(1+L152/100)</f>
        <v>0</v>
      </c>
      <c r="N152" s="158">
        <v>0</v>
      </c>
      <c r="O152" s="158">
        <f>ROUND(E152*N152,2)</f>
        <v>0</v>
      </c>
      <c r="P152" s="158">
        <v>0</v>
      </c>
      <c r="Q152" s="158">
        <f>ROUND(E152*P152,2)</f>
        <v>0</v>
      </c>
      <c r="R152" s="158"/>
      <c r="S152" s="158" t="s">
        <v>136</v>
      </c>
      <c r="T152" s="158" t="s">
        <v>136</v>
      </c>
      <c r="U152" s="158">
        <v>4.3220000000000001E-2</v>
      </c>
      <c r="V152" s="158">
        <f>ROUND(E152*U152,2)</f>
        <v>4.49</v>
      </c>
      <c r="W152" s="158"/>
      <c r="X152" s="158" t="s">
        <v>137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138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7" t="s">
        <v>614</v>
      </c>
      <c r="D153" s="160"/>
      <c r="E153" s="161">
        <v>28.14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143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87" t="s">
        <v>615</v>
      </c>
      <c r="D154" s="160"/>
      <c r="E154" s="161">
        <v>75.760000000000005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143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1">
        <v>59</v>
      </c>
      <c r="B155" s="172" t="s">
        <v>465</v>
      </c>
      <c r="C155" s="186" t="s">
        <v>466</v>
      </c>
      <c r="D155" s="173" t="s">
        <v>141</v>
      </c>
      <c r="E155" s="174">
        <v>103.9</v>
      </c>
      <c r="F155" s="175"/>
      <c r="G155" s="176">
        <f>ROUND(E155*F155,2)</f>
        <v>0</v>
      </c>
      <c r="H155" s="159">
        <v>3.79</v>
      </c>
      <c r="I155" s="158">
        <f>ROUND(E155*H155,2)</f>
        <v>393.78</v>
      </c>
      <c r="J155" s="159">
        <v>49.61</v>
      </c>
      <c r="K155" s="158">
        <f>ROUND(E155*J155,2)</f>
        <v>5154.4799999999996</v>
      </c>
      <c r="L155" s="158">
        <v>15</v>
      </c>
      <c r="M155" s="158">
        <f>G155*(1+L155/100)</f>
        <v>0</v>
      </c>
      <c r="N155" s="158">
        <v>1.3999999999999999E-4</v>
      </c>
      <c r="O155" s="158">
        <f>ROUND(E155*N155,2)</f>
        <v>0.01</v>
      </c>
      <c r="P155" s="158">
        <v>0</v>
      </c>
      <c r="Q155" s="158">
        <f>ROUND(E155*P155,2)</f>
        <v>0</v>
      </c>
      <c r="R155" s="158"/>
      <c r="S155" s="158" t="s">
        <v>136</v>
      </c>
      <c r="T155" s="158" t="s">
        <v>151</v>
      </c>
      <c r="U155" s="158">
        <v>0.10191</v>
      </c>
      <c r="V155" s="158">
        <f>ROUND(E155*U155,2)</f>
        <v>10.59</v>
      </c>
      <c r="W155" s="158"/>
      <c r="X155" s="158" t="s">
        <v>137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138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87" t="s">
        <v>614</v>
      </c>
      <c r="D156" s="160"/>
      <c r="E156" s="161">
        <v>28.14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143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7" t="s">
        <v>615</v>
      </c>
      <c r="D157" s="160"/>
      <c r="E157" s="161">
        <v>75.760000000000005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143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1">
        <v>60</v>
      </c>
      <c r="B158" s="172" t="s">
        <v>467</v>
      </c>
      <c r="C158" s="186" t="s">
        <v>468</v>
      </c>
      <c r="D158" s="173" t="s">
        <v>141</v>
      </c>
      <c r="E158" s="174">
        <v>28.14</v>
      </c>
      <c r="F158" s="175"/>
      <c r="G158" s="176">
        <f>ROUND(E158*F158,2)</f>
        <v>0</v>
      </c>
      <c r="H158" s="159">
        <v>9.81</v>
      </c>
      <c r="I158" s="158">
        <f>ROUND(E158*H158,2)</f>
        <v>276.05</v>
      </c>
      <c r="J158" s="159">
        <v>6.59</v>
      </c>
      <c r="K158" s="158">
        <f>ROUND(E158*J158,2)</f>
        <v>185.44</v>
      </c>
      <c r="L158" s="158">
        <v>15</v>
      </c>
      <c r="M158" s="158">
        <f>G158*(1+L158/100)</f>
        <v>0</v>
      </c>
      <c r="N158" s="158">
        <v>3.5E-4</v>
      </c>
      <c r="O158" s="158">
        <f>ROUND(E158*N158,2)</f>
        <v>0.01</v>
      </c>
      <c r="P158" s="158">
        <v>0</v>
      </c>
      <c r="Q158" s="158">
        <f>ROUND(E158*P158,2)</f>
        <v>0</v>
      </c>
      <c r="R158" s="158"/>
      <c r="S158" s="158" t="s">
        <v>136</v>
      </c>
      <c r="T158" s="158" t="s">
        <v>136</v>
      </c>
      <c r="U158" s="158">
        <v>1.35E-2</v>
      </c>
      <c r="V158" s="158">
        <f>ROUND(E158*U158,2)</f>
        <v>0.38</v>
      </c>
      <c r="W158" s="158"/>
      <c r="X158" s="158" t="s">
        <v>137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138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7" t="s">
        <v>616</v>
      </c>
      <c r="D159" s="160"/>
      <c r="E159" s="161">
        <v>28.14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143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t="22.5" outlineLevel="1" x14ac:dyDescent="0.2">
      <c r="A160" s="171">
        <v>61</v>
      </c>
      <c r="B160" s="172" t="s">
        <v>461</v>
      </c>
      <c r="C160" s="186" t="s">
        <v>471</v>
      </c>
      <c r="D160" s="173" t="s">
        <v>141</v>
      </c>
      <c r="E160" s="174">
        <v>103.9</v>
      </c>
      <c r="F160" s="175"/>
      <c r="G160" s="176">
        <f>ROUND(E160*F160,2)</f>
        <v>0</v>
      </c>
      <c r="H160" s="159">
        <v>0</v>
      </c>
      <c r="I160" s="158">
        <f>ROUND(E160*H160,2)</f>
        <v>0</v>
      </c>
      <c r="J160" s="159">
        <v>35</v>
      </c>
      <c r="K160" s="158">
        <f>ROUND(E160*J160,2)</f>
        <v>3636.5</v>
      </c>
      <c r="L160" s="158">
        <v>15</v>
      </c>
      <c r="M160" s="158">
        <f>G160*(1+L160/100)</f>
        <v>0</v>
      </c>
      <c r="N160" s="158">
        <v>0</v>
      </c>
      <c r="O160" s="158">
        <f>ROUND(E160*N160,2)</f>
        <v>0</v>
      </c>
      <c r="P160" s="158">
        <v>0</v>
      </c>
      <c r="Q160" s="158">
        <f>ROUND(E160*P160,2)</f>
        <v>0</v>
      </c>
      <c r="R160" s="158"/>
      <c r="S160" s="158" t="s">
        <v>192</v>
      </c>
      <c r="T160" s="158" t="s">
        <v>238</v>
      </c>
      <c r="U160" s="158">
        <v>0.04</v>
      </c>
      <c r="V160" s="158">
        <f>ROUND(E160*U160,2)</f>
        <v>4.16</v>
      </c>
      <c r="W160" s="158"/>
      <c r="X160" s="158" t="s">
        <v>137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138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7" t="s">
        <v>614</v>
      </c>
      <c r="D161" s="160"/>
      <c r="E161" s="161">
        <v>28.14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143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87" t="s">
        <v>615</v>
      </c>
      <c r="D162" s="160"/>
      <c r="E162" s="161">
        <v>75.760000000000005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143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x14ac:dyDescent="0.2">
      <c r="A163" s="165" t="s">
        <v>131</v>
      </c>
      <c r="B163" s="166" t="s">
        <v>97</v>
      </c>
      <c r="C163" s="184" t="s">
        <v>98</v>
      </c>
      <c r="D163" s="167"/>
      <c r="E163" s="168"/>
      <c r="F163" s="169"/>
      <c r="G163" s="170">
        <f>SUMIF(AG164:AG188,"&lt;&gt;NOR",G164:G188)</f>
        <v>0</v>
      </c>
      <c r="H163" s="164"/>
      <c r="I163" s="164">
        <f>SUM(I164:I188)</f>
        <v>7582.2800000000007</v>
      </c>
      <c r="J163" s="164"/>
      <c r="K163" s="164">
        <f>SUM(K164:K188)</f>
        <v>12552.12</v>
      </c>
      <c r="L163" s="164"/>
      <c r="M163" s="164">
        <f>SUM(M164:M188)</f>
        <v>0</v>
      </c>
      <c r="N163" s="164"/>
      <c r="O163" s="164">
        <f>SUM(O164:O188)</f>
        <v>5.0199999999999996</v>
      </c>
      <c r="P163" s="164"/>
      <c r="Q163" s="164">
        <f>SUM(Q164:Q188)</f>
        <v>0</v>
      </c>
      <c r="R163" s="164"/>
      <c r="S163" s="164"/>
      <c r="T163" s="164"/>
      <c r="U163" s="164"/>
      <c r="V163" s="164">
        <f>SUM(V164:V188)</f>
        <v>7.3100000000000005</v>
      </c>
      <c r="W163" s="164"/>
      <c r="X163" s="164"/>
      <c r="AG163" t="s">
        <v>132</v>
      </c>
    </row>
    <row r="164" spans="1:60" outlineLevel="1" x14ac:dyDescent="0.2">
      <c r="A164" s="177">
        <v>62</v>
      </c>
      <c r="B164" s="178" t="s">
        <v>477</v>
      </c>
      <c r="C164" s="185" t="s">
        <v>478</v>
      </c>
      <c r="D164" s="179" t="s">
        <v>135</v>
      </c>
      <c r="E164" s="180">
        <v>2</v>
      </c>
      <c r="F164" s="181"/>
      <c r="G164" s="182">
        <f t="shared" ref="G164:G176" si="7">ROUND(E164*F164,2)</f>
        <v>0</v>
      </c>
      <c r="H164" s="159">
        <v>0</v>
      </c>
      <c r="I164" s="158">
        <f t="shared" ref="I164:I176" si="8">ROUND(E164*H164,2)</f>
        <v>0</v>
      </c>
      <c r="J164" s="159">
        <v>28</v>
      </c>
      <c r="K164" s="158">
        <f t="shared" ref="K164:K176" si="9">ROUND(E164*J164,2)</f>
        <v>56</v>
      </c>
      <c r="L164" s="158">
        <v>15</v>
      </c>
      <c r="M164" s="158">
        <f t="shared" ref="M164:M176" si="10">G164*(1+L164/100)</f>
        <v>0</v>
      </c>
      <c r="N164" s="158">
        <v>0</v>
      </c>
      <c r="O164" s="158">
        <f t="shared" ref="O164:O176" si="11">ROUND(E164*N164,2)</f>
        <v>0</v>
      </c>
      <c r="P164" s="158">
        <v>0</v>
      </c>
      <c r="Q164" s="158">
        <f t="shared" ref="Q164:Q176" si="12">ROUND(E164*P164,2)</f>
        <v>0</v>
      </c>
      <c r="R164" s="158"/>
      <c r="S164" s="158" t="s">
        <v>136</v>
      </c>
      <c r="T164" s="158" t="s">
        <v>238</v>
      </c>
      <c r="U164" s="158">
        <v>5.0500000000000003E-2</v>
      </c>
      <c r="V164" s="158">
        <f t="shared" ref="V164:V176" si="13">ROUND(E164*U164,2)</f>
        <v>0.1</v>
      </c>
      <c r="W164" s="158"/>
      <c r="X164" s="158" t="s">
        <v>137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138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7">
        <v>63</v>
      </c>
      <c r="B165" s="178" t="s">
        <v>479</v>
      </c>
      <c r="C165" s="185" t="s">
        <v>480</v>
      </c>
      <c r="D165" s="179" t="s">
        <v>135</v>
      </c>
      <c r="E165" s="180">
        <v>1</v>
      </c>
      <c r="F165" s="181"/>
      <c r="G165" s="182">
        <f t="shared" si="7"/>
        <v>0</v>
      </c>
      <c r="H165" s="159">
        <v>0</v>
      </c>
      <c r="I165" s="158">
        <f t="shared" si="8"/>
        <v>0</v>
      </c>
      <c r="J165" s="159">
        <v>167</v>
      </c>
      <c r="K165" s="158">
        <f t="shared" si="9"/>
        <v>167</v>
      </c>
      <c r="L165" s="158">
        <v>15</v>
      </c>
      <c r="M165" s="158">
        <f t="shared" si="10"/>
        <v>0</v>
      </c>
      <c r="N165" s="158">
        <v>0</v>
      </c>
      <c r="O165" s="158">
        <f t="shared" si="11"/>
        <v>0</v>
      </c>
      <c r="P165" s="158">
        <v>0</v>
      </c>
      <c r="Q165" s="158">
        <f t="shared" si="12"/>
        <v>0</v>
      </c>
      <c r="R165" s="158"/>
      <c r="S165" s="158" t="s">
        <v>136</v>
      </c>
      <c r="T165" s="158" t="s">
        <v>238</v>
      </c>
      <c r="U165" s="158">
        <v>0.30567</v>
      </c>
      <c r="V165" s="158">
        <f t="shared" si="13"/>
        <v>0.31</v>
      </c>
      <c r="W165" s="158"/>
      <c r="X165" s="158" t="s">
        <v>137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138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33.75" outlineLevel="1" x14ac:dyDescent="0.2">
      <c r="A166" s="177">
        <v>64</v>
      </c>
      <c r="B166" s="178" t="s">
        <v>481</v>
      </c>
      <c r="C166" s="185" t="s">
        <v>482</v>
      </c>
      <c r="D166" s="179" t="s">
        <v>135</v>
      </c>
      <c r="E166" s="180">
        <v>3</v>
      </c>
      <c r="F166" s="181"/>
      <c r="G166" s="182">
        <f t="shared" si="7"/>
        <v>0</v>
      </c>
      <c r="H166" s="159">
        <v>256.45</v>
      </c>
      <c r="I166" s="158">
        <f t="shared" si="8"/>
        <v>769.35</v>
      </c>
      <c r="J166" s="159">
        <v>151.55000000000001</v>
      </c>
      <c r="K166" s="158">
        <f t="shared" si="9"/>
        <v>454.65</v>
      </c>
      <c r="L166" s="158">
        <v>15</v>
      </c>
      <c r="M166" s="158">
        <f t="shared" si="10"/>
        <v>0</v>
      </c>
      <c r="N166" s="158">
        <v>1E-4</v>
      </c>
      <c r="O166" s="158">
        <f t="shared" si="11"/>
        <v>0</v>
      </c>
      <c r="P166" s="158">
        <v>0</v>
      </c>
      <c r="Q166" s="158">
        <f t="shared" si="12"/>
        <v>0</v>
      </c>
      <c r="R166" s="158"/>
      <c r="S166" s="158" t="s">
        <v>136</v>
      </c>
      <c r="T166" s="158" t="s">
        <v>238</v>
      </c>
      <c r="U166" s="158">
        <v>0.249</v>
      </c>
      <c r="V166" s="158">
        <f t="shared" si="13"/>
        <v>0.75</v>
      </c>
      <c r="W166" s="158"/>
      <c r="X166" s="158" t="s">
        <v>137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138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7">
        <v>65</v>
      </c>
      <c r="B167" s="178" t="s">
        <v>485</v>
      </c>
      <c r="C167" s="185" t="s">
        <v>486</v>
      </c>
      <c r="D167" s="179" t="s">
        <v>135</v>
      </c>
      <c r="E167" s="180">
        <v>5</v>
      </c>
      <c r="F167" s="181"/>
      <c r="G167" s="182">
        <f t="shared" si="7"/>
        <v>0</v>
      </c>
      <c r="H167" s="159">
        <v>0</v>
      </c>
      <c r="I167" s="158">
        <f t="shared" si="8"/>
        <v>0</v>
      </c>
      <c r="J167" s="159">
        <v>185</v>
      </c>
      <c r="K167" s="158">
        <f t="shared" si="9"/>
        <v>925</v>
      </c>
      <c r="L167" s="158">
        <v>15</v>
      </c>
      <c r="M167" s="158">
        <f t="shared" si="10"/>
        <v>0</v>
      </c>
      <c r="N167" s="158">
        <v>0</v>
      </c>
      <c r="O167" s="158">
        <f t="shared" si="11"/>
        <v>0</v>
      </c>
      <c r="P167" s="158">
        <v>0</v>
      </c>
      <c r="Q167" s="158">
        <f t="shared" si="12"/>
        <v>0</v>
      </c>
      <c r="R167" s="158"/>
      <c r="S167" s="158" t="s">
        <v>136</v>
      </c>
      <c r="T167" s="158" t="s">
        <v>238</v>
      </c>
      <c r="U167" s="158">
        <v>0.43</v>
      </c>
      <c r="V167" s="158">
        <f t="shared" si="13"/>
        <v>2.15</v>
      </c>
      <c r="W167" s="158"/>
      <c r="X167" s="158" t="s">
        <v>137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138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77">
        <v>66</v>
      </c>
      <c r="B168" s="178" t="s">
        <v>487</v>
      </c>
      <c r="C168" s="185" t="s">
        <v>488</v>
      </c>
      <c r="D168" s="179" t="s">
        <v>201</v>
      </c>
      <c r="E168" s="180">
        <v>15</v>
      </c>
      <c r="F168" s="181"/>
      <c r="G168" s="182">
        <f t="shared" si="7"/>
        <v>0</v>
      </c>
      <c r="H168" s="159">
        <v>15.04</v>
      </c>
      <c r="I168" s="158">
        <f t="shared" si="8"/>
        <v>225.6</v>
      </c>
      <c r="J168" s="159">
        <v>39.96</v>
      </c>
      <c r="K168" s="158">
        <f t="shared" si="9"/>
        <v>599.4</v>
      </c>
      <c r="L168" s="158">
        <v>15</v>
      </c>
      <c r="M168" s="158">
        <f t="shared" si="10"/>
        <v>0</v>
      </c>
      <c r="N168" s="158">
        <v>1.6000000000000001E-4</v>
      </c>
      <c r="O168" s="158">
        <f t="shared" si="11"/>
        <v>0</v>
      </c>
      <c r="P168" s="158">
        <v>0</v>
      </c>
      <c r="Q168" s="158">
        <f t="shared" si="12"/>
        <v>0</v>
      </c>
      <c r="R168" s="158"/>
      <c r="S168" s="158" t="s">
        <v>136</v>
      </c>
      <c r="T168" s="158" t="s">
        <v>238</v>
      </c>
      <c r="U168" s="158">
        <v>7.0000000000000007E-2</v>
      </c>
      <c r="V168" s="158">
        <f t="shared" si="13"/>
        <v>1.05</v>
      </c>
      <c r="W168" s="158"/>
      <c r="X168" s="158" t="s">
        <v>137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138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77">
        <v>67</v>
      </c>
      <c r="B169" s="178" t="s">
        <v>489</v>
      </c>
      <c r="C169" s="185" t="s">
        <v>490</v>
      </c>
      <c r="D169" s="179" t="s">
        <v>201</v>
      </c>
      <c r="E169" s="180">
        <v>15</v>
      </c>
      <c r="F169" s="181"/>
      <c r="G169" s="182">
        <f t="shared" si="7"/>
        <v>0</v>
      </c>
      <c r="H169" s="159">
        <v>24.99</v>
      </c>
      <c r="I169" s="158">
        <f t="shared" si="8"/>
        <v>374.85</v>
      </c>
      <c r="J169" s="159">
        <v>41.01</v>
      </c>
      <c r="K169" s="158">
        <f t="shared" si="9"/>
        <v>615.15</v>
      </c>
      <c r="L169" s="158">
        <v>15</v>
      </c>
      <c r="M169" s="158">
        <f t="shared" si="10"/>
        <v>0</v>
      </c>
      <c r="N169" s="158">
        <v>2.1000000000000001E-4</v>
      </c>
      <c r="O169" s="158">
        <f t="shared" si="11"/>
        <v>0</v>
      </c>
      <c r="P169" s="158">
        <v>0</v>
      </c>
      <c r="Q169" s="158">
        <f t="shared" si="12"/>
        <v>0</v>
      </c>
      <c r="R169" s="158"/>
      <c r="S169" s="158" t="s">
        <v>136</v>
      </c>
      <c r="T169" s="158" t="s">
        <v>238</v>
      </c>
      <c r="U169" s="158">
        <v>7.0000000000000007E-2</v>
      </c>
      <c r="V169" s="158">
        <f t="shared" si="13"/>
        <v>1.05</v>
      </c>
      <c r="W169" s="158"/>
      <c r="X169" s="158" t="s">
        <v>137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138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77">
        <v>68</v>
      </c>
      <c r="B170" s="178" t="s">
        <v>491</v>
      </c>
      <c r="C170" s="185" t="s">
        <v>492</v>
      </c>
      <c r="D170" s="179" t="s">
        <v>201</v>
      </c>
      <c r="E170" s="180">
        <v>8</v>
      </c>
      <c r="F170" s="181"/>
      <c r="G170" s="182">
        <f t="shared" si="7"/>
        <v>0</v>
      </c>
      <c r="H170" s="159">
        <v>45.56</v>
      </c>
      <c r="I170" s="158">
        <f t="shared" si="8"/>
        <v>364.48</v>
      </c>
      <c r="J170" s="159">
        <v>35.74</v>
      </c>
      <c r="K170" s="158">
        <f t="shared" si="9"/>
        <v>285.92</v>
      </c>
      <c r="L170" s="158">
        <v>15</v>
      </c>
      <c r="M170" s="158">
        <f t="shared" si="10"/>
        <v>0</v>
      </c>
      <c r="N170" s="158">
        <v>3.2000000000000003E-4</v>
      </c>
      <c r="O170" s="158">
        <f t="shared" si="11"/>
        <v>0</v>
      </c>
      <c r="P170" s="158">
        <v>0</v>
      </c>
      <c r="Q170" s="158">
        <f t="shared" si="12"/>
        <v>0</v>
      </c>
      <c r="R170" s="158"/>
      <c r="S170" s="158" t="s">
        <v>136</v>
      </c>
      <c r="T170" s="158" t="s">
        <v>136</v>
      </c>
      <c r="U170" s="158">
        <v>7.2459999999999997E-2</v>
      </c>
      <c r="V170" s="158">
        <f t="shared" si="13"/>
        <v>0.57999999999999996</v>
      </c>
      <c r="W170" s="158"/>
      <c r="X170" s="158" t="s">
        <v>137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138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7">
        <v>69</v>
      </c>
      <c r="B171" s="178" t="s">
        <v>493</v>
      </c>
      <c r="C171" s="185" t="s">
        <v>494</v>
      </c>
      <c r="D171" s="179" t="s">
        <v>135</v>
      </c>
      <c r="E171" s="180">
        <v>4</v>
      </c>
      <c r="F171" s="181"/>
      <c r="G171" s="182">
        <f t="shared" si="7"/>
        <v>0</v>
      </c>
      <c r="H171" s="159">
        <v>0</v>
      </c>
      <c r="I171" s="158">
        <f t="shared" si="8"/>
        <v>0</v>
      </c>
      <c r="J171" s="159">
        <v>181</v>
      </c>
      <c r="K171" s="158">
        <f t="shared" si="9"/>
        <v>724</v>
      </c>
      <c r="L171" s="158">
        <v>15</v>
      </c>
      <c r="M171" s="158">
        <f t="shared" si="10"/>
        <v>0</v>
      </c>
      <c r="N171" s="158">
        <v>0</v>
      </c>
      <c r="O171" s="158">
        <f t="shared" si="11"/>
        <v>0</v>
      </c>
      <c r="P171" s="158">
        <v>0</v>
      </c>
      <c r="Q171" s="158">
        <f t="shared" si="12"/>
        <v>0</v>
      </c>
      <c r="R171" s="158"/>
      <c r="S171" s="158" t="s">
        <v>136</v>
      </c>
      <c r="T171" s="158" t="s">
        <v>238</v>
      </c>
      <c r="U171" s="158">
        <v>0.33050000000000002</v>
      </c>
      <c r="V171" s="158">
        <f t="shared" si="13"/>
        <v>1.32</v>
      </c>
      <c r="W171" s="158"/>
      <c r="X171" s="158" t="s">
        <v>137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138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7">
        <v>70</v>
      </c>
      <c r="B172" s="178" t="s">
        <v>495</v>
      </c>
      <c r="C172" s="185" t="s">
        <v>496</v>
      </c>
      <c r="D172" s="179" t="s">
        <v>237</v>
      </c>
      <c r="E172" s="180">
        <v>1</v>
      </c>
      <c r="F172" s="181"/>
      <c r="G172" s="182">
        <f t="shared" si="7"/>
        <v>0</v>
      </c>
      <c r="H172" s="159">
        <v>0</v>
      </c>
      <c r="I172" s="158">
        <f t="shared" si="8"/>
        <v>0</v>
      </c>
      <c r="J172" s="159">
        <v>1500</v>
      </c>
      <c r="K172" s="158">
        <f t="shared" si="9"/>
        <v>1500</v>
      </c>
      <c r="L172" s="158">
        <v>15</v>
      </c>
      <c r="M172" s="158">
        <f t="shared" si="10"/>
        <v>0</v>
      </c>
      <c r="N172" s="158">
        <v>0</v>
      </c>
      <c r="O172" s="158">
        <f t="shared" si="11"/>
        <v>0</v>
      </c>
      <c r="P172" s="158">
        <v>0</v>
      </c>
      <c r="Q172" s="158">
        <f t="shared" si="12"/>
        <v>0</v>
      </c>
      <c r="R172" s="158"/>
      <c r="S172" s="158" t="s">
        <v>192</v>
      </c>
      <c r="T172" s="158" t="s">
        <v>238</v>
      </c>
      <c r="U172" s="158">
        <v>0</v>
      </c>
      <c r="V172" s="158">
        <f t="shared" si="13"/>
        <v>0</v>
      </c>
      <c r="W172" s="158"/>
      <c r="X172" s="158" t="s">
        <v>137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138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7">
        <v>71</v>
      </c>
      <c r="B173" s="178" t="s">
        <v>497</v>
      </c>
      <c r="C173" s="185" t="s">
        <v>498</v>
      </c>
      <c r="D173" s="179" t="s">
        <v>247</v>
      </c>
      <c r="E173" s="180">
        <v>1</v>
      </c>
      <c r="F173" s="181"/>
      <c r="G173" s="182">
        <f t="shared" si="7"/>
        <v>0</v>
      </c>
      <c r="H173" s="159">
        <v>0</v>
      </c>
      <c r="I173" s="158">
        <f t="shared" si="8"/>
        <v>0</v>
      </c>
      <c r="J173" s="159">
        <v>350</v>
      </c>
      <c r="K173" s="158">
        <f t="shared" si="9"/>
        <v>350</v>
      </c>
      <c r="L173" s="158">
        <v>15</v>
      </c>
      <c r="M173" s="158">
        <f t="shared" si="10"/>
        <v>0</v>
      </c>
      <c r="N173" s="158">
        <v>0</v>
      </c>
      <c r="O173" s="158">
        <f t="shared" si="11"/>
        <v>0</v>
      </c>
      <c r="P173" s="158">
        <v>0</v>
      </c>
      <c r="Q173" s="158">
        <f t="shared" si="12"/>
        <v>0</v>
      </c>
      <c r="R173" s="158"/>
      <c r="S173" s="158" t="s">
        <v>192</v>
      </c>
      <c r="T173" s="158" t="s">
        <v>238</v>
      </c>
      <c r="U173" s="158">
        <v>0</v>
      </c>
      <c r="V173" s="158">
        <f t="shared" si="13"/>
        <v>0</v>
      </c>
      <c r="W173" s="158"/>
      <c r="X173" s="158" t="s">
        <v>137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138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7">
        <v>72</v>
      </c>
      <c r="B174" s="178" t="s">
        <v>499</v>
      </c>
      <c r="C174" s="185" t="s">
        <v>500</v>
      </c>
      <c r="D174" s="179" t="s">
        <v>237</v>
      </c>
      <c r="E174" s="180">
        <v>1</v>
      </c>
      <c r="F174" s="181"/>
      <c r="G174" s="182">
        <f t="shared" si="7"/>
        <v>0</v>
      </c>
      <c r="H174" s="159">
        <v>0</v>
      </c>
      <c r="I174" s="158">
        <f t="shared" si="8"/>
        <v>0</v>
      </c>
      <c r="J174" s="159">
        <v>5000</v>
      </c>
      <c r="K174" s="158">
        <f t="shared" si="9"/>
        <v>5000</v>
      </c>
      <c r="L174" s="158">
        <v>15</v>
      </c>
      <c r="M174" s="158">
        <f t="shared" si="10"/>
        <v>0</v>
      </c>
      <c r="N174" s="158">
        <v>0</v>
      </c>
      <c r="O174" s="158">
        <f t="shared" si="11"/>
        <v>0</v>
      </c>
      <c r="P174" s="158">
        <v>0</v>
      </c>
      <c r="Q174" s="158">
        <f t="shared" si="12"/>
        <v>0</v>
      </c>
      <c r="R174" s="158"/>
      <c r="S174" s="158" t="s">
        <v>192</v>
      </c>
      <c r="T174" s="158" t="s">
        <v>238</v>
      </c>
      <c r="U174" s="158">
        <v>0</v>
      </c>
      <c r="V174" s="158">
        <f t="shared" si="13"/>
        <v>0</v>
      </c>
      <c r="W174" s="158"/>
      <c r="X174" s="158" t="s">
        <v>137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138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7">
        <v>73</v>
      </c>
      <c r="B175" s="178" t="s">
        <v>501</v>
      </c>
      <c r="C175" s="185" t="s">
        <v>502</v>
      </c>
      <c r="D175" s="179" t="s">
        <v>0</v>
      </c>
      <c r="E175" s="180">
        <v>5</v>
      </c>
      <c r="F175" s="181"/>
      <c r="G175" s="182">
        <f t="shared" si="7"/>
        <v>0</v>
      </c>
      <c r="H175" s="159">
        <v>0</v>
      </c>
      <c r="I175" s="158">
        <f t="shared" si="8"/>
        <v>0</v>
      </c>
      <c r="J175" s="159">
        <v>105</v>
      </c>
      <c r="K175" s="158">
        <f t="shared" si="9"/>
        <v>525</v>
      </c>
      <c r="L175" s="158">
        <v>15</v>
      </c>
      <c r="M175" s="158">
        <f t="shared" si="10"/>
        <v>0</v>
      </c>
      <c r="N175" s="158">
        <v>0</v>
      </c>
      <c r="O175" s="158">
        <f t="shared" si="11"/>
        <v>0</v>
      </c>
      <c r="P175" s="158">
        <v>0</v>
      </c>
      <c r="Q175" s="158">
        <f t="shared" si="12"/>
        <v>0</v>
      </c>
      <c r="R175" s="158"/>
      <c r="S175" s="158" t="s">
        <v>192</v>
      </c>
      <c r="T175" s="158" t="s">
        <v>238</v>
      </c>
      <c r="U175" s="158">
        <v>0</v>
      </c>
      <c r="V175" s="158">
        <f t="shared" si="13"/>
        <v>0</v>
      </c>
      <c r="W175" s="158"/>
      <c r="X175" s="158" t="s">
        <v>137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503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1">
        <v>74</v>
      </c>
      <c r="B176" s="172" t="s">
        <v>97</v>
      </c>
      <c r="C176" s="186" t="s">
        <v>504</v>
      </c>
      <c r="D176" s="173" t="s">
        <v>247</v>
      </c>
      <c r="E176" s="174">
        <v>3</v>
      </c>
      <c r="F176" s="175"/>
      <c r="G176" s="176">
        <f t="shared" si="7"/>
        <v>0</v>
      </c>
      <c r="H176" s="159">
        <v>0</v>
      </c>
      <c r="I176" s="158">
        <f t="shared" si="8"/>
        <v>0</v>
      </c>
      <c r="J176" s="159">
        <v>450</v>
      </c>
      <c r="K176" s="158">
        <f t="shared" si="9"/>
        <v>1350</v>
      </c>
      <c r="L176" s="158">
        <v>15</v>
      </c>
      <c r="M176" s="158">
        <f t="shared" si="10"/>
        <v>0</v>
      </c>
      <c r="N176" s="158">
        <v>0</v>
      </c>
      <c r="O176" s="158">
        <f t="shared" si="11"/>
        <v>0</v>
      </c>
      <c r="P176" s="158">
        <v>0</v>
      </c>
      <c r="Q176" s="158">
        <f t="shared" si="12"/>
        <v>0</v>
      </c>
      <c r="R176" s="158"/>
      <c r="S176" s="158" t="s">
        <v>192</v>
      </c>
      <c r="T176" s="158" t="s">
        <v>238</v>
      </c>
      <c r="U176" s="158">
        <v>0</v>
      </c>
      <c r="V176" s="158">
        <f t="shared" si="13"/>
        <v>0</v>
      </c>
      <c r="W176" s="158"/>
      <c r="X176" s="158" t="s">
        <v>137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138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7" t="s">
        <v>505</v>
      </c>
      <c r="D177" s="160"/>
      <c r="E177" s="161">
        <v>3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143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87" t="s">
        <v>506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143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7" t="s">
        <v>507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143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77">
        <v>75</v>
      </c>
      <c r="B180" s="178" t="s">
        <v>508</v>
      </c>
      <c r="C180" s="185" t="s">
        <v>509</v>
      </c>
      <c r="D180" s="179" t="s">
        <v>135</v>
      </c>
      <c r="E180" s="180">
        <v>1</v>
      </c>
      <c r="F180" s="181"/>
      <c r="G180" s="182">
        <f t="shared" ref="G180:G188" si="14">ROUND(E180*F180,2)</f>
        <v>0</v>
      </c>
      <c r="H180" s="159">
        <v>152</v>
      </c>
      <c r="I180" s="158">
        <f t="shared" ref="I180:I188" si="15">ROUND(E180*H180,2)</f>
        <v>152</v>
      </c>
      <c r="J180" s="159">
        <v>0</v>
      </c>
      <c r="K180" s="158">
        <f t="shared" ref="K180:K188" si="16">ROUND(E180*J180,2)</f>
        <v>0</v>
      </c>
      <c r="L180" s="158">
        <v>15</v>
      </c>
      <c r="M180" s="158">
        <f t="shared" ref="M180:M188" si="17">G180*(1+L180/100)</f>
        <v>0</v>
      </c>
      <c r="N180" s="158">
        <v>1.0000000000000001E-5</v>
      </c>
      <c r="O180" s="158">
        <f t="shared" ref="O180:O188" si="18">ROUND(E180*N180,2)</f>
        <v>0</v>
      </c>
      <c r="P180" s="158">
        <v>0</v>
      </c>
      <c r="Q180" s="158">
        <f t="shared" ref="Q180:Q188" si="19">ROUND(E180*P180,2)</f>
        <v>0</v>
      </c>
      <c r="R180" s="158" t="s">
        <v>146</v>
      </c>
      <c r="S180" s="158" t="s">
        <v>136</v>
      </c>
      <c r="T180" s="158" t="s">
        <v>238</v>
      </c>
      <c r="U180" s="158">
        <v>0</v>
      </c>
      <c r="V180" s="158">
        <f t="shared" ref="V180:V188" si="20">ROUND(E180*U180,2)</f>
        <v>0</v>
      </c>
      <c r="W180" s="158"/>
      <c r="X180" s="158" t="s">
        <v>147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148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7">
        <v>76</v>
      </c>
      <c r="B181" s="178" t="s">
        <v>617</v>
      </c>
      <c r="C181" s="185" t="s">
        <v>618</v>
      </c>
      <c r="D181" s="179" t="s">
        <v>135</v>
      </c>
      <c r="E181" s="180">
        <v>1</v>
      </c>
      <c r="F181" s="181"/>
      <c r="G181" s="182">
        <f t="shared" si="14"/>
        <v>0</v>
      </c>
      <c r="H181" s="159">
        <v>557</v>
      </c>
      <c r="I181" s="158">
        <f t="shared" si="15"/>
        <v>557</v>
      </c>
      <c r="J181" s="159">
        <v>0</v>
      </c>
      <c r="K181" s="158">
        <f t="shared" si="16"/>
        <v>0</v>
      </c>
      <c r="L181" s="158">
        <v>15</v>
      </c>
      <c r="M181" s="158">
        <f t="shared" si="17"/>
        <v>0</v>
      </c>
      <c r="N181" s="158">
        <v>2.4000000000000001E-4</v>
      </c>
      <c r="O181" s="158">
        <f t="shared" si="18"/>
        <v>0</v>
      </c>
      <c r="P181" s="158">
        <v>0</v>
      </c>
      <c r="Q181" s="158">
        <f t="shared" si="19"/>
        <v>0</v>
      </c>
      <c r="R181" s="158" t="s">
        <v>146</v>
      </c>
      <c r="S181" s="158" t="s">
        <v>136</v>
      </c>
      <c r="T181" s="158" t="s">
        <v>136</v>
      </c>
      <c r="U181" s="158">
        <v>0</v>
      </c>
      <c r="V181" s="158">
        <f t="shared" si="20"/>
        <v>0</v>
      </c>
      <c r="W181" s="158"/>
      <c r="X181" s="158" t="s">
        <v>147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148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7">
        <v>77</v>
      </c>
      <c r="B182" s="178" t="s">
        <v>510</v>
      </c>
      <c r="C182" s="185" t="s">
        <v>511</v>
      </c>
      <c r="D182" s="179" t="s">
        <v>135</v>
      </c>
      <c r="E182" s="180">
        <v>1</v>
      </c>
      <c r="F182" s="181"/>
      <c r="G182" s="182">
        <f t="shared" si="14"/>
        <v>0</v>
      </c>
      <c r="H182" s="159">
        <v>865</v>
      </c>
      <c r="I182" s="158">
        <f t="shared" si="15"/>
        <v>865</v>
      </c>
      <c r="J182" s="159">
        <v>0</v>
      </c>
      <c r="K182" s="158">
        <f t="shared" si="16"/>
        <v>0</v>
      </c>
      <c r="L182" s="158">
        <v>15</v>
      </c>
      <c r="M182" s="158">
        <f t="shared" si="17"/>
        <v>0</v>
      </c>
      <c r="N182" s="158">
        <v>3.8999999999999999E-4</v>
      </c>
      <c r="O182" s="158">
        <f t="shared" si="18"/>
        <v>0</v>
      </c>
      <c r="P182" s="158">
        <v>0</v>
      </c>
      <c r="Q182" s="158">
        <f t="shared" si="19"/>
        <v>0</v>
      </c>
      <c r="R182" s="158" t="s">
        <v>146</v>
      </c>
      <c r="S182" s="158" t="s">
        <v>136</v>
      </c>
      <c r="T182" s="158" t="s">
        <v>238</v>
      </c>
      <c r="U182" s="158">
        <v>0</v>
      </c>
      <c r="V182" s="158">
        <f t="shared" si="20"/>
        <v>0</v>
      </c>
      <c r="W182" s="158"/>
      <c r="X182" s="158" t="s">
        <v>147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148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7">
        <v>78</v>
      </c>
      <c r="B183" s="178" t="s">
        <v>512</v>
      </c>
      <c r="C183" s="185" t="s">
        <v>513</v>
      </c>
      <c r="D183" s="179" t="s">
        <v>135</v>
      </c>
      <c r="E183" s="180">
        <v>1</v>
      </c>
      <c r="F183" s="181"/>
      <c r="G183" s="182">
        <f t="shared" si="14"/>
        <v>0</v>
      </c>
      <c r="H183" s="159">
        <v>54</v>
      </c>
      <c r="I183" s="158">
        <f t="shared" si="15"/>
        <v>54</v>
      </c>
      <c r="J183" s="159">
        <v>0</v>
      </c>
      <c r="K183" s="158">
        <f t="shared" si="16"/>
        <v>0</v>
      </c>
      <c r="L183" s="158">
        <v>15</v>
      </c>
      <c r="M183" s="158">
        <f t="shared" si="17"/>
        <v>0</v>
      </c>
      <c r="N183" s="158">
        <v>1.0000000000000001E-5</v>
      </c>
      <c r="O183" s="158">
        <f t="shared" si="18"/>
        <v>0</v>
      </c>
      <c r="P183" s="158">
        <v>0</v>
      </c>
      <c r="Q183" s="158">
        <f t="shared" si="19"/>
        <v>0</v>
      </c>
      <c r="R183" s="158" t="s">
        <v>146</v>
      </c>
      <c r="S183" s="158" t="s">
        <v>136</v>
      </c>
      <c r="T183" s="158" t="s">
        <v>238</v>
      </c>
      <c r="U183" s="158">
        <v>0</v>
      </c>
      <c r="V183" s="158">
        <f t="shared" si="20"/>
        <v>0</v>
      </c>
      <c r="W183" s="158"/>
      <c r="X183" s="158" t="s">
        <v>147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148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7">
        <v>79</v>
      </c>
      <c r="B184" s="178" t="s">
        <v>514</v>
      </c>
      <c r="C184" s="185" t="s">
        <v>515</v>
      </c>
      <c r="D184" s="179" t="s">
        <v>135</v>
      </c>
      <c r="E184" s="180">
        <v>1</v>
      </c>
      <c r="F184" s="181"/>
      <c r="G184" s="182">
        <f t="shared" si="14"/>
        <v>0</v>
      </c>
      <c r="H184" s="159">
        <v>34</v>
      </c>
      <c r="I184" s="158">
        <f t="shared" si="15"/>
        <v>34</v>
      </c>
      <c r="J184" s="159">
        <v>0</v>
      </c>
      <c r="K184" s="158">
        <f t="shared" si="16"/>
        <v>0</v>
      </c>
      <c r="L184" s="158">
        <v>15</v>
      </c>
      <c r="M184" s="158">
        <f t="shared" si="17"/>
        <v>0</v>
      </c>
      <c r="N184" s="158">
        <v>5.0000000000000002E-5</v>
      </c>
      <c r="O184" s="158">
        <f t="shared" si="18"/>
        <v>0</v>
      </c>
      <c r="P184" s="158">
        <v>0</v>
      </c>
      <c r="Q184" s="158">
        <f t="shared" si="19"/>
        <v>0</v>
      </c>
      <c r="R184" s="158" t="s">
        <v>146</v>
      </c>
      <c r="S184" s="158" t="s">
        <v>136</v>
      </c>
      <c r="T184" s="158" t="s">
        <v>238</v>
      </c>
      <c r="U184" s="158">
        <v>0</v>
      </c>
      <c r="V184" s="158">
        <f t="shared" si="20"/>
        <v>0</v>
      </c>
      <c r="W184" s="158"/>
      <c r="X184" s="158" t="s">
        <v>147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148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7">
        <v>80</v>
      </c>
      <c r="B185" s="178" t="s">
        <v>516</v>
      </c>
      <c r="C185" s="185" t="s">
        <v>517</v>
      </c>
      <c r="D185" s="179" t="s">
        <v>135</v>
      </c>
      <c r="E185" s="180">
        <v>4</v>
      </c>
      <c r="F185" s="181"/>
      <c r="G185" s="182">
        <f t="shared" si="14"/>
        <v>0</v>
      </c>
      <c r="H185" s="159">
        <v>14</v>
      </c>
      <c r="I185" s="158">
        <f t="shared" si="15"/>
        <v>56</v>
      </c>
      <c r="J185" s="159">
        <v>0</v>
      </c>
      <c r="K185" s="158">
        <f t="shared" si="16"/>
        <v>0</v>
      </c>
      <c r="L185" s="158">
        <v>15</v>
      </c>
      <c r="M185" s="158">
        <f t="shared" si="17"/>
        <v>0</v>
      </c>
      <c r="N185" s="158">
        <v>4.0000000000000003E-5</v>
      </c>
      <c r="O185" s="158">
        <f t="shared" si="18"/>
        <v>0</v>
      </c>
      <c r="P185" s="158">
        <v>0</v>
      </c>
      <c r="Q185" s="158">
        <f t="shared" si="19"/>
        <v>0</v>
      </c>
      <c r="R185" s="158" t="s">
        <v>146</v>
      </c>
      <c r="S185" s="158" t="s">
        <v>136</v>
      </c>
      <c r="T185" s="158" t="s">
        <v>238</v>
      </c>
      <c r="U185" s="158">
        <v>0</v>
      </c>
      <c r="V185" s="158">
        <f t="shared" si="20"/>
        <v>0</v>
      </c>
      <c r="W185" s="158"/>
      <c r="X185" s="158" t="s">
        <v>147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148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7">
        <v>81</v>
      </c>
      <c r="B186" s="178" t="s">
        <v>518</v>
      </c>
      <c r="C186" s="185" t="s">
        <v>519</v>
      </c>
      <c r="D186" s="179" t="s">
        <v>135</v>
      </c>
      <c r="E186" s="180">
        <v>3</v>
      </c>
      <c r="F186" s="181"/>
      <c r="G186" s="182">
        <f t="shared" si="14"/>
        <v>0</v>
      </c>
      <c r="H186" s="159">
        <v>550</v>
      </c>
      <c r="I186" s="158">
        <f t="shared" si="15"/>
        <v>1650</v>
      </c>
      <c r="J186" s="159">
        <v>0</v>
      </c>
      <c r="K186" s="158">
        <f t="shared" si="16"/>
        <v>0</v>
      </c>
      <c r="L186" s="158">
        <v>15</v>
      </c>
      <c r="M186" s="158">
        <f t="shared" si="17"/>
        <v>0</v>
      </c>
      <c r="N186" s="158">
        <v>4.0000000000000001E-3</v>
      </c>
      <c r="O186" s="158">
        <f t="shared" si="18"/>
        <v>0.01</v>
      </c>
      <c r="P186" s="158">
        <v>0</v>
      </c>
      <c r="Q186" s="158">
        <f t="shared" si="19"/>
        <v>0</v>
      </c>
      <c r="R186" s="158" t="s">
        <v>146</v>
      </c>
      <c r="S186" s="158" t="s">
        <v>136</v>
      </c>
      <c r="T186" s="158" t="s">
        <v>238</v>
      </c>
      <c r="U186" s="158">
        <v>0</v>
      </c>
      <c r="V186" s="158">
        <f t="shared" si="20"/>
        <v>0</v>
      </c>
      <c r="W186" s="158"/>
      <c r="X186" s="158" t="s">
        <v>147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148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7">
        <v>82</v>
      </c>
      <c r="B187" s="178" t="s">
        <v>520</v>
      </c>
      <c r="C187" s="185" t="s">
        <v>521</v>
      </c>
      <c r="D187" s="179" t="s">
        <v>135</v>
      </c>
      <c r="E187" s="180">
        <v>2</v>
      </c>
      <c r="F187" s="181"/>
      <c r="G187" s="182">
        <f t="shared" si="14"/>
        <v>0</v>
      </c>
      <c r="H187" s="159">
        <v>1210</v>
      </c>
      <c r="I187" s="158">
        <f t="shared" si="15"/>
        <v>2420</v>
      </c>
      <c r="J187" s="159">
        <v>0</v>
      </c>
      <c r="K187" s="158">
        <f t="shared" si="16"/>
        <v>0</v>
      </c>
      <c r="L187" s="158">
        <v>15</v>
      </c>
      <c r="M187" s="158">
        <f t="shared" si="17"/>
        <v>0</v>
      </c>
      <c r="N187" s="158">
        <v>4.0000000000000001E-3</v>
      </c>
      <c r="O187" s="158">
        <f t="shared" si="18"/>
        <v>0.01</v>
      </c>
      <c r="P187" s="158">
        <v>0</v>
      </c>
      <c r="Q187" s="158">
        <f t="shared" si="19"/>
        <v>0</v>
      </c>
      <c r="R187" s="158"/>
      <c r="S187" s="158" t="s">
        <v>192</v>
      </c>
      <c r="T187" s="158" t="s">
        <v>238</v>
      </c>
      <c r="U187" s="158">
        <v>0</v>
      </c>
      <c r="V187" s="158">
        <f t="shared" si="20"/>
        <v>0</v>
      </c>
      <c r="W187" s="158"/>
      <c r="X187" s="158" t="s">
        <v>147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148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7">
        <v>83</v>
      </c>
      <c r="B188" s="178" t="s">
        <v>524</v>
      </c>
      <c r="C188" s="185" t="s">
        <v>525</v>
      </c>
      <c r="D188" s="179" t="s">
        <v>526</v>
      </c>
      <c r="E188" s="180">
        <v>5</v>
      </c>
      <c r="F188" s="181"/>
      <c r="G188" s="182">
        <f t="shared" si="14"/>
        <v>0</v>
      </c>
      <c r="H188" s="159">
        <v>12</v>
      </c>
      <c r="I188" s="158">
        <f t="shared" si="15"/>
        <v>60</v>
      </c>
      <c r="J188" s="159">
        <v>0</v>
      </c>
      <c r="K188" s="158">
        <f t="shared" si="16"/>
        <v>0</v>
      </c>
      <c r="L188" s="158">
        <v>15</v>
      </c>
      <c r="M188" s="158">
        <f t="shared" si="17"/>
        <v>0</v>
      </c>
      <c r="N188" s="158">
        <v>1</v>
      </c>
      <c r="O188" s="158">
        <f t="shared" si="18"/>
        <v>5</v>
      </c>
      <c r="P188" s="158">
        <v>0</v>
      </c>
      <c r="Q188" s="158">
        <f t="shared" si="19"/>
        <v>0</v>
      </c>
      <c r="R188" s="158" t="s">
        <v>146</v>
      </c>
      <c r="S188" s="158" t="s">
        <v>136</v>
      </c>
      <c r="T188" s="158" t="s">
        <v>238</v>
      </c>
      <c r="U188" s="158">
        <v>0</v>
      </c>
      <c r="V188" s="158">
        <f t="shared" si="20"/>
        <v>0</v>
      </c>
      <c r="W188" s="158"/>
      <c r="X188" s="158" t="s">
        <v>147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148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5" t="s">
        <v>131</v>
      </c>
      <c r="B189" s="166" t="s">
        <v>101</v>
      </c>
      <c r="C189" s="184" t="s">
        <v>102</v>
      </c>
      <c r="D189" s="167"/>
      <c r="E189" s="168"/>
      <c r="F189" s="169"/>
      <c r="G189" s="170">
        <f>SUMIF(AG190:AG197,"&lt;&gt;NOR",G190:G197)</f>
        <v>0</v>
      </c>
      <c r="H189" s="164"/>
      <c r="I189" s="164">
        <f>SUM(I190:I197)</f>
        <v>0</v>
      </c>
      <c r="J189" s="164"/>
      <c r="K189" s="164">
        <f>SUM(K190:K197)</f>
        <v>1506.91</v>
      </c>
      <c r="L189" s="164"/>
      <c r="M189" s="164">
        <f>SUM(M190:M197)</f>
        <v>0</v>
      </c>
      <c r="N189" s="164"/>
      <c r="O189" s="164">
        <f>SUM(O190:O197)</f>
        <v>0</v>
      </c>
      <c r="P189" s="164"/>
      <c r="Q189" s="164">
        <f>SUM(Q190:Q197)</f>
        <v>0</v>
      </c>
      <c r="R189" s="164"/>
      <c r="S189" s="164"/>
      <c r="T189" s="164"/>
      <c r="U189" s="164"/>
      <c r="V189" s="164">
        <f>SUM(V190:V197)</f>
        <v>2.6100000000000003</v>
      </c>
      <c r="W189" s="164"/>
      <c r="X189" s="164"/>
      <c r="AG189" t="s">
        <v>132</v>
      </c>
    </row>
    <row r="190" spans="1:60" outlineLevel="1" x14ac:dyDescent="0.2">
      <c r="A190" s="177">
        <v>84</v>
      </c>
      <c r="B190" s="178" t="s">
        <v>535</v>
      </c>
      <c r="C190" s="185" t="s">
        <v>536</v>
      </c>
      <c r="D190" s="179" t="s">
        <v>537</v>
      </c>
      <c r="E190" s="180">
        <v>1</v>
      </c>
      <c r="F190" s="181"/>
      <c r="G190" s="182">
        <f t="shared" ref="G190:G197" si="21">ROUND(E190*F190,2)</f>
        <v>0</v>
      </c>
      <c r="H190" s="159">
        <v>0</v>
      </c>
      <c r="I190" s="158">
        <f t="shared" ref="I190:I197" si="22">ROUND(E190*H190,2)</f>
        <v>0</v>
      </c>
      <c r="J190" s="159">
        <v>100</v>
      </c>
      <c r="K190" s="158">
        <f t="shared" ref="K190:K197" si="23">ROUND(E190*J190,2)</f>
        <v>100</v>
      </c>
      <c r="L190" s="158">
        <v>15</v>
      </c>
      <c r="M190" s="158">
        <f t="shared" ref="M190:M197" si="24">G190*(1+L190/100)</f>
        <v>0</v>
      </c>
      <c r="N190" s="158">
        <v>0</v>
      </c>
      <c r="O190" s="158">
        <f t="shared" ref="O190:O197" si="25">ROUND(E190*N190,2)</f>
        <v>0</v>
      </c>
      <c r="P190" s="158">
        <v>0</v>
      </c>
      <c r="Q190" s="158">
        <f t="shared" ref="Q190:Q197" si="26">ROUND(E190*P190,2)</f>
        <v>0</v>
      </c>
      <c r="R190" s="158"/>
      <c r="S190" s="158" t="s">
        <v>136</v>
      </c>
      <c r="T190" s="158" t="s">
        <v>238</v>
      </c>
      <c r="U190" s="158">
        <v>0</v>
      </c>
      <c r="V190" s="158">
        <f t="shared" ref="V190:V197" si="27">ROUND(E190*U190,2)</f>
        <v>0</v>
      </c>
      <c r="W190" s="158"/>
      <c r="X190" s="158" t="s">
        <v>137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138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77">
        <v>85</v>
      </c>
      <c r="B191" s="178" t="s">
        <v>538</v>
      </c>
      <c r="C191" s="185" t="s">
        <v>539</v>
      </c>
      <c r="D191" s="179" t="s">
        <v>223</v>
      </c>
      <c r="E191" s="180">
        <v>0.64814000000000005</v>
      </c>
      <c r="F191" s="181"/>
      <c r="G191" s="182">
        <f t="shared" si="21"/>
        <v>0</v>
      </c>
      <c r="H191" s="159">
        <v>0</v>
      </c>
      <c r="I191" s="158">
        <f t="shared" si="22"/>
        <v>0</v>
      </c>
      <c r="J191" s="159">
        <v>168.5</v>
      </c>
      <c r="K191" s="158">
        <f t="shared" si="23"/>
        <v>109.21</v>
      </c>
      <c r="L191" s="158">
        <v>15</v>
      </c>
      <c r="M191" s="158">
        <f t="shared" si="24"/>
        <v>0</v>
      </c>
      <c r="N191" s="158">
        <v>0</v>
      </c>
      <c r="O191" s="158">
        <f t="shared" si="25"/>
        <v>0</v>
      </c>
      <c r="P191" s="158">
        <v>0</v>
      </c>
      <c r="Q191" s="158">
        <f t="shared" si="26"/>
        <v>0</v>
      </c>
      <c r="R191" s="158"/>
      <c r="S191" s="158" t="s">
        <v>136</v>
      </c>
      <c r="T191" s="158" t="s">
        <v>136</v>
      </c>
      <c r="U191" s="158">
        <v>0.27700000000000002</v>
      </c>
      <c r="V191" s="158">
        <f t="shared" si="27"/>
        <v>0.18</v>
      </c>
      <c r="W191" s="158"/>
      <c r="X191" s="158" t="s">
        <v>540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541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7">
        <v>86</v>
      </c>
      <c r="B192" s="178" t="s">
        <v>619</v>
      </c>
      <c r="C192" s="185" t="s">
        <v>620</v>
      </c>
      <c r="D192" s="179" t="s">
        <v>223</v>
      </c>
      <c r="E192" s="180">
        <v>0.64814000000000005</v>
      </c>
      <c r="F192" s="181"/>
      <c r="G192" s="182">
        <f t="shared" si="21"/>
        <v>0</v>
      </c>
      <c r="H192" s="159">
        <v>0</v>
      </c>
      <c r="I192" s="158">
        <f t="shared" si="22"/>
        <v>0</v>
      </c>
      <c r="J192" s="159">
        <v>706</v>
      </c>
      <c r="K192" s="158">
        <f t="shared" si="23"/>
        <v>457.59</v>
      </c>
      <c r="L192" s="158">
        <v>15</v>
      </c>
      <c r="M192" s="158">
        <f t="shared" si="24"/>
        <v>0</v>
      </c>
      <c r="N192" s="158">
        <v>0</v>
      </c>
      <c r="O192" s="158">
        <f t="shared" si="25"/>
        <v>0</v>
      </c>
      <c r="P192" s="158">
        <v>0</v>
      </c>
      <c r="Q192" s="158">
        <f t="shared" si="26"/>
        <v>0</v>
      </c>
      <c r="R192" s="158"/>
      <c r="S192" s="158" t="s">
        <v>136</v>
      </c>
      <c r="T192" s="158" t="s">
        <v>136</v>
      </c>
      <c r="U192" s="158">
        <v>2.0089999999999999</v>
      </c>
      <c r="V192" s="158">
        <f t="shared" si="27"/>
        <v>1.3</v>
      </c>
      <c r="W192" s="158"/>
      <c r="X192" s="158" t="s">
        <v>540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541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77">
        <v>87</v>
      </c>
      <c r="B193" s="178" t="s">
        <v>542</v>
      </c>
      <c r="C193" s="185" t="s">
        <v>543</v>
      </c>
      <c r="D193" s="179" t="s">
        <v>223</v>
      </c>
      <c r="E193" s="180">
        <v>0.64814000000000005</v>
      </c>
      <c r="F193" s="181"/>
      <c r="G193" s="182">
        <f t="shared" si="21"/>
        <v>0</v>
      </c>
      <c r="H193" s="159">
        <v>0</v>
      </c>
      <c r="I193" s="158">
        <f t="shared" si="22"/>
        <v>0</v>
      </c>
      <c r="J193" s="159">
        <v>234.5</v>
      </c>
      <c r="K193" s="158">
        <f t="shared" si="23"/>
        <v>151.99</v>
      </c>
      <c r="L193" s="158">
        <v>15</v>
      </c>
      <c r="M193" s="158">
        <f t="shared" si="24"/>
        <v>0</v>
      </c>
      <c r="N193" s="158">
        <v>0</v>
      </c>
      <c r="O193" s="158">
        <f t="shared" si="25"/>
        <v>0</v>
      </c>
      <c r="P193" s="158">
        <v>0</v>
      </c>
      <c r="Q193" s="158">
        <f t="shared" si="26"/>
        <v>0</v>
      </c>
      <c r="R193" s="158"/>
      <c r="S193" s="158" t="s">
        <v>136</v>
      </c>
      <c r="T193" s="158" t="s">
        <v>136</v>
      </c>
      <c r="U193" s="158">
        <v>0.49</v>
      </c>
      <c r="V193" s="158">
        <f t="shared" si="27"/>
        <v>0.32</v>
      </c>
      <c r="W193" s="158"/>
      <c r="X193" s="158" t="s">
        <v>540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541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77">
        <v>88</v>
      </c>
      <c r="B194" s="178" t="s">
        <v>544</v>
      </c>
      <c r="C194" s="185" t="s">
        <v>545</v>
      </c>
      <c r="D194" s="179" t="s">
        <v>223</v>
      </c>
      <c r="E194" s="180">
        <v>12.9628</v>
      </c>
      <c r="F194" s="181"/>
      <c r="G194" s="182">
        <f t="shared" si="21"/>
        <v>0</v>
      </c>
      <c r="H194" s="159">
        <v>0</v>
      </c>
      <c r="I194" s="158">
        <f t="shared" si="22"/>
        <v>0</v>
      </c>
      <c r="J194" s="159">
        <v>16</v>
      </c>
      <c r="K194" s="158">
        <f t="shared" si="23"/>
        <v>207.4</v>
      </c>
      <c r="L194" s="158">
        <v>15</v>
      </c>
      <c r="M194" s="158">
        <f t="shared" si="24"/>
        <v>0</v>
      </c>
      <c r="N194" s="158">
        <v>0</v>
      </c>
      <c r="O194" s="158">
        <f t="shared" si="25"/>
        <v>0</v>
      </c>
      <c r="P194" s="158">
        <v>0</v>
      </c>
      <c r="Q194" s="158">
        <f t="shared" si="26"/>
        <v>0</v>
      </c>
      <c r="R194" s="158"/>
      <c r="S194" s="158" t="s">
        <v>136</v>
      </c>
      <c r="T194" s="158" t="s">
        <v>136</v>
      </c>
      <c r="U194" s="158">
        <v>0</v>
      </c>
      <c r="V194" s="158">
        <f t="shared" si="27"/>
        <v>0</v>
      </c>
      <c r="W194" s="158"/>
      <c r="X194" s="158" t="s">
        <v>540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541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7">
        <v>89</v>
      </c>
      <c r="B195" s="178" t="s">
        <v>546</v>
      </c>
      <c r="C195" s="185" t="s">
        <v>547</v>
      </c>
      <c r="D195" s="179" t="s">
        <v>223</v>
      </c>
      <c r="E195" s="180">
        <v>0.64814000000000005</v>
      </c>
      <c r="F195" s="181"/>
      <c r="G195" s="182">
        <f t="shared" si="21"/>
        <v>0</v>
      </c>
      <c r="H195" s="159">
        <v>0</v>
      </c>
      <c r="I195" s="158">
        <f t="shared" si="22"/>
        <v>0</v>
      </c>
      <c r="J195" s="159">
        <v>331</v>
      </c>
      <c r="K195" s="158">
        <f t="shared" si="23"/>
        <v>214.53</v>
      </c>
      <c r="L195" s="158">
        <v>15</v>
      </c>
      <c r="M195" s="158">
        <f t="shared" si="24"/>
        <v>0</v>
      </c>
      <c r="N195" s="158">
        <v>0</v>
      </c>
      <c r="O195" s="158">
        <f t="shared" si="25"/>
        <v>0</v>
      </c>
      <c r="P195" s="158">
        <v>0</v>
      </c>
      <c r="Q195" s="158">
        <f t="shared" si="26"/>
        <v>0</v>
      </c>
      <c r="R195" s="158"/>
      <c r="S195" s="158" t="s">
        <v>136</v>
      </c>
      <c r="T195" s="158" t="s">
        <v>136</v>
      </c>
      <c r="U195" s="158">
        <v>0.94199999999999995</v>
      </c>
      <c r="V195" s="158">
        <f t="shared" si="27"/>
        <v>0.61</v>
      </c>
      <c r="W195" s="158"/>
      <c r="X195" s="158" t="s">
        <v>540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541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7">
        <v>90</v>
      </c>
      <c r="B196" s="178" t="s">
        <v>548</v>
      </c>
      <c r="C196" s="185" t="s">
        <v>549</v>
      </c>
      <c r="D196" s="179" t="s">
        <v>223</v>
      </c>
      <c r="E196" s="180">
        <v>1.94442</v>
      </c>
      <c r="F196" s="181"/>
      <c r="G196" s="182">
        <f t="shared" si="21"/>
        <v>0</v>
      </c>
      <c r="H196" s="159">
        <v>0</v>
      </c>
      <c r="I196" s="158">
        <f t="shared" si="22"/>
        <v>0</v>
      </c>
      <c r="J196" s="159">
        <v>36.9</v>
      </c>
      <c r="K196" s="158">
        <f t="shared" si="23"/>
        <v>71.75</v>
      </c>
      <c r="L196" s="158">
        <v>15</v>
      </c>
      <c r="M196" s="158">
        <f t="shared" si="24"/>
        <v>0</v>
      </c>
      <c r="N196" s="158">
        <v>0</v>
      </c>
      <c r="O196" s="158">
        <f t="shared" si="25"/>
        <v>0</v>
      </c>
      <c r="P196" s="158">
        <v>0</v>
      </c>
      <c r="Q196" s="158">
        <f t="shared" si="26"/>
        <v>0</v>
      </c>
      <c r="R196" s="158"/>
      <c r="S196" s="158" t="s">
        <v>136</v>
      </c>
      <c r="T196" s="158" t="s">
        <v>136</v>
      </c>
      <c r="U196" s="158">
        <v>0.105</v>
      </c>
      <c r="V196" s="158">
        <f t="shared" si="27"/>
        <v>0.2</v>
      </c>
      <c r="W196" s="158"/>
      <c r="X196" s="158" t="s">
        <v>540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541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1">
        <v>91</v>
      </c>
      <c r="B197" s="172" t="s">
        <v>550</v>
      </c>
      <c r="C197" s="186" t="s">
        <v>551</v>
      </c>
      <c r="D197" s="173" t="s">
        <v>223</v>
      </c>
      <c r="E197" s="174">
        <v>0.64814000000000005</v>
      </c>
      <c r="F197" s="175"/>
      <c r="G197" s="176">
        <f t="shared" si="21"/>
        <v>0</v>
      </c>
      <c r="H197" s="159">
        <v>0</v>
      </c>
      <c r="I197" s="158">
        <f t="shared" si="22"/>
        <v>0</v>
      </c>
      <c r="J197" s="159">
        <v>300</v>
      </c>
      <c r="K197" s="158">
        <f t="shared" si="23"/>
        <v>194.44</v>
      </c>
      <c r="L197" s="158">
        <v>15</v>
      </c>
      <c r="M197" s="158">
        <f t="shared" si="24"/>
        <v>0</v>
      </c>
      <c r="N197" s="158">
        <v>0</v>
      </c>
      <c r="O197" s="158">
        <f t="shared" si="25"/>
        <v>0</v>
      </c>
      <c r="P197" s="158">
        <v>0</v>
      </c>
      <c r="Q197" s="158">
        <f t="shared" si="26"/>
        <v>0</v>
      </c>
      <c r="R197" s="158"/>
      <c r="S197" s="158" t="s">
        <v>552</v>
      </c>
      <c r="T197" s="158" t="s">
        <v>552</v>
      </c>
      <c r="U197" s="158">
        <v>0</v>
      </c>
      <c r="V197" s="158">
        <f t="shared" si="27"/>
        <v>0</v>
      </c>
      <c r="W197" s="158"/>
      <c r="X197" s="158" t="s">
        <v>540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541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x14ac:dyDescent="0.2">
      <c r="A198" s="3"/>
      <c r="B198" s="4"/>
      <c r="C198" s="190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v>15</v>
      </c>
      <c r="AF198">
        <v>21</v>
      </c>
      <c r="AG198" t="s">
        <v>118</v>
      </c>
    </row>
    <row r="199" spans="1:60" x14ac:dyDescent="0.2">
      <c r="A199" s="152"/>
      <c r="B199" s="153" t="s">
        <v>31</v>
      </c>
      <c r="C199" s="191"/>
      <c r="D199" s="154"/>
      <c r="E199" s="155"/>
      <c r="F199" s="155"/>
      <c r="G199" s="183">
        <f>G8+G31+G38+G56+G58+G71+G100+G122+G137+G151+G163+G189</f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AE199">
        <f>SUMIF(L7:L197,AE198,G7:G197)</f>
        <v>0</v>
      </c>
      <c r="AF199">
        <f>SUMIF(L7:L197,AF198,G7:G197)</f>
        <v>0</v>
      </c>
      <c r="AG199" t="s">
        <v>553</v>
      </c>
    </row>
    <row r="200" spans="1:60" x14ac:dyDescent="0.2">
      <c r="A200" s="3"/>
      <c r="B200" s="4"/>
      <c r="C200" s="190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60" x14ac:dyDescent="0.2">
      <c r="A201" s="3"/>
      <c r="B201" s="4"/>
      <c r="C201" s="190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60" x14ac:dyDescent="0.2">
      <c r="A202" s="257" t="s">
        <v>554</v>
      </c>
      <c r="B202" s="257"/>
      <c r="C202" s="258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60" x14ac:dyDescent="0.2">
      <c r="A203" s="259"/>
      <c r="B203" s="260"/>
      <c r="C203" s="261"/>
      <c r="D203" s="260"/>
      <c r="E203" s="260"/>
      <c r="F203" s="260"/>
      <c r="G203" s="26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G203" t="s">
        <v>555</v>
      </c>
    </row>
    <row r="204" spans="1:60" x14ac:dyDescent="0.2">
      <c r="A204" s="263"/>
      <c r="B204" s="264"/>
      <c r="C204" s="265"/>
      <c r="D204" s="264"/>
      <c r="E204" s="264"/>
      <c r="F204" s="264"/>
      <c r="G204" s="26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60" x14ac:dyDescent="0.2">
      <c r="A205" s="263"/>
      <c r="B205" s="264"/>
      <c r="C205" s="265"/>
      <c r="D205" s="264"/>
      <c r="E205" s="264"/>
      <c r="F205" s="264"/>
      <c r="G205" s="26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60" x14ac:dyDescent="0.2">
      <c r="A206" s="263"/>
      <c r="B206" s="264"/>
      <c r="C206" s="265"/>
      <c r="D206" s="264"/>
      <c r="E206" s="264"/>
      <c r="F206" s="264"/>
      <c r="G206" s="26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60" x14ac:dyDescent="0.2">
      <c r="A207" s="267"/>
      <c r="B207" s="268"/>
      <c r="C207" s="269"/>
      <c r="D207" s="268"/>
      <c r="E207" s="268"/>
      <c r="F207" s="268"/>
      <c r="G207" s="27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60" x14ac:dyDescent="0.2">
      <c r="A208" s="3"/>
      <c r="B208" s="4"/>
      <c r="C208" s="190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3:33" x14ac:dyDescent="0.2">
      <c r="C209" s="192"/>
      <c r="D209" s="10"/>
      <c r="AG209" t="s">
        <v>556</v>
      </c>
    </row>
    <row r="210" spans="3:33" x14ac:dyDescent="0.2">
      <c r="D210" s="10"/>
    </row>
    <row r="211" spans="3:33" x14ac:dyDescent="0.2">
      <c r="D211" s="10"/>
    </row>
    <row r="212" spans="3:33" x14ac:dyDescent="0.2">
      <c r="D212" s="10"/>
    </row>
    <row r="213" spans="3:33" x14ac:dyDescent="0.2">
      <c r="D213" s="10"/>
    </row>
    <row r="214" spans="3:33" x14ac:dyDescent="0.2">
      <c r="D214" s="10"/>
    </row>
    <row r="215" spans="3:33" x14ac:dyDescent="0.2">
      <c r="D215" s="10"/>
    </row>
    <row r="216" spans="3:33" x14ac:dyDescent="0.2">
      <c r="D216" s="10"/>
    </row>
    <row r="217" spans="3:33" x14ac:dyDescent="0.2">
      <c r="D217" s="10"/>
    </row>
    <row r="218" spans="3:33" x14ac:dyDescent="0.2">
      <c r="D218" s="10"/>
    </row>
    <row r="219" spans="3:33" x14ac:dyDescent="0.2">
      <c r="D219" s="10"/>
    </row>
    <row r="220" spans="3:33" x14ac:dyDescent="0.2">
      <c r="D220" s="10"/>
    </row>
    <row r="221" spans="3:33" x14ac:dyDescent="0.2">
      <c r="D221" s="10"/>
    </row>
    <row r="222" spans="3:33" x14ac:dyDescent="0.2">
      <c r="D222" s="10"/>
    </row>
    <row r="223" spans="3:33" x14ac:dyDescent="0.2">
      <c r="D223" s="10"/>
    </row>
    <row r="224" spans="3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03:G207"/>
    <mergeCell ref="A1:G1"/>
    <mergeCell ref="C2:G2"/>
    <mergeCell ref="C3:G3"/>
    <mergeCell ref="C4:G4"/>
    <mergeCell ref="A202:C20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20" sqref="AA20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106</v>
      </c>
    </row>
    <row r="2" spans="1:60" ht="25.15" customHeight="1" x14ac:dyDescent="0.2">
      <c r="A2" s="141" t="s">
        <v>8</v>
      </c>
      <c r="B2" s="49"/>
      <c r="C2" s="251" t="s">
        <v>677</v>
      </c>
      <c r="D2" s="252"/>
      <c r="E2" s="252"/>
      <c r="F2" s="252"/>
      <c r="G2" s="253"/>
      <c r="AG2" t="s">
        <v>107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107</v>
      </c>
      <c r="AG3" t="s">
        <v>108</v>
      </c>
    </row>
    <row r="4" spans="1:60" ht="25.15" customHeight="1" x14ac:dyDescent="0.2">
      <c r="A4" s="142" t="s">
        <v>10</v>
      </c>
      <c r="B4" s="143"/>
      <c r="C4" s="254" t="s">
        <v>48</v>
      </c>
      <c r="D4" s="255"/>
      <c r="E4" s="255"/>
      <c r="F4" s="255"/>
      <c r="G4" s="256"/>
      <c r="AG4" t="s">
        <v>109</v>
      </c>
    </row>
    <row r="5" spans="1:60" x14ac:dyDescent="0.2">
      <c r="D5" s="10"/>
    </row>
    <row r="6" spans="1:60" ht="38.25" x14ac:dyDescent="0.2">
      <c r="A6" s="145" t="s">
        <v>110</v>
      </c>
      <c r="B6" s="147" t="s">
        <v>111</v>
      </c>
      <c r="C6" s="147" t="s">
        <v>112</v>
      </c>
      <c r="D6" s="146" t="s">
        <v>113</v>
      </c>
      <c r="E6" s="145" t="s">
        <v>114</v>
      </c>
      <c r="F6" s="144" t="s">
        <v>115</v>
      </c>
      <c r="G6" s="145" t="s">
        <v>31</v>
      </c>
      <c r="H6" s="148" t="s">
        <v>32</v>
      </c>
      <c r="I6" s="148" t="s">
        <v>116</v>
      </c>
      <c r="J6" s="148" t="s">
        <v>33</v>
      </c>
      <c r="K6" s="148" t="s">
        <v>117</v>
      </c>
      <c r="L6" s="148" t="s">
        <v>118</v>
      </c>
      <c r="M6" s="148" t="s">
        <v>119</v>
      </c>
      <c r="N6" s="148" t="s">
        <v>120</v>
      </c>
      <c r="O6" s="148" t="s">
        <v>121</v>
      </c>
      <c r="P6" s="148" t="s">
        <v>122</v>
      </c>
      <c r="Q6" s="148" t="s">
        <v>123</v>
      </c>
      <c r="R6" s="148" t="s">
        <v>124</v>
      </c>
      <c r="S6" s="148" t="s">
        <v>125</v>
      </c>
      <c r="T6" s="148" t="s">
        <v>126</v>
      </c>
      <c r="U6" s="148" t="s">
        <v>127</v>
      </c>
      <c r="V6" s="148" t="s">
        <v>128</v>
      </c>
      <c r="W6" s="148" t="s">
        <v>129</v>
      </c>
      <c r="X6" s="148" t="s">
        <v>130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131</v>
      </c>
      <c r="B8" s="166" t="s">
        <v>55</v>
      </c>
      <c r="C8" s="184" t="s">
        <v>56</v>
      </c>
      <c r="D8" s="167"/>
      <c r="E8" s="168"/>
      <c r="F8" s="169"/>
      <c r="G8" s="170">
        <f>SUMIF(AG9:AG10,"&lt;&gt;NOR",G9:G10)</f>
        <v>0</v>
      </c>
      <c r="H8" s="164"/>
      <c r="I8" s="164">
        <f>SUM(I9:I10)</f>
        <v>111.79</v>
      </c>
      <c r="J8" s="164"/>
      <c r="K8" s="164">
        <f>SUM(K9:K10)</f>
        <v>473.71</v>
      </c>
      <c r="L8" s="164"/>
      <c r="M8" s="164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4"/>
      <c r="S8" s="164"/>
      <c r="T8" s="164"/>
      <c r="U8" s="164"/>
      <c r="V8" s="164">
        <f>SUM(V9:V10)</f>
        <v>0.94</v>
      </c>
      <c r="W8" s="164"/>
      <c r="X8" s="164"/>
      <c r="AG8" t="s">
        <v>132</v>
      </c>
    </row>
    <row r="9" spans="1:60" outlineLevel="1" x14ac:dyDescent="0.2">
      <c r="A9" s="177">
        <v>1</v>
      </c>
      <c r="B9" s="178" t="s">
        <v>133</v>
      </c>
      <c r="C9" s="185" t="s">
        <v>134</v>
      </c>
      <c r="D9" s="179" t="s">
        <v>135</v>
      </c>
      <c r="E9" s="180">
        <v>1</v>
      </c>
      <c r="F9" s="181"/>
      <c r="G9" s="182">
        <f>ROUND(E9*F9,2)</f>
        <v>0</v>
      </c>
      <c r="H9" s="159">
        <v>7.79</v>
      </c>
      <c r="I9" s="158">
        <f>ROUND(E9*H9,2)</f>
        <v>7.79</v>
      </c>
      <c r="J9" s="159">
        <v>473.71</v>
      </c>
      <c r="K9" s="158">
        <f>ROUND(E9*J9,2)</f>
        <v>473.71</v>
      </c>
      <c r="L9" s="158">
        <v>15</v>
      </c>
      <c r="M9" s="158">
        <f>G9*(1+L9/100)</f>
        <v>0</v>
      </c>
      <c r="N9" s="158">
        <v>1.6000000000000001E-4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136</v>
      </c>
      <c r="T9" s="158" t="s">
        <v>136</v>
      </c>
      <c r="U9" s="158">
        <v>0.94</v>
      </c>
      <c r="V9" s="158">
        <f>ROUND(E9*U9,2)</f>
        <v>0.94</v>
      </c>
      <c r="W9" s="158"/>
      <c r="X9" s="158" t="s">
        <v>137</v>
      </c>
      <c r="Y9" s="149"/>
      <c r="Z9" s="149"/>
      <c r="AA9" s="149"/>
      <c r="AB9" s="149"/>
      <c r="AC9" s="149"/>
      <c r="AD9" s="149"/>
      <c r="AE9" s="149"/>
      <c r="AF9" s="149"/>
      <c r="AG9" s="149" t="s">
        <v>138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144</v>
      </c>
      <c r="C10" s="185" t="s">
        <v>145</v>
      </c>
      <c r="D10" s="179" t="s">
        <v>135</v>
      </c>
      <c r="E10" s="180">
        <v>1</v>
      </c>
      <c r="F10" s="181"/>
      <c r="G10" s="182">
        <f>ROUND(E10*F10,2)</f>
        <v>0</v>
      </c>
      <c r="H10" s="159">
        <v>104</v>
      </c>
      <c r="I10" s="158">
        <f>ROUND(E10*H10,2)</f>
        <v>104</v>
      </c>
      <c r="J10" s="159">
        <v>0</v>
      </c>
      <c r="K10" s="158">
        <f>ROUND(E10*J10,2)</f>
        <v>0</v>
      </c>
      <c r="L10" s="158">
        <v>15</v>
      </c>
      <c r="M10" s="158">
        <f>G10*(1+L10/100)</f>
        <v>0</v>
      </c>
      <c r="N10" s="158">
        <v>5.9999999999999995E-4</v>
      </c>
      <c r="O10" s="158">
        <f>ROUND(E10*N10,2)</f>
        <v>0</v>
      </c>
      <c r="P10" s="158">
        <v>0</v>
      </c>
      <c r="Q10" s="158">
        <f>ROUND(E10*P10,2)</f>
        <v>0</v>
      </c>
      <c r="R10" s="158" t="s">
        <v>146</v>
      </c>
      <c r="S10" s="158" t="s">
        <v>136</v>
      </c>
      <c r="T10" s="158" t="s">
        <v>136</v>
      </c>
      <c r="U10" s="158">
        <v>0</v>
      </c>
      <c r="V10" s="158">
        <f>ROUND(E10*U10,2)</f>
        <v>0</v>
      </c>
      <c r="W10" s="158"/>
      <c r="X10" s="158" t="s">
        <v>147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148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5" t="s">
        <v>131</v>
      </c>
      <c r="B11" s="166" t="s">
        <v>57</v>
      </c>
      <c r="C11" s="184" t="s">
        <v>58</v>
      </c>
      <c r="D11" s="167"/>
      <c r="E11" s="168"/>
      <c r="F11" s="169"/>
      <c r="G11" s="170">
        <f>SUMIF(AG12:AG31,"&lt;&gt;NOR",G12:G31)</f>
        <v>0</v>
      </c>
      <c r="H11" s="164"/>
      <c r="I11" s="164">
        <f>SUM(I12:I31)</f>
        <v>950.88999999999987</v>
      </c>
      <c r="J11" s="164"/>
      <c r="K11" s="164">
        <f>SUM(K12:K31)</f>
        <v>8598.9500000000007</v>
      </c>
      <c r="L11" s="164"/>
      <c r="M11" s="164">
        <f>SUM(M12:M31)</f>
        <v>0</v>
      </c>
      <c r="N11" s="164"/>
      <c r="O11" s="164">
        <f>SUM(O12:O31)</f>
        <v>0.52</v>
      </c>
      <c r="P11" s="164"/>
      <c r="Q11" s="164">
        <f>SUM(Q12:Q31)</f>
        <v>0</v>
      </c>
      <c r="R11" s="164"/>
      <c r="S11" s="164"/>
      <c r="T11" s="164"/>
      <c r="U11" s="164"/>
      <c r="V11" s="164">
        <f>SUM(V12:V31)</f>
        <v>17.119999999999997</v>
      </c>
      <c r="W11" s="164"/>
      <c r="X11" s="164"/>
      <c r="AG11" t="s">
        <v>132</v>
      </c>
    </row>
    <row r="12" spans="1:60" outlineLevel="1" x14ac:dyDescent="0.2">
      <c r="A12" s="171">
        <v>3</v>
      </c>
      <c r="B12" s="172" t="s">
        <v>149</v>
      </c>
      <c r="C12" s="186" t="s">
        <v>150</v>
      </c>
      <c r="D12" s="173" t="s">
        <v>141</v>
      </c>
      <c r="E12" s="174">
        <v>2.4</v>
      </c>
      <c r="F12" s="175"/>
      <c r="G12" s="176">
        <f>ROUND(E12*F12,2)</f>
        <v>0</v>
      </c>
      <c r="H12" s="159">
        <v>13.56</v>
      </c>
      <c r="I12" s="158">
        <f>ROUND(E12*H12,2)</f>
        <v>32.54</v>
      </c>
      <c r="J12" s="159">
        <v>33.04</v>
      </c>
      <c r="K12" s="158">
        <f>ROUND(E12*J12,2)</f>
        <v>79.3</v>
      </c>
      <c r="L12" s="158">
        <v>15</v>
      </c>
      <c r="M12" s="158">
        <f>G12*(1+L12/100)</f>
        <v>0</v>
      </c>
      <c r="N12" s="158">
        <v>4.0000000000000003E-5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136</v>
      </c>
      <c r="T12" s="158" t="s">
        <v>151</v>
      </c>
      <c r="U12" s="158">
        <v>7.8E-2</v>
      </c>
      <c r="V12" s="158">
        <f>ROUND(E12*U12,2)</f>
        <v>0.19</v>
      </c>
      <c r="W12" s="158"/>
      <c r="X12" s="158" t="s">
        <v>137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138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7" t="s">
        <v>621</v>
      </c>
      <c r="D13" s="160"/>
      <c r="E13" s="161">
        <v>2.4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143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1">
        <v>4</v>
      </c>
      <c r="B14" s="172" t="s">
        <v>154</v>
      </c>
      <c r="C14" s="186" t="s">
        <v>155</v>
      </c>
      <c r="D14" s="173" t="s">
        <v>141</v>
      </c>
      <c r="E14" s="174">
        <v>29.9</v>
      </c>
      <c r="F14" s="175"/>
      <c r="G14" s="176">
        <f>ROUND(E14*F14,2)</f>
        <v>0</v>
      </c>
      <c r="H14" s="159">
        <v>16.05</v>
      </c>
      <c r="I14" s="158">
        <f>ROUND(E14*H14,2)</f>
        <v>479.9</v>
      </c>
      <c r="J14" s="159">
        <v>96.45</v>
      </c>
      <c r="K14" s="158">
        <f>ROUND(E14*J14,2)</f>
        <v>2883.86</v>
      </c>
      <c r="L14" s="158">
        <v>15</v>
      </c>
      <c r="M14" s="158">
        <f>G14*(1+L14/100)</f>
        <v>0</v>
      </c>
      <c r="N14" s="158">
        <v>6.0899999999999999E-3</v>
      </c>
      <c r="O14" s="158">
        <f>ROUND(E14*N14,2)</f>
        <v>0.18</v>
      </c>
      <c r="P14" s="158">
        <v>0</v>
      </c>
      <c r="Q14" s="158">
        <f>ROUND(E14*P14,2)</f>
        <v>0</v>
      </c>
      <c r="R14" s="158"/>
      <c r="S14" s="158" t="s">
        <v>136</v>
      </c>
      <c r="T14" s="158" t="s">
        <v>136</v>
      </c>
      <c r="U14" s="158">
        <v>0.19273999999999999</v>
      </c>
      <c r="V14" s="158">
        <f>ROUND(E14*U14,2)</f>
        <v>5.76</v>
      </c>
      <c r="W14" s="158"/>
      <c r="X14" s="158" t="s">
        <v>137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138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7" t="s">
        <v>622</v>
      </c>
      <c r="D15" s="160"/>
      <c r="E15" s="161">
        <v>4.16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143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7" t="s">
        <v>623</v>
      </c>
      <c r="D16" s="160"/>
      <c r="E16" s="161">
        <v>4.5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143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7" t="s">
        <v>624</v>
      </c>
      <c r="D17" s="160"/>
      <c r="E17" s="161">
        <v>21.24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143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1">
        <v>5</v>
      </c>
      <c r="B18" s="172" t="s">
        <v>561</v>
      </c>
      <c r="C18" s="186" t="s">
        <v>562</v>
      </c>
      <c r="D18" s="173" t="s">
        <v>135</v>
      </c>
      <c r="E18" s="174">
        <v>1</v>
      </c>
      <c r="F18" s="175"/>
      <c r="G18" s="176">
        <f>ROUND(E18*F18,2)</f>
        <v>0</v>
      </c>
      <c r="H18" s="159">
        <v>79.94</v>
      </c>
      <c r="I18" s="158">
        <f>ROUND(E18*H18,2)</f>
        <v>79.94</v>
      </c>
      <c r="J18" s="159">
        <v>442.06</v>
      </c>
      <c r="K18" s="158">
        <f>ROUND(E18*J18,2)</f>
        <v>442.06</v>
      </c>
      <c r="L18" s="158">
        <v>15</v>
      </c>
      <c r="M18" s="158">
        <f>G18*(1+L18/100)</f>
        <v>0</v>
      </c>
      <c r="N18" s="158">
        <v>4.3049999999999998E-2</v>
      </c>
      <c r="O18" s="158">
        <f>ROUND(E18*N18,2)</f>
        <v>0.04</v>
      </c>
      <c r="P18" s="158">
        <v>0</v>
      </c>
      <c r="Q18" s="158">
        <f>ROUND(E18*P18,2)</f>
        <v>0</v>
      </c>
      <c r="R18" s="158"/>
      <c r="S18" s="158" t="s">
        <v>136</v>
      </c>
      <c r="T18" s="158" t="s">
        <v>136</v>
      </c>
      <c r="U18" s="158">
        <v>0.87802999999999998</v>
      </c>
      <c r="V18" s="158">
        <f>ROUND(E18*U18,2)</f>
        <v>0.88</v>
      </c>
      <c r="W18" s="158"/>
      <c r="X18" s="158" t="s">
        <v>137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138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7" t="s">
        <v>563</v>
      </c>
      <c r="D19" s="160"/>
      <c r="E19" s="161">
        <v>1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143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1">
        <v>6</v>
      </c>
      <c r="B20" s="172" t="s">
        <v>564</v>
      </c>
      <c r="C20" s="186" t="s">
        <v>565</v>
      </c>
      <c r="D20" s="173" t="s">
        <v>201</v>
      </c>
      <c r="E20" s="174">
        <v>4.8</v>
      </c>
      <c r="F20" s="175"/>
      <c r="G20" s="176">
        <f>ROUND(E20*F20,2)</f>
        <v>0</v>
      </c>
      <c r="H20" s="159">
        <v>10.52</v>
      </c>
      <c r="I20" s="158">
        <f>ROUND(E20*H20,2)</f>
        <v>50.5</v>
      </c>
      <c r="J20" s="159">
        <v>80.28</v>
      </c>
      <c r="K20" s="158">
        <f>ROUND(E20*J20,2)</f>
        <v>385.34</v>
      </c>
      <c r="L20" s="158">
        <v>15</v>
      </c>
      <c r="M20" s="158">
        <f>G20*(1+L20/100)</f>
        <v>0</v>
      </c>
      <c r="N20" s="158">
        <v>2.3800000000000002E-3</v>
      </c>
      <c r="O20" s="158">
        <f>ROUND(E20*N20,2)</f>
        <v>0.01</v>
      </c>
      <c r="P20" s="158">
        <v>0</v>
      </c>
      <c r="Q20" s="158">
        <f>ROUND(E20*P20,2)</f>
        <v>0</v>
      </c>
      <c r="R20" s="158"/>
      <c r="S20" s="158" t="s">
        <v>136</v>
      </c>
      <c r="T20" s="158" t="s">
        <v>136</v>
      </c>
      <c r="U20" s="158">
        <v>0.18232999999999999</v>
      </c>
      <c r="V20" s="158">
        <f>ROUND(E20*U20,2)</f>
        <v>0.88</v>
      </c>
      <c r="W20" s="158"/>
      <c r="X20" s="158" t="s">
        <v>137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138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7" t="s">
        <v>566</v>
      </c>
      <c r="D21" s="160"/>
      <c r="E21" s="161">
        <v>4.8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143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1">
        <v>7</v>
      </c>
      <c r="B22" s="172" t="s">
        <v>567</v>
      </c>
      <c r="C22" s="186" t="s">
        <v>568</v>
      </c>
      <c r="D22" s="173" t="s">
        <v>141</v>
      </c>
      <c r="E22" s="174">
        <v>81.400000000000006</v>
      </c>
      <c r="F22" s="175"/>
      <c r="G22" s="176">
        <f>ROUND(E22*F22,2)</f>
        <v>0</v>
      </c>
      <c r="H22" s="159">
        <v>3.24</v>
      </c>
      <c r="I22" s="158">
        <f>ROUND(E22*H22,2)</f>
        <v>263.74</v>
      </c>
      <c r="J22" s="159">
        <v>55.76</v>
      </c>
      <c r="K22" s="158">
        <f>ROUND(E22*J22,2)</f>
        <v>4538.8599999999997</v>
      </c>
      <c r="L22" s="158">
        <v>15</v>
      </c>
      <c r="M22" s="158">
        <f>G22*(1+L22/100)</f>
        <v>0</v>
      </c>
      <c r="N22" s="158">
        <v>3.2799999999999999E-3</v>
      </c>
      <c r="O22" s="158">
        <f>ROUND(E22*N22,2)</f>
        <v>0.27</v>
      </c>
      <c r="P22" s="158">
        <v>0</v>
      </c>
      <c r="Q22" s="158">
        <f>ROUND(E22*P22,2)</f>
        <v>0</v>
      </c>
      <c r="R22" s="158"/>
      <c r="S22" s="158" t="s">
        <v>136</v>
      </c>
      <c r="T22" s="158" t="s">
        <v>136</v>
      </c>
      <c r="U22" s="158">
        <v>0.10872</v>
      </c>
      <c r="V22" s="158">
        <f>ROUND(E22*U22,2)</f>
        <v>8.85</v>
      </c>
      <c r="W22" s="158"/>
      <c r="X22" s="158" t="s">
        <v>137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7" t="s">
        <v>625</v>
      </c>
      <c r="D23" s="160"/>
      <c r="E23" s="161">
        <v>22.2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143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7" t="s">
        <v>171</v>
      </c>
      <c r="D24" s="160"/>
      <c r="E24" s="161">
        <v>-3.2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143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7" t="s">
        <v>431</v>
      </c>
      <c r="D25" s="160"/>
      <c r="E25" s="161">
        <v>-1.4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143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7" t="s">
        <v>626</v>
      </c>
      <c r="D26" s="160"/>
      <c r="E26" s="161">
        <v>10.8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143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7" t="s">
        <v>627</v>
      </c>
      <c r="D27" s="160"/>
      <c r="E27" s="161">
        <v>57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143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7" t="s">
        <v>177</v>
      </c>
      <c r="D28" s="160"/>
      <c r="E28" s="161">
        <v>-1.6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143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7" t="s">
        <v>628</v>
      </c>
      <c r="D29" s="160"/>
      <c r="E29" s="161">
        <v>-2.4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143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1">
        <v>8</v>
      </c>
      <c r="B30" s="172" t="s">
        <v>179</v>
      </c>
      <c r="C30" s="186" t="s">
        <v>180</v>
      </c>
      <c r="D30" s="173" t="s">
        <v>141</v>
      </c>
      <c r="E30" s="174">
        <v>0.3</v>
      </c>
      <c r="F30" s="175"/>
      <c r="G30" s="176">
        <f>ROUND(E30*F30,2)</f>
        <v>0</v>
      </c>
      <c r="H30" s="159">
        <v>147.57</v>
      </c>
      <c r="I30" s="158">
        <f>ROUND(E30*H30,2)</f>
        <v>44.27</v>
      </c>
      <c r="J30" s="159">
        <v>898.43</v>
      </c>
      <c r="K30" s="158">
        <f>ROUND(E30*J30,2)</f>
        <v>269.52999999999997</v>
      </c>
      <c r="L30" s="158">
        <v>15</v>
      </c>
      <c r="M30" s="158">
        <f>G30*(1+L30/100)</f>
        <v>0</v>
      </c>
      <c r="N30" s="158">
        <v>5.8500000000000003E-2</v>
      </c>
      <c r="O30" s="158">
        <f>ROUND(E30*N30,2)</f>
        <v>0.02</v>
      </c>
      <c r="P30" s="158">
        <v>0</v>
      </c>
      <c r="Q30" s="158">
        <f>ROUND(E30*P30,2)</f>
        <v>0</v>
      </c>
      <c r="R30" s="158"/>
      <c r="S30" s="158" t="s">
        <v>136</v>
      </c>
      <c r="T30" s="158" t="s">
        <v>151</v>
      </c>
      <c r="U30" s="158">
        <v>1.86904</v>
      </c>
      <c r="V30" s="158">
        <f>ROUND(E30*U30,2)</f>
        <v>0.56000000000000005</v>
      </c>
      <c r="W30" s="158"/>
      <c r="X30" s="158" t="s">
        <v>137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138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7" t="s">
        <v>181</v>
      </c>
      <c r="D31" s="160"/>
      <c r="E31" s="161">
        <v>0.3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9"/>
      <c r="Z31" s="149"/>
      <c r="AA31" s="149"/>
      <c r="AB31" s="149"/>
      <c r="AC31" s="149"/>
      <c r="AD31" s="149"/>
      <c r="AE31" s="149"/>
      <c r="AF31" s="149"/>
      <c r="AG31" s="149" t="s">
        <v>143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5.5" x14ac:dyDescent="0.2">
      <c r="A32" s="165" t="s">
        <v>131</v>
      </c>
      <c r="B32" s="166" t="s">
        <v>61</v>
      </c>
      <c r="C32" s="184" t="s">
        <v>62</v>
      </c>
      <c r="D32" s="167"/>
      <c r="E32" s="168"/>
      <c r="F32" s="169"/>
      <c r="G32" s="170">
        <f>SUMIF(AG33:AG38,"&lt;&gt;NOR",G33:G38)</f>
        <v>0</v>
      </c>
      <c r="H32" s="164"/>
      <c r="I32" s="164">
        <f>SUM(I33:I38)</f>
        <v>48.5</v>
      </c>
      <c r="J32" s="164"/>
      <c r="K32" s="164">
        <f>SUM(K33:K38)</f>
        <v>3770.15</v>
      </c>
      <c r="L32" s="164"/>
      <c r="M32" s="164">
        <f>SUM(M33:M38)</f>
        <v>0</v>
      </c>
      <c r="N32" s="164"/>
      <c r="O32" s="164">
        <f>SUM(O33:O38)</f>
        <v>0</v>
      </c>
      <c r="P32" s="164"/>
      <c r="Q32" s="164">
        <f>SUM(Q33:Q38)</f>
        <v>0</v>
      </c>
      <c r="R32" s="164"/>
      <c r="S32" s="164"/>
      <c r="T32" s="164"/>
      <c r="U32" s="164"/>
      <c r="V32" s="164">
        <f>SUM(V33:V38)</f>
        <v>9.5200000000000014</v>
      </c>
      <c r="W32" s="164"/>
      <c r="X32" s="164"/>
      <c r="AG32" t="s">
        <v>132</v>
      </c>
    </row>
    <row r="33" spans="1:60" outlineLevel="1" x14ac:dyDescent="0.2">
      <c r="A33" s="171">
        <v>9</v>
      </c>
      <c r="B33" s="172" t="s">
        <v>193</v>
      </c>
      <c r="C33" s="186" t="s">
        <v>194</v>
      </c>
      <c r="D33" s="173" t="s">
        <v>141</v>
      </c>
      <c r="E33" s="174">
        <v>29.9</v>
      </c>
      <c r="F33" s="175"/>
      <c r="G33" s="176">
        <f>ROUND(E33*F33,2)</f>
        <v>0</v>
      </c>
      <c r="H33" s="159">
        <v>1.54</v>
      </c>
      <c r="I33" s="158">
        <f>ROUND(E33*H33,2)</f>
        <v>46.05</v>
      </c>
      <c r="J33" s="159">
        <v>121.96</v>
      </c>
      <c r="K33" s="158">
        <f>ROUND(E33*J33,2)</f>
        <v>3646.6</v>
      </c>
      <c r="L33" s="158">
        <v>15</v>
      </c>
      <c r="M33" s="158">
        <f>G33*(1+L33/100)</f>
        <v>0</v>
      </c>
      <c r="N33" s="158">
        <v>4.0000000000000003E-5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136</v>
      </c>
      <c r="T33" s="158" t="s">
        <v>136</v>
      </c>
      <c r="U33" s="158">
        <v>0.308</v>
      </c>
      <c r="V33" s="158">
        <f>ROUND(E33*U33,2)</f>
        <v>9.2100000000000009</v>
      </c>
      <c r="W33" s="158"/>
      <c r="X33" s="158" t="s">
        <v>137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138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7" t="s">
        <v>622</v>
      </c>
      <c r="D34" s="160"/>
      <c r="E34" s="161">
        <v>4.16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143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7" t="s">
        <v>623</v>
      </c>
      <c r="D35" s="160"/>
      <c r="E35" s="161">
        <v>4.5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143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7" t="s">
        <v>624</v>
      </c>
      <c r="D36" s="160"/>
      <c r="E36" s="161">
        <v>21.24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143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1">
        <v>10</v>
      </c>
      <c r="B37" s="172" t="s">
        <v>195</v>
      </c>
      <c r="C37" s="186" t="s">
        <v>196</v>
      </c>
      <c r="D37" s="173" t="s">
        <v>141</v>
      </c>
      <c r="E37" s="174">
        <v>2.4</v>
      </c>
      <c r="F37" s="175"/>
      <c r="G37" s="176">
        <f>ROUND(E37*F37,2)</f>
        <v>0</v>
      </c>
      <c r="H37" s="159">
        <v>1.02</v>
      </c>
      <c r="I37" s="158">
        <f>ROUND(E37*H37,2)</f>
        <v>2.4500000000000002</v>
      </c>
      <c r="J37" s="159">
        <v>51.48</v>
      </c>
      <c r="K37" s="158">
        <f>ROUND(E37*J37,2)</f>
        <v>123.55</v>
      </c>
      <c r="L37" s="158">
        <v>15</v>
      </c>
      <c r="M37" s="158">
        <f>G37*(1+L37/100)</f>
        <v>0</v>
      </c>
      <c r="N37" s="158">
        <v>1.0000000000000001E-5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136</v>
      </c>
      <c r="T37" s="158" t="s">
        <v>136</v>
      </c>
      <c r="U37" s="158">
        <v>0.13</v>
      </c>
      <c r="V37" s="158">
        <f>ROUND(E37*U37,2)</f>
        <v>0.31</v>
      </c>
      <c r="W37" s="158"/>
      <c r="X37" s="158" t="s">
        <v>137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138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7" t="s">
        <v>621</v>
      </c>
      <c r="D38" s="160"/>
      <c r="E38" s="161">
        <v>2.4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143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5" t="s">
        <v>131</v>
      </c>
      <c r="B39" s="166" t="s">
        <v>63</v>
      </c>
      <c r="C39" s="184" t="s">
        <v>64</v>
      </c>
      <c r="D39" s="167"/>
      <c r="E39" s="168"/>
      <c r="F39" s="169"/>
      <c r="G39" s="170">
        <f>SUMIF(AG40:AG54,"&lt;&gt;NOR",G40:G54)</f>
        <v>0</v>
      </c>
      <c r="H39" s="164"/>
      <c r="I39" s="164">
        <f>SUM(I40:I54)</f>
        <v>130.39999999999998</v>
      </c>
      <c r="J39" s="164"/>
      <c r="K39" s="164">
        <f>SUM(K40:K54)</f>
        <v>1334.15</v>
      </c>
      <c r="L39" s="164"/>
      <c r="M39" s="164">
        <f>SUM(M40:M54)</f>
        <v>0</v>
      </c>
      <c r="N39" s="164"/>
      <c r="O39" s="164">
        <f>SUM(O40:O54)</f>
        <v>0</v>
      </c>
      <c r="P39" s="164"/>
      <c r="Q39" s="164">
        <f>SUM(Q40:Q54)</f>
        <v>0.3</v>
      </c>
      <c r="R39" s="164"/>
      <c r="S39" s="164"/>
      <c r="T39" s="164"/>
      <c r="U39" s="164"/>
      <c r="V39" s="164">
        <f>SUM(V40:V54)</f>
        <v>3.7</v>
      </c>
      <c r="W39" s="164"/>
      <c r="X39" s="164"/>
      <c r="AG39" t="s">
        <v>132</v>
      </c>
    </row>
    <row r="40" spans="1:60" outlineLevel="1" x14ac:dyDescent="0.2">
      <c r="A40" s="177">
        <v>11</v>
      </c>
      <c r="B40" s="178" t="s">
        <v>197</v>
      </c>
      <c r="C40" s="185" t="s">
        <v>198</v>
      </c>
      <c r="D40" s="179" t="s">
        <v>135</v>
      </c>
      <c r="E40" s="180">
        <v>2</v>
      </c>
      <c r="F40" s="181"/>
      <c r="G40" s="182">
        <f>ROUND(E40*F40,2)</f>
        <v>0</v>
      </c>
      <c r="H40" s="159">
        <v>0</v>
      </c>
      <c r="I40" s="158">
        <f>ROUND(E40*H40,2)</f>
        <v>0</v>
      </c>
      <c r="J40" s="159">
        <v>17.600000000000001</v>
      </c>
      <c r="K40" s="158">
        <f>ROUND(E40*J40,2)</f>
        <v>35.200000000000003</v>
      </c>
      <c r="L40" s="158">
        <v>15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136</v>
      </c>
      <c r="T40" s="158" t="s">
        <v>136</v>
      </c>
      <c r="U40" s="158">
        <v>0.05</v>
      </c>
      <c r="V40" s="158">
        <f>ROUND(E40*U40,2)</f>
        <v>0.1</v>
      </c>
      <c r="W40" s="158"/>
      <c r="X40" s="158" t="s">
        <v>137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138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7">
        <v>12</v>
      </c>
      <c r="B41" s="178" t="s">
        <v>204</v>
      </c>
      <c r="C41" s="185" t="s">
        <v>205</v>
      </c>
      <c r="D41" s="179" t="s">
        <v>201</v>
      </c>
      <c r="E41" s="180">
        <v>5</v>
      </c>
      <c r="F41" s="181"/>
      <c r="G41" s="182">
        <f>ROUND(E41*F41,2)</f>
        <v>0</v>
      </c>
      <c r="H41" s="159">
        <v>13.02</v>
      </c>
      <c r="I41" s="158">
        <f>ROUND(E41*H41,2)</f>
        <v>65.099999999999994</v>
      </c>
      <c r="J41" s="159">
        <v>97.48</v>
      </c>
      <c r="K41" s="158">
        <f>ROUND(E41*J41,2)</f>
        <v>487.4</v>
      </c>
      <c r="L41" s="158">
        <v>15</v>
      </c>
      <c r="M41" s="158">
        <f>G41*(1+L41/100)</f>
        <v>0</v>
      </c>
      <c r="N41" s="158">
        <v>0</v>
      </c>
      <c r="O41" s="158">
        <f>ROUND(E41*N41,2)</f>
        <v>0</v>
      </c>
      <c r="P41" s="158">
        <v>2.16E-3</v>
      </c>
      <c r="Q41" s="158">
        <f>ROUND(E41*P41,2)</f>
        <v>0.01</v>
      </c>
      <c r="R41" s="158"/>
      <c r="S41" s="158" t="s">
        <v>136</v>
      </c>
      <c r="T41" s="158" t="s">
        <v>151</v>
      </c>
      <c r="U41" s="158">
        <v>0.26500000000000001</v>
      </c>
      <c r="V41" s="158">
        <f>ROUND(E41*U41,2)</f>
        <v>1.33</v>
      </c>
      <c r="W41" s="158"/>
      <c r="X41" s="158" t="s">
        <v>137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138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7">
        <v>13</v>
      </c>
      <c r="B42" s="178" t="s">
        <v>206</v>
      </c>
      <c r="C42" s="185" t="s">
        <v>207</v>
      </c>
      <c r="D42" s="179" t="s">
        <v>201</v>
      </c>
      <c r="E42" s="180">
        <v>5</v>
      </c>
      <c r="F42" s="181"/>
      <c r="G42" s="182">
        <f>ROUND(E42*F42,2)</f>
        <v>0</v>
      </c>
      <c r="H42" s="159">
        <v>13.06</v>
      </c>
      <c r="I42" s="158">
        <f>ROUND(E42*H42,2)</f>
        <v>65.3</v>
      </c>
      <c r="J42" s="159">
        <v>42.54</v>
      </c>
      <c r="K42" s="158">
        <f>ROUND(E42*J42,2)</f>
        <v>212.7</v>
      </c>
      <c r="L42" s="158">
        <v>15</v>
      </c>
      <c r="M42" s="158">
        <f>G42*(1+L42/100)</f>
        <v>0</v>
      </c>
      <c r="N42" s="158">
        <v>4.8999999999999998E-4</v>
      </c>
      <c r="O42" s="158">
        <f>ROUND(E42*N42,2)</f>
        <v>0</v>
      </c>
      <c r="P42" s="158">
        <v>1E-3</v>
      </c>
      <c r="Q42" s="158">
        <f>ROUND(E42*P42,2)</f>
        <v>0.01</v>
      </c>
      <c r="R42" s="158"/>
      <c r="S42" s="158" t="s">
        <v>136</v>
      </c>
      <c r="T42" s="158" t="s">
        <v>136</v>
      </c>
      <c r="U42" s="158">
        <v>0.111</v>
      </c>
      <c r="V42" s="158">
        <f>ROUND(E42*U42,2)</f>
        <v>0.56000000000000005</v>
      </c>
      <c r="W42" s="158"/>
      <c r="X42" s="158" t="s">
        <v>137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138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1">
        <v>14</v>
      </c>
      <c r="B43" s="172" t="s">
        <v>208</v>
      </c>
      <c r="C43" s="186" t="s">
        <v>209</v>
      </c>
      <c r="D43" s="173" t="s">
        <v>141</v>
      </c>
      <c r="E43" s="174">
        <v>29.9</v>
      </c>
      <c r="F43" s="175"/>
      <c r="G43" s="176">
        <f>ROUND(E43*F43,2)</f>
        <v>0</v>
      </c>
      <c r="H43" s="159">
        <v>0</v>
      </c>
      <c r="I43" s="158">
        <f>ROUND(E43*H43,2)</f>
        <v>0</v>
      </c>
      <c r="J43" s="159">
        <v>10.5</v>
      </c>
      <c r="K43" s="158">
        <f>ROUND(E43*J43,2)</f>
        <v>313.95</v>
      </c>
      <c r="L43" s="158">
        <v>15</v>
      </c>
      <c r="M43" s="158">
        <f>G43*(1+L43/100)</f>
        <v>0</v>
      </c>
      <c r="N43" s="158">
        <v>0</v>
      </c>
      <c r="O43" s="158">
        <f>ROUND(E43*N43,2)</f>
        <v>0</v>
      </c>
      <c r="P43" s="158">
        <v>4.0000000000000001E-3</v>
      </c>
      <c r="Q43" s="158">
        <f>ROUND(E43*P43,2)</f>
        <v>0.12</v>
      </c>
      <c r="R43" s="158"/>
      <c r="S43" s="158" t="s">
        <v>136</v>
      </c>
      <c r="T43" s="158" t="s">
        <v>136</v>
      </c>
      <c r="U43" s="158">
        <v>0.03</v>
      </c>
      <c r="V43" s="158">
        <f>ROUND(E43*U43,2)</f>
        <v>0.9</v>
      </c>
      <c r="W43" s="158"/>
      <c r="X43" s="158" t="s">
        <v>137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138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7" t="s">
        <v>622</v>
      </c>
      <c r="D44" s="160"/>
      <c r="E44" s="161">
        <v>4.16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143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7" t="s">
        <v>623</v>
      </c>
      <c r="D45" s="160"/>
      <c r="E45" s="161">
        <v>4.5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143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7" t="s">
        <v>624</v>
      </c>
      <c r="D46" s="160"/>
      <c r="E46" s="161">
        <v>21.24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143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1">
        <v>15</v>
      </c>
      <c r="B47" s="172" t="s">
        <v>576</v>
      </c>
      <c r="C47" s="186" t="s">
        <v>577</v>
      </c>
      <c r="D47" s="173" t="s">
        <v>141</v>
      </c>
      <c r="E47" s="174">
        <v>81.400000000000006</v>
      </c>
      <c r="F47" s="175"/>
      <c r="G47" s="176">
        <f>ROUND(E47*F47,2)</f>
        <v>0</v>
      </c>
      <c r="H47" s="159">
        <v>0</v>
      </c>
      <c r="I47" s="158">
        <f>ROUND(E47*H47,2)</f>
        <v>0</v>
      </c>
      <c r="J47" s="159">
        <v>3.5</v>
      </c>
      <c r="K47" s="158">
        <f>ROUND(E47*J47,2)</f>
        <v>284.89999999999998</v>
      </c>
      <c r="L47" s="158">
        <v>15</v>
      </c>
      <c r="M47" s="158">
        <f>G47*(1+L47/100)</f>
        <v>0</v>
      </c>
      <c r="N47" s="158">
        <v>0</v>
      </c>
      <c r="O47" s="158">
        <f>ROUND(E47*N47,2)</f>
        <v>0</v>
      </c>
      <c r="P47" s="158">
        <v>2E-3</v>
      </c>
      <c r="Q47" s="158">
        <f>ROUND(E47*P47,2)</f>
        <v>0.16</v>
      </c>
      <c r="R47" s="158"/>
      <c r="S47" s="158" t="s">
        <v>136</v>
      </c>
      <c r="T47" s="158" t="s">
        <v>136</v>
      </c>
      <c r="U47" s="158">
        <v>0.01</v>
      </c>
      <c r="V47" s="158">
        <f>ROUND(E47*U47,2)</f>
        <v>0.81</v>
      </c>
      <c r="W47" s="158"/>
      <c r="X47" s="158" t="s">
        <v>137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138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7" t="s">
        <v>625</v>
      </c>
      <c r="D48" s="160"/>
      <c r="E48" s="161">
        <v>22.2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143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7" t="s">
        <v>171</v>
      </c>
      <c r="D49" s="160"/>
      <c r="E49" s="161">
        <v>-3.2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143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7" t="s">
        <v>431</v>
      </c>
      <c r="D50" s="160"/>
      <c r="E50" s="161">
        <v>-1.4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143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7" t="s">
        <v>626</v>
      </c>
      <c r="D51" s="160"/>
      <c r="E51" s="161">
        <v>10.8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143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7" t="s">
        <v>627</v>
      </c>
      <c r="D52" s="160"/>
      <c r="E52" s="161">
        <v>57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143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7" t="s">
        <v>177</v>
      </c>
      <c r="D53" s="160"/>
      <c r="E53" s="161">
        <v>-1.6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143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7" t="s">
        <v>628</v>
      </c>
      <c r="D54" s="160"/>
      <c r="E54" s="161">
        <v>-2.4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143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5" t="s">
        <v>131</v>
      </c>
      <c r="B55" s="166" t="s">
        <v>65</v>
      </c>
      <c r="C55" s="184" t="s">
        <v>66</v>
      </c>
      <c r="D55" s="167"/>
      <c r="E55" s="168"/>
      <c r="F55" s="169"/>
      <c r="G55" s="170">
        <f>SUMIF(AG56:AG56,"&lt;&gt;NOR",G56:G56)</f>
        <v>0</v>
      </c>
      <c r="H55" s="164"/>
      <c r="I55" s="164">
        <f>SUM(I56:I56)</f>
        <v>0</v>
      </c>
      <c r="J55" s="164"/>
      <c r="K55" s="164">
        <f>SUM(K56:K56)</f>
        <v>698.04</v>
      </c>
      <c r="L55" s="164"/>
      <c r="M55" s="164">
        <f>SUM(M56:M56)</f>
        <v>0</v>
      </c>
      <c r="N55" s="164"/>
      <c r="O55" s="164">
        <f>SUM(O56:O56)</f>
        <v>0</v>
      </c>
      <c r="P55" s="164"/>
      <c r="Q55" s="164">
        <f>SUM(Q56:Q56)</f>
        <v>0</v>
      </c>
      <c r="R55" s="164"/>
      <c r="S55" s="164"/>
      <c r="T55" s="164"/>
      <c r="U55" s="164"/>
      <c r="V55" s="164">
        <f>SUM(V56:V56)</f>
        <v>1.66</v>
      </c>
      <c r="W55" s="164"/>
      <c r="X55" s="164"/>
      <c r="AG55" t="s">
        <v>132</v>
      </c>
    </row>
    <row r="56" spans="1:60" ht="22.5" outlineLevel="1" x14ac:dyDescent="0.2">
      <c r="A56" s="177">
        <v>16</v>
      </c>
      <c r="B56" s="178" t="s">
        <v>629</v>
      </c>
      <c r="C56" s="185" t="s">
        <v>630</v>
      </c>
      <c r="D56" s="179" t="s">
        <v>223</v>
      </c>
      <c r="E56" s="180">
        <v>0.52563000000000004</v>
      </c>
      <c r="F56" s="181"/>
      <c r="G56" s="182">
        <f>ROUND(E56*F56,2)</f>
        <v>0</v>
      </c>
      <c r="H56" s="159">
        <v>0</v>
      </c>
      <c r="I56" s="158">
        <f>ROUND(E56*H56,2)</f>
        <v>0</v>
      </c>
      <c r="J56" s="159">
        <v>1328</v>
      </c>
      <c r="K56" s="158">
        <f>ROUND(E56*J56,2)</f>
        <v>698.04</v>
      </c>
      <c r="L56" s="158">
        <v>15</v>
      </c>
      <c r="M56" s="158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158" t="s">
        <v>136</v>
      </c>
      <c r="T56" s="158" t="s">
        <v>136</v>
      </c>
      <c r="U56" s="158">
        <v>3.15</v>
      </c>
      <c r="V56" s="158">
        <f>ROUND(E56*U56,2)</f>
        <v>1.66</v>
      </c>
      <c r="W56" s="158"/>
      <c r="X56" s="158" t="s">
        <v>224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225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5" t="s">
        <v>131</v>
      </c>
      <c r="B57" s="166" t="s">
        <v>75</v>
      </c>
      <c r="C57" s="184" t="s">
        <v>76</v>
      </c>
      <c r="D57" s="167"/>
      <c r="E57" s="168"/>
      <c r="F57" s="169"/>
      <c r="G57" s="170">
        <f>SUMIF(AG58:AG68,"&lt;&gt;NOR",G58:G68)</f>
        <v>0</v>
      </c>
      <c r="H57" s="164"/>
      <c r="I57" s="164">
        <f>SUM(I58:I68)</f>
        <v>4877.17</v>
      </c>
      <c r="J57" s="164"/>
      <c r="K57" s="164">
        <f>SUM(K58:K68)</f>
        <v>1559.72</v>
      </c>
      <c r="L57" s="164"/>
      <c r="M57" s="164">
        <f>SUM(M58:M68)</f>
        <v>0</v>
      </c>
      <c r="N57" s="164"/>
      <c r="O57" s="164">
        <f>SUM(O58:O68)</f>
        <v>0</v>
      </c>
      <c r="P57" s="164"/>
      <c r="Q57" s="164">
        <f>SUM(Q58:Q68)</f>
        <v>0</v>
      </c>
      <c r="R57" s="164"/>
      <c r="S57" s="164"/>
      <c r="T57" s="164"/>
      <c r="U57" s="164"/>
      <c r="V57" s="164">
        <f>SUM(V58:V68)</f>
        <v>3.12</v>
      </c>
      <c r="W57" s="164"/>
      <c r="X57" s="164"/>
      <c r="AG57" t="s">
        <v>132</v>
      </c>
    </row>
    <row r="58" spans="1:60" ht="22.5" outlineLevel="1" x14ac:dyDescent="0.2">
      <c r="A58" s="177">
        <v>17</v>
      </c>
      <c r="B58" s="178" t="s">
        <v>270</v>
      </c>
      <c r="C58" s="185" t="s">
        <v>271</v>
      </c>
      <c r="D58" s="179" t="s">
        <v>265</v>
      </c>
      <c r="E58" s="180">
        <v>3</v>
      </c>
      <c r="F58" s="181"/>
      <c r="G58" s="182">
        <f t="shared" ref="G58:G68" si="0">ROUND(E58*F58,2)</f>
        <v>0</v>
      </c>
      <c r="H58" s="159">
        <v>23.85</v>
      </c>
      <c r="I58" s="158">
        <f t="shared" ref="I58:I68" si="1">ROUND(E58*H58,2)</f>
        <v>71.55</v>
      </c>
      <c r="J58" s="159">
        <v>166.15</v>
      </c>
      <c r="K58" s="158">
        <f t="shared" ref="K58:K68" si="2">ROUND(E58*J58,2)</f>
        <v>498.45</v>
      </c>
      <c r="L58" s="158">
        <v>15</v>
      </c>
      <c r="M58" s="158">
        <f t="shared" ref="M58:M68" si="3">G58*(1+L58/100)</f>
        <v>0</v>
      </c>
      <c r="N58" s="158">
        <v>3.0000000000000001E-5</v>
      </c>
      <c r="O58" s="158">
        <f t="shared" ref="O58:O68" si="4">ROUND(E58*N58,2)</f>
        <v>0</v>
      </c>
      <c r="P58" s="158">
        <v>0</v>
      </c>
      <c r="Q58" s="158">
        <f t="shared" ref="Q58:Q68" si="5">ROUND(E58*P58,2)</f>
        <v>0</v>
      </c>
      <c r="R58" s="158"/>
      <c r="S58" s="158" t="s">
        <v>136</v>
      </c>
      <c r="T58" s="158" t="s">
        <v>136</v>
      </c>
      <c r="U58" s="158">
        <v>0.33</v>
      </c>
      <c r="V58" s="158">
        <f t="shared" ref="V58:V68" si="6">ROUND(E58*U58,2)</f>
        <v>0.99</v>
      </c>
      <c r="W58" s="158"/>
      <c r="X58" s="158" t="s">
        <v>137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138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7">
        <v>18</v>
      </c>
      <c r="B59" s="178" t="s">
        <v>272</v>
      </c>
      <c r="C59" s="185" t="s">
        <v>580</v>
      </c>
      <c r="D59" s="179" t="s">
        <v>265</v>
      </c>
      <c r="E59" s="180">
        <v>3</v>
      </c>
      <c r="F59" s="181"/>
      <c r="G59" s="182">
        <f t="shared" si="0"/>
        <v>0</v>
      </c>
      <c r="H59" s="159">
        <v>129.06</v>
      </c>
      <c r="I59" s="158">
        <f t="shared" si="1"/>
        <v>387.18</v>
      </c>
      <c r="J59" s="159">
        <v>114.44</v>
      </c>
      <c r="K59" s="158">
        <f t="shared" si="2"/>
        <v>343.32</v>
      </c>
      <c r="L59" s="158">
        <v>15</v>
      </c>
      <c r="M59" s="158">
        <f t="shared" si="3"/>
        <v>0</v>
      </c>
      <c r="N59" s="158">
        <v>1.7000000000000001E-4</v>
      </c>
      <c r="O59" s="158">
        <f t="shared" si="4"/>
        <v>0</v>
      </c>
      <c r="P59" s="158">
        <v>0</v>
      </c>
      <c r="Q59" s="158">
        <f t="shared" si="5"/>
        <v>0</v>
      </c>
      <c r="R59" s="158"/>
      <c r="S59" s="158" t="s">
        <v>136</v>
      </c>
      <c r="T59" s="158" t="s">
        <v>136</v>
      </c>
      <c r="U59" s="158">
        <v>0.22700000000000001</v>
      </c>
      <c r="V59" s="158">
        <f t="shared" si="6"/>
        <v>0.68</v>
      </c>
      <c r="W59" s="158"/>
      <c r="X59" s="158" t="s">
        <v>137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138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7">
        <v>19</v>
      </c>
      <c r="B60" s="178" t="s">
        <v>282</v>
      </c>
      <c r="C60" s="185" t="s">
        <v>283</v>
      </c>
      <c r="D60" s="179" t="s">
        <v>265</v>
      </c>
      <c r="E60" s="180">
        <v>1</v>
      </c>
      <c r="F60" s="181"/>
      <c r="G60" s="182">
        <f t="shared" si="0"/>
        <v>0</v>
      </c>
      <c r="H60" s="159">
        <v>0</v>
      </c>
      <c r="I60" s="158">
        <f t="shared" si="1"/>
        <v>0</v>
      </c>
      <c r="J60" s="159">
        <v>86</v>
      </c>
      <c r="K60" s="158">
        <f t="shared" si="2"/>
        <v>86</v>
      </c>
      <c r="L60" s="158">
        <v>15</v>
      </c>
      <c r="M60" s="158">
        <f t="shared" si="3"/>
        <v>0</v>
      </c>
      <c r="N60" s="158">
        <v>0</v>
      </c>
      <c r="O60" s="158">
        <f t="shared" si="4"/>
        <v>0</v>
      </c>
      <c r="P60" s="158">
        <v>1.56E-3</v>
      </c>
      <c r="Q60" s="158">
        <f t="shared" si="5"/>
        <v>0</v>
      </c>
      <c r="R60" s="158"/>
      <c r="S60" s="158" t="s">
        <v>136</v>
      </c>
      <c r="T60" s="158" t="s">
        <v>136</v>
      </c>
      <c r="U60" s="158">
        <v>0.217</v>
      </c>
      <c r="V60" s="158">
        <f t="shared" si="6"/>
        <v>0.22</v>
      </c>
      <c r="W60" s="158"/>
      <c r="X60" s="158" t="s">
        <v>137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138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7">
        <v>20</v>
      </c>
      <c r="B61" s="178" t="s">
        <v>582</v>
      </c>
      <c r="C61" s="185" t="s">
        <v>583</v>
      </c>
      <c r="D61" s="179" t="s">
        <v>135</v>
      </c>
      <c r="E61" s="180">
        <v>1</v>
      </c>
      <c r="F61" s="181"/>
      <c r="G61" s="182">
        <f t="shared" si="0"/>
        <v>0</v>
      </c>
      <c r="H61" s="159">
        <v>112.47</v>
      </c>
      <c r="I61" s="158">
        <f t="shared" si="1"/>
        <v>112.47</v>
      </c>
      <c r="J61" s="159">
        <v>240.03</v>
      </c>
      <c r="K61" s="158">
        <f t="shared" si="2"/>
        <v>240.03</v>
      </c>
      <c r="L61" s="158">
        <v>15</v>
      </c>
      <c r="M61" s="158">
        <f t="shared" si="3"/>
        <v>0</v>
      </c>
      <c r="N61" s="158">
        <v>1.8000000000000001E-4</v>
      </c>
      <c r="O61" s="158">
        <f t="shared" si="4"/>
        <v>0</v>
      </c>
      <c r="P61" s="158">
        <v>0</v>
      </c>
      <c r="Q61" s="158">
        <f t="shared" si="5"/>
        <v>0</v>
      </c>
      <c r="R61" s="158"/>
      <c r="S61" s="158" t="s">
        <v>136</v>
      </c>
      <c r="T61" s="158" t="s">
        <v>136</v>
      </c>
      <c r="U61" s="158">
        <v>0.47599999999999998</v>
      </c>
      <c r="V61" s="158">
        <f t="shared" si="6"/>
        <v>0.48</v>
      </c>
      <c r="W61" s="158"/>
      <c r="X61" s="158" t="s">
        <v>137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138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77">
        <v>21</v>
      </c>
      <c r="B62" s="178" t="s">
        <v>286</v>
      </c>
      <c r="C62" s="185" t="s">
        <v>584</v>
      </c>
      <c r="D62" s="179" t="s">
        <v>135</v>
      </c>
      <c r="E62" s="180">
        <v>1</v>
      </c>
      <c r="F62" s="181"/>
      <c r="G62" s="182">
        <f t="shared" si="0"/>
        <v>0</v>
      </c>
      <c r="H62" s="159">
        <v>308.99</v>
      </c>
      <c r="I62" s="158">
        <f t="shared" si="1"/>
        <v>308.99</v>
      </c>
      <c r="J62" s="159">
        <v>124.01</v>
      </c>
      <c r="K62" s="158">
        <f t="shared" si="2"/>
        <v>124.01</v>
      </c>
      <c r="L62" s="158">
        <v>15</v>
      </c>
      <c r="M62" s="158">
        <f t="shared" si="3"/>
        <v>0</v>
      </c>
      <c r="N62" s="158">
        <v>9.0000000000000006E-5</v>
      </c>
      <c r="O62" s="158">
        <f t="shared" si="4"/>
        <v>0</v>
      </c>
      <c r="P62" s="158">
        <v>0</v>
      </c>
      <c r="Q62" s="158">
        <f t="shared" si="5"/>
        <v>0</v>
      </c>
      <c r="R62" s="158"/>
      <c r="S62" s="158" t="s">
        <v>136</v>
      </c>
      <c r="T62" s="158" t="s">
        <v>136</v>
      </c>
      <c r="U62" s="158">
        <v>0.246</v>
      </c>
      <c r="V62" s="158">
        <f t="shared" si="6"/>
        <v>0.25</v>
      </c>
      <c r="W62" s="158"/>
      <c r="X62" s="158" t="s">
        <v>137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138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7">
        <v>22</v>
      </c>
      <c r="B63" s="178" t="s">
        <v>288</v>
      </c>
      <c r="C63" s="185" t="s">
        <v>289</v>
      </c>
      <c r="D63" s="179" t="s">
        <v>135</v>
      </c>
      <c r="E63" s="180">
        <v>1</v>
      </c>
      <c r="F63" s="181"/>
      <c r="G63" s="182">
        <f t="shared" si="0"/>
        <v>0</v>
      </c>
      <c r="H63" s="159">
        <v>358.49</v>
      </c>
      <c r="I63" s="158">
        <f t="shared" si="1"/>
        <v>358.49</v>
      </c>
      <c r="J63" s="159">
        <v>124.01</v>
      </c>
      <c r="K63" s="158">
        <f t="shared" si="2"/>
        <v>124.01</v>
      </c>
      <c r="L63" s="158">
        <v>15</v>
      </c>
      <c r="M63" s="158">
        <f t="shared" si="3"/>
        <v>0</v>
      </c>
      <c r="N63" s="158">
        <v>2.5999999999999998E-4</v>
      </c>
      <c r="O63" s="158">
        <f t="shared" si="4"/>
        <v>0</v>
      </c>
      <c r="P63" s="158">
        <v>0</v>
      </c>
      <c r="Q63" s="158">
        <f t="shared" si="5"/>
        <v>0</v>
      </c>
      <c r="R63" s="158"/>
      <c r="S63" s="158" t="s">
        <v>136</v>
      </c>
      <c r="T63" s="158" t="s">
        <v>136</v>
      </c>
      <c r="U63" s="158">
        <v>0.246</v>
      </c>
      <c r="V63" s="158">
        <f t="shared" si="6"/>
        <v>0.25</v>
      </c>
      <c r="W63" s="158"/>
      <c r="X63" s="158" t="s">
        <v>137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138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7">
        <v>23</v>
      </c>
      <c r="B64" s="178" t="s">
        <v>290</v>
      </c>
      <c r="C64" s="185" t="s">
        <v>585</v>
      </c>
      <c r="D64" s="179" t="s">
        <v>135</v>
      </c>
      <c r="E64" s="180">
        <v>1</v>
      </c>
      <c r="F64" s="181"/>
      <c r="G64" s="182">
        <f t="shared" si="0"/>
        <v>0</v>
      </c>
      <c r="H64" s="159">
        <v>243.49</v>
      </c>
      <c r="I64" s="158">
        <f t="shared" si="1"/>
        <v>243.49</v>
      </c>
      <c r="J64" s="159">
        <v>124.01</v>
      </c>
      <c r="K64" s="158">
        <f t="shared" si="2"/>
        <v>124.01</v>
      </c>
      <c r="L64" s="158">
        <v>15</v>
      </c>
      <c r="M64" s="158">
        <f t="shared" si="3"/>
        <v>0</v>
      </c>
      <c r="N64" s="158">
        <v>2.0000000000000001E-4</v>
      </c>
      <c r="O64" s="158">
        <f t="shared" si="4"/>
        <v>0</v>
      </c>
      <c r="P64" s="158">
        <v>0</v>
      </c>
      <c r="Q64" s="158">
        <f t="shared" si="5"/>
        <v>0</v>
      </c>
      <c r="R64" s="158"/>
      <c r="S64" s="158" t="s">
        <v>136</v>
      </c>
      <c r="T64" s="158" t="s">
        <v>136</v>
      </c>
      <c r="U64" s="158">
        <v>0.246</v>
      </c>
      <c r="V64" s="158">
        <f t="shared" si="6"/>
        <v>0.25</v>
      </c>
      <c r="W64" s="158"/>
      <c r="X64" s="158" t="s">
        <v>137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138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7">
        <v>24</v>
      </c>
      <c r="B65" s="178" t="s">
        <v>300</v>
      </c>
      <c r="C65" s="185" t="s">
        <v>301</v>
      </c>
      <c r="D65" s="179" t="s">
        <v>135</v>
      </c>
      <c r="E65" s="180">
        <v>2</v>
      </c>
      <c r="F65" s="181"/>
      <c r="G65" s="182">
        <f t="shared" si="0"/>
        <v>0</v>
      </c>
      <c r="H65" s="159">
        <v>345</v>
      </c>
      <c r="I65" s="158">
        <f t="shared" si="1"/>
        <v>690</v>
      </c>
      <c r="J65" s="159">
        <v>0</v>
      </c>
      <c r="K65" s="158">
        <f t="shared" si="2"/>
        <v>0</v>
      </c>
      <c r="L65" s="158">
        <v>15</v>
      </c>
      <c r="M65" s="158">
        <f t="shared" si="3"/>
        <v>0</v>
      </c>
      <c r="N65" s="158">
        <v>8.9999999999999998E-4</v>
      </c>
      <c r="O65" s="158">
        <f t="shared" si="4"/>
        <v>0</v>
      </c>
      <c r="P65" s="158">
        <v>0</v>
      </c>
      <c r="Q65" s="158">
        <f t="shared" si="5"/>
        <v>0</v>
      </c>
      <c r="R65" s="158"/>
      <c r="S65" s="158" t="s">
        <v>192</v>
      </c>
      <c r="T65" s="158" t="s">
        <v>238</v>
      </c>
      <c r="U65" s="158">
        <v>0</v>
      </c>
      <c r="V65" s="158">
        <f t="shared" si="6"/>
        <v>0</v>
      </c>
      <c r="W65" s="158"/>
      <c r="X65" s="158" t="s">
        <v>147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148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7">
        <v>25</v>
      </c>
      <c r="B66" s="178" t="s">
        <v>586</v>
      </c>
      <c r="C66" s="185" t="s">
        <v>587</v>
      </c>
      <c r="D66" s="179" t="s">
        <v>135</v>
      </c>
      <c r="E66" s="180">
        <v>1</v>
      </c>
      <c r="F66" s="181"/>
      <c r="G66" s="182">
        <f t="shared" si="0"/>
        <v>0</v>
      </c>
      <c r="H66" s="159">
        <v>2225</v>
      </c>
      <c r="I66" s="158">
        <f t="shared" si="1"/>
        <v>2225</v>
      </c>
      <c r="J66" s="159">
        <v>0</v>
      </c>
      <c r="K66" s="158">
        <f t="shared" si="2"/>
        <v>0</v>
      </c>
      <c r="L66" s="158">
        <v>15</v>
      </c>
      <c r="M66" s="158">
        <f t="shared" si="3"/>
        <v>0</v>
      </c>
      <c r="N66" s="158">
        <v>8.9999999999999998E-4</v>
      </c>
      <c r="O66" s="158">
        <f t="shared" si="4"/>
        <v>0</v>
      </c>
      <c r="P66" s="158">
        <v>0</v>
      </c>
      <c r="Q66" s="158">
        <f t="shared" si="5"/>
        <v>0</v>
      </c>
      <c r="R66" s="158" t="s">
        <v>146</v>
      </c>
      <c r="S66" s="158" t="s">
        <v>136</v>
      </c>
      <c r="T66" s="158" t="s">
        <v>136</v>
      </c>
      <c r="U66" s="158">
        <v>0</v>
      </c>
      <c r="V66" s="158">
        <f t="shared" si="6"/>
        <v>0</v>
      </c>
      <c r="W66" s="158"/>
      <c r="X66" s="158" t="s">
        <v>147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148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7">
        <v>26</v>
      </c>
      <c r="B67" s="178" t="s">
        <v>304</v>
      </c>
      <c r="C67" s="185" t="s">
        <v>305</v>
      </c>
      <c r="D67" s="179" t="s">
        <v>135</v>
      </c>
      <c r="E67" s="180">
        <v>1</v>
      </c>
      <c r="F67" s="181"/>
      <c r="G67" s="182">
        <f t="shared" si="0"/>
        <v>0</v>
      </c>
      <c r="H67" s="159">
        <v>480</v>
      </c>
      <c r="I67" s="158">
        <f t="shared" si="1"/>
        <v>480</v>
      </c>
      <c r="J67" s="159">
        <v>0</v>
      </c>
      <c r="K67" s="158">
        <f t="shared" si="2"/>
        <v>0</v>
      </c>
      <c r="L67" s="158">
        <v>15</v>
      </c>
      <c r="M67" s="158">
        <f t="shared" si="3"/>
        <v>0</v>
      </c>
      <c r="N67" s="158">
        <v>2E-3</v>
      </c>
      <c r="O67" s="158">
        <f t="shared" si="4"/>
        <v>0</v>
      </c>
      <c r="P67" s="158">
        <v>0</v>
      </c>
      <c r="Q67" s="158">
        <f t="shared" si="5"/>
        <v>0</v>
      </c>
      <c r="R67" s="158"/>
      <c r="S67" s="158" t="s">
        <v>192</v>
      </c>
      <c r="T67" s="158" t="s">
        <v>238</v>
      </c>
      <c r="U67" s="158">
        <v>0</v>
      </c>
      <c r="V67" s="158">
        <f t="shared" si="6"/>
        <v>0</v>
      </c>
      <c r="W67" s="158"/>
      <c r="X67" s="158" t="s">
        <v>147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148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7">
        <v>27</v>
      </c>
      <c r="B68" s="178" t="s">
        <v>315</v>
      </c>
      <c r="C68" s="185" t="s">
        <v>316</v>
      </c>
      <c r="D68" s="179" t="s">
        <v>0</v>
      </c>
      <c r="E68" s="180">
        <v>64.17</v>
      </c>
      <c r="F68" s="181"/>
      <c r="G68" s="182">
        <f t="shared" si="0"/>
        <v>0</v>
      </c>
      <c r="H68" s="159">
        <v>0</v>
      </c>
      <c r="I68" s="158">
        <f t="shared" si="1"/>
        <v>0</v>
      </c>
      <c r="J68" s="159">
        <v>0.31</v>
      </c>
      <c r="K68" s="158">
        <f t="shared" si="2"/>
        <v>19.89</v>
      </c>
      <c r="L68" s="158">
        <v>15</v>
      </c>
      <c r="M68" s="158">
        <f t="shared" si="3"/>
        <v>0</v>
      </c>
      <c r="N68" s="158">
        <v>0</v>
      </c>
      <c r="O68" s="158">
        <f t="shared" si="4"/>
        <v>0</v>
      </c>
      <c r="P68" s="158">
        <v>0</v>
      </c>
      <c r="Q68" s="158">
        <f t="shared" si="5"/>
        <v>0</v>
      </c>
      <c r="R68" s="158"/>
      <c r="S68" s="158" t="s">
        <v>136</v>
      </c>
      <c r="T68" s="158" t="s">
        <v>151</v>
      </c>
      <c r="U68" s="158">
        <v>0</v>
      </c>
      <c r="V68" s="158">
        <f t="shared" si="6"/>
        <v>0</v>
      </c>
      <c r="W68" s="158"/>
      <c r="X68" s="158" t="s">
        <v>224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225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">
      <c r="A69" s="165" t="s">
        <v>131</v>
      </c>
      <c r="B69" s="166" t="s">
        <v>77</v>
      </c>
      <c r="C69" s="184" t="s">
        <v>78</v>
      </c>
      <c r="D69" s="167"/>
      <c r="E69" s="168"/>
      <c r="F69" s="169"/>
      <c r="G69" s="170">
        <f>SUMIF(AG70:AG74,"&lt;&gt;NOR",G70:G74)</f>
        <v>0</v>
      </c>
      <c r="H69" s="164"/>
      <c r="I69" s="164">
        <f>SUM(I70:I74)</f>
        <v>1088</v>
      </c>
      <c r="J69" s="164"/>
      <c r="K69" s="164">
        <f>SUM(K70:K74)</f>
        <v>2674.21</v>
      </c>
      <c r="L69" s="164"/>
      <c r="M69" s="164">
        <f>SUM(M70:M74)</f>
        <v>0</v>
      </c>
      <c r="N69" s="164"/>
      <c r="O69" s="164">
        <f>SUM(O70:O74)</f>
        <v>0</v>
      </c>
      <c r="P69" s="164"/>
      <c r="Q69" s="164">
        <f>SUM(Q70:Q74)</f>
        <v>0.03</v>
      </c>
      <c r="R69" s="164"/>
      <c r="S69" s="164"/>
      <c r="T69" s="164"/>
      <c r="U69" s="164"/>
      <c r="V69" s="164">
        <f>SUM(V70:V74)</f>
        <v>3.86</v>
      </c>
      <c r="W69" s="164"/>
      <c r="X69" s="164"/>
      <c r="AG69" t="s">
        <v>132</v>
      </c>
    </row>
    <row r="70" spans="1:60" ht="22.5" outlineLevel="1" x14ac:dyDescent="0.2">
      <c r="A70" s="177">
        <v>28</v>
      </c>
      <c r="B70" s="178" t="s">
        <v>631</v>
      </c>
      <c r="C70" s="185" t="s">
        <v>632</v>
      </c>
      <c r="D70" s="179" t="s">
        <v>135</v>
      </c>
      <c r="E70" s="180">
        <v>2</v>
      </c>
      <c r="F70" s="181"/>
      <c r="G70" s="182">
        <f>ROUND(E70*F70,2)</f>
        <v>0</v>
      </c>
      <c r="H70" s="159">
        <v>0</v>
      </c>
      <c r="I70" s="158">
        <f>ROUND(E70*H70,2)</f>
        <v>0</v>
      </c>
      <c r="J70" s="159">
        <v>230</v>
      </c>
      <c r="K70" s="158">
        <f>ROUND(E70*J70,2)</f>
        <v>460</v>
      </c>
      <c r="L70" s="158">
        <v>15</v>
      </c>
      <c r="M70" s="158">
        <f>G70*(1+L70/100)</f>
        <v>0</v>
      </c>
      <c r="N70" s="158">
        <v>0</v>
      </c>
      <c r="O70" s="158">
        <f>ROUND(E70*N70,2)</f>
        <v>0</v>
      </c>
      <c r="P70" s="158">
        <v>0</v>
      </c>
      <c r="Q70" s="158">
        <f>ROUND(E70*P70,2)</f>
        <v>0</v>
      </c>
      <c r="R70" s="158"/>
      <c r="S70" s="158" t="s">
        <v>136</v>
      </c>
      <c r="T70" s="158" t="s">
        <v>136</v>
      </c>
      <c r="U70" s="158">
        <v>0.5</v>
      </c>
      <c r="V70" s="158">
        <f>ROUND(E70*U70,2)</f>
        <v>1</v>
      </c>
      <c r="W70" s="158"/>
      <c r="X70" s="158" t="s">
        <v>137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138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7">
        <v>29</v>
      </c>
      <c r="B71" s="178" t="s">
        <v>633</v>
      </c>
      <c r="C71" s="185" t="s">
        <v>634</v>
      </c>
      <c r="D71" s="179" t="s">
        <v>135</v>
      </c>
      <c r="E71" s="180">
        <v>2</v>
      </c>
      <c r="F71" s="181"/>
      <c r="G71" s="182">
        <f>ROUND(E71*F71,2)</f>
        <v>0</v>
      </c>
      <c r="H71" s="159">
        <v>0</v>
      </c>
      <c r="I71" s="158">
        <f>ROUND(E71*H71,2)</f>
        <v>0</v>
      </c>
      <c r="J71" s="159">
        <v>197</v>
      </c>
      <c r="K71" s="158">
        <f>ROUND(E71*J71,2)</f>
        <v>394</v>
      </c>
      <c r="L71" s="158">
        <v>15</v>
      </c>
      <c r="M71" s="158">
        <f>G71*(1+L71/100)</f>
        <v>0</v>
      </c>
      <c r="N71" s="158">
        <v>0</v>
      </c>
      <c r="O71" s="158">
        <f>ROUND(E71*N71,2)</f>
        <v>0</v>
      </c>
      <c r="P71" s="158">
        <v>1.489E-2</v>
      </c>
      <c r="Q71" s="158">
        <f>ROUND(E71*P71,2)</f>
        <v>0.03</v>
      </c>
      <c r="R71" s="158"/>
      <c r="S71" s="158" t="s">
        <v>136</v>
      </c>
      <c r="T71" s="158" t="s">
        <v>238</v>
      </c>
      <c r="U71" s="158">
        <v>0.42899999999999999</v>
      </c>
      <c r="V71" s="158">
        <f>ROUND(E71*U71,2)</f>
        <v>0.86</v>
      </c>
      <c r="W71" s="158"/>
      <c r="X71" s="158" t="s">
        <v>137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138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7">
        <v>30</v>
      </c>
      <c r="B72" s="178" t="s">
        <v>635</v>
      </c>
      <c r="C72" s="185" t="s">
        <v>636</v>
      </c>
      <c r="D72" s="179" t="s">
        <v>247</v>
      </c>
      <c r="E72" s="180">
        <v>4</v>
      </c>
      <c r="F72" s="181"/>
      <c r="G72" s="182">
        <f>ROUND(E72*F72,2)</f>
        <v>0</v>
      </c>
      <c r="H72" s="159">
        <v>0</v>
      </c>
      <c r="I72" s="158">
        <f>ROUND(E72*H72,2)</f>
        <v>0</v>
      </c>
      <c r="J72" s="159">
        <v>450</v>
      </c>
      <c r="K72" s="158">
        <f>ROUND(E72*J72,2)</f>
        <v>1800</v>
      </c>
      <c r="L72" s="158">
        <v>15</v>
      </c>
      <c r="M72" s="158">
        <f>G72*(1+L72/100)</f>
        <v>0</v>
      </c>
      <c r="N72" s="158">
        <v>0</v>
      </c>
      <c r="O72" s="158">
        <f>ROUND(E72*N72,2)</f>
        <v>0</v>
      </c>
      <c r="P72" s="158">
        <v>0</v>
      </c>
      <c r="Q72" s="158">
        <f>ROUND(E72*P72,2)</f>
        <v>0</v>
      </c>
      <c r="R72" s="158"/>
      <c r="S72" s="158" t="s">
        <v>192</v>
      </c>
      <c r="T72" s="158" t="s">
        <v>238</v>
      </c>
      <c r="U72" s="158">
        <v>0.5</v>
      </c>
      <c r="V72" s="158">
        <f>ROUND(E72*U72,2)</f>
        <v>2</v>
      </c>
      <c r="W72" s="158"/>
      <c r="X72" s="158" t="s">
        <v>137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138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7">
        <v>31</v>
      </c>
      <c r="B73" s="178" t="s">
        <v>637</v>
      </c>
      <c r="C73" s="185" t="s">
        <v>638</v>
      </c>
      <c r="D73" s="179" t="s">
        <v>135</v>
      </c>
      <c r="E73" s="180">
        <v>2</v>
      </c>
      <c r="F73" s="181"/>
      <c r="G73" s="182">
        <f>ROUND(E73*F73,2)</f>
        <v>0</v>
      </c>
      <c r="H73" s="159">
        <v>544</v>
      </c>
      <c r="I73" s="158">
        <f>ROUND(E73*H73,2)</f>
        <v>1088</v>
      </c>
      <c r="J73" s="159">
        <v>0</v>
      </c>
      <c r="K73" s="158">
        <f>ROUND(E73*J73,2)</f>
        <v>0</v>
      </c>
      <c r="L73" s="158">
        <v>15</v>
      </c>
      <c r="M73" s="158">
        <f>G73*(1+L73/100)</f>
        <v>0</v>
      </c>
      <c r="N73" s="158">
        <v>5.9000000000000003E-4</v>
      </c>
      <c r="O73" s="158">
        <f>ROUND(E73*N73,2)</f>
        <v>0</v>
      </c>
      <c r="P73" s="158">
        <v>0</v>
      </c>
      <c r="Q73" s="158">
        <f>ROUND(E73*P73,2)</f>
        <v>0</v>
      </c>
      <c r="R73" s="158" t="s">
        <v>146</v>
      </c>
      <c r="S73" s="158" t="s">
        <v>136</v>
      </c>
      <c r="T73" s="158" t="s">
        <v>238</v>
      </c>
      <c r="U73" s="158">
        <v>0</v>
      </c>
      <c r="V73" s="158">
        <f>ROUND(E73*U73,2)</f>
        <v>0</v>
      </c>
      <c r="W73" s="158"/>
      <c r="X73" s="158" t="s">
        <v>147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148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7">
        <v>32</v>
      </c>
      <c r="B74" s="178" t="s">
        <v>639</v>
      </c>
      <c r="C74" s="185" t="s">
        <v>640</v>
      </c>
      <c r="D74" s="179" t="s">
        <v>0</v>
      </c>
      <c r="E74" s="180">
        <v>37.42</v>
      </c>
      <c r="F74" s="181"/>
      <c r="G74" s="182">
        <f>ROUND(E74*F74,2)</f>
        <v>0</v>
      </c>
      <c r="H74" s="159">
        <v>0</v>
      </c>
      <c r="I74" s="158">
        <f>ROUND(E74*H74,2)</f>
        <v>0</v>
      </c>
      <c r="J74" s="159">
        <v>0.54</v>
      </c>
      <c r="K74" s="158">
        <f>ROUND(E74*J74,2)</f>
        <v>20.21</v>
      </c>
      <c r="L74" s="158">
        <v>15</v>
      </c>
      <c r="M74" s="158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8"/>
      <c r="S74" s="158" t="s">
        <v>136</v>
      </c>
      <c r="T74" s="158" t="s">
        <v>136</v>
      </c>
      <c r="U74" s="158">
        <v>0</v>
      </c>
      <c r="V74" s="158">
        <f>ROUND(E74*U74,2)</f>
        <v>0</v>
      </c>
      <c r="W74" s="158"/>
      <c r="X74" s="158" t="s">
        <v>224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225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">
      <c r="A75" s="165" t="s">
        <v>131</v>
      </c>
      <c r="B75" s="166" t="s">
        <v>83</v>
      </c>
      <c r="C75" s="184" t="s">
        <v>84</v>
      </c>
      <c r="D75" s="167"/>
      <c r="E75" s="168"/>
      <c r="F75" s="169"/>
      <c r="G75" s="170">
        <f>SUMIF(AG76:AG102,"&lt;&gt;NOR",G76:G102)</f>
        <v>0</v>
      </c>
      <c r="H75" s="164"/>
      <c r="I75" s="164">
        <f>SUM(I76:I102)</f>
        <v>0</v>
      </c>
      <c r="J75" s="164"/>
      <c r="K75" s="164">
        <f>SUM(K76:K102)</f>
        <v>50549.16</v>
      </c>
      <c r="L75" s="164"/>
      <c r="M75" s="164">
        <f>SUM(M76:M102)</f>
        <v>0</v>
      </c>
      <c r="N75" s="164"/>
      <c r="O75" s="164">
        <f>SUM(O76:O102)</f>
        <v>0</v>
      </c>
      <c r="P75" s="164"/>
      <c r="Q75" s="164">
        <f>SUM(Q76:Q102)</f>
        <v>0.28000000000000003</v>
      </c>
      <c r="R75" s="164"/>
      <c r="S75" s="164"/>
      <c r="T75" s="164"/>
      <c r="U75" s="164"/>
      <c r="V75" s="164">
        <f>SUM(V76:V102)</f>
        <v>2.5199999999999996</v>
      </c>
      <c r="W75" s="164"/>
      <c r="X75" s="164"/>
      <c r="AG75" t="s">
        <v>132</v>
      </c>
    </row>
    <row r="76" spans="1:60" outlineLevel="1" x14ac:dyDescent="0.2">
      <c r="A76" s="177">
        <v>33</v>
      </c>
      <c r="B76" s="178" t="s">
        <v>345</v>
      </c>
      <c r="C76" s="185" t="s">
        <v>346</v>
      </c>
      <c r="D76" s="179" t="s">
        <v>135</v>
      </c>
      <c r="E76" s="180">
        <v>1</v>
      </c>
      <c r="F76" s="181"/>
      <c r="G76" s="182">
        <f>ROUND(E76*F76,2)</f>
        <v>0</v>
      </c>
      <c r="H76" s="159">
        <v>0</v>
      </c>
      <c r="I76" s="158">
        <f>ROUND(E76*H76,2)</f>
        <v>0</v>
      </c>
      <c r="J76" s="159">
        <v>436.5</v>
      </c>
      <c r="K76" s="158">
        <f>ROUND(E76*J76,2)</f>
        <v>436.5</v>
      </c>
      <c r="L76" s="158">
        <v>15</v>
      </c>
      <c r="M76" s="158">
        <f>G76*(1+L76/100)</f>
        <v>0</v>
      </c>
      <c r="N76" s="158">
        <v>0</v>
      </c>
      <c r="O76" s="158">
        <f>ROUND(E76*N76,2)</f>
        <v>0</v>
      </c>
      <c r="P76" s="158">
        <v>0.17399999999999999</v>
      </c>
      <c r="Q76" s="158">
        <f>ROUND(E76*P76,2)</f>
        <v>0.17</v>
      </c>
      <c r="R76" s="158"/>
      <c r="S76" s="158" t="s">
        <v>136</v>
      </c>
      <c r="T76" s="158" t="s">
        <v>136</v>
      </c>
      <c r="U76" s="158">
        <v>0.95</v>
      </c>
      <c r="V76" s="158">
        <f>ROUND(E76*U76,2)</f>
        <v>0.95</v>
      </c>
      <c r="W76" s="158"/>
      <c r="X76" s="158" t="s">
        <v>137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138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7">
        <v>34</v>
      </c>
      <c r="B77" s="178" t="s">
        <v>347</v>
      </c>
      <c r="C77" s="185" t="s">
        <v>348</v>
      </c>
      <c r="D77" s="179" t="s">
        <v>135</v>
      </c>
      <c r="E77" s="180">
        <v>1</v>
      </c>
      <c r="F77" s="181"/>
      <c r="G77" s="182">
        <f>ROUND(E77*F77,2)</f>
        <v>0</v>
      </c>
      <c r="H77" s="159">
        <v>0</v>
      </c>
      <c r="I77" s="158">
        <f>ROUND(E77*H77,2)</f>
        <v>0</v>
      </c>
      <c r="J77" s="159">
        <v>211.5</v>
      </c>
      <c r="K77" s="158">
        <f>ROUND(E77*J77,2)</f>
        <v>211.5</v>
      </c>
      <c r="L77" s="158">
        <v>15</v>
      </c>
      <c r="M77" s="158">
        <f>G77*(1+L77/100)</f>
        <v>0</v>
      </c>
      <c r="N77" s="158">
        <v>0</v>
      </c>
      <c r="O77" s="158">
        <f>ROUND(E77*N77,2)</f>
        <v>0</v>
      </c>
      <c r="P77" s="158">
        <v>0.1104</v>
      </c>
      <c r="Q77" s="158">
        <f>ROUND(E77*P77,2)</f>
        <v>0.11</v>
      </c>
      <c r="R77" s="158"/>
      <c r="S77" s="158" t="s">
        <v>136</v>
      </c>
      <c r="T77" s="158" t="s">
        <v>136</v>
      </c>
      <c r="U77" s="158">
        <v>0.46</v>
      </c>
      <c r="V77" s="158">
        <f>ROUND(E77*U77,2)</f>
        <v>0.46</v>
      </c>
      <c r="W77" s="158"/>
      <c r="X77" s="158" t="s">
        <v>137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138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7">
        <v>35</v>
      </c>
      <c r="B78" s="178" t="s">
        <v>588</v>
      </c>
      <c r="C78" s="185" t="s">
        <v>589</v>
      </c>
      <c r="D78" s="179" t="s">
        <v>135</v>
      </c>
      <c r="E78" s="180">
        <v>2</v>
      </c>
      <c r="F78" s="181"/>
      <c r="G78" s="182">
        <f>ROUND(E78*F78,2)</f>
        <v>0</v>
      </c>
      <c r="H78" s="159">
        <v>0</v>
      </c>
      <c r="I78" s="158">
        <f>ROUND(E78*H78,2)</f>
        <v>0</v>
      </c>
      <c r="J78" s="159">
        <v>60</v>
      </c>
      <c r="K78" s="158">
        <f>ROUND(E78*J78,2)</f>
        <v>120</v>
      </c>
      <c r="L78" s="158">
        <v>15</v>
      </c>
      <c r="M78" s="158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58"/>
      <c r="S78" s="158" t="s">
        <v>192</v>
      </c>
      <c r="T78" s="158" t="s">
        <v>238</v>
      </c>
      <c r="U78" s="158">
        <v>0.08</v>
      </c>
      <c r="V78" s="158">
        <f>ROUND(E78*U78,2)</f>
        <v>0.16</v>
      </c>
      <c r="W78" s="158"/>
      <c r="X78" s="158" t="s">
        <v>137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138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45" outlineLevel="1" x14ac:dyDescent="0.2">
      <c r="A79" s="177">
        <v>36</v>
      </c>
      <c r="B79" s="178" t="s">
        <v>349</v>
      </c>
      <c r="C79" s="185" t="s">
        <v>350</v>
      </c>
      <c r="D79" s="179" t="s">
        <v>135</v>
      </c>
      <c r="E79" s="180">
        <v>1</v>
      </c>
      <c r="F79" s="181"/>
      <c r="G79" s="182">
        <f>ROUND(E79*F79,2)</f>
        <v>0</v>
      </c>
      <c r="H79" s="159">
        <v>0</v>
      </c>
      <c r="I79" s="158">
        <f>ROUND(E79*H79,2)</f>
        <v>0</v>
      </c>
      <c r="J79" s="159">
        <v>9850</v>
      </c>
      <c r="K79" s="158">
        <f>ROUND(E79*J79,2)</f>
        <v>9850</v>
      </c>
      <c r="L79" s="158">
        <v>15</v>
      </c>
      <c r="M79" s="158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8"/>
      <c r="S79" s="158" t="s">
        <v>192</v>
      </c>
      <c r="T79" s="158" t="s">
        <v>238</v>
      </c>
      <c r="U79" s="158">
        <v>0.95</v>
      </c>
      <c r="V79" s="158">
        <f>ROUND(E79*U79,2)</f>
        <v>0.95</v>
      </c>
      <c r="W79" s="158"/>
      <c r="X79" s="158" t="s">
        <v>137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138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1">
        <v>37</v>
      </c>
      <c r="B80" s="172" t="s">
        <v>357</v>
      </c>
      <c r="C80" s="186" t="s">
        <v>590</v>
      </c>
      <c r="D80" s="173" t="s">
        <v>135</v>
      </c>
      <c r="E80" s="174">
        <v>1</v>
      </c>
      <c r="F80" s="175"/>
      <c r="G80" s="176">
        <f>ROUND(E80*F80,2)</f>
        <v>0</v>
      </c>
      <c r="H80" s="159">
        <v>0</v>
      </c>
      <c r="I80" s="158">
        <f>ROUND(E80*H80,2)</f>
        <v>0</v>
      </c>
      <c r="J80" s="159">
        <v>5990</v>
      </c>
      <c r="K80" s="158">
        <f>ROUND(E80*J80,2)</f>
        <v>5990</v>
      </c>
      <c r="L80" s="158">
        <v>15</v>
      </c>
      <c r="M80" s="158">
        <f>G80*(1+L80/100)</f>
        <v>0</v>
      </c>
      <c r="N80" s="158">
        <v>0</v>
      </c>
      <c r="O80" s="158">
        <f>ROUND(E80*N80,2)</f>
        <v>0</v>
      </c>
      <c r="P80" s="158">
        <v>0</v>
      </c>
      <c r="Q80" s="158">
        <f>ROUND(E80*P80,2)</f>
        <v>0</v>
      </c>
      <c r="R80" s="158"/>
      <c r="S80" s="158" t="s">
        <v>192</v>
      </c>
      <c r="T80" s="158" t="s">
        <v>238</v>
      </c>
      <c r="U80" s="158">
        <v>0</v>
      </c>
      <c r="V80" s="158">
        <f>ROUND(E80*U80,2)</f>
        <v>0</v>
      </c>
      <c r="W80" s="158"/>
      <c r="X80" s="158" t="s">
        <v>216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217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56"/>
      <c r="B81" s="157"/>
      <c r="C81" s="187" t="s">
        <v>591</v>
      </c>
      <c r="D81" s="160"/>
      <c r="E81" s="161">
        <v>1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143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7" t="s">
        <v>592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143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56"/>
      <c r="B83" s="157"/>
      <c r="C83" s="187" t="s">
        <v>593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143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56"/>
      <c r="B84" s="157"/>
      <c r="C84" s="187" t="s">
        <v>594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143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7" t="s">
        <v>595</v>
      </c>
      <c r="D85" s="160"/>
      <c r="E85" s="161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143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7">
        <v>38</v>
      </c>
      <c r="B86" s="178" t="s">
        <v>359</v>
      </c>
      <c r="C86" s="185" t="s">
        <v>360</v>
      </c>
      <c r="D86" s="179" t="s">
        <v>135</v>
      </c>
      <c r="E86" s="180">
        <v>1</v>
      </c>
      <c r="F86" s="181"/>
      <c r="G86" s="182">
        <f>ROUND(E86*F86,2)</f>
        <v>0</v>
      </c>
      <c r="H86" s="159">
        <v>0</v>
      </c>
      <c r="I86" s="158">
        <f>ROUND(E86*H86,2)</f>
        <v>0</v>
      </c>
      <c r="J86" s="159">
        <v>2500</v>
      </c>
      <c r="K86" s="158">
        <f>ROUND(E86*J86,2)</f>
        <v>2500</v>
      </c>
      <c r="L86" s="158">
        <v>15</v>
      </c>
      <c r="M86" s="158">
        <f>G86*(1+L86/100)</f>
        <v>0</v>
      </c>
      <c r="N86" s="158">
        <v>0</v>
      </c>
      <c r="O86" s="158">
        <f>ROUND(E86*N86,2)</f>
        <v>0</v>
      </c>
      <c r="P86" s="158">
        <v>0</v>
      </c>
      <c r="Q86" s="158">
        <f>ROUND(E86*P86,2)</f>
        <v>0</v>
      </c>
      <c r="R86" s="158"/>
      <c r="S86" s="158" t="s">
        <v>192</v>
      </c>
      <c r="T86" s="158" t="s">
        <v>238</v>
      </c>
      <c r="U86" s="158">
        <v>0</v>
      </c>
      <c r="V86" s="158">
        <f>ROUND(E86*U86,2)</f>
        <v>0</v>
      </c>
      <c r="W86" s="158"/>
      <c r="X86" s="158" t="s">
        <v>216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217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7">
        <v>39</v>
      </c>
      <c r="B87" s="178" t="s">
        <v>361</v>
      </c>
      <c r="C87" s="185" t="s">
        <v>362</v>
      </c>
      <c r="D87" s="179" t="s">
        <v>237</v>
      </c>
      <c r="E87" s="180">
        <v>1</v>
      </c>
      <c r="F87" s="181"/>
      <c r="G87" s="182">
        <f>ROUND(E87*F87,2)</f>
        <v>0</v>
      </c>
      <c r="H87" s="159">
        <v>0</v>
      </c>
      <c r="I87" s="158">
        <f>ROUND(E87*H87,2)</f>
        <v>0</v>
      </c>
      <c r="J87" s="159">
        <v>4000</v>
      </c>
      <c r="K87" s="158">
        <f>ROUND(E87*J87,2)</f>
        <v>4000</v>
      </c>
      <c r="L87" s="158">
        <v>15</v>
      </c>
      <c r="M87" s="158">
        <f>G87*(1+L87/100)</f>
        <v>0</v>
      </c>
      <c r="N87" s="158">
        <v>0</v>
      </c>
      <c r="O87" s="158">
        <f>ROUND(E87*N87,2)</f>
        <v>0</v>
      </c>
      <c r="P87" s="158">
        <v>0</v>
      </c>
      <c r="Q87" s="158">
        <f>ROUND(E87*P87,2)</f>
        <v>0</v>
      </c>
      <c r="R87" s="158"/>
      <c r="S87" s="158" t="s">
        <v>192</v>
      </c>
      <c r="T87" s="158" t="s">
        <v>238</v>
      </c>
      <c r="U87" s="158">
        <v>0</v>
      </c>
      <c r="V87" s="158">
        <f>ROUND(E87*U87,2)</f>
        <v>0</v>
      </c>
      <c r="W87" s="158"/>
      <c r="X87" s="158" t="s">
        <v>216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217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1">
        <v>40</v>
      </c>
      <c r="B88" s="172" t="s">
        <v>363</v>
      </c>
      <c r="C88" s="186" t="s">
        <v>598</v>
      </c>
      <c r="D88" s="173" t="s">
        <v>201</v>
      </c>
      <c r="E88" s="174">
        <v>2.2999999999999998</v>
      </c>
      <c r="F88" s="175"/>
      <c r="G88" s="176">
        <f>ROUND(E88*F88,2)</f>
        <v>0</v>
      </c>
      <c r="H88" s="159">
        <v>0</v>
      </c>
      <c r="I88" s="158">
        <f>ROUND(E88*H88,2)</f>
        <v>0</v>
      </c>
      <c r="J88" s="159">
        <v>11500</v>
      </c>
      <c r="K88" s="158">
        <f>ROUND(E88*J88,2)</f>
        <v>26450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192</v>
      </c>
      <c r="T88" s="158" t="s">
        <v>238</v>
      </c>
      <c r="U88" s="158">
        <v>0</v>
      </c>
      <c r="V88" s="158">
        <f>ROUND(E88*U88,2)</f>
        <v>0</v>
      </c>
      <c r="W88" s="158"/>
      <c r="X88" s="158" t="s">
        <v>216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217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56"/>
      <c r="B89" s="157"/>
      <c r="C89" s="187" t="s">
        <v>599</v>
      </c>
      <c r="D89" s="160"/>
      <c r="E89" s="161">
        <v>2.2999999999999998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143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7" t="s">
        <v>366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143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7" t="s">
        <v>367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143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6"/>
      <c r="B92" s="157"/>
      <c r="C92" s="187" t="s">
        <v>368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143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7" t="s">
        <v>369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143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56"/>
      <c r="B94" s="157"/>
      <c r="C94" s="187" t="s">
        <v>370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143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56"/>
      <c r="B95" s="157"/>
      <c r="C95" s="187" t="s">
        <v>371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143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7" t="s">
        <v>372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143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7" t="s">
        <v>373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143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7" t="s">
        <v>374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143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56"/>
      <c r="B99" s="157"/>
      <c r="C99" s="187" t="s">
        <v>600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9"/>
      <c r="Z99" s="149"/>
      <c r="AA99" s="149"/>
      <c r="AB99" s="149"/>
      <c r="AC99" s="149"/>
      <c r="AD99" s="149"/>
      <c r="AE99" s="149"/>
      <c r="AF99" s="149"/>
      <c r="AG99" s="149" t="s">
        <v>143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56"/>
      <c r="B100" s="157"/>
      <c r="C100" s="187" t="s">
        <v>376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143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7" t="s">
        <v>377</v>
      </c>
      <c r="D101" s="160"/>
      <c r="E101" s="161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143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7">
        <v>41</v>
      </c>
      <c r="B102" s="178" t="s">
        <v>378</v>
      </c>
      <c r="C102" s="185" t="s">
        <v>379</v>
      </c>
      <c r="D102" s="179" t="s">
        <v>0</v>
      </c>
      <c r="E102" s="180">
        <v>495.58</v>
      </c>
      <c r="F102" s="181"/>
      <c r="G102" s="182">
        <f>ROUND(E102*F102,2)</f>
        <v>0</v>
      </c>
      <c r="H102" s="159">
        <v>0</v>
      </c>
      <c r="I102" s="158">
        <f>ROUND(E102*H102,2)</f>
        <v>0</v>
      </c>
      <c r="J102" s="159">
        <v>2</v>
      </c>
      <c r="K102" s="158">
        <f>ROUND(E102*J102,2)</f>
        <v>991.16</v>
      </c>
      <c r="L102" s="158">
        <v>15</v>
      </c>
      <c r="M102" s="158">
        <f>G102*(1+L102/100)</f>
        <v>0</v>
      </c>
      <c r="N102" s="158">
        <v>0</v>
      </c>
      <c r="O102" s="158">
        <f>ROUND(E102*N102,2)</f>
        <v>0</v>
      </c>
      <c r="P102" s="158">
        <v>0</v>
      </c>
      <c r="Q102" s="158">
        <f>ROUND(E102*P102,2)</f>
        <v>0</v>
      </c>
      <c r="R102" s="158"/>
      <c r="S102" s="158" t="s">
        <v>136</v>
      </c>
      <c r="T102" s="158" t="s">
        <v>238</v>
      </c>
      <c r="U102" s="158">
        <v>0</v>
      </c>
      <c r="V102" s="158">
        <f>ROUND(E102*U102,2)</f>
        <v>0</v>
      </c>
      <c r="W102" s="158"/>
      <c r="X102" s="158" t="s">
        <v>224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225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x14ac:dyDescent="0.2">
      <c r="A103" s="165" t="s">
        <v>131</v>
      </c>
      <c r="B103" s="166" t="s">
        <v>85</v>
      </c>
      <c r="C103" s="184" t="s">
        <v>86</v>
      </c>
      <c r="D103" s="167"/>
      <c r="E103" s="168"/>
      <c r="F103" s="169"/>
      <c r="G103" s="170">
        <f>SUMIF(AG104:AG108,"&lt;&gt;NOR",G104:G108)</f>
        <v>0</v>
      </c>
      <c r="H103" s="164"/>
      <c r="I103" s="164">
        <f>SUM(I104:I108)</f>
        <v>360</v>
      </c>
      <c r="J103" s="164"/>
      <c r="K103" s="164">
        <f>SUM(K104:K108)</f>
        <v>1882.83</v>
      </c>
      <c r="L103" s="164"/>
      <c r="M103" s="164">
        <f>SUM(M104:M108)</f>
        <v>0</v>
      </c>
      <c r="N103" s="164"/>
      <c r="O103" s="164">
        <f>SUM(O104:O108)</f>
        <v>0.01</v>
      </c>
      <c r="P103" s="164"/>
      <c r="Q103" s="164">
        <f>SUM(Q104:Q108)</f>
        <v>0</v>
      </c>
      <c r="R103" s="164"/>
      <c r="S103" s="164"/>
      <c r="T103" s="164"/>
      <c r="U103" s="164"/>
      <c r="V103" s="164">
        <f>SUM(V104:V108)</f>
        <v>0</v>
      </c>
      <c r="W103" s="164"/>
      <c r="X103" s="164"/>
      <c r="AG103" t="s">
        <v>132</v>
      </c>
    </row>
    <row r="104" spans="1:60" outlineLevel="1" x14ac:dyDescent="0.2">
      <c r="A104" s="177">
        <v>42</v>
      </c>
      <c r="B104" s="178" t="s">
        <v>641</v>
      </c>
      <c r="C104" s="185" t="s">
        <v>642</v>
      </c>
      <c r="D104" s="179" t="s">
        <v>201</v>
      </c>
      <c r="E104" s="180">
        <v>20</v>
      </c>
      <c r="F104" s="181"/>
      <c r="G104" s="182">
        <f>ROUND(E104*F104,2)</f>
        <v>0</v>
      </c>
      <c r="H104" s="159">
        <v>0</v>
      </c>
      <c r="I104" s="158">
        <f>ROUND(E104*H104,2)</f>
        <v>0</v>
      </c>
      <c r="J104" s="159">
        <v>30</v>
      </c>
      <c r="K104" s="158">
        <f>ROUND(E104*J104,2)</f>
        <v>600</v>
      </c>
      <c r="L104" s="158">
        <v>15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158" t="s">
        <v>192</v>
      </c>
      <c r="T104" s="158" t="s">
        <v>238</v>
      </c>
      <c r="U104" s="158">
        <v>0</v>
      </c>
      <c r="V104" s="158">
        <f>ROUND(E104*U104,2)</f>
        <v>0</v>
      </c>
      <c r="W104" s="158"/>
      <c r="X104" s="158" t="s">
        <v>137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138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1">
        <v>43</v>
      </c>
      <c r="B105" s="172" t="s">
        <v>643</v>
      </c>
      <c r="C105" s="186" t="s">
        <v>644</v>
      </c>
      <c r="D105" s="173" t="s">
        <v>141</v>
      </c>
      <c r="E105" s="174">
        <v>4.5</v>
      </c>
      <c r="F105" s="175"/>
      <c r="G105" s="176">
        <f>ROUND(E105*F105,2)</f>
        <v>0</v>
      </c>
      <c r="H105" s="159">
        <v>80</v>
      </c>
      <c r="I105" s="158">
        <f>ROUND(E105*H105,2)</f>
        <v>360</v>
      </c>
      <c r="J105" s="159">
        <v>0</v>
      </c>
      <c r="K105" s="158">
        <f>ROUND(E105*J105,2)</f>
        <v>0</v>
      </c>
      <c r="L105" s="158">
        <v>15</v>
      </c>
      <c r="M105" s="158">
        <f>G105*(1+L105/100)</f>
        <v>0</v>
      </c>
      <c r="N105" s="158">
        <v>1.1999999999999999E-3</v>
      </c>
      <c r="O105" s="158">
        <f>ROUND(E105*N105,2)</f>
        <v>0.01</v>
      </c>
      <c r="P105" s="158">
        <v>0</v>
      </c>
      <c r="Q105" s="158">
        <f>ROUND(E105*P105,2)</f>
        <v>0</v>
      </c>
      <c r="R105" s="158"/>
      <c r="S105" s="158" t="s">
        <v>192</v>
      </c>
      <c r="T105" s="158" t="s">
        <v>238</v>
      </c>
      <c r="U105" s="158">
        <v>0</v>
      </c>
      <c r="V105" s="158">
        <f>ROUND(E105*U105,2)</f>
        <v>0</v>
      </c>
      <c r="W105" s="158"/>
      <c r="X105" s="158" t="s">
        <v>137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138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7" t="s">
        <v>623</v>
      </c>
      <c r="D106" s="160"/>
      <c r="E106" s="161">
        <v>4.5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143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7">
        <v>44</v>
      </c>
      <c r="B107" s="178" t="s">
        <v>645</v>
      </c>
      <c r="C107" s="185" t="s">
        <v>387</v>
      </c>
      <c r="D107" s="179" t="s">
        <v>201</v>
      </c>
      <c r="E107" s="180">
        <v>20</v>
      </c>
      <c r="F107" s="181"/>
      <c r="G107" s="182">
        <f>ROUND(E107*F107,2)</f>
        <v>0</v>
      </c>
      <c r="H107" s="159">
        <v>0</v>
      </c>
      <c r="I107" s="158">
        <f>ROUND(E107*H107,2)</f>
        <v>0</v>
      </c>
      <c r="J107" s="159">
        <v>57.1</v>
      </c>
      <c r="K107" s="158">
        <f>ROUND(E107*J107,2)</f>
        <v>1142</v>
      </c>
      <c r="L107" s="158">
        <v>15</v>
      </c>
      <c r="M107" s="158">
        <f>G107*(1+L107/100)</f>
        <v>0</v>
      </c>
      <c r="N107" s="158">
        <v>4.0000000000000003E-5</v>
      </c>
      <c r="O107" s="158">
        <f>ROUND(E107*N107,2)</f>
        <v>0</v>
      </c>
      <c r="P107" s="158">
        <v>0</v>
      </c>
      <c r="Q107" s="158">
        <f>ROUND(E107*P107,2)</f>
        <v>0</v>
      </c>
      <c r="R107" s="158"/>
      <c r="S107" s="158" t="s">
        <v>136</v>
      </c>
      <c r="T107" s="158" t="s">
        <v>136</v>
      </c>
      <c r="U107" s="158">
        <v>0</v>
      </c>
      <c r="V107" s="158">
        <f>ROUND(E107*U107,2)</f>
        <v>0</v>
      </c>
      <c r="W107" s="158"/>
      <c r="X107" s="158" t="s">
        <v>216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217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7">
        <v>45</v>
      </c>
      <c r="B108" s="178" t="s">
        <v>396</v>
      </c>
      <c r="C108" s="185" t="s">
        <v>397</v>
      </c>
      <c r="D108" s="179" t="s">
        <v>0</v>
      </c>
      <c r="E108" s="180">
        <v>21.02</v>
      </c>
      <c r="F108" s="181"/>
      <c r="G108" s="182">
        <f>ROUND(E108*F108,2)</f>
        <v>0</v>
      </c>
      <c r="H108" s="159">
        <v>0</v>
      </c>
      <c r="I108" s="158">
        <f>ROUND(E108*H108,2)</f>
        <v>0</v>
      </c>
      <c r="J108" s="159">
        <v>6.7</v>
      </c>
      <c r="K108" s="158">
        <f>ROUND(E108*J108,2)</f>
        <v>140.83000000000001</v>
      </c>
      <c r="L108" s="158">
        <v>15</v>
      </c>
      <c r="M108" s="158">
        <f>G108*(1+L108/100)</f>
        <v>0</v>
      </c>
      <c r="N108" s="158">
        <v>0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136</v>
      </c>
      <c r="T108" s="158" t="s">
        <v>136</v>
      </c>
      <c r="U108" s="158">
        <v>0</v>
      </c>
      <c r="V108" s="158">
        <f>ROUND(E108*U108,2)</f>
        <v>0</v>
      </c>
      <c r="W108" s="158"/>
      <c r="X108" s="158" t="s">
        <v>224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225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2">
      <c r="A109" s="165" t="s">
        <v>131</v>
      </c>
      <c r="B109" s="166" t="s">
        <v>87</v>
      </c>
      <c r="C109" s="184" t="s">
        <v>88</v>
      </c>
      <c r="D109" s="167"/>
      <c r="E109" s="168"/>
      <c r="F109" s="169"/>
      <c r="G109" s="170">
        <f>SUMIF(AG110:AG130,"&lt;&gt;NOR",G110:G130)</f>
        <v>0</v>
      </c>
      <c r="H109" s="164"/>
      <c r="I109" s="164">
        <f>SUM(I110:I130)</f>
        <v>10146.720000000001</v>
      </c>
      <c r="J109" s="164"/>
      <c r="K109" s="164">
        <f>SUM(K110:K130)</f>
        <v>7750.12</v>
      </c>
      <c r="L109" s="164"/>
      <c r="M109" s="164">
        <f>SUM(M110:M130)</f>
        <v>0</v>
      </c>
      <c r="N109" s="164"/>
      <c r="O109" s="164">
        <f>SUM(O110:O130)</f>
        <v>0.09</v>
      </c>
      <c r="P109" s="164"/>
      <c r="Q109" s="164">
        <f>SUM(Q110:Q130)</f>
        <v>0</v>
      </c>
      <c r="R109" s="164"/>
      <c r="S109" s="164"/>
      <c r="T109" s="164"/>
      <c r="U109" s="164"/>
      <c r="V109" s="164">
        <f>SUM(V110:V130)</f>
        <v>14.75</v>
      </c>
      <c r="W109" s="164"/>
      <c r="X109" s="164"/>
      <c r="AG109" t="s">
        <v>132</v>
      </c>
    </row>
    <row r="110" spans="1:60" ht="22.5" outlineLevel="1" x14ac:dyDescent="0.2">
      <c r="A110" s="171">
        <v>46</v>
      </c>
      <c r="B110" s="172" t="s">
        <v>398</v>
      </c>
      <c r="C110" s="186" t="s">
        <v>399</v>
      </c>
      <c r="D110" s="173" t="s">
        <v>141</v>
      </c>
      <c r="E110" s="174">
        <v>24.6</v>
      </c>
      <c r="F110" s="175"/>
      <c r="G110" s="176">
        <f>ROUND(E110*F110,2)</f>
        <v>0</v>
      </c>
      <c r="H110" s="159">
        <v>0</v>
      </c>
      <c r="I110" s="158">
        <f>ROUND(E110*H110,2)</f>
        <v>0</v>
      </c>
      <c r="J110" s="159">
        <v>6.8</v>
      </c>
      <c r="K110" s="158">
        <f>ROUND(E110*J110,2)</f>
        <v>167.28</v>
      </c>
      <c r="L110" s="158">
        <v>15</v>
      </c>
      <c r="M110" s="158">
        <f>G110*(1+L110/100)</f>
        <v>0</v>
      </c>
      <c r="N110" s="158">
        <v>0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136</v>
      </c>
      <c r="T110" s="158" t="s">
        <v>151</v>
      </c>
      <c r="U110" s="158">
        <v>1.6E-2</v>
      </c>
      <c r="V110" s="158">
        <f>ROUND(E110*U110,2)</f>
        <v>0.39</v>
      </c>
      <c r="W110" s="158"/>
      <c r="X110" s="158" t="s">
        <v>137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138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7" t="s">
        <v>646</v>
      </c>
      <c r="D111" s="160"/>
      <c r="E111" s="161">
        <v>3.36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143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7" t="s">
        <v>624</v>
      </c>
      <c r="D112" s="160"/>
      <c r="E112" s="161">
        <v>21.24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143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71">
        <v>47</v>
      </c>
      <c r="B113" s="172" t="s">
        <v>400</v>
      </c>
      <c r="C113" s="186" t="s">
        <v>401</v>
      </c>
      <c r="D113" s="173" t="s">
        <v>201</v>
      </c>
      <c r="E113" s="174">
        <v>22.9</v>
      </c>
      <c r="F113" s="175"/>
      <c r="G113" s="176">
        <f>ROUND(E113*F113,2)</f>
        <v>0</v>
      </c>
      <c r="H113" s="159">
        <v>0</v>
      </c>
      <c r="I113" s="158">
        <f>ROUND(E113*H113,2)</f>
        <v>0</v>
      </c>
      <c r="J113" s="159">
        <v>13.9</v>
      </c>
      <c r="K113" s="158">
        <f>ROUND(E113*J113,2)</f>
        <v>318.31</v>
      </c>
      <c r="L113" s="158">
        <v>15</v>
      </c>
      <c r="M113" s="158">
        <f>G113*(1+L113/100)</f>
        <v>0</v>
      </c>
      <c r="N113" s="158">
        <v>0</v>
      </c>
      <c r="O113" s="158">
        <f>ROUND(E113*N113,2)</f>
        <v>0</v>
      </c>
      <c r="P113" s="158">
        <v>8.0000000000000007E-5</v>
      </c>
      <c r="Q113" s="158">
        <f>ROUND(E113*P113,2)</f>
        <v>0</v>
      </c>
      <c r="R113" s="158"/>
      <c r="S113" s="158" t="s">
        <v>136</v>
      </c>
      <c r="T113" s="158" t="s">
        <v>136</v>
      </c>
      <c r="U113" s="158">
        <v>3.5000000000000003E-2</v>
      </c>
      <c r="V113" s="158">
        <f>ROUND(E113*U113,2)</f>
        <v>0.8</v>
      </c>
      <c r="W113" s="158"/>
      <c r="X113" s="158" t="s">
        <v>137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138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7" t="s">
        <v>602</v>
      </c>
      <c r="D114" s="160"/>
      <c r="E114" s="161">
        <v>4.7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143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87" t="s">
        <v>647</v>
      </c>
      <c r="D115" s="160"/>
      <c r="E115" s="161">
        <v>18.2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143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71">
        <v>48</v>
      </c>
      <c r="B116" s="172" t="s">
        <v>406</v>
      </c>
      <c r="C116" s="186" t="s">
        <v>407</v>
      </c>
      <c r="D116" s="173" t="s">
        <v>201</v>
      </c>
      <c r="E116" s="174">
        <v>22.9</v>
      </c>
      <c r="F116" s="175"/>
      <c r="G116" s="176">
        <f>ROUND(E116*F116,2)</f>
        <v>0</v>
      </c>
      <c r="H116" s="159">
        <v>31.22</v>
      </c>
      <c r="I116" s="158">
        <f>ROUND(E116*H116,2)</f>
        <v>714.94</v>
      </c>
      <c r="J116" s="159">
        <v>66.78</v>
      </c>
      <c r="K116" s="158">
        <f>ROUND(E116*J116,2)</f>
        <v>1529.26</v>
      </c>
      <c r="L116" s="158">
        <v>15</v>
      </c>
      <c r="M116" s="158">
        <f>G116*(1+L116/100)</f>
        <v>0</v>
      </c>
      <c r="N116" s="158">
        <v>8.0000000000000007E-5</v>
      </c>
      <c r="O116" s="158">
        <f>ROUND(E116*N116,2)</f>
        <v>0</v>
      </c>
      <c r="P116" s="158">
        <v>0</v>
      </c>
      <c r="Q116" s="158">
        <f>ROUND(E116*P116,2)</f>
        <v>0</v>
      </c>
      <c r="R116" s="158"/>
      <c r="S116" s="158" t="s">
        <v>136</v>
      </c>
      <c r="T116" s="158" t="s">
        <v>151</v>
      </c>
      <c r="U116" s="158">
        <v>0.13719999999999999</v>
      </c>
      <c r="V116" s="158">
        <f>ROUND(E116*U116,2)</f>
        <v>3.14</v>
      </c>
      <c r="W116" s="158"/>
      <c r="X116" s="158" t="s">
        <v>137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138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7" t="s">
        <v>602</v>
      </c>
      <c r="D117" s="160"/>
      <c r="E117" s="161">
        <v>4.7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143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7" t="s">
        <v>647</v>
      </c>
      <c r="D118" s="160"/>
      <c r="E118" s="161">
        <v>18.2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143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33.75" outlineLevel="1" x14ac:dyDescent="0.2">
      <c r="A119" s="171">
        <v>49</v>
      </c>
      <c r="B119" s="172" t="s">
        <v>410</v>
      </c>
      <c r="C119" s="186" t="s">
        <v>412</v>
      </c>
      <c r="D119" s="173" t="s">
        <v>141</v>
      </c>
      <c r="E119" s="174">
        <v>24.6</v>
      </c>
      <c r="F119" s="175"/>
      <c r="G119" s="176">
        <f>ROUND(E119*F119,2)</f>
        <v>0</v>
      </c>
      <c r="H119" s="159">
        <v>372.85</v>
      </c>
      <c r="I119" s="158">
        <f>ROUND(E119*H119,2)</f>
        <v>9172.11</v>
      </c>
      <c r="J119" s="159">
        <v>206.15</v>
      </c>
      <c r="K119" s="158">
        <f>ROUND(E119*J119,2)</f>
        <v>5071.29</v>
      </c>
      <c r="L119" s="158">
        <v>15</v>
      </c>
      <c r="M119" s="158">
        <f>G119*(1+L119/100)</f>
        <v>0</v>
      </c>
      <c r="N119" s="158">
        <v>3.63E-3</v>
      </c>
      <c r="O119" s="158">
        <f>ROUND(E119*N119,2)</f>
        <v>0.09</v>
      </c>
      <c r="P119" s="158">
        <v>0</v>
      </c>
      <c r="Q119" s="158">
        <f>ROUND(E119*P119,2)</f>
        <v>0</v>
      </c>
      <c r="R119" s="158"/>
      <c r="S119" s="158" t="s">
        <v>136</v>
      </c>
      <c r="T119" s="158" t="s">
        <v>238</v>
      </c>
      <c r="U119" s="158">
        <v>0.38</v>
      </c>
      <c r="V119" s="158">
        <f>ROUND(E119*U119,2)</f>
        <v>9.35</v>
      </c>
      <c r="W119" s="158"/>
      <c r="X119" s="158" t="s">
        <v>137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138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87" t="s">
        <v>646</v>
      </c>
      <c r="D120" s="160"/>
      <c r="E120" s="161">
        <v>3.36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143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7" t="s">
        <v>624</v>
      </c>
      <c r="D121" s="160"/>
      <c r="E121" s="161">
        <v>21.24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143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7">
        <v>50</v>
      </c>
      <c r="B122" s="178" t="s">
        <v>413</v>
      </c>
      <c r="C122" s="185" t="s">
        <v>414</v>
      </c>
      <c r="D122" s="179" t="s">
        <v>201</v>
      </c>
      <c r="E122" s="180">
        <v>0.7</v>
      </c>
      <c r="F122" s="181"/>
      <c r="G122" s="182">
        <f>ROUND(E122*F122,2)</f>
        <v>0</v>
      </c>
      <c r="H122" s="159">
        <v>0</v>
      </c>
      <c r="I122" s="158">
        <f>ROUND(E122*H122,2)</f>
        <v>0</v>
      </c>
      <c r="J122" s="159">
        <v>74</v>
      </c>
      <c r="K122" s="158">
        <f>ROUND(E122*J122,2)</f>
        <v>51.8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136</v>
      </c>
      <c r="T122" s="158" t="s">
        <v>151</v>
      </c>
      <c r="U122" s="158">
        <v>0.152</v>
      </c>
      <c r="V122" s="158">
        <f>ROUND(E122*U122,2)</f>
        <v>0.11</v>
      </c>
      <c r="W122" s="158"/>
      <c r="X122" s="158" t="s">
        <v>137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138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71">
        <v>51</v>
      </c>
      <c r="B123" s="172" t="s">
        <v>415</v>
      </c>
      <c r="C123" s="186" t="s">
        <v>416</v>
      </c>
      <c r="D123" s="173" t="s">
        <v>201</v>
      </c>
      <c r="E123" s="174">
        <v>12.3</v>
      </c>
      <c r="F123" s="175"/>
      <c r="G123" s="176">
        <f>ROUND(E123*F123,2)</f>
        <v>0</v>
      </c>
      <c r="H123" s="159">
        <v>10.42</v>
      </c>
      <c r="I123" s="158">
        <f>ROUND(E123*H123,2)</f>
        <v>128.16999999999999</v>
      </c>
      <c r="J123" s="159">
        <v>38.08</v>
      </c>
      <c r="K123" s="158">
        <f>ROUND(E123*J123,2)</f>
        <v>468.38</v>
      </c>
      <c r="L123" s="158">
        <v>15</v>
      </c>
      <c r="M123" s="158">
        <f>G123*(1+L123/100)</f>
        <v>0</v>
      </c>
      <c r="N123" s="158">
        <v>4.0000000000000003E-5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136</v>
      </c>
      <c r="T123" s="158" t="s">
        <v>151</v>
      </c>
      <c r="U123" s="158">
        <v>7.8200000000000006E-2</v>
      </c>
      <c r="V123" s="158">
        <f>ROUND(E123*U123,2)</f>
        <v>0.96</v>
      </c>
      <c r="W123" s="158"/>
      <c r="X123" s="158" t="s">
        <v>137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138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88" t="s">
        <v>417</v>
      </c>
      <c r="D124" s="162"/>
      <c r="E124" s="163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143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9" t="s">
        <v>648</v>
      </c>
      <c r="D125" s="162"/>
      <c r="E125" s="163">
        <v>3.36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143</v>
      </c>
      <c r="AH125" s="149">
        <v>2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89" t="s">
        <v>649</v>
      </c>
      <c r="D126" s="162"/>
      <c r="E126" s="163">
        <v>21.24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143</v>
      </c>
      <c r="AH126" s="149">
        <v>2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88" t="s">
        <v>422</v>
      </c>
      <c r="D127" s="162"/>
      <c r="E127" s="163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7" t="s">
        <v>650</v>
      </c>
      <c r="D128" s="160"/>
      <c r="E128" s="161">
        <v>12.3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143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77">
        <v>52</v>
      </c>
      <c r="B129" s="178" t="s">
        <v>424</v>
      </c>
      <c r="C129" s="185" t="s">
        <v>425</v>
      </c>
      <c r="D129" s="179" t="s">
        <v>135</v>
      </c>
      <c r="E129" s="180">
        <v>1</v>
      </c>
      <c r="F129" s="181"/>
      <c r="G129" s="182">
        <f>ROUND(E129*F129,2)</f>
        <v>0</v>
      </c>
      <c r="H129" s="159">
        <v>131.5</v>
      </c>
      <c r="I129" s="158">
        <f>ROUND(E129*H129,2)</f>
        <v>131.5</v>
      </c>
      <c r="J129" s="159">
        <v>0</v>
      </c>
      <c r="K129" s="158">
        <f>ROUND(E129*J129,2)</f>
        <v>0</v>
      </c>
      <c r="L129" s="158">
        <v>15</v>
      </c>
      <c r="M129" s="158">
        <f>G129*(1+L129/100)</f>
        <v>0</v>
      </c>
      <c r="N129" s="158">
        <v>1.3999999999999999E-4</v>
      </c>
      <c r="O129" s="158">
        <f>ROUND(E129*N129,2)</f>
        <v>0</v>
      </c>
      <c r="P129" s="158">
        <v>0</v>
      </c>
      <c r="Q129" s="158">
        <f>ROUND(E129*P129,2)</f>
        <v>0</v>
      </c>
      <c r="R129" s="158" t="s">
        <v>146</v>
      </c>
      <c r="S129" s="158" t="s">
        <v>136</v>
      </c>
      <c r="T129" s="158" t="s">
        <v>136</v>
      </c>
      <c r="U129" s="158">
        <v>0</v>
      </c>
      <c r="V129" s="158">
        <f>ROUND(E129*U129,2)</f>
        <v>0</v>
      </c>
      <c r="W129" s="158"/>
      <c r="X129" s="158" t="s">
        <v>147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148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7">
        <v>53</v>
      </c>
      <c r="B130" s="178" t="s">
        <v>426</v>
      </c>
      <c r="C130" s="185" t="s">
        <v>427</v>
      </c>
      <c r="D130" s="179" t="s">
        <v>0</v>
      </c>
      <c r="E130" s="180">
        <v>177.53039999999999</v>
      </c>
      <c r="F130" s="181"/>
      <c r="G130" s="182">
        <f>ROUND(E130*F130,2)</f>
        <v>0</v>
      </c>
      <c r="H130" s="159">
        <v>0</v>
      </c>
      <c r="I130" s="158">
        <f>ROUND(E130*H130,2)</f>
        <v>0</v>
      </c>
      <c r="J130" s="159">
        <v>0.81</v>
      </c>
      <c r="K130" s="158">
        <f>ROUND(E130*J130,2)</f>
        <v>143.80000000000001</v>
      </c>
      <c r="L130" s="158">
        <v>15</v>
      </c>
      <c r="M130" s="158">
        <f>G130*(1+L130/100)</f>
        <v>0</v>
      </c>
      <c r="N130" s="158">
        <v>0</v>
      </c>
      <c r="O130" s="158">
        <f>ROUND(E130*N130,2)</f>
        <v>0</v>
      </c>
      <c r="P130" s="158">
        <v>0</v>
      </c>
      <c r="Q130" s="158">
        <f>ROUND(E130*P130,2)</f>
        <v>0</v>
      </c>
      <c r="R130" s="158"/>
      <c r="S130" s="158" t="s">
        <v>136</v>
      </c>
      <c r="T130" s="158" t="s">
        <v>136</v>
      </c>
      <c r="U130" s="158">
        <v>0</v>
      </c>
      <c r="V130" s="158">
        <f>ROUND(E130*U130,2)</f>
        <v>0</v>
      </c>
      <c r="W130" s="158"/>
      <c r="X130" s="158" t="s">
        <v>224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225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">
      <c r="A131" s="165" t="s">
        <v>131</v>
      </c>
      <c r="B131" s="166" t="s">
        <v>89</v>
      </c>
      <c r="C131" s="184" t="s">
        <v>90</v>
      </c>
      <c r="D131" s="167"/>
      <c r="E131" s="168"/>
      <c r="F131" s="169"/>
      <c r="G131" s="170">
        <f>SUMIF(AG132:AG146,"&lt;&gt;NOR",G132:G146)</f>
        <v>0</v>
      </c>
      <c r="H131" s="164"/>
      <c r="I131" s="164">
        <f>SUM(I132:I146)</f>
        <v>1273.8000000000002</v>
      </c>
      <c r="J131" s="164"/>
      <c r="K131" s="164">
        <f>SUM(K132:K146)</f>
        <v>1729.5599999999997</v>
      </c>
      <c r="L131" s="164"/>
      <c r="M131" s="164">
        <f>SUM(M132:M146)</f>
        <v>0</v>
      </c>
      <c r="N131" s="164"/>
      <c r="O131" s="164">
        <f>SUM(O132:O146)</f>
        <v>0.02</v>
      </c>
      <c r="P131" s="164"/>
      <c r="Q131" s="164">
        <f>SUM(Q132:Q146)</f>
        <v>0</v>
      </c>
      <c r="R131" s="164"/>
      <c r="S131" s="164"/>
      <c r="T131" s="164"/>
      <c r="U131" s="164"/>
      <c r="V131" s="164">
        <f>SUM(V132:V146)</f>
        <v>2.9699999999999998</v>
      </c>
      <c r="W131" s="164"/>
      <c r="X131" s="164"/>
      <c r="AG131" t="s">
        <v>132</v>
      </c>
    </row>
    <row r="132" spans="1:60" outlineLevel="1" x14ac:dyDescent="0.2">
      <c r="A132" s="171">
        <v>54</v>
      </c>
      <c r="B132" s="172" t="s">
        <v>428</v>
      </c>
      <c r="C132" s="186" t="s">
        <v>429</v>
      </c>
      <c r="D132" s="173" t="s">
        <v>141</v>
      </c>
      <c r="E132" s="174">
        <v>1.75</v>
      </c>
      <c r="F132" s="175"/>
      <c r="G132" s="176">
        <f>ROUND(E132*F132,2)</f>
        <v>0</v>
      </c>
      <c r="H132" s="159">
        <v>24.89</v>
      </c>
      <c r="I132" s="158">
        <f>ROUND(E132*H132,2)</f>
        <v>43.56</v>
      </c>
      <c r="J132" s="159">
        <v>25.21</v>
      </c>
      <c r="K132" s="158">
        <f>ROUND(E132*J132,2)</f>
        <v>44.12</v>
      </c>
      <c r="L132" s="158">
        <v>15</v>
      </c>
      <c r="M132" s="158">
        <f>G132*(1+L132/100)</f>
        <v>0</v>
      </c>
      <c r="N132" s="158">
        <v>2.1000000000000001E-4</v>
      </c>
      <c r="O132" s="158">
        <f>ROUND(E132*N132,2)</f>
        <v>0</v>
      </c>
      <c r="P132" s="158">
        <v>0</v>
      </c>
      <c r="Q132" s="158">
        <f>ROUND(E132*P132,2)</f>
        <v>0</v>
      </c>
      <c r="R132" s="158"/>
      <c r="S132" s="158" t="s">
        <v>136</v>
      </c>
      <c r="T132" s="158" t="s">
        <v>136</v>
      </c>
      <c r="U132" s="158">
        <v>0.05</v>
      </c>
      <c r="V132" s="158">
        <f>ROUND(E132*U132,2)</f>
        <v>0.09</v>
      </c>
      <c r="W132" s="158"/>
      <c r="X132" s="158" t="s">
        <v>137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138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7" t="s">
        <v>575</v>
      </c>
      <c r="D133" s="160"/>
      <c r="E133" s="161">
        <v>1.75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143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1">
        <v>55</v>
      </c>
      <c r="B134" s="172" t="s">
        <v>432</v>
      </c>
      <c r="C134" s="186" t="s">
        <v>433</v>
      </c>
      <c r="D134" s="173" t="s">
        <v>141</v>
      </c>
      <c r="E134" s="174">
        <v>1.75</v>
      </c>
      <c r="F134" s="175"/>
      <c r="G134" s="176">
        <f>ROUND(E134*F134,2)</f>
        <v>0</v>
      </c>
      <c r="H134" s="159">
        <v>0</v>
      </c>
      <c r="I134" s="158">
        <f>ROUND(E134*H134,2)</f>
        <v>0</v>
      </c>
      <c r="J134" s="159">
        <v>49.1</v>
      </c>
      <c r="K134" s="158">
        <f>ROUND(E134*J134,2)</f>
        <v>85.93</v>
      </c>
      <c r="L134" s="158">
        <v>15</v>
      </c>
      <c r="M134" s="158">
        <f>G134*(1+L134/100)</f>
        <v>0</v>
      </c>
      <c r="N134" s="158">
        <v>0</v>
      </c>
      <c r="O134" s="158">
        <f>ROUND(E134*N134,2)</f>
        <v>0</v>
      </c>
      <c r="P134" s="158">
        <v>0</v>
      </c>
      <c r="Q134" s="158">
        <f>ROUND(E134*P134,2)</f>
        <v>0</v>
      </c>
      <c r="R134" s="158"/>
      <c r="S134" s="158" t="s">
        <v>136</v>
      </c>
      <c r="T134" s="158" t="s">
        <v>151</v>
      </c>
      <c r="U134" s="158">
        <v>0.1</v>
      </c>
      <c r="V134" s="158">
        <f>ROUND(E134*U134,2)</f>
        <v>0.18</v>
      </c>
      <c r="W134" s="158"/>
      <c r="X134" s="158" t="s">
        <v>137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138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87" t="s">
        <v>575</v>
      </c>
      <c r="D135" s="160"/>
      <c r="E135" s="161">
        <v>1.75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143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1">
        <v>56</v>
      </c>
      <c r="B136" s="172" t="s">
        <v>434</v>
      </c>
      <c r="C136" s="186" t="s">
        <v>435</v>
      </c>
      <c r="D136" s="173" t="s">
        <v>141</v>
      </c>
      <c r="E136" s="174">
        <v>1.75</v>
      </c>
      <c r="F136" s="175"/>
      <c r="G136" s="176">
        <f>ROUND(E136*F136,2)</f>
        <v>0</v>
      </c>
      <c r="H136" s="159">
        <v>142.66</v>
      </c>
      <c r="I136" s="158">
        <f>ROUND(E136*H136,2)</f>
        <v>249.66</v>
      </c>
      <c r="J136" s="159">
        <v>653.34</v>
      </c>
      <c r="K136" s="158">
        <f>ROUND(E136*J136,2)</f>
        <v>1143.3499999999999</v>
      </c>
      <c r="L136" s="158">
        <v>15</v>
      </c>
      <c r="M136" s="158">
        <f>G136*(1+L136/100)</f>
        <v>0</v>
      </c>
      <c r="N136" s="158">
        <v>5.3499999999999997E-3</v>
      </c>
      <c r="O136" s="158">
        <f>ROUND(E136*N136,2)</f>
        <v>0.01</v>
      </c>
      <c r="P136" s="158">
        <v>0</v>
      </c>
      <c r="Q136" s="158">
        <f>ROUND(E136*P136,2)</f>
        <v>0</v>
      </c>
      <c r="R136" s="158"/>
      <c r="S136" s="158" t="s">
        <v>136</v>
      </c>
      <c r="T136" s="158" t="s">
        <v>136</v>
      </c>
      <c r="U136" s="158">
        <v>1.288</v>
      </c>
      <c r="V136" s="158">
        <f>ROUND(E136*U136,2)</f>
        <v>2.25</v>
      </c>
      <c r="W136" s="158"/>
      <c r="X136" s="158" t="s">
        <v>137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138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7" t="s">
        <v>575</v>
      </c>
      <c r="D137" s="160"/>
      <c r="E137" s="161">
        <v>1.75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143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1">
        <v>57</v>
      </c>
      <c r="B138" s="172" t="s">
        <v>436</v>
      </c>
      <c r="C138" s="186" t="s">
        <v>437</v>
      </c>
      <c r="D138" s="173" t="s">
        <v>141</v>
      </c>
      <c r="E138" s="174">
        <v>1.75</v>
      </c>
      <c r="F138" s="175"/>
      <c r="G138" s="176">
        <f>ROUND(E138*F138,2)</f>
        <v>0</v>
      </c>
      <c r="H138" s="159">
        <v>9.1999999999999993</v>
      </c>
      <c r="I138" s="158">
        <f>ROUND(E138*H138,2)</f>
        <v>16.100000000000001</v>
      </c>
      <c r="J138" s="159">
        <v>0</v>
      </c>
      <c r="K138" s="158">
        <f>ROUND(E138*J138,2)</f>
        <v>0</v>
      </c>
      <c r="L138" s="158">
        <v>15</v>
      </c>
      <c r="M138" s="158">
        <f>G138*(1+L138/100)</f>
        <v>0</v>
      </c>
      <c r="N138" s="158">
        <v>8.9999999999999998E-4</v>
      </c>
      <c r="O138" s="158">
        <f>ROUND(E138*N138,2)</f>
        <v>0</v>
      </c>
      <c r="P138" s="158">
        <v>0</v>
      </c>
      <c r="Q138" s="158">
        <f>ROUND(E138*P138,2)</f>
        <v>0</v>
      </c>
      <c r="R138" s="158"/>
      <c r="S138" s="158" t="s">
        <v>136</v>
      </c>
      <c r="T138" s="158" t="s">
        <v>136</v>
      </c>
      <c r="U138" s="158">
        <v>0</v>
      </c>
      <c r="V138" s="158">
        <f>ROUND(E138*U138,2)</f>
        <v>0</v>
      </c>
      <c r="W138" s="158"/>
      <c r="X138" s="158" t="s">
        <v>137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138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7" t="s">
        <v>575</v>
      </c>
      <c r="D139" s="160"/>
      <c r="E139" s="161">
        <v>1.75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143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71">
        <v>58</v>
      </c>
      <c r="B140" s="172" t="s">
        <v>438</v>
      </c>
      <c r="C140" s="186" t="s">
        <v>439</v>
      </c>
      <c r="D140" s="173" t="s">
        <v>201</v>
      </c>
      <c r="E140" s="174">
        <v>1.75</v>
      </c>
      <c r="F140" s="175"/>
      <c r="G140" s="176">
        <f>ROUND(E140*F140,2)</f>
        <v>0</v>
      </c>
      <c r="H140" s="159">
        <v>0</v>
      </c>
      <c r="I140" s="158">
        <f>ROUND(E140*H140,2)</f>
        <v>0</v>
      </c>
      <c r="J140" s="159">
        <v>60.5</v>
      </c>
      <c r="K140" s="158">
        <f>ROUND(E140*J140,2)</f>
        <v>105.88</v>
      </c>
      <c r="L140" s="158">
        <v>15</v>
      </c>
      <c r="M140" s="158">
        <f>G140*(1+L140/100)</f>
        <v>0</v>
      </c>
      <c r="N140" s="158">
        <v>0</v>
      </c>
      <c r="O140" s="158">
        <f>ROUND(E140*N140,2)</f>
        <v>0</v>
      </c>
      <c r="P140" s="158">
        <v>0</v>
      </c>
      <c r="Q140" s="158">
        <f>ROUND(E140*P140,2)</f>
        <v>0</v>
      </c>
      <c r="R140" s="158"/>
      <c r="S140" s="158" t="s">
        <v>136</v>
      </c>
      <c r="T140" s="158" t="s">
        <v>136</v>
      </c>
      <c r="U140" s="158">
        <v>0.12</v>
      </c>
      <c r="V140" s="158">
        <f>ROUND(E140*U140,2)</f>
        <v>0.21</v>
      </c>
      <c r="W140" s="158"/>
      <c r="X140" s="158" t="s">
        <v>137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138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7" t="s">
        <v>607</v>
      </c>
      <c r="D141" s="160"/>
      <c r="E141" s="161">
        <v>1.75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143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7">
        <v>59</v>
      </c>
      <c r="B142" s="178" t="s">
        <v>651</v>
      </c>
      <c r="C142" s="185" t="s">
        <v>652</v>
      </c>
      <c r="D142" s="179" t="s">
        <v>135</v>
      </c>
      <c r="E142" s="180">
        <v>1</v>
      </c>
      <c r="F142" s="181"/>
      <c r="G142" s="182">
        <f>ROUND(E142*F142,2)</f>
        <v>0</v>
      </c>
      <c r="H142" s="159">
        <v>55.48</v>
      </c>
      <c r="I142" s="158">
        <f>ROUND(E142*H142,2)</f>
        <v>55.48</v>
      </c>
      <c r="J142" s="159">
        <v>244.52</v>
      </c>
      <c r="K142" s="158">
        <f>ROUND(E142*J142,2)</f>
        <v>244.52</v>
      </c>
      <c r="L142" s="158">
        <v>15</v>
      </c>
      <c r="M142" s="158">
        <f>G142*(1+L142/100)</f>
        <v>0</v>
      </c>
      <c r="N142" s="158">
        <v>5.3099999999999996E-3</v>
      </c>
      <c r="O142" s="158">
        <f>ROUND(E142*N142,2)</f>
        <v>0.01</v>
      </c>
      <c r="P142" s="158">
        <v>0</v>
      </c>
      <c r="Q142" s="158">
        <f>ROUND(E142*P142,2)</f>
        <v>0</v>
      </c>
      <c r="R142" s="158"/>
      <c r="S142" s="158" t="s">
        <v>192</v>
      </c>
      <c r="T142" s="158" t="s">
        <v>238</v>
      </c>
      <c r="U142" s="158">
        <v>0.24</v>
      </c>
      <c r="V142" s="158">
        <f>ROUND(E142*U142,2)</f>
        <v>0.24</v>
      </c>
      <c r="W142" s="158"/>
      <c r="X142" s="158" t="s">
        <v>137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138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71">
        <v>60</v>
      </c>
      <c r="B143" s="172" t="s">
        <v>443</v>
      </c>
      <c r="C143" s="186" t="s">
        <v>444</v>
      </c>
      <c r="D143" s="173" t="s">
        <v>141</v>
      </c>
      <c r="E143" s="174">
        <v>1.8374999999999999</v>
      </c>
      <c r="F143" s="175"/>
      <c r="G143" s="176">
        <f>ROUND(E143*F143,2)</f>
        <v>0</v>
      </c>
      <c r="H143" s="159">
        <v>400</v>
      </c>
      <c r="I143" s="158">
        <f>ROUND(E143*H143,2)</f>
        <v>735</v>
      </c>
      <c r="J143" s="159">
        <v>0</v>
      </c>
      <c r="K143" s="158">
        <f>ROUND(E143*J143,2)</f>
        <v>0</v>
      </c>
      <c r="L143" s="158">
        <v>15</v>
      </c>
      <c r="M143" s="158">
        <f>G143*(1+L143/100)</f>
        <v>0</v>
      </c>
      <c r="N143" s="158">
        <v>0</v>
      </c>
      <c r="O143" s="158">
        <f>ROUND(E143*N143,2)</f>
        <v>0</v>
      </c>
      <c r="P143" s="158">
        <v>0</v>
      </c>
      <c r="Q143" s="158">
        <f>ROUND(E143*P143,2)</f>
        <v>0</v>
      </c>
      <c r="R143" s="158"/>
      <c r="S143" s="158" t="s">
        <v>192</v>
      </c>
      <c r="T143" s="158" t="s">
        <v>238</v>
      </c>
      <c r="U143" s="158">
        <v>0</v>
      </c>
      <c r="V143" s="158">
        <f>ROUND(E143*U143,2)</f>
        <v>0</v>
      </c>
      <c r="W143" s="158"/>
      <c r="X143" s="158" t="s">
        <v>216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299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87" t="s">
        <v>608</v>
      </c>
      <c r="D144" s="160"/>
      <c r="E144" s="161">
        <v>1.8374999999999999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143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7">
        <v>61</v>
      </c>
      <c r="B145" s="178" t="s">
        <v>445</v>
      </c>
      <c r="C145" s="185" t="s">
        <v>446</v>
      </c>
      <c r="D145" s="179" t="s">
        <v>201</v>
      </c>
      <c r="E145" s="180">
        <v>2</v>
      </c>
      <c r="F145" s="181"/>
      <c r="G145" s="182">
        <f>ROUND(E145*F145,2)</f>
        <v>0</v>
      </c>
      <c r="H145" s="159">
        <v>87</v>
      </c>
      <c r="I145" s="158">
        <f>ROUND(E145*H145,2)</f>
        <v>174</v>
      </c>
      <c r="J145" s="159">
        <v>0</v>
      </c>
      <c r="K145" s="158">
        <f>ROUND(E145*J145,2)</f>
        <v>0</v>
      </c>
      <c r="L145" s="158">
        <v>15</v>
      </c>
      <c r="M145" s="158">
        <f>G145*(1+L145/100)</f>
        <v>0</v>
      </c>
      <c r="N145" s="158">
        <v>2.2000000000000001E-4</v>
      </c>
      <c r="O145" s="158">
        <f>ROUND(E145*N145,2)</f>
        <v>0</v>
      </c>
      <c r="P145" s="158">
        <v>0</v>
      </c>
      <c r="Q145" s="158">
        <f>ROUND(E145*P145,2)</f>
        <v>0</v>
      </c>
      <c r="R145" s="158"/>
      <c r="S145" s="158" t="s">
        <v>192</v>
      </c>
      <c r="T145" s="158" t="s">
        <v>238</v>
      </c>
      <c r="U145" s="158">
        <v>0</v>
      </c>
      <c r="V145" s="158">
        <f>ROUND(E145*U145,2)</f>
        <v>0</v>
      </c>
      <c r="W145" s="158"/>
      <c r="X145" s="158" t="s">
        <v>216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299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7">
        <v>62</v>
      </c>
      <c r="B146" s="178" t="s">
        <v>447</v>
      </c>
      <c r="C146" s="185" t="s">
        <v>448</v>
      </c>
      <c r="D146" s="179" t="s">
        <v>0</v>
      </c>
      <c r="E146" s="180">
        <v>28.975899999999999</v>
      </c>
      <c r="F146" s="181"/>
      <c r="G146" s="182">
        <f>ROUND(E146*F146,2)</f>
        <v>0</v>
      </c>
      <c r="H146" s="159">
        <v>0</v>
      </c>
      <c r="I146" s="158">
        <f>ROUND(E146*H146,2)</f>
        <v>0</v>
      </c>
      <c r="J146" s="159">
        <v>3.65</v>
      </c>
      <c r="K146" s="158">
        <f>ROUND(E146*J146,2)</f>
        <v>105.76</v>
      </c>
      <c r="L146" s="158">
        <v>15</v>
      </c>
      <c r="M146" s="158">
        <f>G146*(1+L146/100)</f>
        <v>0</v>
      </c>
      <c r="N146" s="158">
        <v>0</v>
      </c>
      <c r="O146" s="158">
        <f>ROUND(E146*N146,2)</f>
        <v>0</v>
      </c>
      <c r="P146" s="158">
        <v>0</v>
      </c>
      <c r="Q146" s="158">
        <f>ROUND(E146*P146,2)</f>
        <v>0</v>
      </c>
      <c r="R146" s="158"/>
      <c r="S146" s="158" t="s">
        <v>136</v>
      </c>
      <c r="T146" s="158" t="s">
        <v>151</v>
      </c>
      <c r="U146" s="158">
        <v>0</v>
      </c>
      <c r="V146" s="158">
        <f>ROUND(E146*U146,2)</f>
        <v>0</v>
      </c>
      <c r="W146" s="158"/>
      <c r="X146" s="158" t="s">
        <v>224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225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x14ac:dyDescent="0.2">
      <c r="A147" s="165" t="s">
        <v>131</v>
      </c>
      <c r="B147" s="166" t="s">
        <v>91</v>
      </c>
      <c r="C147" s="184" t="s">
        <v>92</v>
      </c>
      <c r="D147" s="167"/>
      <c r="E147" s="168"/>
      <c r="F147" s="169"/>
      <c r="G147" s="170">
        <f>SUMIF(AG148:AG154,"&lt;&gt;NOR",G148:G154)</f>
        <v>0</v>
      </c>
      <c r="H147" s="164"/>
      <c r="I147" s="164">
        <f>SUM(I148:I154)</f>
        <v>406.40999999999997</v>
      </c>
      <c r="J147" s="164"/>
      <c r="K147" s="164">
        <f>SUM(K148:K154)</f>
        <v>2639.85</v>
      </c>
      <c r="L147" s="164"/>
      <c r="M147" s="164">
        <f>SUM(M148:M154)</f>
        <v>0</v>
      </c>
      <c r="N147" s="164"/>
      <c r="O147" s="164">
        <f>SUM(O148:O154)</f>
        <v>0</v>
      </c>
      <c r="P147" s="164"/>
      <c r="Q147" s="164">
        <f>SUM(Q148:Q154)</f>
        <v>0</v>
      </c>
      <c r="R147" s="164"/>
      <c r="S147" s="164"/>
      <c r="T147" s="164"/>
      <c r="U147" s="164"/>
      <c r="V147" s="164">
        <f>SUM(V148:V154)</f>
        <v>6.01</v>
      </c>
      <c r="W147" s="164"/>
      <c r="X147" s="164"/>
      <c r="AG147" t="s">
        <v>132</v>
      </c>
    </row>
    <row r="148" spans="1:60" outlineLevel="1" x14ac:dyDescent="0.2">
      <c r="A148" s="177">
        <v>63</v>
      </c>
      <c r="B148" s="178" t="s">
        <v>453</v>
      </c>
      <c r="C148" s="185" t="s">
        <v>454</v>
      </c>
      <c r="D148" s="179" t="s">
        <v>201</v>
      </c>
      <c r="E148" s="180">
        <v>8</v>
      </c>
      <c r="F148" s="181"/>
      <c r="G148" s="182">
        <f>ROUND(E148*F148,2)</f>
        <v>0</v>
      </c>
      <c r="H148" s="159">
        <v>16.11</v>
      </c>
      <c r="I148" s="158">
        <f>ROUND(E148*H148,2)</f>
        <v>128.88</v>
      </c>
      <c r="J148" s="159">
        <v>58.49</v>
      </c>
      <c r="K148" s="158">
        <f>ROUND(E148*J148,2)</f>
        <v>467.92</v>
      </c>
      <c r="L148" s="158">
        <v>15</v>
      </c>
      <c r="M148" s="158">
        <f>G148*(1+L148/100)</f>
        <v>0</v>
      </c>
      <c r="N148" s="158">
        <v>9.0000000000000006E-5</v>
      </c>
      <c r="O148" s="158">
        <f>ROUND(E148*N148,2)</f>
        <v>0</v>
      </c>
      <c r="P148" s="158">
        <v>0</v>
      </c>
      <c r="Q148" s="158">
        <f>ROUND(E148*P148,2)</f>
        <v>0</v>
      </c>
      <c r="R148" s="158"/>
      <c r="S148" s="158" t="s">
        <v>136</v>
      </c>
      <c r="T148" s="158" t="s">
        <v>136</v>
      </c>
      <c r="U148" s="158">
        <v>0.11600000000000001</v>
      </c>
      <c r="V148" s="158">
        <f>ROUND(E148*U148,2)</f>
        <v>0.93</v>
      </c>
      <c r="W148" s="158"/>
      <c r="X148" s="158" t="s">
        <v>137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138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1">
        <v>64</v>
      </c>
      <c r="B149" s="172" t="s">
        <v>455</v>
      </c>
      <c r="C149" s="186" t="s">
        <v>456</v>
      </c>
      <c r="D149" s="173" t="s">
        <v>141</v>
      </c>
      <c r="E149" s="174">
        <v>24.6</v>
      </c>
      <c r="F149" s="175"/>
      <c r="G149" s="176">
        <f>ROUND(E149*F149,2)</f>
        <v>0</v>
      </c>
      <c r="H149" s="159">
        <v>4.0599999999999996</v>
      </c>
      <c r="I149" s="158">
        <f>ROUND(E149*H149,2)</f>
        <v>99.88</v>
      </c>
      <c r="J149" s="159">
        <v>58.64</v>
      </c>
      <c r="K149" s="158">
        <f>ROUND(E149*J149,2)</f>
        <v>1442.54</v>
      </c>
      <c r="L149" s="158">
        <v>15</v>
      </c>
      <c r="M149" s="158">
        <f>G149*(1+L149/100)</f>
        <v>0</v>
      </c>
      <c r="N149" s="158">
        <v>6.9999999999999994E-5</v>
      </c>
      <c r="O149" s="158">
        <f>ROUND(E149*N149,2)</f>
        <v>0</v>
      </c>
      <c r="P149" s="158">
        <v>0</v>
      </c>
      <c r="Q149" s="158">
        <f>ROUND(E149*P149,2)</f>
        <v>0</v>
      </c>
      <c r="R149" s="158"/>
      <c r="S149" s="158" t="s">
        <v>136</v>
      </c>
      <c r="T149" s="158" t="s">
        <v>238</v>
      </c>
      <c r="U149" s="158">
        <v>0.14399999999999999</v>
      </c>
      <c r="V149" s="158">
        <f>ROUND(E149*U149,2)</f>
        <v>3.54</v>
      </c>
      <c r="W149" s="158"/>
      <c r="X149" s="158" t="s">
        <v>137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138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7" t="s">
        <v>646</v>
      </c>
      <c r="D150" s="160"/>
      <c r="E150" s="161">
        <v>3.36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143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7" t="s">
        <v>624</v>
      </c>
      <c r="D151" s="160"/>
      <c r="E151" s="161">
        <v>21.24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143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1">
        <v>65</v>
      </c>
      <c r="B152" s="172" t="s">
        <v>457</v>
      </c>
      <c r="C152" s="186" t="s">
        <v>458</v>
      </c>
      <c r="D152" s="173" t="s">
        <v>141</v>
      </c>
      <c r="E152" s="174">
        <v>3.7250000000000001</v>
      </c>
      <c r="F152" s="175"/>
      <c r="G152" s="176">
        <f>ROUND(E152*F152,2)</f>
        <v>0</v>
      </c>
      <c r="H152" s="159">
        <v>47.69</v>
      </c>
      <c r="I152" s="158">
        <f>ROUND(E152*H152,2)</f>
        <v>177.65</v>
      </c>
      <c r="J152" s="159">
        <v>195.81</v>
      </c>
      <c r="K152" s="158">
        <f>ROUND(E152*J152,2)</f>
        <v>729.39</v>
      </c>
      <c r="L152" s="158">
        <v>15</v>
      </c>
      <c r="M152" s="158">
        <f>G152*(1+L152/100)</f>
        <v>0</v>
      </c>
      <c r="N152" s="158">
        <v>3.6000000000000002E-4</v>
      </c>
      <c r="O152" s="158">
        <f>ROUND(E152*N152,2)</f>
        <v>0</v>
      </c>
      <c r="P152" s="158">
        <v>0</v>
      </c>
      <c r="Q152" s="158">
        <f>ROUND(E152*P152,2)</f>
        <v>0</v>
      </c>
      <c r="R152" s="158"/>
      <c r="S152" s="158" t="s">
        <v>192</v>
      </c>
      <c r="T152" s="158" t="s">
        <v>238</v>
      </c>
      <c r="U152" s="158">
        <v>0.41299999999999998</v>
      </c>
      <c r="V152" s="158">
        <f>ROUND(E152*U152,2)</f>
        <v>1.54</v>
      </c>
      <c r="W152" s="158"/>
      <c r="X152" s="158" t="s">
        <v>137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138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7" t="s">
        <v>613</v>
      </c>
      <c r="D153" s="160"/>
      <c r="E153" s="161">
        <v>2.5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143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87" t="s">
        <v>460</v>
      </c>
      <c r="D154" s="160"/>
      <c r="E154" s="161">
        <v>1.2250000000000001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143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x14ac:dyDescent="0.2">
      <c r="A155" s="165" t="s">
        <v>131</v>
      </c>
      <c r="B155" s="166" t="s">
        <v>93</v>
      </c>
      <c r="C155" s="184" t="s">
        <v>94</v>
      </c>
      <c r="D155" s="167"/>
      <c r="E155" s="168"/>
      <c r="F155" s="169"/>
      <c r="G155" s="170">
        <f>SUMIF(AG156:AG166,"&lt;&gt;NOR",G156:G166)</f>
        <v>0</v>
      </c>
      <c r="H155" s="164"/>
      <c r="I155" s="164">
        <f>SUM(I156:I166)</f>
        <v>726.28</v>
      </c>
      <c r="J155" s="164"/>
      <c r="K155" s="164">
        <f>SUM(K156:K166)</f>
        <v>11962.560000000001</v>
      </c>
      <c r="L155" s="164"/>
      <c r="M155" s="164">
        <f>SUM(M156:M166)</f>
        <v>0</v>
      </c>
      <c r="N155" s="164"/>
      <c r="O155" s="164">
        <f>SUM(O156:O166)</f>
        <v>0.03</v>
      </c>
      <c r="P155" s="164"/>
      <c r="Q155" s="164">
        <f>SUM(Q156:Q166)</f>
        <v>0</v>
      </c>
      <c r="R155" s="164"/>
      <c r="S155" s="164"/>
      <c r="T155" s="164"/>
      <c r="U155" s="164"/>
      <c r="V155" s="164">
        <f>SUM(V156:V166)</f>
        <v>20.999999999999996</v>
      </c>
      <c r="W155" s="164"/>
      <c r="X155" s="164"/>
      <c r="AG155" t="s">
        <v>132</v>
      </c>
    </row>
    <row r="156" spans="1:60" outlineLevel="1" x14ac:dyDescent="0.2">
      <c r="A156" s="171">
        <v>66</v>
      </c>
      <c r="B156" s="172" t="s">
        <v>461</v>
      </c>
      <c r="C156" s="186" t="s">
        <v>462</v>
      </c>
      <c r="D156" s="173" t="s">
        <v>141</v>
      </c>
      <c r="E156" s="174">
        <v>111.3</v>
      </c>
      <c r="F156" s="175"/>
      <c r="G156" s="176">
        <f>ROUND(E156*F156,2)</f>
        <v>0</v>
      </c>
      <c r="H156" s="159">
        <v>0.1</v>
      </c>
      <c r="I156" s="158">
        <f>ROUND(E156*H156,2)</f>
        <v>11.13</v>
      </c>
      <c r="J156" s="159">
        <v>21.1</v>
      </c>
      <c r="K156" s="158">
        <f>ROUND(E156*J156,2)</f>
        <v>2348.4299999999998</v>
      </c>
      <c r="L156" s="158">
        <v>15</v>
      </c>
      <c r="M156" s="158">
        <f>G156*(1+L156/100)</f>
        <v>0</v>
      </c>
      <c r="N156" s="158">
        <v>0</v>
      </c>
      <c r="O156" s="158">
        <f>ROUND(E156*N156,2)</f>
        <v>0</v>
      </c>
      <c r="P156" s="158">
        <v>0</v>
      </c>
      <c r="Q156" s="158">
        <f>ROUND(E156*P156,2)</f>
        <v>0</v>
      </c>
      <c r="R156" s="158"/>
      <c r="S156" s="158" t="s">
        <v>136</v>
      </c>
      <c r="T156" s="158" t="s">
        <v>136</v>
      </c>
      <c r="U156" s="158">
        <v>4.3220000000000001E-2</v>
      </c>
      <c r="V156" s="158">
        <f>ROUND(E156*U156,2)</f>
        <v>4.8099999999999996</v>
      </c>
      <c r="W156" s="158"/>
      <c r="X156" s="158" t="s">
        <v>137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138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7" t="s">
        <v>653</v>
      </c>
      <c r="D157" s="160"/>
      <c r="E157" s="161">
        <v>29.9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143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187" t="s">
        <v>654</v>
      </c>
      <c r="D158" s="160"/>
      <c r="E158" s="161">
        <v>81.400000000000006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143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1">
        <v>67</v>
      </c>
      <c r="B159" s="172" t="s">
        <v>465</v>
      </c>
      <c r="C159" s="186" t="s">
        <v>466</v>
      </c>
      <c r="D159" s="173" t="s">
        <v>141</v>
      </c>
      <c r="E159" s="174">
        <v>111.3</v>
      </c>
      <c r="F159" s="175"/>
      <c r="G159" s="176">
        <f>ROUND(E159*F159,2)</f>
        <v>0</v>
      </c>
      <c r="H159" s="159">
        <v>3.79</v>
      </c>
      <c r="I159" s="158">
        <f>ROUND(E159*H159,2)</f>
        <v>421.83</v>
      </c>
      <c r="J159" s="159">
        <v>49.61</v>
      </c>
      <c r="K159" s="158">
        <f>ROUND(E159*J159,2)</f>
        <v>5521.59</v>
      </c>
      <c r="L159" s="158">
        <v>15</v>
      </c>
      <c r="M159" s="158">
        <f>G159*(1+L159/100)</f>
        <v>0</v>
      </c>
      <c r="N159" s="158">
        <v>1.3999999999999999E-4</v>
      </c>
      <c r="O159" s="158">
        <f>ROUND(E159*N159,2)</f>
        <v>0.02</v>
      </c>
      <c r="P159" s="158">
        <v>0</v>
      </c>
      <c r="Q159" s="158">
        <f>ROUND(E159*P159,2)</f>
        <v>0</v>
      </c>
      <c r="R159" s="158"/>
      <c r="S159" s="158" t="s">
        <v>136</v>
      </c>
      <c r="T159" s="158" t="s">
        <v>151</v>
      </c>
      <c r="U159" s="158">
        <v>0.10191</v>
      </c>
      <c r="V159" s="158">
        <f>ROUND(E159*U159,2)</f>
        <v>11.34</v>
      </c>
      <c r="W159" s="158"/>
      <c r="X159" s="158" t="s">
        <v>137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138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87" t="s">
        <v>653</v>
      </c>
      <c r="D160" s="160"/>
      <c r="E160" s="161">
        <v>29.9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143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7" t="s">
        <v>654</v>
      </c>
      <c r="D161" s="160"/>
      <c r="E161" s="161">
        <v>81.400000000000006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143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1">
        <v>68</v>
      </c>
      <c r="B162" s="172" t="s">
        <v>467</v>
      </c>
      <c r="C162" s="186" t="s">
        <v>468</v>
      </c>
      <c r="D162" s="173" t="s">
        <v>141</v>
      </c>
      <c r="E162" s="174">
        <v>29.9</v>
      </c>
      <c r="F162" s="175"/>
      <c r="G162" s="176">
        <f>ROUND(E162*F162,2)</f>
        <v>0</v>
      </c>
      <c r="H162" s="159">
        <v>9.81</v>
      </c>
      <c r="I162" s="158">
        <f>ROUND(E162*H162,2)</f>
        <v>293.32</v>
      </c>
      <c r="J162" s="159">
        <v>6.59</v>
      </c>
      <c r="K162" s="158">
        <f>ROUND(E162*J162,2)</f>
        <v>197.04</v>
      </c>
      <c r="L162" s="158">
        <v>15</v>
      </c>
      <c r="M162" s="158">
        <f>G162*(1+L162/100)</f>
        <v>0</v>
      </c>
      <c r="N162" s="158">
        <v>3.5E-4</v>
      </c>
      <c r="O162" s="158">
        <f>ROUND(E162*N162,2)</f>
        <v>0.01</v>
      </c>
      <c r="P162" s="158">
        <v>0</v>
      </c>
      <c r="Q162" s="158">
        <f>ROUND(E162*P162,2)</f>
        <v>0</v>
      </c>
      <c r="R162" s="158"/>
      <c r="S162" s="158" t="s">
        <v>136</v>
      </c>
      <c r="T162" s="158" t="s">
        <v>136</v>
      </c>
      <c r="U162" s="158">
        <v>1.35E-2</v>
      </c>
      <c r="V162" s="158">
        <f>ROUND(E162*U162,2)</f>
        <v>0.4</v>
      </c>
      <c r="W162" s="158"/>
      <c r="X162" s="158" t="s">
        <v>137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138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187" t="s">
        <v>655</v>
      </c>
      <c r="D163" s="160"/>
      <c r="E163" s="161">
        <v>29.9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143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2.5" outlineLevel="1" x14ac:dyDescent="0.2">
      <c r="A164" s="171">
        <v>69</v>
      </c>
      <c r="B164" s="172" t="s">
        <v>461</v>
      </c>
      <c r="C164" s="186" t="s">
        <v>471</v>
      </c>
      <c r="D164" s="173" t="s">
        <v>141</v>
      </c>
      <c r="E164" s="174">
        <v>111.3</v>
      </c>
      <c r="F164" s="175"/>
      <c r="G164" s="176">
        <f>ROUND(E164*F164,2)</f>
        <v>0</v>
      </c>
      <c r="H164" s="159">
        <v>0</v>
      </c>
      <c r="I164" s="158">
        <f>ROUND(E164*H164,2)</f>
        <v>0</v>
      </c>
      <c r="J164" s="159">
        <v>35</v>
      </c>
      <c r="K164" s="158">
        <f>ROUND(E164*J164,2)</f>
        <v>3895.5</v>
      </c>
      <c r="L164" s="158">
        <v>15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192</v>
      </c>
      <c r="T164" s="158" t="s">
        <v>238</v>
      </c>
      <c r="U164" s="158">
        <v>0.04</v>
      </c>
      <c r="V164" s="158">
        <f>ROUND(E164*U164,2)</f>
        <v>4.45</v>
      </c>
      <c r="W164" s="158"/>
      <c r="X164" s="158" t="s">
        <v>137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138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187" t="s">
        <v>653</v>
      </c>
      <c r="D165" s="160"/>
      <c r="E165" s="161">
        <v>29.9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143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7" t="s">
        <v>654</v>
      </c>
      <c r="D166" s="160"/>
      <c r="E166" s="161">
        <v>81.400000000000006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143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165" t="s">
        <v>131</v>
      </c>
      <c r="B167" s="166" t="s">
        <v>97</v>
      </c>
      <c r="C167" s="184" t="s">
        <v>98</v>
      </c>
      <c r="D167" s="167"/>
      <c r="E167" s="168"/>
      <c r="F167" s="169"/>
      <c r="G167" s="170">
        <f>SUMIF(AG168:AG192,"&lt;&gt;NOR",G168:G192)</f>
        <v>0</v>
      </c>
      <c r="H167" s="164"/>
      <c r="I167" s="164">
        <f>SUM(I168:I192)</f>
        <v>7582.2800000000007</v>
      </c>
      <c r="J167" s="164"/>
      <c r="K167" s="164">
        <f>SUM(K168:K192)</f>
        <v>12552.12</v>
      </c>
      <c r="L167" s="164"/>
      <c r="M167" s="164">
        <f>SUM(M168:M192)</f>
        <v>0</v>
      </c>
      <c r="N167" s="164"/>
      <c r="O167" s="164">
        <f>SUM(O168:O192)</f>
        <v>5.0199999999999996</v>
      </c>
      <c r="P167" s="164"/>
      <c r="Q167" s="164">
        <f>SUM(Q168:Q192)</f>
        <v>0</v>
      </c>
      <c r="R167" s="164"/>
      <c r="S167" s="164"/>
      <c r="T167" s="164"/>
      <c r="U167" s="164"/>
      <c r="V167" s="164">
        <f>SUM(V168:V192)</f>
        <v>7.3100000000000005</v>
      </c>
      <c r="W167" s="164"/>
      <c r="X167" s="164"/>
      <c r="AG167" t="s">
        <v>132</v>
      </c>
    </row>
    <row r="168" spans="1:60" outlineLevel="1" x14ac:dyDescent="0.2">
      <c r="A168" s="177">
        <v>70</v>
      </c>
      <c r="B168" s="178" t="s">
        <v>477</v>
      </c>
      <c r="C168" s="185" t="s">
        <v>478</v>
      </c>
      <c r="D168" s="179" t="s">
        <v>135</v>
      </c>
      <c r="E168" s="180">
        <v>2</v>
      </c>
      <c r="F168" s="181"/>
      <c r="G168" s="182">
        <f t="shared" ref="G168:G180" si="7">ROUND(E168*F168,2)</f>
        <v>0</v>
      </c>
      <c r="H168" s="159">
        <v>0</v>
      </c>
      <c r="I168" s="158">
        <f t="shared" ref="I168:I180" si="8">ROUND(E168*H168,2)</f>
        <v>0</v>
      </c>
      <c r="J168" s="159">
        <v>28</v>
      </c>
      <c r="K168" s="158">
        <f t="shared" ref="K168:K180" si="9">ROUND(E168*J168,2)</f>
        <v>56</v>
      </c>
      <c r="L168" s="158">
        <v>15</v>
      </c>
      <c r="M168" s="158">
        <f t="shared" ref="M168:M180" si="10">G168*(1+L168/100)</f>
        <v>0</v>
      </c>
      <c r="N168" s="158">
        <v>0</v>
      </c>
      <c r="O168" s="158">
        <f t="shared" ref="O168:O180" si="11">ROUND(E168*N168,2)</f>
        <v>0</v>
      </c>
      <c r="P168" s="158">
        <v>0</v>
      </c>
      <c r="Q168" s="158">
        <f t="shared" ref="Q168:Q180" si="12">ROUND(E168*P168,2)</f>
        <v>0</v>
      </c>
      <c r="R168" s="158"/>
      <c r="S168" s="158" t="s">
        <v>136</v>
      </c>
      <c r="T168" s="158" t="s">
        <v>238</v>
      </c>
      <c r="U168" s="158">
        <v>5.0500000000000003E-2</v>
      </c>
      <c r="V168" s="158">
        <f t="shared" ref="V168:V180" si="13">ROUND(E168*U168,2)</f>
        <v>0.1</v>
      </c>
      <c r="W168" s="158"/>
      <c r="X168" s="158" t="s">
        <v>137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138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7">
        <v>71</v>
      </c>
      <c r="B169" s="178" t="s">
        <v>479</v>
      </c>
      <c r="C169" s="185" t="s">
        <v>480</v>
      </c>
      <c r="D169" s="179" t="s">
        <v>135</v>
      </c>
      <c r="E169" s="180">
        <v>1</v>
      </c>
      <c r="F169" s="181"/>
      <c r="G169" s="182">
        <f t="shared" si="7"/>
        <v>0</v>
      </c>
      <c r="H169" s="159">
        <v>0</v>
      </c>
      <c r="I169" s="158">
        <f t="shared" si="8"/>
        <v>0</v>
      </c>
      <c r="J169" s="159">
        <v>167</v>
      </c>
      <c r="K169" s="158">
        <f t="shared" si="9"/>
        <v>167</v>
      </c>
      <c r="L169" s="158">
        <v>15</v>
      </c>
      <c r="M169" s="158">
        <f t="shared" si="10"/>
        <v>0</v>
      </c>
      <c r="N169" s="158">
        <v>0</v>
      </c>
      <c r="O169" s="158">
        <f t="shared" si="11"/>
        <v>0</v>
      </c>
      <c r="P169" s="158">
        <v>0</v>
      </c>
      <c r="Q169" s="158">
        <f t="shared" si="12"/>
        <v>0</v>
      </c>
      <c r="R169" s="158"/>
      <c r="S169" s="158" t="s">
        <v>136</v>
      </c>
      <c r="T169" s="158" t="s">
        <v>238</v>
      </c>
      <c r="U169" s="158">
        <v>0.30567</v>
      </c>
      <c r="V169" s="158">
        <f t="shared" si="13"/>
        <v>0.31</v>
      </c>
      <c r="W169" s="158"/>
      <c r="X169" s="158" t="s">
        <v>137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138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33.75" outlineLevel="1" x14ac:dyDescent="0.2">
      <c r="A170" s="177">
        <v>72</v>
      </c>
      <c r="B170" s="178" t="s">
        <v>481</v>
      </c>
      <c r="C170" s="185" t="s">
        <v>482</v>
      </c>
      <c r="D170" s="179" t="s">
        <v>135</v>
      </c>
      <c r="E170" s="180">
        <v>3</v>
      </c>
      <c r="F170" s="181"/>
      <c r="G170" s="182">
        <f t="shared" si="7"/>
        <v>0</v>
      </c>
      <c r="H170" s="159">
        <v>256.45</v>
      </c>
      <c r="I170" s="158">
        <f t="shared" si="8"/>
        <v>769.35</v>
      </c>
      <c r="J170" s="159">
        <v>151.55000000000001</v>
      </c>
      <c r="K170" s="158">
        <f t="shared" si="9"/>
        <v>454.65</v>
      </c>
      <c r="L170" s="158">
        <v>15</v>
      </c>
      <c r="M170" s="158">
        <f t="shared" si="10"/>
        <v>0</v>
      </c>
      <c r="N170" s="158">
        <v>1E-4</v>
      </c>
      <c r="O170" s="158">
        <f t="shared" si="11"/>
        <v>0</v>
      </c>
      <c r="P170" s="158">
        <v>0</v>
      </c>
      <c r="Q170" s="158">
        <f t="shared" si="12"/>
        <v>0</v>
      </c>
      <c r="R170" s="158"/>
      <c r="S170" s="158" t="s">
        <v>136</v>
      </c>
      <c r="T170" s="158" t="s">
        <v>238</v>
      </c>
      <c r="U170" s="158">
        <v>0.249</v>
      </c>
      <c r="V170" s="158">
        <f t="shared" si="13"/>
        <v>0.75</v>
      </c>
      <c r="W170" s="158"/>
      <c r="X170" s="158" t="s">
        <v>137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138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7">
        <v>73</v>
      </c>
      <c r="B171" s="178" t="s">
        <v>485</v>
      </c>
      <c r="C171" s="185" t="s">
        <v>486</v>
      </c>
      <c r="D171" s="179" t="s">
        <v>135</v>
      </c>
      <c r="E171" s="180">
        <v>5</v>
      </c>
      <c r="F171" s="181"/>
      <c r="G171" s="182">
        <f t="shared" si="7"/>
        <v>0</v>
      </c>
      <c r="H171" s="159">
        <v>0</v>
      </c>
      <c r="I171" s="158">
        <f t="shared" si="8"/>
        <v>0</v>
      </c>
      <c r="J171" s="159">
        <v>185</v>
      </c>
      <c r="K171" s="158">
        <f t="shared" si="9"/>
        <v>925</v>
      </c>
      <c r="L171" s="158">
        <v>15</v>
      </c>
      <c r="M171" s="158">
        <f t="shared" si="10"/>
        <v>0</v>
      </c>
      <c r="N171" s="158">
        <v>0</v>
      </c>
      <c r="O171" s="158">
        <f t="shared" si="11"/>
        <v>0</v>
      </c>
      <c r="P171" s="158">
        <v>0</v>
      </c>
      <c r="Q171" s="158">
        <f t="shared" si="12"/>
        <v>0</v>
      </c>
      <c r="R171" s="158"/>
      <c r="S171" s="158" t="s">
        <v>136</v>
      </c>
      <c r="T171" s="158" t="s">
        <v>238</v>
      </c>
      <c r="U171" s="158">
        <v>0.43</v>
      </c>
      <c r="V171" s="158">
        <f t="shared" si="13"/>
        <v>2.15</v>
      </c>
      <c r="W171" s="158"/>
      <c r="X171" s="158" t="s">
        <v>137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138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7">
        <v>74</v>
      </c>
      <c r="B172" s="178" t="s">
        <v>487</v>
      </c>
      <c r="C172" s="185" t="s">
        <v>488</v>
      </c>
      <c r="D172" s="179" t="s">
        <v>201</v>
      </c>
      <c r="E172" s="180">
        <v>15</v>
      </c>
      <c r="F172" s="181"/>
      <c r="G172" s="182">
        <f t="shared" si="7"/>
        <v>0</v>
      </c>
      <c r="H172" s="159">
        <v>15.04</v>
      </c>
      <c r="I172" s="158">
        <f t="shared" si="8"/>
        <v>225.6</v>
      </c>
      <c r="J172" s="159">
        <v>39.96</v>
      </c>
      <c r="K172" s="158">
        <f t="shared" si="9"/>
        <v>599.4</v>
      </c>
      <c r="L172" s="158">
        <v>15</v>
      </c>
      <c r="M172" s="158">
        <f t="shared" si="10"/>
        <v>0</v>
      </c>
      <c r="N172" s="158">
        <v>1.6000000000000001E-4</v>
      </c>
      <c r="O172" s="158">
        <f t="shared" si="11"/>
        <v>0</v>
      </c>
      <c r="P172" s="158">
        <v>0</v>
      </c>
      <c r="Q172" s="158">
        <f t="shared" si="12"/>
        <v>0</v>
      </c>
      <c r="R172" s="158"/>
      <c r="S172" s="158" t="s">
        <v>136</v>
      </c>
      <c r="T172" s="158" t="s">
        <v>238</v>
      </c>
      <c r="U172" s="158">
        <v>7.0000000000000007E-2</v>
      </c>
      <c r="V172" s="158">
        <f t="shared" si="13"/>
        <v>1.05</v>
      </c>
      <c r="W172" s="158"/>
      <c r="X172" s="158" t="s">
        <v>137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138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7">
        <v>75</v>
      </c>
      <c r="B173" s="178" t="s">
        <v>489</v>
      </c>
      <c r="C173" s="185" t="s">
        <v>490</v>
      </c>
      <c r="D173" s="179" t="s">
        <v>201</v>
      </c>
      <c r="E173" s="180">
        <v>15</v>
      </c>
      <c r="F173" s="181"/>
      <c r="G173" s="182">
        <f t="shared" si="7"/>
        <v>0</v>
      </c>
      <c r="H173" s="159">
        <v>24.99</v>
      </c>
      <c r="I173" s="158">
        <f t="shared" si="8"/>
        <v>374.85</v>
      </c>
      <c r="J173" s="159">
        <v>41.01</v>
      </c>
      <c r="K173" s="158">
        <f t="shared" si="9"/>
        <v>615.15</v>
      </c>
      <c r="L173" s="158">
        <v>15</v>
      </c>
      <c r="M173" s="158">
        <f t="shared" si="10"/>
        <v>0</v>
      </c>
      <c r="N173" s="158">
        <v>2.1000000000000001E-4</v>
      </c>
      <c r="O173" s="158">
        <f t="shared" si="11"/>
        <v>0</v>
      </c>
      <c r="P173" s="158">
        <v>0</v>
      </c>
      <c r="Q173" s="158">
        <f t="shared" si="12"/>
        <v>0</v>
      </c>
      <c r="R173" s="158"/>
      <c r="S173" s="158" t="s">
        <v>136</v>
      </c>
      <c r="T173" s="158" t="s">
        <v>238</v>
      </c>
      <c r="U173" s="158">
        <v>7.0000000000000007E-2</v>
      </c>
      <c r="V173" s="158">
        <f t="shared" si="13"/>
        <v>1.05</v>
      </c>
      <c r="W173" s="158"/>
      <c r="X173" s="158" t="s">
        <v>137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138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77">
        <v>76</v>
      </c>
      <c r="B174" s="178" t="s">
        <v>491</v>
      </c>
      <c r="C174" s="185" t="s">
        <v>492</v>
      </c>
      <c r="D174" s="179" t="s">
        <v>201</v>
      </c>
      <c r="E174" s="180">
        <v>8</v>
      </c>
      <c r="F174" s="181"/>
      <c r="G174" s="182">
        <f t="shared" si="7"/>
        <v>0</v>
      </c>
      <c r="H174" s="159">
        <v>45.56</v>
      </c>
      <c r="I174" s="158">
        <f t="shared" si="8"/>
        <v>364.48</v>
      </c>
      <c r="J174" s="159">
        <v>35.74</v>
      </c>
      <c r="K174" s="158">
        <f t="shared" si="9"/>
        <v>285.92</v>
      </c>
      <c r="L174" s="158">
        <v>15</v>
      </c>
      <c r="M174" s="158">
        <f t="shared" si="10"/>
        <v>0</v>
      </c>
      <c r="N174" s="158">
        <v>3.2000000000000003E-4</v>
      </c>
      <c r="O174" s="158">
        <f t="shared" si="11"/>
        <v>0</v>
      </c>
      <c r="P174" s="158">
        <v>0</v>
      </c>
      <c r="Q174" s="158">
        <f t="shared" si="12"/>
        <v>0</v>
      </c>
      <c r="R174" s="158"/>
      <c r="S174" s="158" t="s">
        <v>136</v>
      </c>
      <c r="T174" s="158" t="s">
        <v>136</v>
      </c>
      <c r="U174" s="158">
        <v>7.2459999999999997E-2</v>
      </c>
      <c r="V174" s="158">
        <f t="shared" si="13"/>
        <v>0.57999999999999996</v>
      </c>
      <c r="W174" s="158"/>
      <c r="X174" s="158" t="s">
        <v>137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138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7">
        <v>77</v>
      </c>
      <c r="B175" s="178" t="s">
        <v>493</v>
      </c>
      <c r="C175" s="185" t="s">
        <v>494</v>
      </c>
      <c r="D175" s="179" t="s">
        <v>135</v>
      </c>
      <c r="E175" s="180">
        <v>4</v>
      </c>
      <c r="F175" s="181"/>
      <c r="G175" s="182">
        <f t="shared" si="7"/>
        <v>0</v>
      </c>
      <c r="H175" s="159">
        <v>0</v>
      </c>
      <c r="I175" s="158">
        <f t="shared" si="8"/>
        <v>0</v>
      </c>
      <c r="J175" s="159">
        <v>181</v>
      </c>
      <c r="K175" s="158">
        <f t="shared" si="9"/>
        <v>724</v>
      </c>
      <c r="L175" s="158">
        <v>15</v>
      </c>
      <c r="M175" s="158">
        <f t="shared" si="10"/>
        <v>0</v>
      </c>
      <c r="N175" s="158">
        <v>0</v>
      </c>
      <c r="O175" s="158">
        <f t="shared" si="11"/>
        <v>0</v>
      </c>
      <c r="P175" s="158">
        <v>0</v>
      </c>
      <c r="Q175" s="158">
        <f t="shared" si="12"/>
        <v>0</v>
      </c>
      <c r="R175" s="158"/>
      <c r="S175" s="158" t="s">
        <v>136</v>
      </c>
      <c r="T175" s="158" t="s">
        <v>238</v>
      </c>
      <c r="U175" s="158">
        <v>0.33050000000000002</v>
      </c>
      <c r="V175" s="158">
        <f t="shared" si="13"/>
        <v>1.32</v>
      </c>
      <c r="W175" s="158"/>
      <c r="X175" s="158" t="s">
        <v>137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138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7">
        <v>78</v>
      </c>
      <c r="B176" s="178" t="s">
        <v>495</v>
      </c>
      <c r="C176" s="185" t="s">
        <v>496</v>
      </c>
      <c r="D176" s="179" t="s">
        <v>237</v>
      </c>
      <c r="E176" s="180">
        <v>1</v>
      </c>
      <c r="F176" s="181"/>
      <c r="G176" s="182">
        <f t="shared" si="7"/>
        <v>0</v>
      </c>
      <c r="H176" s="159">
        <v>0</v>
      </c>
      <c r="I176" s="158">
        <f t="shared" si="8"/>
        <v>0</v>
      </c>
      <c r="J176" s="159">
        <v>1500</v>
      </c>
      <c r="K176" s="158">
        <f t="shared" si="9"/>
        <v>1500</v>
      </c>
      <c r="L176" s="158">
        <v>15</v>
      </c>
      <c r="M176" s="158">
        <f t="shared" si="10"/>
        <v>0</v>
      </c>
      <c r="N176" s="158">
        <v>0</v>
      </c>
      <c r="O176" s="158">
        <f t="shared" si="11"/>
        <v>0</v>
      </c>
      <c r="P176" s="158">
        <v>0</v>
      </c>
      <c r="Q176" s="158">
        <f t="shared" si="12"/>
        <v>0</v>
      </c>
      <c r="R176" s="158"/>
      <c r="S176" s="158" t="s">
        <v>192</v>
      </c>
      <c r="T176" s="158" t="s">
        <v>238</v>
      </c>
      <c r="U176" s="158">
        <v>0</v>
      </c>
      <c r="V176" s="158">
        <f t="shared" si="13"/>
        <v>0</v>
      </c>
      <c r="W176" s="158"/>
      <c r="X176" s="158" t="s">
        <v>137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138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7">
        <v>79</v>
      </c>
      <c r="B177" s="178" t="s">
        <v>497</v>
      </c>
      <c r="C177" s="185" t="s">
        <v>498</v>
      </c>
      <c r="D177" s="179" t="s">
        <v>247</v>
      </c>
      <c r="E177" s="180">
        <v>1</v>
      </c>
      <c r="F177" s="181"/>
      <c r="G177" s="182">
        <f t="shared" si="7"/>
        <v>0</v>
      </c>
      <c r="H177" s="159">
        <v>0</v>
      </c>
      <c r="I177" s="158">
        <f t="shared" si="8"/>
        <v>0</v>
      </c>
      <c r="J177" s="159">
        <v>350</v>
      </c>
      <c r="K177" s="158">
        <f t="shared" si="9"/>
        <v>350</v>
      </c>
      <c r="L177" s="158">
        <v>15</v>
      </c>
      <c r="M177" s="158">
        <f t="shared" si="10"/>
        <v>0</v>
      </c>
      <c r="N177" s="158">
        <v>0</v>
      </c>
      <c r="O177" s="158">
        <f t="shared" si="11"/>
        <v>0</v>
      </c>
      <c r="P177" s="158">
        <v>0</v>
      </c>
      <c r="Q177" s="158">
        <f t="shared" si="12"/>
        <v>0</v>
      </c>
      <c r="R177" s="158"/>
      <c r="S177" s="158" t="s">
        <v>192</v>
      </c>
      <c r="T177" s="158" t="s">
        <v>238</v>
      </c>
      <c r="U177" s="158">
        <v>0</v>
      </c>
      <c r="V177" s="158">
        <f t="shared" si="13"/>
        <v>0</v>
      </c>
      <c r="W177" s="158"/>
      <c r="X177" s="158" t="s">
        <v>137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138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7">
        <v>80</v>
      </c>
      <c r="B178" s="178" t="s">
        <v>499</v>
      </c>
      <c r="C178" s="185" t="s">
        <v>500</v>
      </c>
      <c r="D178" s="179" t="s">
        <v>237</v>
      </c>
      <c r="E178" s="180">
        <v>1</v>
      </c>
      <c r="F178" s="181"/>
      <c r="G178" s="182">
        <f t="shared" si="7"/>
        <v>0</v>
      </c>
      <c r="H178" s="159">
        <v>0</v>
      </c>
      <c r="I178" s="158">
        <f t="shared" si="8"/>
        <v>0</v>
      </c>
      <c r="J178" s="159">
        <v>5000</v>
      </c>
      <c r="K178" s="158">
        <f t="shared" si="9"/>
        <v>5000</v>
      </c>
      <c r="L178" s="158">
        <v>15</v>
      </c>
      <c r="M178" s="158">
        <f t="shared" si="10"/>
        <v>0</v>
      </c>
      <c r="N178" s="158">
        <v>0</v>
      </c>
      <c r="O178" s="158">
        <f t="shared" si="11"/>
        <v>0</v>
      </c>
      <c r="P178" s="158">
        <v>0</v>
      </c>
      <c r="Q178" s="158">
        <f t="shared" si="12"/>
        <v>0</v>
      </c>
      <c r="R178" s="158"/>
      <c r="S178" s="158" t="s">
        <v>192</v>
      </c>
      <c r="T178" s="158" t="s">
        <v>238</v>
      </c>
      <c r="U178" s="158">
        <v>0</v>
      </c>
      <c r="V178" s="158">
        <f t="shared" si="13"/>
        <v>0</v>
      </c>
      <c r="W178" s="158"/>
      <c r="X178" s="158" t="s">
        <v>137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138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7">
        <v>81</v>
      </c>
      <c r="B179" s="178" t="s">
        <v>501</v>
      </c>
      <c r="C179" s="185" t="s">
        <v>502</v>
      </c>
      <c r="D179" s="179" t="s">
        <v>0</v>
      </c>
      <c r="E179" s="180">
        <v>5</v>
      </c>
      <c r="F179" s="181"/>
      <c r="G179" s="182">
        <f t="shared" si="7"/>
        <v>0</v>
      </c>
      <c r="H179" s="159">
        <v>0</v>
      </c>
      <c r="I179" s="158">
        <f t="shared" si="8"/>
        <v>0</v>
      </c>
      <c r="J179" s="159">
        <v>105</v>
      </c>
      <c r="K179" s="158">
        <f t="shared" si="9"/>
        <v>525</v>
      </c>
      <c r="L179" s="158">
        <v>15</v>
      </c>
      <c r="M179" s="158">
        <f t="shared" si="10"/>
        <v>0</v>
      </c>
      <c r="N179" s="158">
        <v>0</v>
      </c>
      <c r="O179" s="158">
        <f t="shared" si="11"/>
        <v>0</v>
      </c>
      <c r="P179" s="158">
        <v>0</v>
      </c>
      <c r="Q179" s="158">
        <f t="shared" si="12"/>
        <v>0</v>
      </c>
      <c r="R179" s="158"/>
      <c r="S179" s="158" t="s">
        <v>192</v>
      </c>
      <c r="T179" s="158" t="s">
        <v>238</v>
      </c>
      <c r="U179" s="158">
        <v>0</v>
      </c>
      <c r="V179" s="158">
        <f t="shared" si="13"/>
        <v>0</v>
      </c>
      <c r="W179" s="158"/>
      <c r="X179" s="158" t="s">
        <v>137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503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71">
        <v>82</v>
      </c>
      <c r="B180" s="172" t="s">
        <v>97</v>
      </c>
      <c r="C180" s="186" t="s">
        <v>504</v>
      </c>
      <c r="D180" s="173" t="s">
        <v>247</v>
      </c>
      <c r="E180" s="174">
        <v>3</v>
      </c>
      <c r="F180" s="175"/>
      <c r="G180" s="176">
        <f t="shared" si="7"/>
        <v>0</v>
      </c>
      <c r="H180" s="159">
        <v>0</v>
      </c>
      <c r="I180" s="158">
        <f t="shared" si="8"/>
        <v>0</v>
      </c>
      <c r="J180" s="159">
        <v>450</v>
      </c>
      <c r="K180" s="158">
        <f t="shared" si="9"/>
        <v>1350</v>
      </c>
      <c r="L180" s="158">
        <v>15</v>
      </c>
      <c r="M180" s="158">
        <f t="shared" si="10"/>
        <v>0</v>
      </c>
      <c r="N180" s="158">
        <v>0</v>
      </c>
      <c r="O180" s="158">
        <f t="shared" si="11"/>
        <v>0</v>
      </c>
      <c r="P180" s="158">
        <v>0</v>
      </c>
      <c r="Q180" s="158">
        <f t="shared" si="12"/>
        <v>0</v>
      </c>
      <c r="R180" s="158"/>
      <c r="S180" s="158" t="s">
        <v>192</v>
      </c>
      <c r="T180" s="158" t="s">
        <v>238</v>
      </c>
      <c r="U180" s="158">
        <v>0</v>
      </c>
      <c r="V180" s="158">
        <f t="shared" si="13"/>
        <v>0</v>
      </c>
      <c r="W180" s="158"/>
      <c r="X180" s="158" t="s">
        <v>137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138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87" t="s">
        <v>505</v>
      </c>
      <c r="D181" s="160"/>
      <c r="E181" s="161">
        <v>3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143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7" t="s">
        <v>506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143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87" t="s">
        <v>507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143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2.5" outlineLevel="1" x14ac:dyDescent="0.2">
      <c r="A184" s="177">
        <v>83</v>
      </c>
      <c r="B184" s="178" t="s">
        <v>508</v>
      </c>
      <c r="C184" s="185" t="s">
        <v>509</v>
      </c>
      <c r="D184" s="179" t="s">
        <v>135</v>
      </c>
      <c r="E184" s="180">
        <v>1</v>
      </c>
      <c r="F184" s="181"/>
      <c r="G184" s="182">
        <f t="shared" ref="G184:G192" si="14">ROUND(E184*F184,2)</f>
        <v>0</v>
      </c>
      <c r="H184" s="159">
        <v>152</v>
      </c>
      <c r="I184" s="158">
        <f t="shared" ref="I184:I192" si="15">ROUND(E184*H184,2)</f>
        <v>152</v>
      </c>
      <c r="J184" s="159">
        <v>0</v>
      </c>
      <c r="K184" s="158">
        <f t="shared" ref="K184:K192" si="16">ROUND(E184*J184,2)</f>
        <v>0</v>
      </c>
      <c r="L184" s="158">
        <v>15</v>
      </c>
      <c r="M184" s="158">
        <f t="shared" ref="M184:M192" si="17">G184*(1+L184/100)</f>
        <v>0</v>
      </c>
      <c r="N184" s="158">
        <v>1.0000000000000001E-5</v>
      </c>
      <c r="O184" s="158">
        <f t="shared" ref="O184:O192" si="18">ROUND(E184*N184,2)</f>
        <v>0</v>
      </c>
      <c r="P184" s="158">
        <v>0</v>
      </c>
      <c r="Q184" s="158">
        <f t="shared" ref="Q184:Q192" si="19">ROUND(E184*P184,2)</f>
        <v>0</v>
      </c>
      <c r="R184" s="158" t="s">
        <v>146</v>
      </c>
      <c r="S184" s="158" t="s">
        <v>136</v>
      </c>
      <c r="T184" s="158" t="s">
        <v>238</v>
      </c>
      <c r="U184" s="158">
        <v>0</v>
      </c>
      <c r="V184" s="158">
        <f t="shared" ref="V184:V192" si="20">ROUND(E184*U184,2)</f>
        <v>0</v>
      </c>
      <c r="W184" s="158"/>
      <c r="X184" s="158" t="s">
        <v>147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148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7">
        <v>84</v>
      </c>
      <c r="B185" s="178" t="s">
        <v>617</v>
      </c>
      <c r="C185" s="185" t="s">
        <v>618</v>
      </c>
      <c r="D185" s="179" t="s">
        <v>135</v>
      </c>
      <c r="E185" s="180">
        <v>1</v>
      </c>
      <c r="F185" s="181"/>
      <c r="G185" s="182">
        <f t="shared" si="14"/>
        <v>0</v>
      </c>
      <c r="H185" s="159">
        <v>557</v>
      </c>
      <c r="I185" s="158">
        <f t="shared" si="15"/>
        <v>557</v>
      </c>
      <c r="J185" s="159">
        <v>0</v>
      </c>
      <c r="K185" s="158">
        <f t="shared" si="16"/>
        <v>0</v>
      </c>
      <c r="L185" s="158">
        <v>15</v>
      </c>
      <c r="M185" s="158">
        <f t="shared" si="17"/>
        <v>0</v>
      </c>
      <c r="N185" s="158">
        <v>2.4000000000000001E-4</v>
      </c>
      <c r="O185" s="158">
        <f t="shared" si="18"/>
        <v>0</v>
      </c>
      <c r="P185" s="158">
        <v>0</v>
      </c>
      <c r="Q185" s="158">
        <f t="shared" si="19"/>
        <v>0</v>
      </c>
      <c r="R185" s="158" t="s">
        <v>146</v>
      </c>
      <c r="S185" s="158" t="s">
        <v>136</v>
      </c>
      <c r="T185" s="158" t="s">
        <v>136</v>
      </c>
      <c r="U185" s="158">
        <v>0</v>
      </c>
      <c r="V185" s="158">
        <f t="shared" si="20"/>
        <v>0</v>
      </c>
      <c r="W185" s="158"/>
      <c r="X185" s="158" t="s">
        <v>147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148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7">
        <v>85</v>
      </c>
      <c r="B186" s="178" t="s">
        <v>510</v>
      </c>
      <c r="C186" s="185" t="s">
        <v>511</v>
      </c>
      <c r="D186" s="179" t="s">
        <v>135</v>
      </c>
      <c r="E186" s="180">
        <v>1</v>
      </c>
      <c r="F186" s="181"/>
      <c r="G186" s="182">
        <f t="shared" si="14"/>
        <v>0</v>
      </c>
      <c r="H186" s="159">
        <v>865</v>
      </c>
      <c r="I186" s="158">
        <f t="shared" si="15"/>
        <v>865</v>
      </c>
      <c r="J186" s="159">
        <v>0</v>
      </c>
      <c r="K186" s="158">
        <f t="shared" si="16"/>
        <v>0</v>
      </c>
      <c r="L186" s="158">
        <v>15</v>
      </c>
      <c r="M186" s="158">
        <f t="shared" si="17"/>
        <v>0</v>
      </c>
      <c r="N186" s="158">
        <v>3.8999999999999999E-4</v>
      </c>
      <c r="O186" s="158">
        <f t="shared" si="18"/>
        <v>0</v>
      </c>
      <c r="P186" s="158">
        <v>0</v>
      </c>
      <c r="Q186" s="158">
        <f t="shared" si="19"/>
        <v>0</v>
      </c>
      <c r="R186" s="158" t="s">
        <v>146</v>
      </c>
      <c r="S186" s="158" t="s">
        <v>136</v>
      </c>
      <c r="T186" s="158" t="s">
        <v>238</v>
      </c>
      <c r="U186" s="158">
        <v>0</v>
      </c>
      <c r="V186" s="158">
        <f t="shared" si="20"/>
        <v>0</v>
      </c>
      <c r="W186" s="158"/>
      <c r="X186" s="158" t="s">
        <v>147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148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7">
        <v>86</v>
      </c>
      <c r="B187" s="178" t="s">
        <v>512</v>
      </c>
      <c r="C187" s="185" t="s">
        <v>513</v>
      </c>
      <c r="D187" s="179" t="s">
        <v>135</v>
      </c>
      <c r="E187" s="180">
        <v>1</v>
      </c>
      <c r="F187" s="181"/>
      <c r="G187" s="182">
        <f t="shared" si="14"/>
        <v>0</v>
      </c>
      <c r="H187" s="159">
        <v>54</v>
      </c>
      <c r="I187" s="158">
        <f t="shared" si="15"/>
        <v>54</v>
      </c>
      <c r="J187" s="159">
        <v>0</v>
      </c>
      <c r="K187" s="158">
        <f t="shared" si="16"/>
        <v>0</v>
      </c>
      <c r="L187" s="158">
        <v>15</v>
      </c>
      <c r="M187" s="158">
        <f t="shared" si="17"/>
        <v>0</v>
      </c>
      <c r="N187" s="158">
        <v>1.0000000000000001E-5</v>
      </c>
      <c r="O187" s="158">
        <f t="shared" si="18"/>
        <v>0</v>
      </c>
      <c r="P187" s="158">
        <v>0</v>
      </c>
      <c r="Q187" s="158">
        <f t="shared" si="19"/>
        <v>0</v>
      </c>
      <c r="R187" s="158" t="s">
        <v>146</v>
      </c>
      <c r="S187" s="158" t="s">
        <v>136</v>
      </c>
      <c r="T187" s="158" t="s">
        <v>238</v>
      </c>
      <c r="U187" s="158">
        <v>0</v>
      </c>
      <c r="V187" s="158">
        <f t="shared" si="20"/>
        <v>0</v>
      </c>
      <c r="W187" s="158"/>
      <c r="X187" s="158" t="s">
        <v>147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148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7">
        <v>87</v>
      </c>
      <c r="B188" s="178" t="s">
        <v>514</v>
      </c>
      <c r="C188" s="185" t="s">
        <v>515</v>
      </c>
      <c r="D188" s="179" t="s">
        <v>135</v>
      </c>
      <c r="E188" s="180">
        <v>1</v>
      </c>
      <c r="F188" s="181"/>
      <c r="G188" s="182">
        <f t="shared" si="14"/>
        <v>0</v>
      </c>
      <c r="H188" s="159">
        <v>34</v>
      </c>
      <c r="I188" s="158">
        <f t="shared" si="15"/>
        <v>34</v>
      </c>
      <c r="J188" s="159">
        <v>0</v>
      </c>
      <c r="K188" s="158">
        <f t="shared" si="16"/>
        <v>0</v>
      </c>
      <c r="L188" s="158">
        <v>15</v>
      </c>
      <c r="M188" s="158">
        <f t="shared" si="17"/>
        <v>0</v>
      </c>
      <c r="N188" s="158">
        <v>5.0000000000000002E-5</v>
      </c>
      <c r="O188" s="158">
        <f t="shared" si="18"/>
        <v>0</v>
      </c>
      <c r="P188" s="158">
        <v>0</v>
      </c>
      <c r="Q188" s="158">
        <f t="shared" si="19"/>
        <v>0</v>
      </c>
      <c r="R188" s="158" t="s">
        <v>146</v>
      </c>
      <c r="S188" s="158" t="s">
        <v>136</v>
      </c>
      <c r="T188" s="158" t="s">
        <v>238</v>
      </c>
      <c r="U188" s="158">
        <v>0</v>
      </c>
      <c r="V188" s="158">
        <f t="shared" si="20"/>
        <v>0</v>
      </c>
      <c r="W188" s="158"/>
      <c r="X188" s="158" t="s">
        <v>147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148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77">
        <v>88</v>
      </c>
      <c r="B189" s="178" t="s">
        <v>516</v>
      </c>
      <c r="C189" s="185" t="s">
        <v>517</v>
      </c>
      <c r="D189" s="179" t="s">
        <v>135</v>
      </c>
      <c r="E189" s="180">
        <v>4</v>
      </c>
      <c r="F189" s="181"/>
      <c r="G189" s="182">
        <f t="shared" si="14"/>
        <v>0</v>
      </c>
      <c r="H189" s="159">
        <v>14</v>
      </c>
      <c r="I189" s="158">
        <f t="shared" si="15"/>
        <v>56</v>
      </c>
      <c r="J189" s="159">
        <v>0</v>
      </c>
      <c r="K189" s="158">
        <f t="shared" si="16"/>
        <v>0</v>
      </c>
      <c r="L189" s="158">
        <v>15</v>
      </c>
      <c r="M189" s="158">
        <f t="shared" si="17"/>
        <v>0</v>
      </c>
      <c r="N189" s="158">
        <v>4.0000000000000003E-5</v>
      </c>
      <c r="O189" s="158">
        <f t="shared" si="18"/>
        <v>0</v>
      </c>
      <c r="P189" s="158">
        <v>0</v>
      </c>
      <c r="Q189" s="158">
        <f t="shared" si="19"/>
        <v>0</v>
      </c>
      <c r="R189" s="158" t="s">
        <v>146</v>
      </c>
      <c r="S189" s="158" t="s">
        <v>136</v>
      </c>
      <c r="T189" s="158" t="s">
        <v>238</v>
      </c>
      <c r="U189" s="158">
        <v>0</v>
      </c>
      <c r="V189" s="158">
        <f t="shared" si="20"/>
        <v>0</v>
      </c>
      <c r="W189" s="158"/>
      <c r="X189" s="158" t="s">
        <v>147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148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7">
        <v>89</v>
      </c>
      <c r="B190" s="178" t="s">
        <v>518</v>
      </c>
      <c r="C190" s="185" t="s">
        <v>519</v>
      </c>
      <c r="D190" s="179" t="s">
        <v>135</v>
      </c>
      <c r="E190" s="180">
        <v>3</v>
      </c>
      <c r="F190" s="181"/>
      <c r="G190" s="182">
        <f t="shared" si="14"/>
        <v>0</v>
      </c>
      <c r="H190" s="159">
        <v>550</v>
      </c>
      <c r="I190" s="158">
        <f t="shared" si="15"/>
        <v>1650</v>
      </c>
      <c r="J190" s="159">
        <v>0</v>
      </c>
      <c r="K190" s="158">
        <f t="shared" si="16"/>
        <v>0</v>
      </c>
      <c r="L190" s="158">
        <v>15</v>
      </c>
      <c r="M190" s="158">
        <f t="shared" si="17"/>
        <v>0</v>
      </c>
      <c r="N190" s="158">
        <v>4.0000000000000001E-3</v>
      </c>
      <c r="O190" s="158">
        <f t="shared" si="18"/>
        <v>0.01</v>
      </c>
      <c r="P190" s="158">
        <v>0</v>
      </c>
      <c r="Q190" s="158">
        <f t="shared" si="19"/>
        <v>0</v>
      </c>
      <c r="R190" s="158" t="s">
        <v>146</v>
      </c>
      <c r="S190" s="158" t="s">
        <v>136</v>
      </c>
      <c r="T190" s="158" t="s">
        <v>238</v>
      </c>
      <c r="U190" s="158">
        <v>0</v>
      </c>
      <c r="V190" s="158">
        <f t="shared" si="20"/>
        <v>0</v>
      </c>
      <c r="W190" s="158"/>
      <c r="X190" s="158" t="s">
        <v>147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148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77">
        <v>90</v>
      </c>
      <c r="B191" s="178" t="s">
        <v>520</v>
      </c>
      <c r="C191" s="185" t="s">
        <v>521</v>
      </c>
      <c r="D191" s="179" t="s">
        <v>135</v>
      </c>
      <c r="E191" s="180">
        <v>2</v>
      </c>
      <c r="F191" s="181"/>
      <c r="G191" s="182">
        <f t="shared" si="14"/>
        <v>0</v>
      </c>
      <c r="H191" s="159">
        <v>1210</v>
      </c>
      <c r="I191" s="158">
        <f t="shared" si="15"/>
        <v>2420</v>
      </c>
      <c r="J191" s="159">
        <v>0</v>
      </c>
      <c r="K191" s="158">
        <f t="shared" si="16"/>
        <v>0</v>
      </c>
      <c r="L191" s="158">
        <v>15</v>
      </c>
      <c r="M191" s="158">
        <f t="shared" si="17"/>
        <v>0</v>
      </c>
      <c r="N191" s="158">
        <v>4.0000000000000001E-3</v>
      </c>
      <c r="O191" s="158">
        <f t="shared" si="18"/>
        <v>0.01</v>
      </c>
      <c r="P191" s="158">
        <v>0</v>
      </c>
      <c r="Q191" s="158">
        <f t="shared" si="19"/>
        <v>0</v>
      </c>
      <c r="R191" s="158"/>
      <c r="S191" s="158" t="s">
        <v>192</v>
      </c>
      <c r="T191" s="158" t="s">
        <v>238</v>
      </c>
      <c r="U191" s="158">
        <v>0</v>
      </c>
      <c r="V191" s="158">
        <f t="shared" si="20"/>
        <v>0</v>
      </c>
      <c r="W191" s="158"/>
      <c r="X191" s="158" t="s">
        <v>147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148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7">
        <v>91</v>
      </c>
      <c r="B192" s="178" t="s">
        <v>524</v>
      </c>
      <c r="C192" s="185" t="s">
        <v>525</v>
      </c>
      <c r="D192" s="179" t="s">
        <v>526</v>
      </c>
      <c r="E192" s="180">
        <v>5</v>
      </c>
      <c r="F192" s="181"/>
      <c r="G192" s="182">
        <f t="shared" si="14"/>
        <v>0</v>
      </c>
      <c r="H192" s="159">
        <v>12</v>
      </c>
      <c r="I192" s="158">
        <f t="shared" si="15"/>
        <v>60</v>
      </c>
      <c r="J192" s="159">
        <v>0</v>
      </c>
      <c r="K192" s="158">
        <f t="shared" si="16"/>
        <v>0</v>
      </c>
      <c r="L192" s="158">
        <v>15</v>
      </c>
      <c r="M192" s="158">
        <f t="shared" si="17"/>
        <v>0</v>
      </c>
      <c r="N192" s="158">
        <v>1</v>
      </c>
      <c r="O192" s="158">
        <f t="shared" si="18"/>
        <v>5</v>
      </c>
      <c r="P192" s="158">
        <v>0</v>
      </c>
      <c r="Q192" s="158">
        <f t="shared" si="19"/>
        <v>0</v>
      </c>
      <c r="R192" s="158" t="s">
        <v>146</v>
      </c>
      <c r="S192" s="158" t="s">
        <v>136</v>
      </c>
      <c r="T192" s="158" t="s">
        <v>238</v>
      </c>
      <c r="U192" s="158">
        <v>0</v>
      </c>
      <c r="V192" s="158">
        <f t="shared" si="20"/>
        <v>0</v>
      </c>
      <c r="W192" s="158"/>
      <c r="X192" s="158" t="s">
        <v>147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148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x14ac:dyDescent="0.2">
      <c r="A193" s="165" t="s">
        <v>131</v>
      </c>
      <c r="B193" s="166" t="s">
        <v>101</v>
      </c>
      <c r="C193" s="184" t="s">
        <v>102</v>
      </c>
      <c r="D193" s="167"/>
      <c r="E193" s="168"/>
      <c r="F193" s="169"/>
      <c r="G193" s="170">
        <f>SUMIF(AG194:AG202,"&lt;&gt;NOR",G194:G202)</f>
        <v>0</v>
      </c>
      <c r="H193" s="164"/>
      <c r="I193" s="164">
        <f>SUM(I194:I202)</f>
        <v>0</v>
      </c>
      <c r="J193" s="164"/>
      <c r="K193" s="164">
        <f>SUM(K194:K202)</f>
        <v>1719.3</v>
      </c>
      <c r="L193" s="164"/>
      <c r="M193" s="164">
        <f>SUM(M194:M202)</f>
        <v>0</v>
      </c>
      <c r="N193" s="164"/>
      <c r="O193" s="164">
        <f>SUM(O194:O202)</f>
        <v>0</v>
      </c>
      <c r="P193" s="164"/>
      <c r="Q193" s="164">
        <f>SUM(Q194:Q202)</f>
        <v>0</v>
      </c>
      <c r="R193" s="164"/>
      <c r="S193" s="164"/>
      <c r="T193" s="164"/>
      <c r="U193" s="164"/>
      <c r="V193" s="164">
        <f>SUM(V194:V202)</f>
        <v>3.28</v>
      </c>
      <c r="W193" s="164"/>
      <c r="X193" s="164"/>
      <c r="AG193" t="s">
        <v>132</v>
      </c>
    </row>
    <row r="194" spans="1:60" outlineLevel="1" x14ac:dyDescent="0.2">
      <c r="A194" s="177">
        <v>92</v>
      </c>
      <c r="B194" s="178" t="s">
        <v>535</v>
      </c>
      <c r="C194" s="185" t="s">
        <v>536</v>
      </c>
      <c r="D194" s="179" t="s">
        <v>537</v>
      </c>
      <c r="E194" s="180">
        <v>1</v>
      </c>
      <c r="F194" s="181"/>
      <c r="G194" s="182">
        <f t="shared" ref="G194:G202" si="21">ROUND(E194*F194,2)</f>
        <v>0</v>
      </c>
      <c r="H194" s="159">
        <v>0</v>
      </c>
      <c r="I194" s="158">
        <f t="shared" ref="I194:I202" si="22">ROUND(E194*H194,2)</f>
        <v>0</v>
      </c>
      <c r="J194" s="159">
        <v>100</v>
      </c>
      <c r="K194" s="158">
        <f t="shared" ref="K194:K202" si="23">ROUND(E194*J194,2)</f>
        <v>100</v>
      </c>
      <c r="L194" s="158">
        <v>15</v>
      </c>
      <c r="M194" s="158">
        <f t="shared" ref="M194:M202" si="24">G194*(1+L194/100)</f>
        <v>0</v>
      </c>
      <c r="N194" s="158">
        <v>0</v>
      </c>
      <c r="O194" s="158">
        <f t="shared" ref="O194:O202" si="25">ROUND(E194*N194,2)</f>
        <v>0</v>
      </c>
      <c r="P194" s="158">
        <v>0</v>
      </c>
      <c r="Q194" s="158">
        <f t="shared" ref="Q194:Q202" si="26">ROUND(E194*P194,2)</f>
        <v>0</v>
      </c>
      <c r="R194" s="158"/>
      <c r="S194" s="158" t="s">
        <v>136</v>
      </c>
      <c r="T194" s="158" t="s">
        <v>238</v>
      </c>
      <c r="U194" s="158">
        <v>0</v>
      </c>
      <c r="V194" s="158">
        <f t="shared" ref="V194:V202" si="27">ROUND(E194*U194,2)</f>
        <v>0</v>
      </c>
      <c r="W194" s="158"/>
      <c r="X194" s="158" t="s">
        <v>137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138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7">
        <v>93</v>
      </c>
      <c r="B195" s="178" t="s">
        <v>538</v>
      </c>
      <c r="C195" s="185" t="s">
        <v>539</v>
      </c>
      <c r="D195" s="179" t="s">
        <v>223</v>
      </c>
      <c r="E195" s="180">
        <v>0.61577000000000004</v>
      </c>
      <c r="F195" s="181"/>
      <c r="G195" s="182">
        <f t="shared" si="21"/>
        <v>0</v>
      </c>
      <c r="H195" s="159">
        <v>0</v>
      </c>
      <c r="I195" s="158">
        <f t="shared" si="22"/>
        <v>0</v>
      </c>
      <c r="J195" s="159">
        <v>168.5</v>
      </c>
      <c r="K195" s="158">
        <f t="shared" si="23"/>
        <v>103.76</v>
      </c>
      <c r="L195" s="158">
        <v>15</v>
      </c>
      <c r="M195" s="158">
        <f t="shared" si="24"/>
        <v>0</v>
      </c>
      <c r="N195" s="158">
        <v>0</v>
      </c>
      <c r="O195" s="158">
        <f t="shared" si="25"/>
        <v>0</v>
      </c>
      <c r="P195" s="158">
        <v>0</v>
      </c>
      <c r="Q195" s="158">
        <f t="shared" si="26"/>
        <v>0</v>
      </c>
      <c r="R195" s="158"/>
      <c r="S195" s="158" t="s">
        <v>136</v>
      </c>
      <c r="T195" s="158" t="s">
        <v>136</v>
      </c>
      <c r="U195" s="158">
        <v>0.27700000000000002</v>
      </c>
      <c r="V195" s="158">
        <f t="shared" si="27"/>
        <v>0.17</v>
      </c>
      <c r="W195" s="158"/>
      <c r="X195" s="158" t="s">
        <v>540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541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7">
        <v>94</v>
      </c>
      <c r="B196" s="178" t="s">
        <v>656</v>
      </c>
      <c r="C196" s="185" t="s">
        <v>657</v>
      </c>
      <c r="D196" s="179" t="s">
        <v>223</v>
      </c>
      <c r="E196" s="180">
        <v>1.2315400000000001</v>
      </c>
      <c r="F196" s="181"/>
      <c r="G196" s="182">
        <f t="shared" si="21"/>
        <v>0</v>
      </c>
      <c r="H196" s="159">
        <v>0</v>
      </c>
      <c r="I196" s="158">
        <f t="shared" si="22"/>
        <v>0</v>
      </c>
      <c r="J196" s="159">
        <v>229.5</v>
      </c>
      <c r="K196" s="158">
        <f t="shared" si="23"/>
        <v>282.64</v>
      </c>
      <c r="L196" s="158">
        <v>15</v>
      </c>
      <c r="M196" s="158">
        <f t="shared" si="24"/>
        <v>0</v>
      </c>
      <c r="N196" s="158">
        <v>0</v>
      </c>
      <c r="O196" s="158">
        <f t="shared" si="25"/>
        <v>0</v>
      </c>
      <c r="P196" s="158">
        <v>0</v>
      </c>
      <c r="Q196" s="158">
        <f t="shared" si="26"/>
        <v>0</v>
      </c>
      <c r="R196" s="158"/>
      <c r="S196" s="158" t="s">
        <v>136</v>
      </c>
      <c r="T196" s="158" t="s">
        <v>136</v>
      </c>
      <c r="U196" s="158">
        <v>0.65300000000000002</v>
      </c>
      <c r="V196" s="158">
        <f t="shared" si="27"/>
        <v>0.8</v>
      </c>
      <c r="W196" s="158"/>
      <c r="X196" s="158" t="s">
        <v>540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541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77">
        <v>95</v>
      </c>
      <c r="B197" s="178" t="s">
        <v>619</v>
      </c>
      <c r="C197" s="185" t="s">
        <v>620</v>
      </c>
      <c r="D197" s="179" t="s">
        <v>223</v>
      </c>
      <c r="E197" s="180">
        <v>0.61577000000000004</v>
      </c>
      <c r="F197" s="181"/>
      <c r="G197" s="182">
        <f t="shared" si="21"/>
        <v>0</v>
      </c>
      <c r="H197" s="159">
        <v>0</v>
      </c>
      <c r="I197" s="158">
        <f t="shared" si="22"/>
        <v>0</v>
      </c>
      <c r="J197" s="159">
        <v>706</v>
      </c>
      <c r="K197" s="158">
        <f t="shared" si="23"/>
        <v>434.73</v>
      </c>
      <c r="L197" s="158">
        <v>15</v>
      </c>
      <c r="M197" s="158">
        <f t="shared" si="24"/>
        <v>0</v>
      </c>
      <c r="N197" s="158">
        <v>0</v>
      </c>
      <c r="O197" s="158">
        <f t="shared" si="25"/>
        <v>0</v>
      </c>
      <c r="P197" s="158">
        <v>0</v>
      </c>
      <c r="Q197" s="158">
        <f t="shared" si="26"/>
        <v>0</v>
      </c>
      <c r="R197" s="158"/>
      <c r="S197" s="158" t="s">
        <v>136</v>
      </c>
      <c r="T197" s="158" t="s">
        <v>136</v>
      </c>
      <c r="U197" s="158">
        <v>2.0089999999999999</v>
      </c>
      <c r="V197" s="158">
        <f t="shared" si="27"/>
        <v>1.24</v>
      </c>
      <c r="W197" s="158"/>
      <c r="X197" s="158" t="s">
        <v>540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541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7">
        <v>96</v>
      </c>
      <c r="B198" s="178" t="s">
        <v>542</v>
      </c>
      <c r="C198" s="185" t="s">
        <v>543</v>
      </c>
      <c r="D198" s="179" t="s">
        <v>223</v>
      </c>
      <c r="E198" s="180">
        <v>0.61577000000000004</v>
      </c>
      <c r="F198" s="181"/>
      <c r="G198" s="182">
        <f t="shared" si="21"/>
        <v>0</v>
      </c>
      <c r="H198" s="159">
        <v>0</v>
      </c>
      <c r="I198" s="158">
        <f t="shared" si="22"/>
        <v>0</v>
      </c>
      <c r="J198" s="159">
        <v>234.5</v>
      </c>
      <c r="K198" s="158">
        <f t="shared" si="23"/>
        <v>144.4</v>
      </c>
      <c r="L198" s="158">
        <v>15</v>
      </c>
      <c r="M198" s="158">
        <f t="shared" si="24"/>
        <v>0</v>
      </c>
      <c r="N198" s="158">
        <v>0</v>
      </c>
      <c r="O198" s="158">
        <f t="shared" si="25"/>
        <v>0</v>
      </c>
      <c r="P198" s="158">
        <v>0</v>
      </c>
      <c r="Q198" s="158">
        <f t="shared" si="26"/>
        <v>0</v>
      </c>
      <c r="R198" s="158"/>
      <c r="S198" s="158" t="s">
        <v>136</v>
      </c>
      <c r="T198" s="158" t="s">
        <v>136</v>
      </c>
      <c r="U198" s="158">
        <v>0.49</v>
      </c>
      <c r="V198" s="158">
        <f t="shared" si="27"/>
        <v>0.3</v>
      </c>
      <c r="W198" s="158"/>
      <c r="X198" s="158" t="s">
        <v>540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541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7">
        <v>97</v>
      </c>
      <c r="B199" s="178" t="s">
        <v>544</v>
      </c>
      <c r="C199" s="185" t="s">
        <v>545</v>
      </c>
      <c r="D199" s="179" t="s">
        <v>223</v>
      </c>
      <c r="E199" s="180">
        <v>12.315440000000001</v>
      </c>
      <c r="F199" s="181"/>
      <c r="G199" s="182">
        <f t="shared" si="21"/>
        <v>0</v>
      </c>
      <c r="H199" s="159">
        <v>0</v>
      </c>
      <c r="I199" s="158">
        <f t="shared" si="22"/>
        <v>0</v>
      </c>
      <c r="J199" s="159">
        <v>16</v>
      </c>
      <c r="K199" s="158">
        <f t="shared" si="23"/>
        <v>197.05</v>
      </c>
      <c r="L199" s="158">
        <v>15</v>
      </c>
      <c r="M199" s="158">
        <f t="shared" si="24"/>
        <v>0</v>
      </c>
      <c r="N199" s="158">
        <v>0</v>
      </c>
      <c r="O199" s="158">
        <f t="shared" si="25"/>
        <v>0</v>
      </c>
      <c r="P199" s="158">
        <v>0</v>
      </c>
      <c r="Q199" s="158">
        <f t="shared" si="26"/>
        <v>0</v>
      </c>
      <c r="R199" s="158"/>
      <c r="S199" s="158" t="s">
        <v>136</v>
      </c>
      <c r="T199" s="158" t="s">
        <v>136</v>
      </c>
      <c r="U199" s="158">
        <v>0</v>
      </c>
      <c r="V199" s="158">
        <f t="shared" si="27"/>
        <v>0</v>
      </c>
      <c r="W199" s="158"/>
      <c r="X199" s="158" t="s">
        <v>540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541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7">
        <v>98</v>
      </c>
      <c r="B200" s="178" t="s">
        <v>546</v>
      </c>
      <c r="C200" s="185" t="s">
        <v>547</v>
      </c>
      <c r="D200" s="179" t="s">
        <v>223</v>
      </c>
      <c r="E200" s="180">
        <v>0.61577000000000004</v>
      </c>
      <c r="F200" s="181"/>
      <c r="G200" s="182">
        <f t="shared" si="21"/>
        <v>0</v>
      </c>
      <c r="H200" s="159">
        <v>0</v>
      </c>
      <c r="I200" s="158">
        <f t="shared" si="22"/>
        <v>0</v>
      </c>
      <c r="J200" s="159">
        <v>331</v>
      </c>
      <c r="K200" s="158">
        <f t="shared" si="23"/>
        <v>203.82</v>
      </c>
      <c r="L200" s="158">
        <v>15</v>
      </c>
      <c r="M200" s="158">
        <f t="shared" si="24"/>
        <v>0</v>
      </c>
      <c r="N200" s="158">
        <v>0</v>
      </c>
      <c r="O200" s="158">
        <f t="shared" si="25"/>
        <v>0</v>
      </c>
      <c r="P200" s="158">
        <v>0</v>
      </c>
      <c r="Q200" s="158">
        <f t="shared" si="26"/>
        <v>0</v>
      </c>
      <c r="R200" s="158"/>
      <c r="S200" s="158" t="s">
        <v>136</v>
      </c>
      <c r="T200" s="158" t="s">
        <v>136</v>
      </c>
      <c r="U200" s="158">
        <v>0.94199999999999995</v>
      </c>
      <c r="V200" s="158">
        <f t="shared" si="27"/>
        <v>0.57999999999999996</v>
      </c>
      <c r="W200" s="158"/>
      <c r="X200" s="158" t="s">
        <v>540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541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7">
        <v>99</v>
      </c>
      <c r="B201" s="178" t="s">
        <v>548</v>
      </c>
      <c r="C201" s="185" t="s">
        <v>549</v>
      </c>
      <c r="D201" s="179" t="s">
        <v>223</v>
      </c>
      <c r="E201" s="180">
        <v>1.8473200000000001</v>
      </c>
      <c r="F201" s="181"/>
      <c r="G201" s="182">
        <f t="shared" si="21"/>
        <v>0</v>
      </c>
      <c r="H201" s="159">
        <v>0</v>
      </c>
      <c r="I201" s="158">
        <f t="shared" si="22"/>
        <v>0</v>
      </c>
      <c r="J201" s="159">
        <v>36.9</v>
      </c>
      <c r="K201" s="158">
        <f t="shared" si="23"/>
        <v>68.17</v>
      </c>
      <c r="L201" s="158">
        <v>15</v>
      </c>
      <c r="M201" s="158">
        <f t="shared" si="24"/>
        <v>0</v>
      </c>
      <c r="N201" s="158">
        <v>0</v>
      </c>
      <c r="O201" s="158">
        <f t="shared" si="25"/>
        <v>0</v>
      </c>
      <c r="P201" s="158">
        <v>0</v>
      </c>
      <c r="Q201" s="158">
        <f t="shared" si="26"/>
        <v>0</v>
      </c>
      <c r="R201" s="158"/>
      <c r="S201" s="158" t="s">
        <v>136</v>
      </c>
      <c r="T201" s="158" t="s">
        <v>136</v>
      </c>
      <c r="U201" s="158">
        <v>0.105</v>
      </c>
      <c r="V201" s="158">
        <f t="shared" si="27"/>
        <v>0.19</v>
      </c>
      <c r="W201" s="158"/>
      <c r="X201" s="158" t="s">
        <v>540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541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1">
        <v>100</v>
      </c>
      <c r="B202" s="172" t="s">
        <v>550</v>
      </c>
      <c r="C202" s="186" t="s">
        <v>551</v>
      </c>
      <c r="D202" s="173" t="s">
        <v>223</v>
      </c>
      <c r="E202" s="174">
        <v>0.61577000000000004</v>
      </c>
      <c r="F202" s="175"/>
      <c r="G202" s="176">
        <f t="shared" si="21"/>
        <v>0</v>
      </c>
      <c r="H202" s="159">
        <v>0</v>
      </c>
      <c r="I202" s="158">
        <f t="shared" si="22"/>
        <v>0</v>
      </c>
      <c r="J202" s="159">
        <v>300</v>
      </c>
      <c r="K202" s="158">
        <f t="shared" si="23"/>
        <v>184.73</v>
      </c>
      <c r="L202" s="158">
        <v>15</v>
      </c>
      <c r="M202" s="158">
        <f t="shared" si="24"/>
        <v>0</v>
      </c>
      <c r="N202" s="158">
        <v>0</v>
      </c>
      <c r="O202" s="158">
        <f t="shared" si="25"/>
        <v>0</v>
      </c>
      <c r="P202" s="158">
        <v>0</v>
      </c>
      <c r="Q202" s="158">
        <f t="shared" si="26"/>
        <v>0</v>
      </c>
      <c r="R202" s="158"/>
      <c r="S202" s="158" t="s">
        <v>552</v>
      </c>
      <c r="T202" s="158" t="s">
        <v>552</v>
      </c>
      <c r="U202" s="158">
        <v>0</v>
      </c>
      <c r="V202" s="158">
        <f t="shared" si="27"/>
        <v>0</v>
      </c>
      <c r="W202" s="158"/>
      <c r="X202" s="158" t="s">
        <v>540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541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x14ac:dyDescent="0.2">
      <c r="A203" s="3"/>
      <c r="B203" s="4"/>
      <c r="C203" s="190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AE203">
        <v>15</v>
      </c>
      <c r="AF203">
        <v>21</v>
      </c>
      <c r="AG203" t="s">
        <v>118</v>
      </c>
    </row>
    <row r="204" spans="1:60" x14ac:dyDescent="0.2">
      <c r="A204" s="152"/>
      <c r="B204" s="153" t="s">
        <v>31</v>
      </c>
      <c r="C204" s="191"/>
      <c r="D204" s="154"/>
      <c r="E204" s="155"/>
      <c r="F204" s="155"/>
      <c r="G204" s="183">
        <f>G8+G11+G32+G39+G55+G57+G69+G75+G103+G109+G131+G147+G155+G167+G193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AE204">
        <f>SUMIF(L7:L202,AE203,G7:G202)</f>
        <v>0</v>
      </c>
      <c r="AF204">
        <f>SUMIF(L7:L202,AF203,G7:G202)</f>
        <v>0</v>
      </c>
      <c r="AG204" t="s">
        <v>553</v>
      </c>
    </row>
    <row r="205" spans="1:60" x14ac:dyDescent="0.2">
      <c r="A205" s="3"/>
      <c r="B205" s="4"/>
      <c r="C205" s="190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60" x14ac:dyDescent="0.2">
      <c r="A206" s="3"/>
      <c r="B206" s="4"/>
      <c r="C206" s="190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60" x14ac:dyDescent="0.2">
      <c r="A207" s="257" t="s">
        <v>554</v>
      </c>
      <c r="B207" s="257"/>
      <c r="C207" s="258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60" x14ac:dyDescent="0.2">
      <c r="A208" s="259"/>
      <c r="B208" s="260"/>
      <c r="C208" s="261"/>
      <c r="D208" s="260"/>
      <c r="E208" s="260"/>
      <c r="F208" s="260"/>
      <c r="G208" s="26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AG208" t="s">
        <v>555</v>
      </c>
    </row>
    <row r="209" spans="1:33" x14ac:dyDescent="0.2">
      <c r="A209" s="263"/>
      <c r="B209" s="264"/>
      <c r="C209" s="265"/>
      <c r="D209" s="264"/>
      <c r="E209" s="264"/>
      <c r="F209" s="264"/>
      <c r="G209" s="26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33" x14ac:dyDescent="0.2">
      <c r="A210" s="263"/>
      <c r="B210" s="264"/>
      <c r="C210" s="265"/>
      <c r="D210" s="264"/>
      <c r="E210" s="264"/>
      <c r="F210" s="264"/>
      <c r="G210" s="26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33" x14ac:dyDescent="0.2">
      <c r="A211" s="263"/>
      <c r="B211" s="264"/>
      <c r="C211" s="265"/>
      <c r="D211" s="264"/>
      <c r="E211" s="264"/>
      <c r="F211" s="264"/>
      <c r="G211" s="26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33" x14ac:dyDescent="0.2">
      <c r="A212" s="267"/>
      <c r="B212" s="268"/>
      <c r="C212" s="269"/>
      <c r="D212" s="268"/>
      <c r="E212" s="268"/>
      <c r="F212" s="268"/>
      <c r="G212" s="27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33" x14ac:dyDescent="0.2">
      <c r="A213" s="3"/>
      <c r="B213" s="4"/>
      <c r="C213" s="190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33" x14ac:dyDescent="0.2">
      <c r="C214" s="192"/>
      <c r="D214" s="10"/>
      <c r="AG214" t="s">
        <v>556</v>
      </c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08:G212"/>
    <mergeCell ref="A1:G1"/>
    <mergeCell ref="C2:G2"/>
    <mergeCell ref="C3:G3"/>
    <mergeCell ref="C4:G4"/>
    <mergeCell ref="A207:C20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4" sqref="AA14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106</v>
      </c>
    </row>
    <row r="2" spans="1:60" ht="25.15" customHeight="1" x14ac:dyDescent="0.2">
      <c r="A2" s="141" t="s">
        <v>8</v>
      </c>
      <c r="B2" s="49"/>
      <c r="C2" s="251" t="s">
        <v>677</v>
      </c>
      <c r="D2" s="252"/>
      <c r="E2" s="252"/>
      <c r="F2" s="252"/>
      <c r="G2" s="253"/>
      <c r="AG2" t="s">
        <v>107</v>
      </c>
    </row>
    <row r="3" spans="1:60" ht="25.15" customHeight="1" x14ac:dyDescent="0.2">
      <c r="A3" s="141" t="s">
        <v>9</v>
      </c>
      <c r="B3" s="49"/>
      <c r="C3" s="251" t="s">
        <v>45</v>
      </c>
      <c r="D3" s="252"/>
      <c r="E3" s="252"/>
      <c r="F3" s="252"/>
      <c r="G3" s="253"/>
      <c r="AC3" s="123" t="s">
        <v>107</v>
      </c>
      <c r="AG3" t="s">
        <v>108</v>
      </c>
    </row>
    <row r="4" spans="1:60" ht="25.15" customHeight="1" x14ac:dyDescent="0.2">
      <c r="A4" s="142" t="s">
        <v>10</v>
      </c>
      <c r="B4" s="143"/>
      <c r="C4" s="254" t="s">
        <v>50</v>
      </c>
      <c r="D4" s="255"/>
      <c r="E4" s="255"/>
      <c r="F4" s="255"/>
      <c r="G4" s="256"/>
      <c r="AG4" t="s">
        <v>109</v>
      </c>
    </row>
    <row r="5" spans="1:60" x14ac:dyDescent="0.2">
      <c r="D5" s="10"/>
    </row>
    <row r="6" spans="1:60" ht="38.25" x14ac:dyDescent="0.2">
      <c r="A6" s="145" t="s">
        <v>110</v>
      </c>
      <c r="B6" s="147" t="s">
        <v>111</v>
      </c>
      <c r="C6" s="147" t="s">
        <v>112</v>
      </c>
      <c r="D6" s="146" t="s">
        <v>113</v>
      </c>
      <c r="E6" s="145" t="s">
        <v>114</v>
      </c>
      <c r="F6" s="144" t="s">
        <v>115</v>
      </c>
      <c r="G6" s="145" t="s">
        <v>31</v>
      </c>
      <c r="H6" s="148" t="s">
        <v>32</v>
      </c>
      <c r="I6" s="148" t="s">
        <v>116</v>
      </c>
      <c r="J6" s="148" t="s">
        <v>33</v>
      </c>
      <c r="K6" s="148" t="s">
        <v>117</v>
      </c>
      <c r="L6" s="148" t="s">
        <v>118</v>
      </c>
      <c r="M6" s="148" t="s">
        <v>119</v>
      </c>
      <c r="N6" s="148" t="s">
        <v>120</v>
      </c>
      <c r="O6" s="148" t="s">
        <v>121</v>
      </c>
      <c r="P6" s="148" t="s">
        <v>122</v>
      </c>
      <c r="Q6" s="148" t="s">
        <v>123</v>
      </c>
      <c r="R6" s="148" t="s">
        <v>124</v>
      </c>
      <c r="S6" s="148" t="s">
        <v>125</v>
      </c>
      <c r="T6" s="148" t="s">
        <v>126</v>
      </c>
      <c r="U6" s="148" t="s">
        <v>127</v>
      </c>
      <c r="V6" s="148" t="s">
        <v>128</v>
      </c>
      <c r="W6" s="148" t="s">
        <v>129</v>
      </c>
      <c r="X6" s="148" t="s">
        <v>130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5" t="s">
        <v>131</v>
      </c>
      <c r="B8" s="166" t="s">
        <v>104</v>
      </c>
      <c r="C8" s="184" t="s">
        <v>30</v>
      </c>
      <c r="D8" s="167"/>
      <c r="E8" s="168"/>
      <c r="F8" s="169"/>
      <c r="G8" s="170">
        <f>SUMIF(AG9:AG16,"&lt;&gt;NOR",G9:G16)</f>
        <v>0</v>
      </c>
      <c r="H8" s="164"/>
      <c r="I8" s="164">
        <f>SUM(I9:I16)</f>
        <v>0</v>
      </c>
      <c r="J8" s="164"/>
      <c r="K8" s="164">
        <f>SUM(K9:K16)</f>
        <v>15700</v>
      </c>
      <c r="L8" s="164"/>
      <c r="M8" s="164">
        <f>SUM(M9:M16)</f>
        <v>0</v>
      </c>
      <c r="N8" s="164"/>
      <c r="O8" s="164">
        <f>SUM(O9:O16)</f>
        <v>0</v>
      </c>
      <c r="P8" s="164"/>
      <c r="Q8" s="164">
        <f>SUM(Q9:Q16)</f>
        <v>0</v>
      </c>
      <c r="R8" s="164"/>
      <c r="S8" s="164"/>
      <c r="T8" s="164"/>
      <c r="U8" s="164"/>
      <c r="V8" s="164">
        <f>SUM(V9:V16)</f>
        <v>0</v>
      </c>
      <c r="W8" s="164"/>
      <c r="X8" s="164"/>
      <c r="AG8" t="s">
        <v>132</v>
      </c>
    </row>
    <row r="9" spans="1:60" outlineLevel="1" x14ac:dyDescent="0.2">
      <c r="A9" s="177">
        <v>1</v>
      </c>
      <c r="B9" s="178" t="s">
        <v>658</v>
      </c>
      <c r="C9" s="185" t="s">
        <v>659</v>
      </c>
      <c r="D9" s="179" t="s">
        <v>660</v>
      </c>
      <c r="E9" s="180">
        <v>1</v>
      </c>
      <c r="F9" s="181"/>
      <c r="G9" s="182">
        <f t="shared" ref="G9:G16" si="0">ROUND(E9*F9,2)</f>
        <v>0</v>
      </c>
      <c r="H9" s="159">
        <v>0</v>
      </c>
      <c r="I9" s="158">
        <f t="shared" ref="I9:I16" si="1">ROUND(E9*H9,2)</f>
        <v>0</v>
      </c>
      <c r="J9" s="159">
        <v>2000</v>
      </c>
      <c r="K9" s="158">
        <f t="shared" ref="K9:K16" si="2">ROUND(E9*J9,2)</f>
        <v>2000</v>
      </c>
      <c r="L9" s="158">
        <v>15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192</v>
      </c>
      <c r="T9" s="158" t="s">
        <v>238</v>
      </c>
      <c r="U9" s="158">
        <v>0</v>
      </c>
      <c r="V9" s="158">
        <f t="shared" ref="V9:V16" si="6">ROUND(E9*U9,2)</f>
        <v>0</v>
      </c>
      <c r="W9" s="158"/>
      <c r="X9" s="158" t="s">
        <v>661</v>
      </c>
      <c r="Y9" s="149"/>
      <c r="Z9" s="149"/>
      <c r="AA9" s="149"/>
      <c r="AB9" s="149"/>
      <c r="AC9" s="149"/>
      <c r="AD9" s="149"/>
      <c r="AE9" s="149"/>
      <c r="AF9" s="149"/>
      <c r="AG9" s="149" t="s">
        <v>662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663</v>
      </c>
      <c r="C10" s="185" t="s">
        <v>664</v>
      </c>
      <c r="D10" s="179" t="s">
        <v>660</v>
      </c>
      <c r="E10" s="180">
        <v>1</v>
      </c>
      <c r="F10" s="181"/>
      <c r="G10" s="182">
        <f t="shared" si="0"/>
        <v>0</v>
      </c>
      <c r="H10" s="159">
        <v>0</v>
      </c>
      <c r="I10" s="158">
        <f t="shared" si="1"/>
        <v>0</v>
      </c>
      <c r="J10" s="159">
        <v>2000</v>
      </c>
      <c r="K10" s="158">
        <f t="shared" si="2"/>
        <v>2000</v>
      </c>
      <c r="L10" s="158">
        <v>15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192</v>
      </c>
      <c r="T10" s="158" t="s">
        <v>238</v>
      </c>
      <c r="U10" s="158">
        <v>0</v>
      </c>
      <c r="V10" s="158">
        <f t="shared" si="6"/>
        <v>0</v>
      </c>
      <c r="W10" s="158"/>
      <c r="X10" s="158" t="s">
        <v>661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662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7">
        <v>3</v>
      </c>
      <c r="B11" s="178" t="s">
        <v>665</v>
      </c>
      <c r="C11" s="185" t="s">
        <v>666</v>
      </c>
      <c r="D11" s="179" t="s">
        <v>660</v>
      </c>
      <c r="E11" s="180">
        <v>1</v>
      </c>
      <c r="F11" s="181"/>
      <c r="G11" s="182">
        <f t="shared" si="0"/>
        <v>0</v>
      </c>
      <c r="H11" s="159">
        <v>0</v>
      </c>
      <c r="I11" s="158">
        <f t="shared" si="1"/>
        <v>0</v>
      </c>
      <c r="J11" s="159">
        <v>2000</v>
      </c>
      <c r="K11" s="158">
        <f t="shared" si="2"/>
        <v>2000</v>
      </c>
      <c r="L11" s="158">
        <v>15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192</v>
      </c>
      <c r="T11" s="158" t="s">
        <v>238</v>
      </c>
      <c r="U11" s="158">
        <v>0</v>
      </c>
      <c r="V11" s="158">
        <f t="shared" si="6"/>
        <v>0</v>
      </c>
      <c r="W11" s="158"/>
      <c r="X11" s="158" t="s">
        <v>661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662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7">
        <v>4</v>
      </c>
      <c r="B12" s="178" t="s">
        <v>667</v>
      </c>
      <c r="C12" s="185" t="s">
        <v>668</v>
      </c>
      <c r="D12" s="179" t="s">
        <v>660</v>
      </c>
      <c r="E12" s="180">
        <v>1</v>
      </c>
      <c r="F12" s="181"/>
      <c r="G12" s="182">
        <f t="shared" si="0"/>
        <v>0</v>
      </c>
      <c r="H12" s="159">
        <v>0</v>
      </c>
      <c r="I12" s="158">
        <f t="shared" si="1"/>
        <v>0</v>
      </c>
      <c r="J12" s="159">
        <v>3000</v>
      </c>
      <c r="K12" s="158">
        <f t="shared" si="2"/>
        <v>3000</v>
      </c>
      <c r="L12" s="158">
        <v>15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192</v>
      </c>
      <c r="T12" s="158" t="s">
        <v>238</v>
      </c>
      <c r="U12" s="158">
        <v>0</v>
      </c>
      <c r="V12" s="158">
        <f t="shared" si="6"/>
        <v>0</v>
      </c>
      <c r="W12" s="158"/>
      <c r="X12" s="158" t="s">
        <v>661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662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7">
        <v>5</v>
      </c>
      <c r="B13" s="178" t="s">
        <v>669</v>
      </c>
      <c r="C13" s="185" t="s">
        <v>670</v>
      </c>
      <c r="D13" s="179" t="s">
        <v>660</v>
      </c>
      <c r="E13" s="180">
        <v>1</v>
      </c>
      <c r="F13" s="181"/>
      <c r="G13" s="182">
        <f t="shared" si="0"/>
        <v>0</v>
      </c>
      <c r="H13" s="159">
        <v>0</v>
      </c>
      <c r="I13" s="158">
        <f t="shared" si="1"/>
        <v>0</v>
      </c>
      <c r="J13" s="159">
        <v>500</v>
      </c>
      <c r="K13" s="158">
        <f t="shared" si="2"/>
        <v>500</v>
      </c>
      <c r="L13" s="158">
        <v>15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192</v>
      </c>
      <c r="T13" s="158" t="s">
        <v>238</v>
      </c>
      <c r="U13" s="158">
        <v>0</v>
      </c>
      <c r="V13" s="158">
        <f t="shared" si="6"/>
        <v>0</v>
      </c>
      <c r="W13" s="158"/>
      <c r="X13" s="158" t="s">
        <v>661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662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7">
        <v>6</v>
      </c>
      <c r="B14" s="178" t="s">
        <v>671</v>
      </c>
      <c r="C14" s="185" t="s">
        <v>672</v>
      </c>
      <c r="D14" s="179" t="s">
        <v>660</v>
      </c>
      <c r="E14" s="180">
        <v>1</v>
      </c>
      <c r="F14" s="181"/>
      <c r="G14" s="182">
        <f t="shared" si="0"/>
        <v>0</v>
      </c>
      <c r="H14" s="159">
        <v>0</v>
      </c>
      <c r="I14" s="158">
        <f t="shared" si="1"/>
        <v>0</v>
      </c>
      <c r="J14" s="159">
        <v>2000</v>
      </c>
      <c r="K14" s="158">
        <f t="shared" si="2"/>
        <v>2000</v>
      </c>
      <c r="L14" s="158">
        <v>15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192</v>
      </c>
      <c r="T14" s="158" t="s">
        <v>238</v>
      </c>
      <c r="U14" s="158">
        <v>0</v>
      </c>
      <c r="V14" s="158">
        <f t="shared" si="6"/>
        <v>0</v>
      </c>
      <c r="W14" s="158"/>
      <c r="X14" s="158" t="s">
        <v>661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662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7">
        <v>7</v>
      </c>
      <c r="B15" s="178" t="s">
        <v>673</v>
      </c>
      <c r="C15" s="185" t="s">
        <v>674</v>
      </c>
      <c r="D15" s="179" t="s">
        <v>660</v>
      </c>
      <c r="E15" s="180">
        <v>1</v>
      </c>
      <c r="F15" s="181"/>
      <c r="G15" s="182">
        <f t="shared" si="0"/>
        <v>0</v>
      </c>
      <c r="H15" s="159">
        <v>0</v>
      </c>
      <c r="I15" s="158">
        <f t="shared" si="1"/>
        <v>0</v>
      </c>
      <c r="J15" s="159">
        <v>4000</v>
      </c>
      <c r="K15" s="158">
        <f t="shared" si="2"/>
        <v>4000</v>
      </c>
      <c r="L15" s="158">
        <v>15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192</v>
      </c>
      <c r="T15" s="158" t="s">
        <v>238</v>
      </c>
      <c r="U15" s="158">
        <v>0</v>
      </c>
      <c r="V15" s="158">
        <f t="shared" si="6"/>
        <v>0</v>
      </c>
      <c r="W15" s="158"/>
      <c r="X15" s="158" t="s">
        <v>661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662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1">
        <v>8</v>
      </c>
      <c r="B16" s="172" t="s">
        <v>675</v>
      </c>
      <c r="C16" s="186" t="s">
        <v>676</v>
      </c>
      <c r="D16" s="173" t="s">
        <v>660</v>
      </c>
      <c r="E16" s="174">
        <v>1</v>
      </c>
      <c r="F16" s="175"/>
      <c r="G16" s="176">
        <f t="shared" si="0"/>
        <v>0</v>
      </c>
      <c r="H16" s="159">
        <v>0</v>
      </c>
      <c r="I16" s="158">
        <f t="shared" si="1"/>
        <v>0</v>
      </c>
      <c r="J16" s="159">
        <v>200</v>
      </c>
      <c r="K16" s="158">
        <f t="shared" si="2"/>
        <v>200</v>
      </c>
      <c r="L16" s="158">
        <v>15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192</v>
      </c>
      <c r="T16" s="158" t="s">
        <v>238</v>
      </c>
      <c r="U16" s="158">
        <v>0</v>
      </c>
      <c r="V16" s="158">
        <f t="shared" si="6"/>
        <v>0</v>
      </c>
      <c r="W16" s="158"/>
      <c r="X16" s="158" t="s">
        <v>661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662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33" x14ac:dyDescent="0.2">
      <c r="A17" s="3"/>
      <c r="B17" s="4"/>
      <c r="C17" s="19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118</v>
      </c>
    </row>
    <row r="18" spans="1:33" x14ac:dyDescent="0.2">
      <c r="A18" s="152"/>
      <c r="B18" s="153" t="s">
        <v>31</v>
      </c>
      <c r="C18" s="191"/>
      <c r="D18" s="154"/>
      <c r="E18" s="155"/>
      <c r="F18" s="155"/>
      <c r="G18" s="183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553</v>
      </c>
    </row>
    <row r="19" spans="1:33" x14ac:dyDescent="0.2">
      <c r="A19" s="3"/>
      <c r="B19" s="4"/>
      <c r="C19" s="19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57" t="s">
        <v>554</v>
      </c>
      <c r="B21" s="257"/>
      <c r="C21" s="25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259"/>
      <c r="B22" s="260"/>
      <c r="C22" s="261"/>
      <c r="D22" s="260"/>
      <c r="E22" s="260"/>
      <c r="F22" s="260"/>
      <c r="G22" s="26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555</v>
      </c>
    </row>
    <row r="23" spans="1:33" x14ac:dyDescent="0.2">
      <c r="A23" s="263"/>
      <c r="B23" s="264"/>
      <c r="C23" s="265"/>
      <c r="D23" s="264"/>
      <c r="E23" s="264"/>
      <c r="F23" s="264"/>
      <c r="G23" s="26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63"/>
      <c r="B24" s="264"/>
      <c r="C24" s="265"/>
      <c r="D24" s="264"/>
      <c r="E24" s="264"/>
      <c r="F24" s="264"/>
      <c r="G24" s="26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63"/>
      <c r="B25" s="264"/>
      <c r="C25" s="265"/>
      <c r="D25" s="264"/>
      <c r="E25" s="264"/>
      <c r="F25" s="264"/>
      <c r="G25" s="26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267"/>
      <c r="B26" s="268"/>
      <c r="C26" s="269"/>
      <c r="D26" s="268"/>
      <c r="E26" s="268"/>
      <c r="F26" s="268"/>
      <c r="G26" s="27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">
      <c r="C28" s="192"/>
      <c r="D28" s="10"/>
      <c r="AG28" t="s">
        <v>556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Srubar Jan</cp:lastModifiedBy>
  <cp:lastPrinted>2019-03-19T12:27:02Z</cp:lastPrinted>
  <dcterms:created xsi:type="dcterms:W3CDTF">2009-04-08T07:15:50Z</dcterms:created>
  <dcterms:modified xsi:type="dcterms:W3CDTF">2024-01-18T13:08:11Z</dcterms:modified>
</cp:coreProperties>
</file>