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0A130864-71C9-4B9E-A64A-4FBD443836D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byt č.50" sheetId="13" r:id="rId5"/>
    <sheet name="byt č.38" sheetId="14" r:id="rId6"/>
    <sheet name="sklepní okna" sheetId="15" r:id="rId7"/>
    <sheet name="byt č.12" sheetId="16" r:id="rId8"/>
    <sheet name="byt č.44" sheetId="17" r:id="rId9"/>
    <sheet name="byt č.55" sheetId="18" r:id="rId10"/>
    <sheet name="schodiště" sheetId="19" r:id="rId11"/>
  </sheets>
  <externalReferences>
    <externalReference r:id="rId12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7">'byt č.12'!$1:$7</definedName>
    <definedName name="_xlnm.Print_Titles" localSheetId="5">'byt č.38'!$1:$7</definedName>
    <definedName name="_xlnm.Print_Titles" localSheetId="8">'byt č.44'!$1:$7</definedName>
    <definedName name="_xlnm.Print_Titles" localSheetId="4">'byt č.50'!$1:$7</definedName>
    <definedName name="_xlnm.Print_Titles" localSheetId="9">'byt č.55'!$1:$7</definedName>
    <definedName name="_xlnm.Print_Titles" localSheetId="10">schodiště!$1:$7</definedName>
    <definedName name="_xlnm.Print_Titles" localSheetId="6">'sklepní okna'!$1:$7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7">'byt č.12'!$A$1:$X$62</definedName>
    <definedName name="_xlnm.Print_Area" localSheetId="5">'byt č.38'!$A$1:$X$436</definedName>
    <definedName name="_xlnm.Print_Area" localSheetId="8">'byt č.44'!$A$1:$X$63</definedName>
    <definedName name="_xlnm.Print_Area" localSheetId="4">'byt č.50'!$A$1:$X$460</definedName>
    <definedName name="_xlnm.Print_Area" localSheetId="9">'byt č.55'!$A$1:$X$78</definedName>
    <definedName name="_xlnm.Print_Area" localSheetId="10">schodiště!$A$1:$X$84</definedName>
    <definedName name="_xlnm.Print_Area" localSheetId="6">'sklepní okna'!$A$1:$X$137</definedName>
    <definedName name="_xlnm.Print_Area" localSheetId="1">Stavba!$A$1:$J$88</definedName>
    <definedName name="_xlnm.Print_Area" localSheetId="3">VRN!$A$1:$X$28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9" l="1"/>
  <c r="M9" i="19" s="1"/>
  <c r="I9" i="19"/>
  <c r="I8" i="19" s="1"/>
  <c r="K9" i="19"/>
  <c r="K8" i="19" s="1"/>
  <c r="O9" i="19"/>
  <c r="O8" i="19" s="1"/>
  <c r="Q9" i="19"/>
  <c r="Q8" i="19" s="1"/>
  <c r="V9" i="19"/>
  <c r="V8" i="19" s="1"/>
  <c r="G11" i="19"/>
  <c r="M11" i="19" s="1"/>
  <c r="I11" i="19"/>
  <c r="K11" i="19"/>
  <c r="O11" i="19"/>
  <c r="Q11" i="19"/>
  <c r="V11" i="19"/>
  <c r="G13" i="19"/>
  <c r="M13" i="19" s="1"/>
  <c r="I13" i="19"/>
  <c r="K13" i="19"/>
  <c r="O13" i="19"/>
  <c r="Q13" i="19"/>
  <c r="V13" i="19"/>
  <c r="G15" i="19"/>
  <c r="I15" i="19"/>
  <c r="K15" i="19"/>
  <c r="M15" i="19"/>
  <c r="O15" i="19"/>
  <c r="Q15" i="19"/>
  <c r="V15" i="19"/>
  <c r="G17" i="19"/>
  <c r="M17" i="19" s="1"/>
  <c r="I17" i="19"/>
  <c r="K17" i="19"/>
  <c r="O17" i="19"/>
  <c r="Q17" i="19"/>
  <c r="V17" i="19"/>
  <c r="G19" i="19"/>
  <c r="I19" i="19"/>
  <c r="K19" i="19"/>
  <c r="M19" i="19"/>
  <c r="O19" i="19"/>
  <c r="Q19" i="19"/>
  <c r="V19" i="19"/>
  <c r="G22" i="19"/>
  <c r="M22" i="19" s="1"/>
  <c r="I22" i="19"/>
  <c r="K22" i="19"/>
  <c r="O22" i="19"/>
  <c r="Q22" i="19"/>
  <c r="V22" i="19"/>
  <c r="G25" i="19"/>
  <c r="I25" i="19"/>
  <c r="K25" i="19"/>
  <c r="O25" i="19"/>
  <c r="Q25" i="19"/>
  <c r="V25" i="19"/>
  <c r="G33" i="19"/>
  <c r="M33" i="19" s="1"/>
  <c r="I33" i="19"/>
  <c r="K33" i="19"/>
  <c r="O33" i="19"/>
  <c r="Q33" i="19"/>
  <c r="V33" i="19"/>
  <c r="G36" i="19"/>
  <c r="M36" i="19" s="1"/>
  <c r="I36" i="19"/>
  <c r="K36" i="19"/>
  <c r="O36" i="19"/>
  <c r="Q36" i="19"/>
  <c r="V36" i="19"/>
  <c r="G38" i="19"/>
  <c r="I38" i="19"/>
  <c r="K38" i="19"/>
  <c r="M38" i="19"/>
  <c r="O38" i="19"/>
  <c r="Q38" i="19"/>
  <c r="V38" i="19"/>
  <c r="G42" i="19"/>
  <c r="I42" i="19"/>
  <c r="K42" i="19"/>
  <c r="M42" i="19"/>
  <c r="O42" i="19"/>
  <c r="Q42" i="19"/>
  <c r="V42" i="19"/>
  <c r="G46" i="19"/>
  <c r="M46" i="19" s="1"/>
  <c r="I46" i="19"/>
  <c r="K46" i="19"/>
  <c r="O46" i="19"/>
  <c r="Q46" i="19"/>
  <c r="V46" i="19"/>
  <c r="G50" i="19"/>
  <c r="M50" i="19" s="1"/>
  <c r="I50" i="19"/>
  <c r="K50" i="19"/>
  <c r="O50" i="19"/>
  <c r="Q50" i="19"/>
  <c r="V50" i="19"/>
  <c r="G54" i="19"/>
  <c r="M54" i="19" s="1"/>
  <c r="I54" i="19"/>
  <c r="K54" i="19"/>
  <c r="O54" i="19"/>
  <c r="Q54" i="19"/>
  <c r="V54" i="19"/>
  <c r="G62" i="19"/>
  <c r="M62" i="19" s="1"/>
  <c r="I62" i="19"/>
  <c r="K62" i="19"/>
  <c r="O62" i="19"/>
  <c r="Q62" i="19"/>
  <c r="V62" i="19"/>
  <c r="G64" i="19"/>
  <c r="M64" i="19" s="1"/>
  <c r="I64" i="19"/>
  <c r="I63" i="19" s="1"/>
  <c r="K64" i="19"/>
  <c r="K63" i="19" s="1"/>
  <c r="O64" i="19"/>
  <c r="O63" i="19" s="1"/>
  <c r="Q64" i="19"/>
  <c r="V64" i="19"/>
  <c r="V63" i="19" s="1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G67" i="19"/>
  <c r="M67" i="19" s="1"/>
  <c r="I67" i="19"/>
  <c r="K67" i="19"/>
  <c r="O67" i="19"/>
  <c r="Q67" i="19"/>
  <c r="Q63" i="19" s="1"/>
  <c r="V67" i="19"/>
  <c r="G68" i="19"/>
  <c r="M68" i="19" s="1"/>
  <c r="I68" i="19"/>
  <c r="K68" i="19"/>
  <c r="O68" i="19"/>
  <c r="Q68" i="19"/>
  <c r="V68" i="19"/>
  <c r="G69" i="19"/>
  <c r="M69" i="19" s="1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1" i="19"/>
  <c r="M71" i="19" s="1"/>
  <c r="I71" i="19"/>
  <c r="K71" i="19"/>
  <c r="O71" i="19"/>
  <c r="Q71" i="19"/>
  <c r="V71" i="19"/>
  <c r="G72" i="19"/>
  <c r="M72" i="19" s="1"/>
  <c r="I72" i="19"/>
  <c r="K72" i="19"/>
  <c r="O72" i="19"/>
  <c r="Q72" i="19"/>
  <c r="V72" i="19"/>
  <c r="AF74" i="19"/>
  <c r="G41" i="1" s="1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3" i="18"/>
  <c r="I13" i="18"/>
  <c r="I12" i="18" s="1"/>
  <c r="K13" i="18"/>
  <c r="M13" i="18"/>
  <c r="O13" i="18"/>
  <c r="Q13" i="18"/>
  <c r="Q12" i="18" s="1"/>
  <c r="V13" i="18"/>
  <c r="V12" i="18" s="1"/>
  <c r="G14" i="18"/>
  <c r="M14" i="18" s="1"/>
  <c r="I14" i="18"/>
  <c r="K14" i="18"/>
  <c r="K12" i="18" s="1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O12" i="18" s="1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2" i="18"/>
  <c r="M22" i="18" s="1"/>
  <c r="I22" i="18"/>
  <c r="K22" i="18"/>
  <c r="K21" i="18" s="1"/>
  <c r="O22" i="18"/>
  <c r="O21" i="18" s="1"/>
  <c r="Q22" i="18"/>
  <c r="V22" i="18"/>
  <c r="V21" i="18" s="1"/>
  <c r="G23" i="18"/>
  <c r="I23" i="18"/>
  <c r="K23" i="18"/>
  <c r="M23" i="18"/>
  <c r="O23" i="18"/>
  <c r="Q23" i="18"/>
  <c r="V23" i="18"/>
  <c r="G24" i="18"/>
  <c r="I24" i="18"/>
  <c r="K24" i="18"/>
  <c r="O24" i="18"/>
  <c r="Q24" i="18"/>
  <c r="V24" i="18"/>
  <c r="G39" i="18"/>
  <c r="M39" i="18" s="1"/>
  <c r="I39" i="18"/>
  <c r="I21" i="18" s="1"/>
  <c r="K39" i="18"/>
  <c r="O39" i="18"/>
  <c r="Q39" i="18"/>
  <c r="Q21" i="18" s="1"/>
  <c r="V39" i="18"/>
  <c r="G41" i="18"/>
  <c r="I41" i="18"/>
  <c r="I40" i="18" s="1"/>
  <c r="K41" i="18"/>
  <c r="M41" i="18"/>
  <c r="O41" i="18"/>
  <c r="Q41" i="18"/>
  <c r="V41" i="18"/>
  <c r="G42" i="18"/>
  <c r="I42" i="18"/>
  <c r="K42" i="18"/>
  <c r="K40" i="18" s="1"/>
  <c r="O42" i="18"/>
  <c r="O40" i="18" s="1"/>
  <c r="Q42" i="18"/>
  <c r="V42" i="18"/>
  <c r="G43" i="18"/>
  <c r="M43" i="18" s="1"/>
  <c r="I43" i="18"/>
  <c r="K43" i="18"/>
  <c r="O43" i="18"/>
  <c r="Q43" i="18"/>
  <c r="Q40" i="18" s="1"/>
  <c r="V43" i="18"/>
  <c r="G44" i="18"/>
  <c r="M44" i="18" s="1"/>
  <c r="I44" i="18"/>
  <c r="K44" i="18"/>
  <c r="O44" i="18"/>
  <c r="Q44" i="18"/>
  <c r="V44" i="18"/>
  <c r="V40" i="18" s="1"/>
  <c r="G45" i="18"/>
  <c r="I45" i="18"/>
  <c r="K45" i="18"/>
  <c r="M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I49" i="18"/>
  <c r="K49" i="18"/>
  <c r="M49" i="18"/>
  <c r="O49" i="18"/>
  <c r="Q49" i="18"/>
  <c r="V49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I56" i="18"/>
  <c r="K56" i="18"/>
  <c r="M56" i="18"/>
  <c r="O56" i="18"/>
  <c r="Q56" i="18"/>
  <c r="V56" i="18"/>
  <c r="G57" i="18"/>
  <c r="M57" i="18" s="1"/>
  <c r="I57" i="18"/>
  <c r="K57" i="18"/>
  <c r="O57" i="18"/>
  <c r="Q57" i="18"/>
  <c r="V57" i="18"/>
  <c r="G59" i="18"/>
  <c r="M59" i="18" s="1"/>
  <c r="I59" i="18"/>
  <c r="K59" i="18"/>
  <c r="K58" i="18" s="1"/>
  <c r="O59" i="18"/>
  <c r="Q59" i="18"/>
  <c r="V59" i="18"/>
  <c r="V58" i="18" s="1"/>
  <c r="G60" i="18"/>
  <c r="M60" i="18" s="1"/>
  <c r="I60" i="18"/>
  <c r="I58" i="18" s="1"/>
  <c r="K60" i="18"/>
  <c r="O60" i="18"/>
  <c r="Q60" i="18"/>
  <c r="V60" i="18"/>
  <c r="G61" i="18"/>
  <c r="M61" i="18" s="1"/>
  <c r="I61" i="18"/>
  <c r="K61" i="18"/>
  <c r="O61" i="18"/>
  <c r="O58" i="18" s="1"/>
  <c r="Q61" i="18"/>
  <c r="V61" i="18"/>
  <c r="G62" i="18"/>
  <c r="I62" i="18"/>
  <c r="K62" i="18"/>
  <c r="M62" i="18"/>
  <c r="O62" i="18"/>
  <c r="Q62" i="18"/>
  <c r="Q58" i="18" s="1"/>
  <c r="V62" i="18"/>
  <c r="G63" i="18"/>
  <c r="M63" i="18" s="1"/>
  <c r="I63" i="18"/>
  <c r="K63" i="18"/>
  <c r="O63" i="18"/>
  <c r="Q63" i="18"/>
  <c r="V63" i="18"/>
  <c r="G64" i="18"/>
  <c r="I64" i="18"/>
  <c r="K64" i="18"/>
  <c r="M64" i="18"/>
  <c r="O64" i="18"/>
  <c r="Q64" i="18"/>
  <c r="V64" i="18"/>
  <c r="G65" i="18"/>
  <c r="I65" i="18"/>
  <c r="K65" i="18"/>
  <c r="M65" i="18"/>
  <c r="O65" i="18"/>
  <c r="Q65" i="18"/>
  <c r="V65" i="18"/>
  <c r="G66" i="18"/>
  <c r="M66" i="18" s="1"/>
  <c r="I66" i="18"/>
  <c r="K66" i="18"/>
  <c r="O66" i="18"/>
  <c r="Q66" i="18"/>
  <c r="V66" i="18"/>
  <c r="AF68" i="18"/>
  <c r="G45" i="1" s="1"/>
  <c r="M9" i="17"/>
  <c r="M8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K10" i="17"/>
  <c r="Q10" i="17"/>
  <c r="V10" i="17"/>
  <c r="G11" i="17"/>
  <c r="M11" i="17" s="1"/>
  <c r="M10" i="17" s="1"/>
  <c r="I11" i="17"/>
  <c r="I10" i="17" s="1"/>
  <c r="K11" i="17"/>
  <c r="O11" i="17"/>
  <c r="O10" i="17" s="1"/>
  <c r="Q11" i="17"/>
  <c r="V11" i="17"/>
  <c r="G14" i="17"/>
  <c r="M14" i="17" s="1"/>
  <c r="I14" i="17"/>
  <c r="I13" i="17" s="1"/>
  <c r="K14" i="17"/>
  <c r="O14" i="17"/>
  <c r="Q14" i="17"/>
  <c r="Q13" i="17" s="1"/>
  <c r="V14" i="17"/>
  <c r="V13" i="17" s="1"/>
  <c r="G15" i="17"/>
  <c r="G13" i="17" s="1"/>
  <c r="I15" i="17"/>
  <c r="K15" i="17"/>
  <c r="K13" i="17" s="1"/>
  <c r="O15" i="17"/>
  <c r="O13" i="17" s="1"/>
  <c r="Q15" i="17"/>
  <c r="V15" i="17"/>
  <c r="G17" i="17"/>
  <c r="M17" i="17" s="1"/>
  <c r="I17" i="17"/>
  <c r="K17" i="17"/>
  <c r="O17" i="17"/>
  <c r="Q17" i="17"/>
  <c r="V17" i="17"/>
  <c r="G19" i="17"/>
  <c r="O19" i="17"/>
  <c r="V19" i="17"/>
  <c r="G20" i="17"/>
  <c r="M20" i="17" s="1"/>
  <c r="M19" i="17" s="1"/>
  <c r="I20" i="17"/>
  <c r="I19" i="17" s="1"/>
  <c r="K20" i="17"/>
  <c r="K19" i="17" s="1"/>
  <c r="O20" i="17"/>
  <c r="Q20" i="17"/>
  <c r="Q19" i="17" s="1"/>
  <c r="V20" i="17"/>
  <c r="G21" i="17"/>
  <c r="K21" i="17"/>
  <c r="V21" i="17"/>
  <c r="G22" i="17"/>
  <c r="I22" i="17"/>
  <c r="I21" i="17" s="1"/>
  <c r="K22" i="17"/>
  <c r="M22" i="17"/>
  <c r="M21" i="17" s="1"/>
  <c r="O22" i="17"/>
  <c r="O21" i="17" s="1"/>
  <c r="Q22" i="17"/>
  <c r="Q21" i="17" s="1"/>
  <c r="V22" i="17"/>
  <c r="G25" i="17"/>
  <c r="I25" i="17"/>
  <c r="I24" i="17" s="1"/>
  <c r="K25" i="17"/>
  <c r="M25" i="17"/>
  <c r="O25" i="17"/>
  <c r="Q25" i="17"/>
  <c r="Q24" i="17" s="1"/>
  <c r="V25" i="17"/>
  <c r="V24" i="17" s="1"/>
  <c r="G27" i="17"/>
  <c r="G24" i="17" s="1"/>
  <c r="I27" i="17"/>
  <c r="K27" i="17"/>
  <c r="K24" i="17" s="1"/>
  <c r="O27" i="17"/>
  <c r="O24" i="17" s="1"/>
  <c r="Q27" i="17"/>
  <c r="V27" i="17"/>
  <c r="G28" i="17"/>
  <c r="M28" i="17" s="1"/>
  <c r="I28" i="17"/>
  <c r="K28" i="17"/>
  <c r="O28" i="17"/>
  <c r="Q28" i="17"/>
  <c r="V28" i="17"/>
  <c r="G36" i="17"/>
  <c r="O36" i="17"/>
  <c r="V36" i="17"/>
  <c r="G37" i="17"/>
  <c r="M37" i="17" s="1"/>
  <c r="M36" i="17" s="1"/>
  <c r="I37" i="17"/>
  <c r="I36" i="17" s="1"/>
  <c r="K37" i="17"/>
  <c r="K36" i="17" s="1"/>
  <c r="O37" i="17"/>
  <c r="Q37" i="17"/>
  <c r="Q36" i="17" s="1"/>
  <c r="V37" i="17"/>
  <c r="V39" i="17"/>
  <c r="G40" i="17"/>
  <c r="M40" i="17" s="1"/>
  <c r="I40" i="17"/>
  <c r="I39" i="17" s="1"/>
  <c r="K40" i="17"/>
  <c r="O40" i="17"/>
  <c r="O39" i="17" s="1"/>
  <c r="Q40" i="17"/>
  <c r="Q39" i="17" s="1"/>
  <c r="V40" i="17"/>
  <c r="G42" i="17"/>
  <c r="I42" i="17"/>
  <c r="K42" i="17"/>
  <c r="K39" i="17" s="1"/>
  <c r="O42" i="17"/>
  <c r="Q42" i="17"/>
  <c r="V42" i="17"/>
  <c r="G44" i="17"/>
  <c r="M44" i="17" s="1"/>
  <c r="I44" i="17"/>
  <c r="K44" i="17"/>
  <c r="K43" i="17" s="1"/>
  <c r="O44" i="17"/>
  <c r="O43" i="17" s="1"/>
  <c r="Q44" i="17"/>
  <c r="V44" i="17"/>
  <c r="V43" i="17" s="1"/>
  <c r="G45" i="17"/>
  <c r="I45" i="17"/>
  <c r="K45" i="17"/>
  <c r="M45" i="17"/>
  <c r="O45" i="17"/>
  <c r="Q45" i="17"/>
  <c r="Q43" i="17" s="1"/>
  <c r="V45" i="17"/>
  <c r="G46" i="17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I43" i="17" s="1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AF53" i="17"/>
  <c r="G48" i="1" s="1"/>
  <c r="V8" i="16"/>
  <c r="M9" i="16"/>
  <c r="M8" i="16" s="1"/>
  <c r="I9" i="16"/>
  <c r="I8" i="16" s="1"/>
  <c r="K9" i="16"/>
  <c r="K8" i="16" s="1"/>
  <c r="O9" i="16"/>
  <c r="O8" i="16" s="1"/>
  <c r="Q9" i="16"/>
  <c r="Q8" i="16" s="1"/>
  <c r="V9" i="16"/>
  <c r="K10" i="16"/>
  <c r="Q10" i="16"/>
  <c r="V10" i="16"/>
  <c r="G11" i="16"/>
  <c r="M11" i="16" s="1"/>
  <c r="M10" i="16" s="1"/>
  <c r="I11" i="16"/>
  <c r="I10" i="16" s="1"/>
  <c r="K11" i="16"/>
  <c r="O11" i="16"/>
  <c r="O10" i="16" s="1"/>
  <c r="Q11" i="16"/>
  <c r="V11" i="16"/>
  <c r="G14" i="16"/>
  <c r="M14" i="16" s="1"/>
  <c r="M13" i="16" s="1"/>
  <c r="I14" i="16"/>
  <c r="I13" i="16" s="1"/>
  <c r="K14" i="16"/>
  <c r="O14" i="16"/>
  <c r="Q14" i="16"/>
  <c r="Q13" i="16" s="1"/>
  <c r="V14" i="16"/>
  <c r="V13" i="16" s="1"/>
  <c r="G15" i="16"/>
  <c r="M15" i="16" s="1"/>
  <c r="I15" i="16"/>
  <c r="K15" i="16"/>
  <c r="K13" i="16" s="1"/>
  <c r="O15" i="16"/>
  <c r="O13" i="16" s="1"/>
  <c r="Q15" i="16"/>
  <c r="V15" i="16"/>
  <c r="G17" i="16"/>
  <c r="M17" i="16" s="1"/>
  <c r="I17" i="16"/>
  <c r="K17" i="16"/>
  <c r="O17" i="16"/>
  <c r="Q17" i="16"/>
  <c r="V17" i="16"/>
  <c r="O19" i="16"/>
  <c r="V19" i="16"/>
  <c r="G20" i="16"/>
  <c r="M20" i="16" s="1"/>
  <c r="M19" i="16" s="1"/>
  <c r="I20" i="16"/>
  <c r="I19" i="16" s="1"/>
  <c r="K20" i="16"/>
  <c r="K19" i="16" s="1"/>
  <c r="O20" i="16"/>
  <c r="Q20" i="16"/>
  <c r="Q19" i="16" s="1"/>
  <c r="V20" i="16"/>
  <c r="G21" i="16"/>
  <c r="K21" i="16"/>
  <c r="V21" i="16"/>
  <c r="G22" i="16"/>
  <c r="I22" i="16"/>
  <c r="I21" i="16" s="1"/>
  <c r="K22" i="16"/>
  <c r="M22" i="16"/>
  <c r="M21" i="16" s="1"/>
  <c r="O22" i="16"/>
  <c r="O21" i="16" s="1"/>
  <c r="Q22" i="16"/>
  <c r="Q21" i="16" s="1"/>
  <c r="V22" i="16"/>
  <c r="G24" i="16"/>
  <c r="G25" i="16"/>
  <c r="I25" i="16"/>
  <c r="I24" i="16" s="1"/>
  <c r="K25" i="16"/>
  <c r="M25" i="16"/>
  <c r="O25" i="16"/>
  <c r="Q25" i="16"/>
  <c r="Q24" i="16" s="1"/>
  <c r="V25" i="16"/>
  <c r="V24" i="16" s="1"/>
  <c r="G27" i="16"/>
  <c r="M27" i="16" s="1"/>
  <c r="I27" i="16"/>
  <c r="K27" i="16"/>
  <c r="K24" i="16" s="1"/>
  <c r="O27" i="16"/>
  <c r="O24" i="16" s="1"/>
  <c r="Q27" i="16"/>
  <c r="V27" i="16"/>
  <c r="G28" i="16"/>
  <c r="M28" i="16" s="1"/>
  <c r="I28" i="16"/>
  <c r="K28" i="16"/>
  <c r="O28" i="16"/>
  <c r="Q28" i="16"/>
  <c r="V28" i="16"/>
  <c r="G36" i="16"/>
  <c r="O36" i="16"/>
  <c r="V36" i="16"/>
  <c r="G37" i="16"/>
  <c r="M37" i="16" s="1"/>
  <c r="M36" i="16" s="1"/>
  <c r="I37" i="16"/>
  <c r="I36" i="16" s="1"/>
  <c r="K37" i="16"/>
  <c r="K36" i="16" s="1"/>
  <c r="O37" i="16"/>
  <c r="Q37" i="16"/>
  <c r="Q36" i="16" s="1"/>
  <c r="V37" i="16"/>
  <c r="V39" i="16"/>
  <c r="G40" i="16"/>
  <c r="M40" i="16" s="1"/>
  <c r="I40" i="16"/>
  <c r="I39" i="16" s="1"/>
  <c r="K40" i="16"/>
  <c r="O40" i="16"/>
  <c r="O39" i="16" s="1"/>
  <c r="Q40" i="16"/>
  <c r="Q39" i="16" s="1"/>
  <c r="V40" i="16"/>
  <c r="G42" i="16"/>
  <c r="I42" i="16"/>
  <c r="K42" i="16"/>
  <c r="K39" i="16" s="1"/>
  <c r="O42" i="16"/>
  <c r="Q42" i="16"/>
  <c r="V42" i="16"/>
  <c r="G44" i="16"/>
  <c r="I44" i="16"/>
  <c r="K44" i="16"/>
  <c r="K43" i="16" s="1"/>
  <c r="M44" i="16"/>
  <c r="O44" i="16"/>
  <c r="O43" i="16" s="1"/>
  <c r="Q44" i="16"/>
  <c r="V44" i="16"/>
  <c r="V43" i="16" s="1"/>
  <c r="G45" i="16"/>
  <c r="M45" i="16" s="1"/>
  <c r="I45" i="16"/>
  <c r="K45" i="16"/>
  <c r="O45" i="16"/>
  <c r="Q45" i="16"/>
  <c r="Q43" i="16" s="1"/>
  <c r="V45" i="16"/>
  <c r="G46" i="16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I43" i="16" s="1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AF52" i="16"/>
  <c r="G47" i="1" s="1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2" i="15"/>
  <c r="M12" i="15" s="1"/>
  <c r="I12" i="15"/>
  <c r="K12" i="15"/>
  <c r="O12" i="15"/>
  <c r="Q12" i="15"/>
  <c r="V12" i="15"/>
  <c r="G14" i="15"/>
  <c r="I14" i="15"/>
  <c r="K14" i="15"/>
  <c r="M14" i="15"/>
  <c r="O14" i="15"/>
  <c r="Q14" i="15"/>
  <c r="V14" i="15"/>
  <c r="G16" i="15"/>
  <c r="I16" i="15"/>
  <c r="K16" i="15"/>
  <c r="M16" i="15"/>
  <c r="O16" i="15"/>
  <c r="Q16" i="15"/>
  <c r="V16" i="15"/>
  <c r="Q18" i="15"/>
  <c r="G19" i="15"/>
  <c r="I19" i="15"/>
  <c r="I18" i="15" s="1"/>
  <c r="K19" i="15"/>
  <c r="K18" i="15" s="1"/>
  <c r="M19" i="15"/>
  <c r="O19" i="15"/>
  <c r="Q19" i="15"/>
  <c r="V19" i="15"/>
  <c r="V18" i="15" s="1"/>
  <c r="G21" i="15"/>
  <c r="M21" i="15" s="1"/>
  <c r="I21" i="15"/>
  <c r="K21" i="15"/>
  <c r="O21" i="15"/>
  <c r="Q21" i="15"/>
  <c r="V21" i="15"/>
  <c r="G25" i="15"/>
  <c r="I25" i="15"/>
  <c r="K25" i="15"/>
  <c r="O25" i="15"/>
  <c r="Q25" i="15"/>
  <c r="V25" i="15"/>
  <c r="G27" i="15"/>
  <c r="M27" i="15" s="1"/>
  <c r="I27" i="15"/>
  <c r="K27" i="15"/>
  <c r="O27" i="15"/>
  <c r="O18" i="15" s="1"/>
  <c r="Q27" i="15"/>
  <c r="V27" i="15"/>
  <c r="G29" i="15"/>
  <c r="K29" i="15"/>
  <c r="Q29" i="15"/>
  <c r="G30" i="15"/>
  <c r="M30" i="15" s="1"/>
  <c r="M29" i="15" s="1"/>
  <c r="I30" i="15"/>
  <c r="I29" i="15" s="1"/>
  <c r="K30" i="15"/>
  <c r="O30" i="15"/>
  <c r="O29" i="15" s="1"/>
  <c r="Q30" i="15"/>
  <c r="V30" i="15"/>
  <c r="V29" i="15" s="1"/>
  <c r="K39" i="15"/>
  <c r="G40" i="15"/>
  <c r="M40" i="15" s="1"/>
  <c r="M39" i="15" s="1"/>
  <c r="I40" i="15"/>
  <c r="I39" i="15" s="1"/>
  <c r="K40" i="15"/>
  <c r="O40" i="15"/>
  <c r="Q40" i="15"/>
  <c r="Q39" i="15" s="1"/>
  <c r="V40" i="15"/>
  <c r="V39" i="15" s="1"/>
  <c r="G43" i="15"/>
  <c r="M43" i="15" s="1"/>
  <c r="I43" i="15"/>
  <c r="K43" i="15"/>
  <c r="O43" i="15"/>
  <c r="O39" i="15" s="1"/>
  <c r="Q43" i="15"/>
  <c r="V43" i="15"/>
  <c r="K44" i="15"/>
  <c r="Q44" i="15"/>
  <c r="G45" i="15"/>
  <c r="I45" i="15"/>
  <c r="I44" i="15" s="1"/>
  <c r="K45" i="15"/>
  <c r="O45" i="15"/>
  <c r="O44" i="15" s="1"/>
  <c r="Q45" i="15"/>
  <c r="V45" i="15"/>
  <c r="V44" i="15" s="1"/>
  <c r="G51" i="15"/>
  <c r="M51" i="15" s="1"/>
  <c r="I51" i="15"/>
  <c r="K51" i="15"/>
  <c r="O51" i="15"/>
  <c r="Q51" i="15"/>
  <c r="V51" i="15"/>
  <c r="K60" i="15"/>
  <c r="Q60" i="15"/>
  <c r="G61" i="15"/>
  <c r="M61" i="15" s="1"/>
  <c r="M60" i="15" s="1"/>
  <c r="I61" i="15"/>
  <c r="I60" i="15" s="1"/>
  <c r="K61" i="15"/>
  <c r="O61" i="15"/>
  <c r="O60" i="15" s="1"/>
  <c r="Q61" i="15"/>
  <c r="V61" i="15"/>
  <c r="V60" i="15" s="1"/>
  <c r="K64" i="15"/>
  <c r="G65" i="15"/>
  <c r="M65" i="15" s="1"/>
  <c r="M64" i="15" s="1"/>
  <c r="I65" i="15"/>
  <c r="I64" i="15" s="1"/>
  <c r="K65" i="15"/>
  <c r="O65" i="15"/>
  <c r="Q65" i="15"/>
  <c r="Q64" i="15" s="1"/>
  <c r="V65" i="15"/>
  <c r="V64" i="15" s="1"/>
  <c r="G68" i="15"/>
  <c r="M68" i="15" s="1"/>
  <c r="I68" i="15"/>
  <c r="K68" i="15"/>
  <c r="O68" i="15"/>
  <c r="O64" i="15" s="1"/>
  <c r="Q68" i="15"/>
  <c r="V68" i="15"/>
  <c r="K72" i="15"/>
  <c r="Q72" i="15"/>
  <c r="G73" i="15"/>
  <c r="G72" i="15" s="1"/>
  <c r="I73" i="15"/>
  <c r="I72" i="15" s="1"/>
  <c r="K73" i="15"/>
  <c r="O73" i="15"/>
  <c r="O72" i="15" s="1"/>
  <c r="Q73" i="15"/>
  <c r="V73" i="15"/>
  <c r="V72" i="15" s="1"/>
  <c r="G75" i="15"/>
  <c r="M75" i="15" s="1"/>
  <c r="I75" i="15"/>
  <c r="K75" i="15"/>
  <c r="K74" i="15" s="1"/>
  <c r="O75" i="15"/>
  <c r="Q75" i="15"/>
  <c r="V75" i="15"/>
  <c r="V74" i="15" s="1"/>
  <c r="G77" i="15"/>
  <c r="I77" i="15"/>
  <c r="I74" i="15" s="1"/>
  <c r="K77" i="15"/>
  <c r="M77" i="15"/>
  <c r="O77" i="15"/>
  <c r="Q77" i="15"/>
  <c r="V77" i="15"/>
  <c r="G78" i="15"/>
  <c r="M78" i="15" s="1"/>
  <c r="I78" i="15"/>
  <c r="K78" i="15"/>
  <c r="O78" i="15"/>
  <c r="O74" i="15" s="1"/>
  <c r="Q78" i="15"/>
  <c r="V78" i="15"/>
  <c r="G79" i="15"/>
  <c r="M79" i="15" s="1"/>
  <c r="I79" i="15"/>
  <c r="K79" i="15"/>
  <c r="O79" i="15"/>
  <c r="Q79" i="15"/>
  <c r="Q74" i="15" s="1"/>
  <c r="V79" i="15"/>
  <c r="O86" i="15"/>
  <c r="G87" i="15"/>
  <c r="M87" i="15" s="1"/>
  <c r="I87" i="15"/>
  <c r="K87" i="15"/>
  <c r="O87" i="15"/>
  <c r="Q87" i="15"/>
  <c r="Q86" i="15" s="1"/>
  <c r="V87" i="15"/>
  <c r="G88" i="15"/>
  <c r="M88" i="15" s="1"/>
  <c r="I88" i="15"/>
  <c r="K88" i="15"/>
  <c r="O88" i="15"/>
  <c r="Q88" i="15"/>
  <c r="V88" i="15"/>
  <c r="V86" i="15" s="1"/>
  <c r="G92" i="15"/>
  <c r="M92" i="15" s="1"/>
  <c r="I92" i="15"/>
  <c r="I86" i="15" s="1"/>
  <c r="K92" i="15"/>
  <c r="O92" i="15"/>
  <c r="Q92" i="15"/>
  <c r="V92" i="15"/>
  <c r="G96" i="15"/>
  <c r="M96" i="15" s="1"/>
  <c r="I96" i="15"/>
  <c r="K96" i="15"/>
  <c r="K86" i="15" s="1"/>
  <c r="O96" i="15"/>
  <c r="Q96" i="15"/>
  <c r="V96" i="15"/>
  <c r="I97" i="15"/>
  <c r="V97" i="15"/>
  <c r="G98" i="15"/>
  <c r="I98" i="15"/>
  <c r="K98" i="15"/>
  <c r="K97" i="15" s="1"/>
  <c r="O98" i="15"/>
  <c r="O97" i="15" s="1"/>
  <c r="Q98" i="15"/>
  <c r="Q97" i="15" s="1"/>
  <c r="V98" i="15"/>
  <c r="G106" i="15"/>
  <c r="M106" i="15" s="1"/>
  <c r="I106" i="15"/>
  <c r="K106" i="15"/>
  <c r="O106" i="15"/>
  <c r="Q106" i="15"/>
  <c r="V106" i="15"/>
  <c r="K114" i="15"/>
  <c r="O114" i="15"/>
  <c r="G115" i="15"/>
  <c r="I115" i="15"/>
  <c r="K115" i="15"/>
  <c r="M115" i="15"/>
  <c r="O115" i="15"/>
  <c r="Q115" i="15"/>
  <c r="Q114" i="15" s="1"/>
  <c r="V115" i="15"/>
  <c r="G116" i="15"/>
  <c r="M116" i="15" s="1"/>
  <c r="I116" i="15"/>
  <c r="K116" i="15"/>
  <c r="O116" i="15"/>
  <c r="Q116" i="15"/>
  <c r="V116" i="15"/>
  <c r="V114" i="15" s="1"/>
  <c r="G117" i="15"/>
  <c r="M117" i="15" s="1"/>
  <c r="I117" i="15"/>
  <c r="I114" i="15" s="1"/>
  <c r="K117" i="15"/>
  <c r="O117" i="15"/>
  <c r="Q117" i="15"/>
  <c r="V117" i="15"/>
  <c r="G119" i="15"/>
  <c r="M119" i="15" s="1"/>
  <c r="I119" i="15"/>
  <c r="I118" i="15" s="1"/>
  <c r="K119" i="15"/>
  <c r="O119" i="15"/>
  <c r="O118" i="15" s="1"/>
  <c r="Q119" i="15"/>
  <c r="V119" i="15"/>
  <c r="G120" i="15"/>
  <c r="M120" i="15" s="1"/>
  <c r="I120" i="15"/>
  <c r="K120" i="15"/>
  <c r="K118" i="15" s="1"/>
  <c r="O120" i="15"/>
  <c r="Q120" i="15"/>
  <c r="V120" i="15"/>
  <c r="G121" i="15"/>
  <c r="I121" i="15"/>
  <c r="K121" i="15"/>
  <c r="M121" i="15"/>
  <c r="O121" i="15"/>
  <c r="Q121" i="15"/>
  <c r="Q118" i="15" s="1"/>
  <c r="V121" i="15"/>
  <c r="G122" i="15"/>
  <c r="M122" i="15" s="1"/>
  <c r="I122" i="15"/>
  <c r="K122" i="15"/>
  <c r="O122" i="15"/>
  <c r="Q122" i="15"/>
  <c r="V122" i="15"/>
  <c r="V118" i="15" s="1"/>
  <c r="G123" i="15"/>
  <c r="M123" i="15" s="1"/>
  <c r="I123" i="15"/>
  <c r="K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AF127" i="15"/>
  <c r="G46" i="1" s="1"/>
  <c r="G9" i="14"/>
  <c r="M9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Q13" i="14"/>
  <c r="V13" i="14"/>
  <c r="G16" i="14"/>
  <c r="I16" i="14"/>
  <c r="K16" i="14"/>
  <c r="M16" i="14"/>
  <c r="O16" i="14"/>
  <c r="Q16" i="14"/>
  <c r="V16" i="14"/>
  <c r="V8" i="14" s="1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Q20" i="14"/>
  <c r="V20" i="14"/>
  <c r="G24" i="14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30" i="14"/>
  <c r="O30" i="14"/>
  <c r="G31" i="14"/>
  <c r="I31" i="14"/>
  <c r="I30" i="14" s="1"/>
  <c r="K31" i="14"/>
  <c r="M31" i="14"/>
  <c r="M30" i="14" s="1"/>
  <c r="O31" i="14"/>
  <c r="Q31" i="14"/>
  <c r="Q30" i="14" s="1"/>
  <c r="V31" i="14"/>
  <c r="V30" i="14" s="1"/>
  <c r="G33" i="14"/>
  <c r="I33" i="14"/>
  <c r="K33" i="14"/>
  <c r="K30" i="14" s="1"/>
  <c r="M33" i="14"/>
  <c r="O33" i="14"/>
  <c r="Q33" i="14"/>
  <c r="V33" i="14"/>
  <c r="G37" i="14"/>
  <c r="I37" i="14"/>
  <c r="I36" i="14" s="1"/>
  <c r="K37" i="14"/>
  <c r="K36" i="14" s="1"/>
  <c r="O37" i="14"/>
  <c r="O36" i="14" s="1"/>
  <c r="Q37" i="14"/>
  <c r="V37" i="14"/>
  <c r="V36" i="14" s="1"/>
  <c r="G43" i="14"/>
  <c r="M43" i="14" s="1"/>
  <c r="I43" i="14"/>
  <c r="K43" i="14"/>
  <c r="O43" i="14"/>
  <c r="Q43" i="14"/>
  <c r="Q36" i="14" s="1"/>
  <c r="V43" i="14"/>
  <c r="G46" i="14"/>
  <c r="M46" i="14" s="1"/>
  <c r="I46" i="14"/>
  <c r="K46" i="14"/>
  <c r="O46" i="14"/>
  <c r="Q46" i="14"/>
  <c r="V46" i="14"/>
  <c r="G50" i="14"/>
  <c r="I50" i="14"/>
  <c r="K50" i="14"/>
  <c r="M50" i="14"/>
  <c r="O50" i="14"/>
  <c r="Q50" i="14"/>
  <c r="V50" i="14"/>
  <c r="G54" i="14"/>
  <c r="M54" i="14" s="1"/>
  <c r="I54" i="14"/>
  <c r="K54" i="14"/>
  <c r="O54" i="14"/>
  <c r="Q54" i="14"/>
  <c r="V54" i="14"/>
  <c r="G66" i="14"/>
  <c r="M66" i="14" s="1"/>
  <c r="I66" i="14"/>
  <c r="K66" i="14"/>
  <c r="O66" i="14"/>
  <c r="Q66" i="14"/>
  <c r="V66" i="14"/>
  <c r="G70" i="14"/>
  <c r="M70" i="14" s="1"/>
  <c r="I70" i="14"/>
  <c r="K70" i="14"/>
  <c r="O70" i="14"/>
  <c r="Q70" i="14"/>
  <c r="V70" i="14"/>
  <c r="G77" i="14"/>
  <c r="M77" i="14" s="1"/>
  <c r="I77" i="14"/>
  <c r="K77" i="14"/>
  <c r="O77" i="14"/>
  <c r="Q77" i="14"/>
  <c r="V77" i="14"/>
  <c r="G83" i="14"/>
  <c r="M83" i="14" s="1"/>
  <c r="I83" i="14"/>
  <c r="K83" i="14"/>
  <c r="O83" i="14"/>
  <c r="Q83" i="14"/>
  <c r="V83" i="14"/>
  <c r="Q84" i="14"/>
  <c r="G85" i="14"/>
  <c r="M85" i="14" s="1"/>
  <c r="I85" i="14"/>
  <c r="I84" i="14" s="1"/>
  <c r="K85" i="14"/>
  <c r="K84" i="14" s="1"/>
  <c r="O85" i="14"/>
  <c r="O84" i="14" s="1"/>
  <c r="Q85" i="14"/>
  <c r="V85" i="14"/>
  <c r="V84" i="14" s="1"/>
  <c r="G88" i="14"/>
  <c r="G84" i="14" s="1"/>
  <c r="I88" i="14"/>
  <c r="K88" i="14"/>
  <c r="M88" i="14"/>
  <c r="O88" i="14"/>
  <c r="Q88" i="14"/>
  <c r="V88" i="14"/>
  <c r="G91" i="14"/>
  <c r="I91" i="14"/>
  <c r="K91" i="14"/>
  <c r="M91" i="14"/>
  <c r="O91" i="14"/>
  <c r="Q91" i="14"/>
  <c r="V91" i="14"/>
  <c r="G94" i="14"/>
  <c r="I94" i="14"/>
  <c r="O94" i="14"/>
  <c r="G95" i="14"/>
  <c r="I95" i="14"/>
  <c r="K95" i="14"/>
  <c r="K94" i="14" s="1"/>
  <c r="M95" i="14"/>
  <c r="M94" i="14" s="1"/>
  <c r="O95" i="14"/>
  <c r="Q95" i="14"/>
  <c r="Q94" i="14" s="1"/>
  <c r="V95" i="14"/>
  <c r="V94" i="14" s="1"/>
  <c r="V96" i="14"/>
  <c r="G97" i="14"/>
  <c r="G96" i="14" s="1"/>
  <c r="I97" i="14"/>
  <c r="I96" i="14" s="1"/>
  <c r="K97" i="14"/>
  <c r="O97" i="14"/>
  <c r="O96" i="14" s="1"/>
  <c r="Q97" i="14"/>
  <c r="V97" i="14"/>
  <c r="G104" i="14"/>
  <c r="M104" i="14" s="1"/>
  <c r="I104" i="14"/>
  <c r="K104" i="14"/>
  <c r="K96" i="14" s="1"/>
  <c r="O104" i="14"/>
  <c r="Q104" i="14"/>
  <c r="Q96" i="14" s="1"/>
  <c r="V104" i="14"/>
  <c r="G108" i="14"/>
  <c r="M108" i="14" s="1"/>
  <c r="I108" i="14"/>
  <c r="K108" i="14"/>
  <c r="K107" i="14" s="1"/>
  <c r="O108" i="14"/>
  <c r="O107" i="14" s="1"/>
  <c r="Q108" i="14"/>
  <c r="V108" i="14"/>
  <c r="G109" i="14"/>
  <c r="I109" i="14"/>
  <c r="K109" i="14"/>
  <c r="M109" i="14"/>
  <c r="O109" i="14"/>
  <c r="Q109" i="14"/>
  <c r="Q107" i="14" s="1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V107" i="14" s="1"/>
  <c r="G112" i="14"/>
  <c r="M112" i="14" s="1"/>
  <c r="I112" i="14"/>
  <c r="K112" i="14"/>
  <c r="O112" i="14"/>
  <c r="Q112" i="14"/>
  <c r="V112" i="14"/>
  <c r="G113" i="14"/>
  <c r="M113" i="14" s="1"/>
  <c r="I113" i="14"/>
  <c r="I107" i="14" s="1"/>
  <c r="K113" i="14"/>
  <c r="O113" i="14"/>
  <c r="Q113" i="14"/>
  <c r="V113" i="14"/>
  <c r="G117" i="14"/>
  <c r="M117" i="14" s="1"/>
  <c r="I117" i="14"/>
  <c r="K117" i="14"/>
  <c r="O117" i="14"/>
  <c r="Q117" i="14"/>
  <c r="V117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2" i="14"/>
  <c r="K132" i="14"/>
  <c r="G133" i="14"/>
  <c r="M133" i="14" s="1"/>
  <c r="M132" i="14" s="1"/>
  <c r="I133" i="14"/>
  <c r="I132" i="14" s="1"/>
  <c r="K133" i="14"/>
  <c r="O133" i="14"/>
  <c r="O132" i="14" s="1"/>
  <c r="Q133" i="14"/>
  <c r="Q132" i="14" s="1"/>
  <c r="V133" i="14"/>
  <c r="V132" i="14" s="1"/>
  <c r="Q134" i="14"/>
  <c r="G135" i="14"/>
  <c r="M135" i="14" s="1"/>
  <c r="I135" i="14"/>
  <c r="K135" i="14"/>
  <c r="O135" i="14"/>
  <c r="Q135" i="14"/>
  <c r="V135" i="14"/>
  <c r="V134" i="14" s="1"/>
  <c r="G139" i="14"/>
  <c r="M139" i="14" s="1"/>
  <c r="I139" i="14"/>
  <c r="I134" i="14" s="1"/>
  <c r="K139" i="14"/>
  <c r="O139" i="14"/>
  <c r="O134" i="14" s="1"/>
  <c r="Q139" i="14"/>
  <c r="V139" i="14"/>
  <c r="G142" i="14"/>
  <c r="M142" i="14" s="1"/>
  <c r="I142" i="14"/>
  <c r="K142" i="14"/>
  <c r="K134" i="14" s="1"/>
  <c r="O142" i="14"/>
  <c r="Q142" i="14"/>
  <c r="V142" i="14"/>
  <c r="I143" i="14"/>
  <c r="Q143" i="14"/>
  <c r="V143" i="14"/>
  <c r="G144" i="14"/>
  <c r="M144" i="14" s="1"/>
  <c r="M143" i="14" s="1"/>
  <c r="I144" i="14"/>
  <c r="K144" i="14"/>
  <c r="K143" i="14" s="1"/>
  <c r="O144" i="14"/>
  <c r="O143" i="14" s="1"/>
  <c r="Q144" i="14"/>
  <c r="V144" i="14"/>
  <c r="G146" i="14"/>
  <c r="M146" i="14" s="1"/>
  <c r="I146" i="14"/>
  <c r="I145" i="14" s="1"/>
  <c r="K146" i="14"/>
  <c r="O146" i="14"/>
  <c r="O145" i="14" s="1"/>
  <c r="Q146" i="14"/>
  <c r="Q145" i="14" s="1"/>
  <c r="V146" i="14"/>
  <c r="V145" i="14" s="1"/>
  <c r="G147" i="14"/>
  <c r="M147" i="14" s="1"/>
  <c r="I147" i="14"/>
  <c r="K147" i="14"/>
  <c r="K145" i="14" s="1"/>
  <c r="O147" i="14"/>
  <c r="Q147" i="14"/>
  <c r="V147" i="14"/>
  <c r="G148" i="14"/>
  <c r="I148" i="14"/>
  <c r="K148" i="14"/>
  <c r="M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4" i="14"/>
  <c r="I154" i="14"/>
  <c r="I153" i="14" s="1"/>
  <c r="K154" i="14"/>
  <c r="M154" i="14"/>
  <c r="O154" i="14"/>
  <c r="Q154" i="14"/>
  <c r="Q153" i="14" s="1"/>
  <c r="V154" i="14"/>
  <c r="V153" i="14" s="1"/>
  <c r="G155" i="14"/>
  <c r="M155" i="14" s="1"/>
  <c r="I155" i="14"/>
  <c r="K155" i="14"/>
  <c r="K153" i="14" s="1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O153" i="14" s="1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1" i="14"/>
  <c r="I161" i="14"/>
  <c r="K161" i="14"/>
  <c r="O161" i="14"/>
  <c r="O160" i="14" s="1"/>
  <c r="Q161" i="14"/>
  <c r="Q160" i="14" s="1"/>
  <c r="V161" i="14"/>
  <c r="V160" i="14" s="1"/>
  <c r="G162" i="14"/>
  <c r="M162" i="14" s="1"/>
  <c r="I162" i="14"/>
  <c r="I160" i="14" s="1"/>
  <c r="K162" i="14"/>
  <c r="O162" i="14"/>
  <c r="Q162" i="14"/>
  <c r="V162" i="14"/>
  <c r="G163" i="14"/>
  <c r="M163" i="14" s="1"/>
  <c r="I163" i="14"/>
  <c r="K163" i="14"/>
  <c r="K160" i="14" s="1"/>
  <c r="O163" i="14"/>
  <c r="Q163" i="14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I170" i="14"/>
  <c r="K170" i="14"/>
  <c r="M170" i="14"/>
  <c r="O170" i="14"/>
  <c r="Q170" i="14"/>
  <c r="V170" i="14"/>
  <c r="G172" i="14"/>
  <c r="I172" i="14"/>
  <c r="I171" i="14" s="1"/>
  <c r="K172" i="14"/>
  <c r="M172" i="14"/>
  <c r="O172" i="14"/>
  <c r="Q172" i="14"/>
  <c r="V172" i="14"/>
  <c r="G173" i="14"/>
  <c r="M173" i="14" s="1"/>
  <c r="I173" i="14"/>
  <c r="K173" i="14"/>
  <c r="O173" i="14"/>
  <c r="O171" i="14" s="1"/>
  <c r="Q173" i="14"/>
  <c r="V173" i="14"/>
  <c r="G174" i="14"/>
  <c r="M174" i="14" s="1"/>
  <c r="I174" i="14"/>
  <c r="K174" i="14"/>
  <c r="O174" i="14"/>
  <c r="Q174" i="14"/>
  <c r="Q171" i="14" s="1"/>
  <c r="V174" i="14"/>
  <c r="G175" i="14"/>
  <c r="M175" i="14" s="1"/>
  <c r="I175" i="14"/>
  <c r="K175" i="14"/>
  <c r="O175" i="14"/>
  <c r="Q175" i="14"/>
  <c r="V175" i="14"/>
  <c r="V171" i="14" s="1"/>
  <c r="G176" i="14"/>
  <c r="I176" i="14"/>
  <c r="K176" i="14"/>
  <c r="M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I179" i="14"/>
  <c r="K179" i="14"/>
  <c r="K171" i="14" s="1"/>
  <c r="M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4" i="14"/>
  <c r="I184" i="14"/>
  <c r="K184" i="14"/>
  <c r="M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I186" i="14"/>
  <c r="K186" i="14"/>
  <c r="M186" i="14"/>
  <c r="O186" i="14"/>
  <c r="Q186" i="14"/>
  <c r="V186" i="14"/>
  <c r="G187" i="14"/>
  <c r="I187" i="14"/>
  <c r="K187" i="14"/>
  <c r="M187" i="14"/>
  <c r="O187" i="14"/>
  <c r="Q187" i="14"/>
  <c r="V187" i="14"/>
  <c r="G188" i="14"/>
  <c r="I188" i="14"/>
  <c r="K188" i="14"/>
  <c r="M188" i="14"/>
  <c r="O188" i="14"/>
  <c r="Q188" i="14"/>
  <c r="V188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I193" i="14"/>
  <c r="K193" i="14"/>
  <c r="M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I196" i="14"/>
  <c r="K196" i="14"/>
  <c r="M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V200" i="14"/>
  <c r="G201" i="14"/>
  <c r="I201" i="14"/>
  <c r="I200" i="14" s="1"/>
  <c r="K201" i="14"/>
  <c r="M201" i="14"/>
  <c r="O201" i="14"/>
  <c r="O200" i="14" s="1"/>
  <c r="Q201" i="14"/>
  <c r="Q200" i="14" s="1"/>
  <c r="V201" i="14"/>
  <c r="G202" i="14"/>
  <c r="I202" i="14"/>
  <c r="K202" i="14"/>
  <c r="O202" i="14"/>
  <c r="Q202" i="14"/>
  <c r="V202" i="14"/>
  <c r="G203" i="14"/>
  <c r="I203" i="14"/>
  <c r="K203" i="14"/>
  <c r="M203" i="14"/>
  <c r="O203" i="14"/>
  <c r="Q203" i="14"/>
  <c r="V203" i="14"/>
  <c r="G204" i="14"/>
  <c r="M204" i="14" s="1"/>
  <c r="I204" i="14"/>
  <c r="K204" i="14"/>
  <c r="K200" i="14" s="1"/>
  <c r="O204" i="14"/>
  <c r="Q204" i="14"/>
  <c r="V204" i="14"/>
  <c r="G205" i="14"/>
  <c r="M205" i="14" s="1"/>
  <c r="I205" i="14"/>
  <c r="K205" i="14"/>
  <c r="O205" i="14"/>
  <c r="Q205" i="14"/>
  <c r="V205" i="14"/>
  <c r="G207" i="14"/>
  <c r="M207" i="14" s="1"/>
  <c r="I207" i="14"/>
  <c r="I206" i="14" s="1"/>
  <c r="K207" i="14"/>
  <c r="K206" i="14" s="1"/>
  <c r="O207" i="14"/>
  <c r="Q207" i="14"/>
  <c r="Q206" i="14" s="1"/>
  <c r="V207" i="14"/>
  <c r="G208" i="14"/>
  <c r="M208" i="14" s="1"/>
  <c r="I208" i="14"/>
  <c r="K208" i="14"/>
  <c r="O208" i="14"/>
  <c r="Q208" i="14"/>
  <c r="V208" i="14"/>
  <c r="V206" i="14" s="1"/>
  <c r="G209" i="14"/>
  <c r="M209" i="14" s="1"/>
  <c r="I209" i="14"/>
  <c r="K209" i="14"/>
  <c r="O209" i="14"/>
  <c r="Q209" i="14"/>
  <c r="V209" i="14"/>
  <c r="G210" i="14"/>
  <c r="I210" i="14"/>
  <c r="K210" i="14"/>
  <c r="O210" i="14"/>
  <c r="O206" i="14" s="1"/>
  <c r="Q210" i="14"/>
  <c r="V210" i="14"/>
  <c r="G211" i="14"/>
  <c r="M211" i="14" s="1"/>
  <c r="I211" i="14"/>
  <c r="K211" i="14"/>
  <c r="O211" i="14"/>
  <c r="Q211" i="14"/>
  <c r="V211" i="14"/>
  <c r="G212" i="14"/>
  <c r="I212" i="14"/>
  <c r="K212" i="14"/>
  <c r="M212" i="14"/>
  <c r="O212" i="14"/>
  <c r="Q212" i="14"/>
  <c r="V212" i="14"/>
  <c r="G213" i="14"/>
  <c r="I213" i="14"/>
  <c r="K213" i="14"/>
  <c r="M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M215" i="14" s="1"/>
  <c r="I215" i="14"/>
  <c r="K215" i="14"/>
  <c r="O215" i="14"/>
  <c r="Q215" i="14"/>
  <c r="V215" i="14"/>
  <c r="K216" i="14"/>
  <c r="V216" i="14"/>
  <c r="G217" i="14"/>
  <c r="M217" i="14" s="1"/>
  <c r="I217" i="14"/>
  <c r="I216" i="14" s="1"/>
  <c r="K217" i="14"/>
  <c r="O217" i="14"/>
  <c r="O216" i="14" s="1"/>
  <c r="Q217" i="14"/>
  <c r="Q216" i="14" s="1"/>
  <c r="V217" i="14"/>
  <c r="G221" i="14"/>
  <c r="I221" i="14"/>
  <c r="K221" i="14"/>
  <c r="O221" i="14"/>
  <c r="Q221" i="14"/>
  <c r="V221" i="14"/>
  <c r="G223" i="14"/>
  <c r="M223" i="14" s="1"/>
  <c r="I223" i="14"/>
  <c r="K223" i="14"/>
  <c r="K222" i="14" s="1"/>
  <c r="O223" i="14"/>
  <c r="O222" i="14" s="1"/>
  <c r="Q223" i="14"/>
  <c r="V223" i="14"/>
  <c r="V222" i="14" s="1"/>
  <c r="G226" i="14"/>
  <c r="I226" i="14"/>
  <c r="K226" i="14"/>
  <c r="M226" i="14"/>
  <c r="O226" i="14"/>
  <c r="Q226" i="14"/>
  <c r="V226" i="14"/>
  <c r="G229" i="14"/>
  <c r="M229" i="14" s="1"/>
  <c r="I229" i="14"/>
  <c r="K229" i="14"/>
  <c r="O229" i="14"/>
  <c r="Q229" i="14"/>
  <c r="V229" i="14"/>
  <c r="G231" i="14"/>
  <c r="M231" i="14" s="1"/>
  <c r="I231" i="14"/>
  <c r="I222" i="14" s="1"/>
  <c r="K231" i="14"/>
  <c r="O231" i="14"/>
  <c r="Q231" i="14"/>
  <c r="Q222" i="14" s="1"/>
  <c r="V231" i="14"/>
  <c r="G233" i="14"/>
  <c r="M233" i="14" s="1"/>
  <c r="I233" i="14"/>
  <c r="K233" i="14"/>
  <c r="O233" i="14"/>
  <c r="Q233" i="14"/>
  <c r="V233" i="14"/>
  <c r="G236" i="14"/>
  <c r="M236" i="14" s="1"/>
  <c r="I236" i="14"/>
  <c r="K236" i="14"/>
  <c r="O236" i="14"/>
  <c r="Q236" i="14"/>
  <c r="V236" i="14"/>
  <c r="G239" i="14"/>
  <c r="M239" i="14" s="1"/>
  <c r="I239" i="14"/>
  <c r="K239" i="14"/>
  <c r="O239" i="14"/>
  <c r="Q239" i="14"/>
  <c r="V239" i="14"/>
  <c r="G242" i="14"/>
  <c r="I242" i="14"/>
  <c r="K242" i="14"/>
  <c r="M242" i="14"/>
  <c r="O242" i="14"/>
  <c r="Q242" i="14"/>
  <c r="V242" i="14"/>
  <c r="G245" i="14"/>
  <c r="I245" i="14"/>
  <c r="K245" i="14"/>
  <c r="M245" i="14"/>
  <c r="O245" i="14"/>
  <c r="Q245" i="14"/>
  <c r="V245" i="14"/>
  <c r="G252" i="14"/>
  <c r="M252" i="14" s="1"/>
  <c r="I252" i="14"/>
  <c r="K252" i="14"/>
  <c r="O252" i="14"/>
  <c r="Q252" i="14"/>
  <c r="V252" i="14"/>
  <c r="G254" i="14"/>
  <c r="M254" i="14" s="1"/>
  <c r="M253" i="14" s="1"/>
  <c r="I254" i="14"/>
  <c r="I253" i="14" s="1"/>
  <c r="K254" i="14"/>
  <c r="K253" i="14" s="1"/>
  <c r="O254" i="14"/>
  <c r="Q254" i="14"/>
  <c r="Q253" i="14" s="1"/>
  <c r="V254" i="14"/>
  <c r="G257" i="14"/>
  <c r="M257" i="14" s="1"/>
  <c r="I257" i="14"/>
  <c r="K257" i="14"/>
  <c r="O257" i="14"/>
  <c r="Q257" i="14"/>
  <c r="V257" i="14"/>
  <c r="V253" i="14" s="1"/>
  <c r="G260" i="14"/>
  <c r="I260" i="14"/>
  <c r="K260" i="14"/>
  <c r="M260" i="14"/>
  <c r="O260" i="14"/>
  <c r="Q260" i="14"/>
  <c r="V260" i="14"/>
  <c r="G263" i="14"/>
  <c r="M263" i="14" s="1"/>
  <c r="I263" i="14"/>
  <c r="K263" i="14"/>
  <c r="O263" i="14"/>
  <c r="O253" i="14" s="1"/>
  <c r="Q263" i="14"/>
  <c r="V263" i="14"/>
  <c r="G265" i="14"/>
  <c r="I265" i="14"/>
  <c r="K265" i="14"/>
  <c r="K264" i="14" s="1"/>
  <c r="M265" i="14"/>
  <c r="O265" i="14"/>
  <c r="O264" i="14" s="1"/>
  <c r="Q265" i="14"/>
  <c r="V265" i="14"/>
  <c r="V264" i="14" s="1"/>
  <c r="G268" i="14"/>
  <c r="M268" i="14" s="1"/>
  <c r="I268" i="14"/>
  <c r="K268" i="14"/>
  <c r="O268" i="14"/>
  <c r="Q268" i="14"/>
  <c r="V268" i="14"/>
  <c r="G271" i="14"/>
  <c r="M271" i="14" s="1"/>
  <c r="I271" i="14"/>
  <c r="K271" i="14"/>
  <c r="O271" i="14"/>
  <c r="Q271" i="14"/>
  <c r="V271" i="14"/>
  <c r="G274" i="14"/>
  <c r="M274" i="14" s="1"/>
  <c r="I274" i="14"/>
  <c r="I264" i="14" s="1"/>
  <c r="K274" i="14"/>
  <c r="O274" i="14"/>
  <c r="Q274" i="14"/>
  <c r="V274" i="14"/>
  <c r="G279" i="14"/>
  <c r="M279" i="14" s="1"/>
  <c r="I279" i="14"/>
  <c r="K279" i="14"/>
  <c r="O279" i="14"/>
  <c r="Q279" i="14"/>
  <c r="V279" i="14"/>
  <c r="G283" i="14"/>
  <c r="I283" i="14"/>
  <c r="K283" i="14"/>
  <c r="M283" i="14"/>
  <c r="O283" i="14"/>
  <c r="Q283" i="14"/>
  <c r="V283" i="14"/>
  <c r="G289" i="14"/>
  <c r="M289" i="14" s="1"/>
  <c r="I289" i="14"/>
  <c r="K289" i="14"/>
  <c r="O289" i="14"/>
  <c r="Q289" i="14"/>
  <c r="V289" i="14"/>
  <c r="G292" i="14"/>
  <c r="M292" i="14" s="1"/>
  <c r="I292" i="14"/>
  <c r="K292" i="14"/>
  <c r="O292" i="14"/>
  <c r="Q292" i="14"/>
  <c r="Q264" i="14" s="1"/>
  <c r="V292" i="14"/>
  <c r="G293" i="14"/>
  <c r="M293" i="14" s="1"/>
  <c r="I293" i="14"/>
  <c r="K293" i="14"/>
  <c r="O293" i="14"/>
  <c r="Q293" i="14"/>
  <c r="V293" i="14"/>
  <c r="G294" i="14"/>
  <c r="I294" i="14"/>
  <c r="K294" i="14"/>
  <c r="M294" i="14"/>
  <c r="O294" i="14"/>
  <c r="Q294" i="14"/>
  <c r="V294" i="14"/>
  <c r="G295" i="14"/>
  <c r="M295" i="14" s="1"/>
  <c r="I295" i="14"/>
  <c r="K295" i="14"/>
  <c r="O295" i="14"/>
  <c r="Q295" i="14"/>
  <c r="V295" i="14"/>
  <c r="G298" i="14"/>
  <c r="M298" i="14" s="1"/>
  <c r="I298" i="14"/>
  <c r="K298" i="14"/>
  <c r="O298" i="14"/>
  <c r="Q298" i="14"/>
  <c r="V298" i="14"/>
  <c r="G300" i="14"/>
  <c r="M300" i="14" s="1"/>
  <c r="I300" i="14"/>
  <c r="I299" i="14" s="1"/>
  <c r="K300" i="14"/>
  <c r="O300" i="14"/>
  <c r="O299" i="14" s="1"/>
  <c r="Q300" i="14"/>
  <c r="V300" i="14"/>
  <c r="G304" i="14"/>
  <c r="I304" i="14"/>
  <c r="K304" i="14"/>
  <c r="O304" i="14"/>
  <c r="Q304" i="14"/>
  <c r="Q299" i="14" s="1"/>
  <c r="V304" i="14"/>
  <c r="G308" i="14"/>
  <c r="I308" i="14"/>
  <c r="K308" i="14"/>
  <c r="M308" i="14"/>
  <c r="O308" i="14"/>
  <c r="Q308" i="14"/>
  <c r="V308" i="14"/>
  <c r="G312" i="14"/>
  <c r="I312" i="14"/>
  <c r="K312" i="14"/>
  <c r="M312" i="14"/>
  <c r="O312" i="14"/>
  <c r="Q312" i="14"/>
  <c r="V312" i="14"/>
  <c r="V299" i="14" s="1"/>
  <c r="G316" i="14"/>
  <c r="I316" i="14"/>
  <c r="K316" i="14"/>
  <c r="M316" i="14"/>
  <c r="O316" i="14"/>
  <c r="Q316" i="14"/>
  <c r="V316" i="14"/>
  <c r="G319" i="14"/>
  <c r="M319" i="14" s="1"/>
  <c r="I319" i="14"/>
  <c r="K319" i="14"/>
  <c r="O319" i="14"/>
  <c r="Q319" i="14"/>
  <c r="V319" i="14"/>
  <c r="G321" i="14"/>
  <c r="M321" i="14" s="1"/>
  <c r="I321" i="14"/>
  <c r="K321" i="14"/>
  <c r="O321" i="14"/>
  <c r="Q321" i="14"/>
  <c r="V321" i="14"/>
  <c r="G328" i="14"/>
  <c r="M328" i="14" s="1"/>
  <c r="I328" i="14"/>
  <c r="K328" i="14"/>
  <c r="K299" i="14" s="1"/>
  <c r="O328" i="14"/>
  <c r="Q328" i="14"/>
  <c r="V328" i="14"/>
  <c r="G329" i="14"/>
  <c r="I329" i="14"/>
  <c r="K329" i="14"/>
  <c r="M329" i="14"/>
  <c r="O329" i="14"/>
  <c r="Q329" i="14"/>
  <c r="V329" i="14"/>
  <c r="G331" i="14"/>
  <c r="I331" i="14"/>
  <c r="I330" i="14" s="1"/>
  <c r="K331" i="14"/>
  <c r="M331" i="14"/>
  <c r="O331" i="14"/>
  <c r="Q331" i="14"/>
  <c r="Q330" i="14" s="1"/>
  <c r="V331" i="14"/>
  <c r="V330" i="14" s="1"/>
  <c r="G334" i="14"/>
  <c r="I334" i="14"/>
  <c r="K334" i="14"/>
  <c r="K330" i="14" s="1"/>
  <c r="M334" i="14"/>
  <c r="O334" i="14"/>
  <c r="Q334" i="14"/>
  <c r="V334" i="14"/>
  <c r="G336" i="14"/>
  <c r="M336" i="14" s="1"/>
  <c r="I336" i="14"/>
  <c r="K336" i="14"/>
  <c r="O336" i="14"/>
  <c r="Q336" i="14"/>
  <c r="V336" i="14"/>
  <c r="G338" i="14"/>
  <c r="M338" i="14" s="1"/>
  <c r="I338" i="14"/>
  <c r="K338" i="14"/>
  <c r="O338" i="14"/>
  <c r="O330" i="14" s="1"/>
  <c r="Q338" i="14"/>
  <c r="V338" i="14"/>
  <c r="G342" i="14"/>
  <c r="M342" i="14" s="1"/>
  <c r="I342" i="14"/>
  <c r="K342" i="14"/>
  <c r="K341" i="14" s="1"/>
  <c r="O342" i="14"/>
  <c r="Q342" i="14"/>
  <c r="V342" i="14"/>
  <c r="V341" i="14" s="1"/>
  <c r="G347" i="14"/>
  <c r="I347" i="14"/>
  <c r="K347" i="14"/>
  <c r="M347" i="14"/>
  <c r="O347" i="14"/>
  <c r="O341" i="14" s="1"/>
  <c r="Q347" i="14"/>
  <c r="V347" i="14"/>
  <c r="G353" i="14"/>
  <c r="M353" i="14" s="1"/>
  <c r="I353" i="14"/>
  <c r="K353" i="14"/>
  <c r="O353" i="14"/>
  <c r="Q353" i="14"/>
  <c r="V353" i="14"/>
  <c r="G361" i="14"/>
  <c r="M361" i="14" s="1"/>
  <c r="I361" i="14"/>
  <c r="I341" i="14" s="1"/>
  <c r="K361" i="14"/>
  <c r="O361" i="14"/>
  <c r="Q361" i="14"/>
  <c r="Q341" i="14" s="1"/>
  <c r="V361" i="14"/>
  <c r="G368" i="14"/>
  <c r="M368" i="14" s="1"/>
  <c r="I368" i="14"/>
  <c r="K368" i="14"/>
  <c r="O368" i="14"/>
  <c r="Q368" i="14"/>
  <c r="V368" i="14"/>
  <c r="G374" i="14"/>
  <c r="I374" i="14"/>
  <c r="I373" i="14" s="1"/>
  <c r="K374" i="14"/>
  <c r="O374" i="14"/>
  <c r="O373" i="14" s="1"/>
  <c r="Q374" i="14"/>
  <c r="V374" i="14"/>
  <c r="V373" i="14" s="1"/>
  <c r="G375" i="14"/>
  <c r="M375" i="14" s="1"/>
  <c r="I375" i="14"/>
  <c r="K375" i="14"/>
  <c r="K373" i="14" s="1"/>
  <c r="O375" i="14"/>
  <c r="Q375" i="14"/>
  <c r="Q373" i="14" s="1"/>
  <c r="V375" i="14"/>
  <c r="G376" i="14"/>
  <c r="M376" i="14" s="1"/>
  <c r="I376" i="14"/>
  <c r="K376" i="14"/>
  <c r="O376" i="14"/>
  <c r="Q376" i="14"/>
  <c r="V376" i="14"/>
  <c r="G377" i="14"/>
  <c r="M377" i="14" s="1"/>
  <c r="I377" i="14"/>
  <c r="K377" i="14"/>
  <c r="O377" i="14"/>
  <c r="Q377" i="14"/>
  <c r="V377" i="14"/>
  <c r="G378" i="14"/>
  <c r="M378" i="14" s="1"/>
  <c r="I378" i="14"/>
  <c r="K378" i="14"/>
  <c r="O378" i="14"/>
  <c r="Q378" i="14"/>
  <c r="V378" i="14"/>
  <c r="G379" i="14"/>
  <c r="M379" i="14" s="1"/>
  <c r="I379" i="14"/>
  <c r="K379" i="14"/>
  <c r="O379" i="14"/>
  <c r="Q379" i="14"/>
  <c r="V379" i="14"/>
  <c r="G380" i="14"/>
  <c r="I380" i="14"/>
  <c r="K380" i="14"/>
  <c r="M380" i="14"/>
  <c r="O380" i="14"/>
  <c r="Q380" i="14"/>
  <c r="V380" i="14"/>
  <c r="G381" i="14"/>
  <c r="I381" i="14"/>
  <c r="K381" i="14"/>
  <c r="M381" i="14"/>
  <c r="O381" i="14"/>
  <c r="Q381" i="14"/>
  <c r="V381" i="14"/>
  <c r="G382" i="14"/>
  <c r="M382" i="14" s="1"/>
  <c r="I382" i="14"/>
  <c r="K382" i="14"/>
  <c r="O382" i="14"/>
  <c r="Q382" i="14"/>
  <c r="V382" i="14"/>
  <c r="G383" i="14"/>
  <c r="M383" i="14" s="1"/>
  <c r="I383" i="14"/>
  <c r="K383" i="14"/>
  <c r="O383" i="14"/>
  <c r="Q383" i="14"/>
  <c r="V383" i="14"/>
  <c r="G384" i="14"/>
  <c r="M384" i="14" s="1"/>
  <c r="I384" i="14"/>
  <c r="K384" i="14"/>
  <c r="O384" i="14"/>
  <c r="Q384" i="14"/>
  <c r="V384" i="14"/>
  <c r="G385" i="14"/>
  <c r="I385" i="14"/>
  <c r="K385" i="14"/>
  <c r="M385" i="14"/>
  <c r="O385" i="14"/>
  <c r="Q385" i="14"/>
  <c r="V385" i="14"/>
  <c r="G386" i="14"/>
  <c r="M386" i="14" s="1"/>
  <c r="I386" i="14"/>
  <c r="K386" i="14"/>
  <c r="O386" i="14"/>
  <c r="Q386" i="14"/>
  <c r="V386" i="14"/>
  <c r="G387" i="14"/>
  <c r="I387" i="14"/>
  <c r="K387" i="14"/>
  <c r="M387" i="14"/>
  <c r="O387" i="14"/>
  <c r="Q387" i="14"/>
  <c r="V387" i="14"/>
  <c r="G388" i="14"/>
  <c r="M388" i="14" s="1"/>
  <c r="I388" i="14"/>
  <c r="K388" i="14"/>
  <c r="O388" i="14"/>
  <c r="Q388" i="14"/>
  <c r="V388" i="14"/>
  <c r="G389" i="14"/>
  <c r="M389" i="14" s="1"/>
  <c r="I389" i="14"/>
  <c r="K389" i="14"/>
  <c r="O389" i="14"/>
  <c r="Q389" i="14"/>
  <c r="V389" i="14"/>
  <c r="G390" i="14"/>
  <c r="M390" i="14" s="1"/>
  <c r="I390" i="14"/>
  <c r="K390" i="14"/>
  <c r="O390" i="14"/>
  <c r="Q390" i="14"/>
  <c r="V390" i="14"/>
  <c r="G391" i="14"/>
  <c r="M391" i="14" s="1"/>
  <c r="I391" i="14"/>
  <c r="K391" i="14"/>
  <c r="O391" i="14"/>
  <c r="Q391" i="14"/>
  <c r="V391" i="14"/>
  <c r="G392" i="14"/>
  <c r="M392" i="14" s="1"/>
  <c r="I392" i="14"/>
  <c r="K392" i="14"/>
  <c r="O392" i="14"/>
  <c r="Q392" i="14"/>
  <c r="V392" i="14"/>
  <c r="G393" i="14"/>
  <c r="M393" i="14" s="1"/>
  <c r="I393" i="14"/>
  <c r="K393" i="14"/>
  <c r="O393" i="14"/>
  <c r="Q393" i="14"/>
  <c r="V393" i="14"/>
  <c r="G394" i="14"/>
  <c r="M394" i="14" s="1"/>
  <c r="I394" i="14"/>
  <c r="K394" i="14"/>
  <c r="O394" i="14"/>
  <c r="Q394" i="14"/>
  <c r="V394" i="14"/>
  <c r="G395" i="14"/>
  <c r="M395" i="14" s="1"/>
  <c r="I395" i="14"/>
  <c r="K395" i="14"/>
  <c r="O395" i="14"/>
  <c r="Q395" i="14"/>
  <c r="V395" i="14"/>
  <c r="G396" i="14"/>
  <c r="I396" i="14"/>
  <c r="K396" i="14"/>
  <c r="M396" i="14"/>
  <c r="O396" i="14"/>
  <c r="Q396" i="14"/>
  <c r="V396" i="14"/>
  <c r="G397" i="14"/>
  <c r="I397" i="14"/>
  <c r="K397" i="14"/>
  <c r="M397" i="14"/>
  <c r="O397" i="14"/>
  <c r="Q397" i="14"/>
  <c r="V397" i="14"/>
  <c r="G398" i="14"/>
  <c r="M398" i="14" s="1"/>
  <c r="I398" i="14"/>
  <c r="K398" i="14"/>
  <c r="O398" i="14"/>
  <c r="Q398" i="14"/>
  <c r="V398" i="14"/>
  <c r="G399" i="14"/>
  <c r="M399" i="14" s="1"/>
  <c r="I399" i="14"/>
  <c r="K399" i="14"/>
  <c r="O399" i="14"/>
  <c r="Q399" i="14"/>
  <c r="V399" i="14"/>
  <c r="G400" i="14"/>
  <c r="M400" i="14" s="1"/>
  <c r="I400" i="14"/>
  <c r="K400" i="14"/>
  <c r="O400" i="14"/>
  <c r="Q400" i="14"/>
  <c r="V400" i="14"/>
  <c r="G401" i="14"/>
  <c r="I401" i="14"/>
  <c r="K401" i="14"/>
  <c r="M401" i="14"/>
  <c r="O401" i="14"/>
  <c r="Q401" i="14"/>
  <c r="V401" i="14"/>
  <c r="G402" i="14"/>
  <c r="M402" i="14" s="1"/>
  <c r="I402" i="14"/>
  <c r="K402" i="14"/>
  <c r="O402" i="14"/>
  <c r="Q402" i="14"/>
  <c r="V402" i="14"/>
  <c r="G403" i="14"/>
  <c r="I403" i="14"/>
  <c r="K403" i="14"/>
  <c r="M403" i="14"/>
  <c r="O403" i="14"/>
  <c r="Q403" i="14"/>
  <c r="V403" i="14"/>
  <c r="G404" i="14"/>
  <c r="M404" i="14" s="1"/>
  <c r="I404" i="14"/>
  <c r="K404" i="14"/>
  <c r="O404" i="14"/>
  <c r="Q404" i="14"/>
  <c r="V404" i="14"/>
  <c r="G405" i="14"/>
  <c r="M405" i="14" s="1"/>
  <c r="I405" i="14"/>
  <c r="K405" i="14"/>
  <c r="O405" i="14"/>
  <c r="Q405" i="14"/>
  <c r="V405" i="14"/>
  <c r="G406" i="14"/>
  <c r="M406" i="14" s="1"/>
  <c r="I406" i="14"/>
  <c r="K406" i="14"/>
  <c r="O406" i="14"/>
  <c r="Q406" i="14"/>
  <c r="V406" i="14"/>
  <c r="G407" i="14"/>
  <c r="M407" i="14" s="1"/>
  <c r="I407" i="14"/>
  <c r="K407" i="14"/>
  <c r="O407" i="14"/>
  <c r="Q407" i="14"/>
  <c r="V407" i="14"/>
  <c r="G408" i="14"/>
  <c r="M408" i="14" s="1"/>
  <c r="I408" i="14"/>
  <c r="K408" i="14"/>
  <c r="O408" i="14"/>
  <c r="Q408" i="14"/>
  <c r="V408" i="14"/>
  <c r="G409" i="14"/>
  <c r="M409" i="14" s="1"/>
  <c r="I409" i="14"/>
  <c r="K409" i="14"/>
  <c r="O409" i="14"/>
  <c r="Q409" i="14"/>
  <c r="V409" i="14"/>
  <c r="G410" i="14"/>
  <c r="M410" i="14" s="1"/>
  <c r="I410" i="14"/>
  <c r="K410" i="14"/>
  <c r="O410" i="14"/>
  <c r="Q410" i="14"/>
  <c r="V410" i="14"/>
  <c r="I411" i="14"/>
  <c r="Q411" i="14"/>
  <c r="G412" i="14"/>
  <c r="M412" i="14" s="1"/>
  <c r="I412" i="14"/>
  <c r="K412" i="14"/>
  <c r="K411" i="14" s="1"/>
  <c r="O412" i="14"/>
  <c r="O411" i="14" s="1"/>
  <c r="Q412" i="14"/>
  <c r="V412" i="14"/>
  <c r="V411" i="14" s="1"/>
  <c r="G413" i="14"/>
  <c r="M413" i="14" s="1"/>
  <c r="I413" i="14"/>
  <c r="K413" i="14"/>
  <c r="O413" i="14"/>
  <c r="Q413" i="14"/>
  <c r="V413" i="14"/>
  <c r="G414" i="14"/>
  <c r="M414" i="14" s="1"/>
  <c r="I414" i="14"/>
  <c r="K414" i="14"/>
  <c r="O414" i="14"/>
  <c r="Q414" i="14"/>
  <c r="V414" i="14"/>
  <c r="G416" i="14"/>
  <c r="M416" i="14" s="1"/>
  <c r="I416" i="14"/>
  <c r="K416" i="14"/>
  <c r="K415" i="14" s="1"/>
  <c r="O416" i="14"/>
  <c r="Q416" i="14"/>
  <c r="V416" i="14"/>
  <c r="V415" i="14" s="1"/>
  <c r="G417" i="14"/>
  <c r="I417" i="14"/>
  <c r="K417" i="14"/>
  <c r="M417" i="14"/>
  <c r="O417" i="14"/>
  <c r="O415" i="14" s="1"/>
  <c r="Q417" i="14"/>
  <c r="V417" i="14"/>
  <c r="G418" i="14"/>
  <c r="M418" i="14" s="1"/>
  <c r="I418" i="14"/>
  <c r="K418" i="14"/>
  <c r="O418" i="14"/>
  <c r="Q418" i="14"/>
  <c r="V418" i="14"/>
  <c r="G419" i="14"/>
  <c r="M419" i="14" s="1"/>
  <c r="I419" i="14"/>
  <c r="I415" i="14" s="1"/>
  <c r="K419" i="14"/>
  <c r="O419" i="14"/>
  <c r="Q419" i="14"/>
  <c r="Q415" i="14" s="1"/>
  <c r="V419" i="14"/>
  <c r="G420" i="14"/>
  <c r="M420" i="14" s="1"/>
  <c r="I420" i="14"/>
  <c r="K420" i="14"/>
  <c r="O420" i="14"/>
  <c r="Q420" i="14"/>
  <c r="V420" i="14"/>
  <c r="G421" i="14"/>
  <c r="I421" i="14"/>
  <c r="K421" i="14"/>
  <c r="M421" i="14"/>
  <c r="O421" i="14"/>
  <c r="Q421" i="14"/>
  <c r="V421" i="14"/>
  <c r="G422" i="14"/>
  <c r="M422" i="14" s="1"/>
  <c r="I422" i="14"/>
  <c r="K422" i="14"/>
  <c r="O422" i="14"/>
  <c r="Q422" i="14"/>
  <c r="V422" i="14"/>
  <c r="G423" i="14"/>
  <c r="M423" i="14" s="1"/>
  <c r="I423" i="14"/>
  <c r="K423" i="14"/>
  <c r="O423" i="14"/>
  <c r="Q423" i="14"/>
  <c r="V423" i="14"/>
  <c r="G424" i="14"/>
  <c r="M424" i="14" s="1"/>
  <c r="I424" i="14"/>
  <c r="K424" i="14"/>
  <c r="O424" i="14"/>
  <c r="Q424" i="14"/>
  <c r="V424" i="14"/>
  <c r="AE426" i="14"/>
  <c r="F42" i="1" s="1"/>
  <c r="H42" i="1" s="1"/>
  <c r="I42" i="1" s="1"/>
  <c r="AF426" i="14"/>
  <c r="G42" i="1" s="1"/>
  <c r="G9" i="13"/>
  <c r="M9" i="13" s="1"/>
  <c r="I9" i="13"/>
  <c r="I8" i="13" s="1"/>
  <c r="K9" i="13"/>
  <c r="K8" i="13" s="1"/>
  <c r="O9" i="13"/>
  <c r="O8" i="13" s="1"/>
  <c r="Q9" i="13"/>
  <c r="V9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Q8" i="13" s="1"/>
  <c r="V13" i="13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Q18" i="13"/>
  <c r="V18" i="13"/>
  <c r="G20" i="13"/>
  <c r="M20" i="13" s="1"/>
  <c r="I20" i="13"/>
  <c r="K20" i="13"/>
  <c r="O20" i="13"/>
  <c r="Q20" i="13"/>
  <c r="V20" i="13"/>
  <c r="G24" i="13"/>
  <c r="I24" i="13"/>
  <c r="K24" i="13"/>
  <c r="O24" i="13"/>
  <c r="Q24" i="13"/>
  <c r="V24" i="13"/>
  <c r="G25" i="13"/>
  <c r="I25" i="13"/>
  <c r="K25" i="13"/>
  <c r="M25" i="13"/>
  <c r="O25" i="13"/>
  <c r="Q25" i="13"/>
  <c r="V25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O30" i="13"/>
  <c r="G31" i="13"/>
  <c r="M31" i="13" s="1"/>
  <c r="I31" i="13"/>
  <c r="I30" i="13" s="1"/>
  <c r="K31" i="13"/>
  <c r="K30" i="13" s="1"/>
  <c r="O31" i="13"/>
  <c r="Q31" i="13"/>
  <c r="Q30" i="13" s="1"/>
  <c r="V31" i="13"/>
  <c r="G33" i="13"/>
  <c r="G30" i="13" s="1"/>
  <c r="I58" i="1" s="1"/>
  <c r="I33" i="13"/>
  <c r="K33" i="13"/>
  <c r="M33" i="13"/>
  <c r="O33" i="13"/>
  <c r="Q33" i="13"/>
  <c r="V33" i="13"/>
  <c r="V30" i="13" s="1"/>
  <c r="G37" i="13"/>
  <c r="I37" i="13"/>
  <c r="I36" i="13" s="1"/>
  <c r="K37" i="13"/>
  <c r="K36" i="13" s="1"/>
  <c r="O37" i="13"/>
  <c r="O36" i="13" s="1"/>
  <c r="Q37" i="13"/>
  <c r="Q36" i="13" s="1"/>
  <c r="V37" i="13"/>
  <c r="G43" i="13"/>
  <c r="I43" i="13"/>
  <c r="K43" i="13"/>
  <c r="M43" i="13"/>
  <c r="O43" i="13"/>
  <c r="Q43" i="13"/>
  <c r="V43" i="13"/>
  <c r="V36" i="13" s="1"/>
  <c r="G46" i="13"/>
  <c r="I46" i="13"/>
  <c r="K46" i="13"/>
  <c r="M46" i="13"/>
  <c r="O46" i="13"/>
  <c r="Q46" i="13"/>
  <c r="V46" i="13"/>
  <c r="G50" i="13"/>
  <c r="I50" i="13"/>
  <c r="K50" i="13"/>
  <c r="M50" i="13"/>
  <c r="O50" i="13"/>
  <c r="Q50" i="13"/>
  <c r="V50" i="13"/>
  <c r="G54" i="13"/>
  <c r="M54" i="13" s="1"/>
  <c r="I54" i="13"/>
  <c r="K54" i="13"/>
  <c r="O54" i="13"/>
  <c r="Q54" i="13"/>
  <c r="V54" i="13"/>
  <c r="G66" i="13"/>
  <c r="I66" i="13"/>
  <c r="K66" i="13"/>
  <c r="M66" i="13"/>
  <c r="O66" i="13"/>
  <c r="Q66" i="13"/>
  <c r="V66" i="13"/>
  <c r="G70" i="13"/>
  <c r="M70" i="13" s="1"/>
  <c r="I70" i="13"/>
  <c r="K70" i="13"/>
  <c r="O70" i="13"/>
  <c r="Q70" i="13"/>
  <c r="V70" i="13"/>
  <c r="G77" i="13"/>
  <c r="I77" i="13"/>
  <c r="K77" i="13"/>
  <c r="M77" i="13"/>
  <c r="O77" i="13"/>
  <c r="Q77" i="13"/>
  <c r="V77" i="13"/>
  <c r="G83" i="13"/>
  <c r="M83" i="13" s="1"/>
  <c r="I83" i="13"/>
  <c r="K83" i="13"/>
  <c r="O83" i="13"/>
  <c r="Q83" i="13"/>
  <c r="V83" i="13"/>
  <c r="I84" i="13"/>
  <c r="G85" i="13"/>
  <c r="I85" i="13"/>
  <c r="K85" i="13"/>
  <c r="K84" i="13" s="1"/>
  <c r="M85" i="13"/>
  <c r="O85" i="13"/>
  <c r="O84" i="13" s="1"/>
  <c r="Q85" i="13"/>
  <c r="V85" i="13"/>
  <c r="V84" i="13" s="1"/>
  <c r="G88" i="13"/>
  <c r="I88" i="13"/>
  <c r="K88" i="13"/>
  <c r="M88" i="13"/>
  <c r="O88" i="13"/>
  <c r="Q88" i="13"/>
  <c r="V88" i="13"/>
  <c r="G91" i="13"/>
  <c r="I91" i="13"/>
  <c r="K91" i="13"/>
  <c r="O91" i="13"/>
  <c r="Q91" i="13"/>
  <c r="Q84" i="13" s="1"/>
  <c r="V91" i="13"/>
  <c r="G94" i="13"/>
  <c r="I64" i="1" s="1"/>
  <c r="I94" i="13"/>
  <c r="O94" i="13"/>
  <c r="Q94" i="13"/>
  <c r="G95" i="13"/>
  <c r="I95" i="13"/>
  <c r="K95" i="13"/>
  <c r="K94" i="13" s="1"/>
  <c r="M95" i="13"/>
  <c r="M94" i="13" s="1"/>
  <c r="O95" i="13"/>
  <c r="Q95" i="13"/>
  <c r="V95" i="13"/>
  <c r="V94" i="13" s="1"/>
  <c r="V96" i="13"/>
  <c r="G97" i="13"/>
  <c r="G96" i="13" s="1"/>
  <c r="I97" i="13"/>
  <c r="I96" i="13" s="1"/>
  <c r="K97" i="13"/>
  <c r="O97" i="13"/>
  <c r="O96" i="13" s="1"/>
  <c r="Q97" i="13"/>
  <c r="Q96" i="13" s="1"/>
  <c r="V97" i="13"/>
  <c r="G104" i="13"/>
  <c r="M104" i="13" s="1"/>
  <c r="I104" i="13"/>
  <c r="K104" i="13"/>
  <c r="K96" i="13" s="1"/>
  <c r="O104" i="13"/>
  <c r="Q104" i="13"/>
  <c r="V104" i="13"/>
  <c r="G108" i="13"/>
  <c r="I108" i="13"/>
  <c r="K108" i="13"/>
  <c r="M108" i="13"/>
  <c r="O108" i="13"/>
  <c r="O107" i="13" s="1"/>
  <c r="Q108" i="13"/>
  <c r="V108" i="13"/>
  <c r="G109" i="13"/>
  <c r="M109" i="13" s="1"/>
  <c r="I109" i="13"/>
  <c r="K109" i="13"/>
  <c r="O109" i="13"/>
  <c r="Q109" i="13"/>
  <c r="Q107" i="13" s="1"/>
  <c r="V109" i="13"/>
  <c r="G110" i="13"/>
  <c r="M110" i="13" s="1"/>
  <c r="I110" i="13"/>
  <c r="I107" i="13" s="1"/>
  <c r="K110" i="13"/>
  <c r="O110" i="13"/>
  <c r="Q110" i="13"/>
  <c r="V110" i="13"/>
  <c r="V107" i="13" s="1"/>
  <c r="G111" i="13"/>
  <c r="I111" i="13"/>
  <c r="K111" i="13"/>
  <c r="M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M113" i="13" s="1"/>
  <c r="I113" i="13"/>
  <c r="K113" i="13"/>
  <c r="O113" i="13"/>
  <c r="Q113" i="13"/>
  <c r="V113" i="13"/>
  <c r="G117" i="13"/>
  <c r="M117" i="13" s="1"/>
  <c r="I117" i="13"/>
  <c r="K117" i="13"/>
  <c r="K107" i="13" s="1"/>
  <c r="O117" i="13"/>
  <c r="Q117" i="13"/>
  <c r="V117" i="13"/>
  <c r="G129" i="13"/>
  <c r="M129" i="13" s="1"/>
  <c r="I129" i="13"/>
  <c r="K129" i="13"/>
  <c r="O129" i="13"/>
  <c r="Q129" i="13"/>
  <c r="V129" i="13"/>
  <c r="G130" i="13"/>
  <c r="I130" i="13"/>
  <c r="K130" i="13"/>
  <c r="M130" i="13"/>
  <c r="O130" i="13"/>
  <c r="Q130" i="13"/>
  <c r="V130" i="13"/>
  <c r="O132" i="13"/>
  <c r="G133" i="13"/>
  <c r="M133" i="13" s="1"/>
  <c r="M132" i="13" s="1"/>
  <c r="I133" i="13"/>
  <c r="I132" i="13" s="1"/>
  <c r="K133" i="13"/>
  <c r="K132" i="13" s="1"/>
  <c r="O133" i="13"/>
  <c r="Q133" i="13"/>
  <c r="Q132" i="13" s="1"/>
  <c r="V133" i="13"/>
  <c r="V132" i="13" s="1"/>
  <c r="V134" i="13"/>
  <c r="G135" i="13"/>
  <c r="G134" i="13" s="1"/>
  <c r="I135" i="13"/>
  <c r="I134" i="13" s="1"/>
  <c r="K135" i="13"/>
  <c r="M135" i="13"/>
  <c r="O135" i="13"/>
  <c r="O134" i="13" s="1"/>
  <c r="Q135" i="13"/>
  <c r="V135" i="13"/>
  <c r="G139" i="13"/>
  <c r="M139" i="13" s="1"/>
  <c r="I139" i="13"/>
  <c r="K139" i="13"/>
  <c r="O139" i="13"/>
  <c r="Q139" i="13"/>
  <c r="V139" i="13"/>
  <c r="G142" i="13"/>
  <c r="I142" i="13"/>
  <c r="K142" i="13"/>
  <c r="K134" i="13" s="1"/>
  <c r="M142" i="13"/>
  <c r="O142" i="13"/>
  <c r="Q142" i="13"/>
  <c r="Q134" i="13" s="1"/>
  <c r="V142" i="13"/>
  <c r="I143" i="13"/>
  <c r="K143" i="13"/>
  <c r="V143" i="13"/>
  <c r="G144" i="13"/>
  <c r="G143" i="13" s="1"/>
  <c r="I144" i="13"/>
  <c r="K144" i="13"/>
  <c r="M144" i="13"/>
  <c r="M143" i="13" s="1"/>
  <c r="O144" i="13"/>
  <c r="O143" i="13" s="1"/>
  <c r="Q144" i="13"/>
  <c r="Q143" i="13" s="1"/>
  <c r="V144" i="13"/>
  <c r="G145" i="13"/>
  <c r="G146" i="13"/>
  <c r="M146" i="13" s="1"/>
  <c r="I146" i="13"/>
  <c r="I145" i="13" s="1"/>
  <c r="K146" i="13"/>
  <c r="K145" i="13" s="1"/>
  <c r="O146" i="13"/>
  <c r="Q146" i="13"/>
  <c r="Q145" i="13" s="1"/>
  <c r="V146" i="13"/>
  <c r="V145" i="13" s="1"/>
  <c r="G147" i="13"/>
  <c r="M147" i="13" s="1"/>
  <c r="I147" i="13"/>
  <c r="K147" i="13"/>
  <c r="O147" i="13"/>
  <c r="Q147" i="13"/>
  <c r="V147" i="13"/>
  <c r="G148" i="13"/>
  <c r="I148" i="13"/>
  <c r="K148" i="13"/>
  <c r="M148" i="13"/>
  <c r="O148" i="13"/>
  <c r="Q148" i="13"/>
  <c r="V148" i="13"/>
  <c r="G149" i="13"/>
  <c r="M149" i="13" s="1"/>
  <c r="I149" i="13"/>
  <c r="K149" i="13"/>
  <c r="O149" i="13"/>
  <c r="O145" i="13" s="1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I152" i="13"/>
  <c r="K152" i="13"/>
  <c r="M152" i="13"/>
  <c r="O152" i="13"/>
  <c r="Q152" i="13"/>
  <c r="V152" i="13"/>
  <c r="G154" i="13"/>
  <c r="M154" i="13" s="1"/>
  <c r="I154" i="13"/>
  <c r="I153" i="13" s="1"/>
  <c r="K154" i="13"/>
  <c r="K153" i="13" s="1"/>
  <c r="O154" i="13"/>
  <c r="Q154" i="13"/>
  <c r="Q153" i="13" s="1"/>
  <c r="V154" i="13"/>
  <c r="V153" i="13" s="1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O153" i="13" s="1"/>
  <c r="Q157" i="13"/>
  <c r="V157" i="13"/>
  <c r="G158" i="13"/>
  <c r="M158" i="13" s="1"/>
  <c r="I158" i="13"/>
  <c r="K158" i="13"/>
  <c r="O158" i="13"/>
  <c r="Q158" i="13"/>
  <c r="V158" i="13"/>
  <c r="G159" i="13"/>
  <c r="M159" i="13" s="1"/>
  <c r="I159" i="13"/>
  <c r="K159" i="13"/>
  <c r="O159" i="13"/>
  <c r="Q159" i="13"/>
  <c r="V159" i="13"/>
  <c r="G161" i="13"/>
  <c r="I161" i="13"/>
  <c r="I160" i="13" s="1"/>
  <c r="K161" i="13"/>
  <c r="O161" i="13"/>
  <c r="O160" i="13" s="1"/>
  <c r="Q161" i="13"/>
  <c r="Q160" i="13" s="1"/>
  <c r="V161" i="13"/>
  <c r="V160" i="13" s="1"/>
  <c r="G162" i="13"/>
  <c r="M162" i="13" s="1"/>
  <c r="I162" i="13"/>
  <c r="K162" i="13"/>
  <c r="K160" i="13" s="1"/>
  <c r="O162" i="13"/>
  <c r="Q162" i="13"/>
  <c r="V162" i="13"/>
  <c r="G163" i="13"/>
  <c r="I163" i="13"/>
  <c r="K163" i="13"/>
  <c r="M163" i="13"/>
  <c r="O163" i="13"/>
  <c r="Q163" i="13"/>
  <c r="V163" i="13"/>
  <c r="G164" i="13"/>
  <c r="I164" i="13"/>
  <c r="K164" i="13"/>
  <c r="M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I167" i="13"/>
  <c r="K167" i="13"/>
  <c r="M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2" i="13"/>
  <c r="M172" i="13" s="1"/>
  <c r="I172" i="13"/>
  <c r="I171" i="13" s="1"/>
  <c r="K172" i="13"/>
  <c r="O172" i="13"/>
  <c r="O171" i="13" s="1"/>
  <c r="Q172" i="13"/>
  <c r="V172" i="13"/>
  <c r="G173" i="13"/>
  <c r="I173" i="13"/>
  <c r="K173" i="13"/>
  <c r="O173" i="13"/>
  <c r="Q173" i="13"/>
  <c r="Q171" i="13" s="1"/>
  <c r="V173" i="13"/>
  <c r="G174" i="13"/>
  <c r="M174" i="13" s="1"/>
  <c r="I174" i="13"/>
  <c r="K174" i="13"/>
  <c r="O174" i="13"/>
  <c r="Q174" i="13"/>
  <c r="V174" i="13"/>
  <c r="V171" i="13" s="1"/>
  <c r="G175" i="13"/>
  <c r="I175" i="13"/>
  <c r="K175" i="13"/>
  <c r="K171" i="13" s="1"/>
  <c r="M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I179" i="13"/>
  <c r="K179" i="13"/>
  <c r="M179" i="13"/>
  <c r="O179" i="13"/>
  <c r="Q179" i="13"/>
  <c r="V179" i="13"/>
  <c r="G180" i="13"/>
  <c r="I180" i="13"/>
  <c r="K180" i="13"/>
  <c r="M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I183" i="13"/>
  <c r="K183" i="13"/>
  <c r="M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I187" i="13"/>
  <c r="K187" i="13"/>
  <c r="M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I190" i="13"/>
  <c r="K190" i="13"/>
  <c r="M190" i="13"/>
  <c r="O190" i="13"/>
  <c r="Q190" i="13"/>
  <c r="V190" i="13"/>
  <c r="G192" i="13"/>
  <c r="I192" i="13"/>
  <c r="K192" i="13"/>
  <c r="M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I197" i="13"/>
  <c r="K197" i="13"/>
  <c r="M197" i="13"/>
  <c r="O197" i="13"/>
  <c r="Q197" i="13"/>
  <c r="V197" i="13"/>
  <c r="G198" i="13"/>
  <c r="I198" i="13"/>
  <c r="K198" i="13"/>
  <c r="M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I200" i="13"/>
  <c r="K200" i="13"/>
  <c r="M200" i="13"/>
  <c r="O200" i="13"/>
  <c r="Q200" i="13"/>
  <c r="V200" i="13"/>
  <c r="G201" i="13"/>
  <c r="M201" i="13" s="1"/>
  <c r="I201" i="13"/>
  <c r="K201" i="13"/>
  <c r="O201" i="13"/>
  <c r="Q201" i="13"/>
  <c r="V201" i="13"/>
  <c r="G203" i="13"/>
  <c r="I203" i="13"/>
  <c r="I202" i="13" s="1"/>
  <c r="K203" i="13"/>
  <c r="K202" i="13" s="1"/>
  <c r="O203" i="13"/>
  <c r="Q203" i="13"/>
  <c r="Q202" i="13" s="1"/>
  <c r="V203" i="13"/>
  <c r="V202" i="13" s="1"/>
  <c r="G204" i="13"/>
  <c r="I204" i="13"/>
  <c r="K204" i="13"/>
  <c r="M204" i="13"/>
  <c r="O204" i="13"/>
  <c r="Q204" i="13"/>
  <c r="V204" i="13"/>
  <c r="G205" i="13"/>
  <c r="I205" i="13"/>
  <c r="K205" i="13"/>
  <c r="M205" i="13"/>
  <c r="O205" i="13"/>
  <c r="O202" i="13" s="1"/>
  <c r="Q205" i="13"/>
  <c r="V205" i="13"/>
  <c r="G206" i="13"/>
  <c r="M206" i="13" s="1"/>
  <c r="I206" i="13"/>
  <c r="K206" i="13"/>
  <c r="O206" i="13"/>
  <c r="Q206" i="13"/>
  <c r="V206" i="13"/>
  <c r="G207" i="13"/>
  <c r="I207" i="13"/>
  <c r="K207" i="13"/>
  <c r="M207" i="13"/>
  <c r="O207" i="13"/>
  <c r="Q207" i="13"/>
  <c r="V207" i="13"/>
  <c r="G209" i="13"/>
  <c r="I209" i="13"/>
  <c r="K209" i="13"/>
  <c r="M209" i="13"/>
  <c r="O209" i="13"/>
  <c r="Q209" i="13"/>
  <c r="V209" i="13"/>
  <c r="V208" i="13" s="1"/>
  <c r="G210" i="13"/>
  <c r="M210" i="13" s="1"/>
  <c r="I210" i="13"/>
  <c r="I208" i="13" s="1"/>
  <c r="K210" i="13"/>
  <c r="O210" i="13"/>
  <c r="O208" i="13" s="1"/>
  <c r="Q210" i="13"/>
  <c r="V210" i="13"/>
  <c r="G211" i="13"/>
  <c r="M211" i="13" s="1"/>
  <c r="I211" i="13"/>
  <c r="K211" i="13"/>
  <c r="K208" i="13" s="1"/>
  <c r="O211" i="13"/>
  <c r="Q211" i="13"/>
  <c r="V211" i="13"/>
  <c r="G212" i="13"/>
  <c r="I212" i="13"/>
  <c r="K212" i="13"/>
  <c r="M212" i="13"/>
  <c r="O212" i="13"/>
  <c r="Q212" i="13"/>
  <c r="V212" i="13"/>
  <c r="G213" i="13"/>
  <c r="I213" i="13"/>
  <c r="K213" i="13"/>
  <c r="M213" i="13"/>
  <c r="O213" i="13"/>
  <c r="Q213" i="13"/>
  <c r="V213" i="13"/>
  <c r="G214" i="13"/>
  <c r="I214" i="13"/>
  <c r="K214" i="13"/>
  <c r="M214" i="13"/>
  <c r="O214" i="13"/>
  <c r="Q214" i="13"/>
  <c r="V214" i="13"/>
  <c r="G215" i="13"/>
  <c r="I215" i="13"/>
  <c r="K215" i="13"/>
  <c r="M215" i="13"/>
  <c r="O215" i="13"/>
  <c r="Q215" i="13"/>
  <c r="V215" i="13"/>
  <c r="G216" i="13"/>
  <c r="M216" i="13" s="1"/>
  <c r="I216" i="13"/>
  <c r="K216" i="13"/>
  <c r="O216" i="13"/>
  <c r="Q216" i="13"/>
  <c r="Q208" i="13" s="1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33" i="13"/>
  <c r="M233" i="13" s="1"/>
  <c r="I233" i="13"/>
  <c r="K233" i="13"/>
  <c r="O233" i="13"/>
  <c r="Q233" i="13"/>
  <c r="V233" i="13"/>
  <c r="K234" i="13"/>
  <c r="G235" i="13"/>
  <c r="M235" i="13" s="1"/>
  <c r="M234" i="13" s="1"/>
  <c r="I235" i="13"/>
  <c r="I234" i="13" s="1"/>
  <c r="K235" i="13"/>
  <c r="O235" i="13"/>
  <c r="O234" i="13" s="1"/>
  <c r="Q235" i="13"/>
  <c r="Q234" i="13" s="1"/>
  <c r="V235" i="13"/>
  <c r="V234" i="13" s="1"/>
  <c r="G239" i="13"/>
  <c r="I239" i="13"/>
  <c r="K239" i="13"/>
  <c r="M239" i="13"/>
  <c r="O239" i="13"/>
  <c r="Q239" i="13"/>
  <c r="V239" i="13"/>
  <c r="G241" i="13"/>
  <c r="M241" i="13" s="1"/>
  <c r="I241" i="13"/>
  <c r="I240" i="13" s="1"/>
  <c r="K241" i="13"/>
  <c r="K240" i="13" s="1"/>
  <c r="O241" i="13"/>
  <c r="O240" i="13" s="1"/>
  <c r="Q241" i="13"/>
  <c r="V241" i="13"/>
  <c r="V240" i="13" s="1"/>
  <c r="G244" i="13"/>
  <c r="I244" i="13"/>
  <c r="K244" i="13"/>
  <c r="M244" i="13"/>
  <c r="O244" i="13"/>
  <c r="Q244" i="13"/>
  <c r="V244" i="13"/>
  <c r="G247" i="13"/>
  <c r="I247" i="13"/>
  <c r="K247" i="13"/>
  <c r="O247" i="13"/>
  <c r="Q247" i="13"/>
  <c r="V247" i="13"/>
  <c r="G249" i="13"/>
  <c r="M249" i="13" s="1"/>
  <c r="I249" i="13"/>
  <c r="K249" i="13"/>
  <c r="O249" i="13"/>
  <c r="Q249" i="13"/>
  <c r="V249" i="13"/>
  <c r="G251" i="13"/>
  <c r="M251" i="13" s="1"/>
  <c r="I251" i="13"/>
  <c r="K251" i="13"/>
  <c r="O251" i="13"/>
  <c r="Q251" i="13"/>
  <c r="V251" i="13"/>
  <c r="G254" i="13"/>
  <c r="I254" i="13"/>
  <c r="K254" i="13"/>
  <c r="M254" i="13"/>
  <c r="O254" i="13"/>
  <c r="Q254" i="13"/>
  <c r="V254" i="13"/>
  <c r="G257" i="13"/>
  <c r="I257" i="13"/>
  <c r="K257" i="13"/>
  <c r="M257" i="13"/>
  <c r="O257" i="13"/>
  <c r="Q257" i="13"/>
  <c r="V257" i="13"/>
  <c r="G260" i="13"/>
  <c r="I260" i="13"/>
  <c r="K260" i="13"/>
  <c r="M260" i="13"/>
  <c r="O260" i="13"/>
  <c r="Q260" i="13"/>
  <c r="Q240" i="13" s="1"/>
  <c r="V260" i="13"/>
  <c r="G263" i="13"/>
  <c r="M263" i="13" s="1"/>
  <c r="I263" i="13"/>
  <c r="K263" i="13"/>
  <c r="O263" i="13"/>
  <c r="Q263" i="13"/>
  <c r="V263" i="13"/>
  <c r="G270" i="13"/>
  <c r="M270" i="13" s="1"/>
  <c r="I270" i="13"/>
  <c r="K270" i="13"/>
  <c r="O270" i="13"/>
  <c r="Q270" i="13"/>
  <c r="V270" i="13"/>
  <c r="G272" i="13"/>
  <c r="M272" i="13" s="1"/>
  <c r="I272" i="13"/>
  <c r="I271" i="13" s="1"/>
  <c r="K272" i="13"/>
  <c r="K271" i="13" s="1"/>
  <c r="O272" i="13"/>
  <c r="O271" i="13" s="1"/>
  <c r="Q272" i="13"/>
  <c r="Q271" i="13" s="1"/>
  <c r="V272" i="13"/>
  <c r="G275" i="13"/>
  <c r="M275" i="13" s="1"/>
  <c r="I275" i="13"/>
  <c r="K275" i="13"/>
  <c r="O275" i="13"/>
  <c r="Q275" i="13"/>
  <c r="V275" i="13"/>
  <c r="G278" i="13"/>
  <c r="I278" i="13"/>
  <c r="K278" i="13"/>
  <c r="M278" i="13"/>
  <c r="O278" i="13"/>
  <c r="Q278" i="13"/>
  <c r="V278" i="13"/>
  <c r="V271" i="13" s="1"/>
  <c r="G281" i="13"/>
  <c r="I281" i="13"/>
  <c r="K281" i="13"/>
  <c r="M281" i="13"/>
  <c r="O281" i="13"/>
  <c r="Q281" i="13"/>
  <c r="V281" i="13"/>
  <c r="G284" i="13"/>
  <c r="I284" i="13"/>
  <c r="K284" i="13"/>
  <c r="M284" i="13"/>
  <c r="O284" i="13"/>
  <c r="Q284" i="13"/>
  <c r="V284" i="13"/>
  <c r="G285" i="13"/>
  <c r="M285" i="13" s="1"/>
  <c r="I285" i="13"/>
  <c r="K285" i="13"/>
  <c r="O285" i="13"/>
  <c r="Q285" i="13"/>
  <c r="V285" i="13"/>
  <c r="G287" i="13"/>
  <c r="I287" i="13"/>
  <c r="I286" i="13" s="1"/>
  <c r="K287" i="13"/>
  <c r="O287" i="13"/>
  <c r="O286" i="13" s="1"/>
  <c r="Q287" i="13"/>
  <c r="V287" i="13"/>
  <c r="V286" i="13" s="1"/>
  <c r="G290" i="13"/>
  <c r="M290" i="13" s="1"/>
  <c r="I290" i="13"/>
  <c r="K290" i="13"/>
  <c r="O290" i="13"/>
  <c r="Q290" i="13"/>
  <c r="V290" i="13"/>
  <c r="G293" i="13"/>
  <c r="M293" i="13" s="1"/>
  <c r="I293" i="13"/>
  <c r="K293" i="13"/>
  <c r="K286" i="13" s="1"/>
  <c r="O293" i="13"/>
  <c r="Q293" i="13"/>
  <c r="Q286" i="13" s="1"/>
  <c r="V293" i="13"/>
  <c r="G296" i="13"/>
  <c r="I296" i="13"/>
  <c r="K296" i="13"/>
  <c r="M296" i="13"/>
  <c r="O296" i="13"/>
  <c r="Q296" i="13"/>
  <c r="V296" i="13"/>
  <c r="G301" i="13"/>
  <c r="M301" i="13" s="1"/>
  <c r="I301" i="13"/>
  <c r="K301" i="13"/>
  <c r="O301" i="13"/>
  <c r="Q301" i="13"/>
  <c r="V301" i="13"/>
  <c r="G305" i="13"/>
  <c r="I305" i="13"/>
  <c r="K305" i="13"/>
  <c r="M305" i="13"/>
  <c r="O305" i="13"/>
  <c r="Q305" i="13"/>
  <c r="V305" i="13"/>
  <c r="G311" i="13"/>
  <c r="M311" i="13" s="1"/>
  <c r="I311" i="13"/>
  <c r="K311" i="13"/>
  <c r="O311" i="13"/>
  <c r="Q311" i="13"/>
  <c r="V311" i="13"/>
  <c r="G314" i="13"/>
  <c r="I314" i="13"/>
  <c r="K314" i="13"/>
  <c r="M314" i="13"/>
  <c r="O314" i="13"/>
  <c r="Q314" i="13"/>
  <c r="V314" i="13"/>
  <c r="G315" i="13"/>
  <c r="M315" i="13" s="1"/>
  <c r="I315" i="13"/>
  <c r="K315" i="13"/>
  <c r="O315" i="13"/>
  <c r="Q315" i="13"/>
  <c r="V315" i="13"/>
  <c r="G316" i="13"/>
  <c r="I316" i="13"/>
  <c r="K316" i="13"/>
  <c r="M316" i="13"/>
  <c r="O316" i="13"/>
  <c r="Q316" i="13"/>
  <c r="V316" i="13"/>
  <c r="G317" i="13"/>
  <c r="M317" i="13" s="1"/>
  <c r="I317" i="13"/>
  <c r="K317" i="13"/>
  <c r="O317" i="13"/>
  <c r="Q317" i="13"/>
  <c r="V317" i="13"/>
  <c r="G320" i="13"/>
  <c r="M320" i="13" s="1"/>
  <c r="I320" i="13"/>
  <c r="K320" i="13"/>
  <c r="O320" i="13"/>
  <c r="Q320" i="13"/>
  <c r="V320" i="13"/>
  <c r="G322" i="13"/>
  <c r="M322" i="13" s="1"/>
  <c r="I322" i="13"/>
  <c r="I321" i="13" s="1"/>
  <c r="K322" i="13"/>
  <c r="O322" i="13"/>
  <c r="Q322" i="13"/>
  <c r="Q321" i="13" s="1"/>
  <c r="V322" i="13"/>
  <c r="G326" i="13"/>
  <c r="M326" i="13" s="1"/>
  <c r="I326" i="13"/>
  <c r="K326" i="13"/>
  <c r="K321" i="13" s="1"/>
  <c r="O326" i="13"/>
  <c r="Q326" i="13"/>
  <c r="V326" i="13"/>
  <c r="G330" i="13"/>
  <c r="I330" i="13"/>
  <c r="K330" i="13"/>
  <c r="M330" i="13"/>
  <c r="O330" i="13"/>
  <c r="Q330" i="13"/>
  <c r="V330" i="13"/>
  <c r="G334" i="13"/>
  <c r="M334" i="13" s="1"/>
  <c r="I334" i="13"/>
  <c r="K334" i="13"/>
  <c r="O334" i="13"/>
  <c r="Q334" i="13"/>
  <c r="V334" i="13"/>
  <c r="G338" i="13"/>
  <c r="M338" i="13" s="1"/>
  <c r="I338" i="13"/>
  <c r="K338" i="13"/>
  <c r="O338" i="13"/>
  <c r="Q338" i="13"/>
  <c r="V338" i="13"/>
  <c r="G341" i="13"/>
  <c r="M341" i="13" s="1"/>
  <c r="I341" i="13"/>
  <c r="K341" i="13"/>
  <c r="O341" i="13"/>
  <c r="O321" i="13" s="1"/>
  <c r="Q341" i="13"/>
  <c r="V341" i="13"/>
  <c r="G343" i="13"/>
  <c r="M343" i="13" s="1"/>
  <c r="I343" i="13"/>
  <c r="K343" i="13"/>
  <c r="O343" i="13"/>
  <c r="Q343" i="13"/>
  <c r="V343" i="13"/>
  <c r="G350" i="13"/>
  <c r="M350" i="13" s="1"/>
  <c r="I350" i="13"/>
  <c r="K350" i="13"/>
  <c r="O350" i="13"/>
  <c r="Q350" i="13"/>
  <c r="V350" i="13"/>
  <c r="V321" i="13" s="1"/>
  <c r="G351" i="13"/>
  <c r="M351" i="13" s="1"/>
  <c r="I351" i="13"/>
  <c r="K351" i="13"/>
  <c r="O351" i="13"/>
  <c r="Q351" i="13"/>
  <c r="V351" i="13"/>
  <c r="V352" i="13"/>
  <c r="G353" i="13"/>
  <c r="M353" i="13" s="1"/>
  <c r="I353" i="13"/>
  <c r="I352" i="13" s="1"/>
  <c r="K353" i="13"/>
  <c r="K352" i="13" s="1"/>
  <c r="O353" i="13"/>
  <c r="Q353" i="13"/>
  <c r="Q352" i="13" s="1"/>
  <c r="V353" i="13"/>
  <c r="G356" i="13"/>
  <c r="M356" i="13" s="1"/>
  <c r="I356" i="13"/>
  <c r="K356" i="13"/>
  <c r="O356" i="13"/>
  <c r="O352" i="13" s="1"/>
  <c r="Q356" i="13"/>
  <c r="V356" i="13"/>
  <c r="G358" i="13"/>
  <c r="I358" i="13"/>
  <c r="K358" i="13"/>
  <c r="M358" i="13"/>
  <c r="O358" i="13"/>
  <c r="Q358" i="13"/>
  <c r="V358" i="13"/>
  <c r="G360" i="13"/>
  <c r="M360" i="13" s="1"/>
  <c r="I360" i="13"/>
  <c r="K360" i="13"/>
  <c r="O360" i="13"/>
  <c r="Q360" i="13"/>
  <c r="V360" i="13"/>
  <c r="Q363" i="13"/>
  <c r="G364" i="13"/>
  <c r="I364" i="13"/>
  <c r="I363" i="13" s="1"/>
  <c r="K364" i="13"/>
  <c r="K363" i="13" s="1"/>
  <c r="O364" i="13"/>
  <c r="O363" i="13" s="1"/>
  <c r="Q364" i="13"/>
  <c r="V364" i="13"/>
  <c r="V363" i="13" s="1"/>
  <c r="G369" i="13"/>
  <c r="M369" i="13" s="1"/>
  <c r="I369" i="13"/>
  <c r="K369" i="13"/>
  <c r="O369" i="13"/>
  <c r="Q369" i="13"/>
  <c r="V369" i="13"/>
  <c r="G375" i="13"/>
  <c r="M375" i="13" s="1"/>
  <c r="I375" i="13"/>
  <c r="K375" i="13"/>
  <c r="O375" i="13"/>
  <c r="Q375" i="13"/>
  <c r="V375" i="13"/>
  <c r="G383" i="13"/>
  <c r="I383" i="13"/>
  <c r="K383" i="13"/>
  <c r="M383" i="13"/>
  <c r="O383" i="13"/>
  <c r="Q383" i="13"/>
  <c r="V383" i="13"/>
  <c r="G390" i="13"/>
  <c r="M390" i="13" s="1"/>
  <c r="I390" i="13"/>
  <c r="K390" i="13"/>
  <c r="O390" i="13"/>
  <c r="Q390" i="13"/>
  <c r="V390" i="13"/>
  <c r="G395" i="13"/>
  <c r="I83" i="1" s="1"/>
  <c r="I395" i="13"/>
  <c r="G396" i="13"/>
  <c r="M396" i="13" s="1"/>
  <c r="M395" i="13" s="1"/>
  <c r="I396" i="13"/>
  <c r="K396" i="13"/>
  <c r="K395" i="13" s="1"/>
  <c r="O396" i="13"/>
  <c r="O395" i="13" s="1"/>
  <c r="Q396" i="13"/>
  <c r="Q395" i="13" s="1"/>
  <c r="V396" i="13"/>
  <c r="V395" i="13" s="1"/>
  <c r="G398" i="13"/>
  <c r="I398" i="13"/>
  <c r="I397" i="13" s="1"/>
  <c r="K398" i="13"/>
  <c r="O398" i="13"/>
  <c r="O397" i="13" s="1"/>
  <c r="Q398" i="13"/>
  <c r="V398" i="13"/>
  <c r="V397" i="13" s="1"/>
  <c r="G399" i="13"/>
  <c r="M399" i="13" s="1"/>
  <c r="I399" i="13"/>
  <c r="K399" i="13"/>
  <c r="K397" i="13" s="1"/>
  <c r="O399" i="13"/>
  <c r="Q399" i="13"/>
  <c r="V399" i="13"/>
  <c r="G400" i="13"/>
  <c r="M400" i="13" s="1"/>
  <c r="I400" i="13"/>
  <c r="K400" i="13"/>
  <c r="O400" i="13"/>
  <c r="Q400" i="13"/>
  <c r="V400" i="13"/>
  <c r="G401" i="13"/>
  <c r="I401" i="13"/>
  <c r="K401" i="13"/>
  <c r="M401" i="13"/>
  <c r="O401" i="13"/>
  <c r="Q401" i="13"/>
  <c r="V401" i="13"/>
  <c r="G402" i="13"/>
  <c r="M402" i="13" s="1"/>
  <c r="I402" i="13"/>
  <c r="K402" i="13"/>
  <c r="O402" i="13"/>
  <c r="Q402" i="13"/>
  <c r="V402" i="13"/>
  <c r="G403" i="13"/>
  <c r="I403" i="13"/>
  <c r="K403" i="13"/>
  <c r="M403" i="13"/>
  <c r="O403" i="13"/>
  <c r="Q403" i="13"/>
  <c r="V403" i="13"/>
  <c r="G404" i="13"/>
  <c r="M404" i="13" s="1"/>
  <c r="I404" i="13"/>
  <c r="K404" i="13"/>
  <c r="O404" i="13"/>
  <c r="Q404" i="13"/>
  <c r="V404" i="13"/>
  <c r="G405" i="13"/>
  <c r="M405" i="13" s="1"/>
  <c r="I405" i="13"/>
  <c r="K405" i="13"/>
  <c r="O405" i="13"/>
  <c r="Q405" i="13"/>
  <c r="Q397" i="13" s="1"/>
  <c r="V405" i="13"/>
  <c r="G406" i="13"/>
  <c r="M406" i="13" s="1"/>
  <c r="I406" i="13"/>
  <c r="K406" i="13"/>
  <c r="O406" i="13"/>
  <c r="Q406" i="13"/>
  <c r="V406" i="13"/>
  <c r="G407" i="13"/>
  <c r="M407" i="13" s="1"/>
  <c r="I407" i="13"/>
  <c r="K407" i="13"/>
  <c r="O407" i="13"/>
  <c r="Q407" i="13"/>
  <c r="V407" i="13"/>
  <c r="G408" i="13"/>
  <c r="M408" i="13" s="1"/>
  <c r="I408" i="13"/>
  <c r="K408" i="13"/>
  <c r="O408" i="13"/>
  <c r="Q408" i="13"/>
  <c r="V408" i="13"/>
  <c r="G409" i="13"/>
  <c r="I409" i="13"/>
  <c r="K409" i="13"/>
  <c r="M409" i="13"/>
  <c r="O409" i="13"/>
  <c r="Q409" i="13"/>
  <c r="V409" i="13"/>
  <c r="G410" i="13"/>
  <c r="M410" i="13" s="1"/>
  <c r="I410" i="13"/>
  <c r="K410" i="13"/>
  <c r="O410" i="13"/>
  <c r="Q410" i="13"/>
  <c r="V410" i="13"/>
  <c r="G411" i="13"/>
  <c r="I411" i="13"/>
  <c r="K411" i="13"/>
  <c r="M411" i="13"/>
  <c r="O411" i="13"/>
  <c r="Q411" i="13"/>
  <c r="V411" i="13"/>
  <c r="G412" i="13"/>
  <c r="M412" i="13" s="1"/>
  <c r="I412" i="13"/>
  <c r="K412" i="13"/>
  <c r="O412" i="13"/>
  <c r="Q412" i="13"/>
  <c r="V412" i="13"/>
  <c r="G413" i="13"/>
  <c r="I413" i="13"/>
  <c r="K413" i="13"/>
  <c r="M413" i="13"/>
  <c r="O413" i="13"/>
  <c r="Q413" i="13"/>
  <c r="V413" i="13"/>
  <c r="G414" i="13"/>
  <c r="M414" i="13" s="1"/>
  <c r="I414" i="13"/>
  <c r="K414" i="13"/>
  <c r="O414" i="13"/>
  <c r="Q414" i="13"/>
  <c r="V414" i="13"/>
  <c r="G415" i="13"/>
  <c r="M415" i="13" s="1"/>
  <c r="I415" i="13"/>
  <c r="K415" i="13"/>
  <c r="O415" i="13"/>
  <c r="Q415" i="13"/>
  <c r="V415" i="13"/>
  <c r="G416" i="13"/>
  <c r="M416" i="13" s="1"/>
  <c r="I416" i="13"/>
  <c r="K416" i="13"/>
  <c r="O416" i="13"/>
  <c r="Q416" i="13"/>
  <c r="V416" i="13"/>
  <c r="G417" i="13"/>
  <c r="I417" i="13"/>
  <c r="K417" i="13"/>
  <c r="M417" i="13"/>
  <c r="O417" i="13"/>
  <c r="Q417" i="13"/>
  <c r="V417" i="13"/>
  <c r="G418" i="13"/>
  <c r="M418" i="13" s="1"/>
  <c r="I418" i="13"/>
  <c r="K418" i="13"/>
  <c r="O418" i="13"/>
  <c r="Q418" i="13"/>
  <c r="V418" i="13"/>
  <c r="G419" i="13"/>
  <c r="I419" i="13"/>
  <c r="K419" i="13"/>
  <c r="M419" i="13"/>
  <c r="O419" i="13"/>
  <c r="Q419" i="13"/>
  <c r="V419" i="13"/>
  <c r="G420" i="13"/>
  <c r="M420" i="13" s="1"/>
  <c r="I420" i="13"/>
  <c r="K420" i="13"/>
  <c r="O420" i="13"/>
  <c r="Q420" i="13"/>
  <c r="V420" i="13"/>
  <c r="G421" i="13"/>
  <c r="I421" i="13"/>
  <c r="K421" i="13"/>
  <c r="M421" i="13"/>
  <c r="O421" i="13"/>
  <c r="Q421" i="13"/>
  <c r="V421" i="13"/>
  <c r="G422" i="13"/>
  <c r="M422" i="13" s="1"/>
  <c r="I422" i="13"/>
  <c r="K422" i="13"/>
  <c r="O422" i="13"/>
  <c r="Q422" i="13"/>
  <c r="V422" i="13"/>
  <c r="G423" i="13"/>
  <c r="M423" i="13" s="1"/>
  <c r="I423" i="13"/>
  <c r="K423" i="13"/>
  <c r="O423" i="13"/>
  <c r="Q423" i="13"/>
  <c r="V423" i="13"/>
  <c r="G424" i="13"/>
  <c r="M424" i="13" s="1"/>
  <c r="I424" i="13"/>
  <c r="K424" i="13"/>
  <c r="O424" i="13"/>
  <c r="Q424" i="13"/>
  <c r="V424" i="13"/>
  <c r="G425" i="13"/>
  <c r="I425" i="13"/>
  <c r="K425" i="13"/>
  <c r="M425" i="13"/>
  <c r="O425" i="13"/>
  <c r="Q425" i="13"/>
  <c r="V425" i="13"/>
  <c r="G426" i="13"/>
  <c r="M426" i="13" s="1"/>
  <c r="I426" i="13"/>
  <c r="K426" i="13"/>
  <c r="O426" i="13"/>
  <c r="Q426" i="13"/>
  <c r="V426" i="13"/>
  <c r="G427" i="13"/>
  <c r="I427" i="13"/>
  <c r="K427" i="13"/>
  <c r="M427" i="13"/>
  <c r="O427" i="13"/>
  <c r="Q427" i="13"/>
  <c r="V427" i="13"/>
  <c r="G428" i="13"/>
  <c r="M428" i="13" s="1"/>
  <c r="I428" i="13"/>
  <c r="K428" i="13"/>
  <c r="O428" i="13"/>
  <c r="Q428" i="13"/>
  <c r="V428" i="13"/>
  <c r="G429" i="13"/>
  <c r="I429" i="13"/>
  <c r="K429" i="13"/>
  <c r="M429" i="13"/>
  <c r="O429" i="13"/>
  <c r="Q429" i="13"/>
  <c r="V429" i="13"/>
  <c r="G430" i="13"/>
  <c r="M430" i="13" s="1"/>
  <c r="I430" i="13"/>
  <c r="K430" i="13"/>
  <c r="O430" i="13"/>
  <c r="Q430" i="13"/>
  <c r="V430" i="13"/>
  <c r="G431" i="13"/>
  <c r="M431" i="13" s="1"/>
  <c r="I431" i="13"/>
  <c r="K431" i="13"/>
  <c r="O431" i="13"/>
  <c r="Q431" i="13"/>
  <c r="V431" i="13"/>
  <c r="G432" i="13"/>
  <c r="M432" i="13" s="1"/>
  <c r="I432" i="13"/>
  <c r="K432" i="13"/>
  <c r="O432" i="13"/>
  <c r="Q432" i="13"/>
  <c r="V432" i="13"/>
  <c r="G433" i="13"/>
  <c r="M433" i="13" s="1"/>
  <c r="I433" i="13"/>
  <c r="K433" i="13"/>
  <c r="O433" i="13"/>
  <c r="Q433" i="13"/>
  <c r="V433" i="13"/>
  <c r="G434" i="13"/>
  <c r="M434" i="13" s="1"/>
  <c r="I434" i="13"/>
  <c r="K434" i="13"/>
  <c r="O434" i="13"/>
  <c r="Q434" i="13"/>
  <c r="V434" i="13"/>
  <c r="I435" i="13"/>
  <c r="G436" i="13"/>
  <c r="M436" i="13" s="1"/>
  <c r="I436" i="13"/>
  <c r="K436" i="13"/>
  <c r="K435" i="13" s="1"/>
  <c r="O436" i="13"/>
  <c r="O435" i="13" s="1"/>
  <c r="Q436" i="13"/>
  <c r="Q435" i="13" s="1"/>
  <c r="V436" i="13"/>
  <c r="V435" i="13" s="1"/>
  <c r="G437" i="13"/>
  <c r="I437" i="13"/>
  <c r="K437" i="13"/>
  <c r="M437" i="13"/>
  <c r="O437" i="13"/>
  <c r="Q437" i="13"/>
  <c r="V437" i="13"/>
  <c r="G438" i="13"/>
  <c r="G435" i="13" s="1"/>
  <c r="I438" i="13"/>
  <c r="K438" i="13"/>
  <c r="O438" i="13"/>
  <c r="Q438" i="13"/>
  <c r="V438" i="13"/>
  <c r="G440" i="13"/>
  <c r="M440" i="13" s="1"/>
  <c r="I440" i="13"/>
  <c r="I439" i="13" s="1"/>
  <c r="K440" i="13"/>
  <c r="K439" i="13" s="1"/>
  <c r="O440" i="13"/>
  <c r="Q440" i="13"/>
  <c r="V440" i="13"/>
  <c r="V439" i="13" s="1"/>
  <c r="G441" i="13"/>
  <c r="M441" i="13" s="1"/>
  <c r="I441" i="13"/>
  <c r="K441" i="13"/>
  <c r="O441" i="13"/>
  <c r="Q441" i="13"/>
  <c r="V441" i="13"/>
  <c r="G442" i="13"/>
  <c r="M442" i="13" s="1"/>
  <c r="I442" i="13"/>
  <c r="K442" i="13"/>
  <c r="O442" i="13"/>
  <c r="O439" i="13" s="1"/>
  <c r="Q442" i="13"/>
  <c r="V442" i="13"/>
  <c r="G443" i="13"/>
  <c r="I443" i="13"/>
  <c r="K443" i="13"/>
  <c r="M443" i="13"/>
  <c r="O443" i="13"/>
  <c r="Q443" i="13"/>
  <c r="V443" i="13"/>
  <c r="G444" i="13"/>
  <c r="M444" i="13" s="1"/>
  <c r="I444" i="13"/>
  <c r="K444" i="13"/>
  <c r="O444" i="13"/>
  <c r="Q444" i="13"/>
  <c r="V444" i="13"/>
  <c r="G445" i="13"/>
  <c r="I445" i="13"/>
  <c r="K445" i="13"/>
  <c r="M445" i="13"/>
  <c r="O445" i="13"/>
  <c r="Q445" i="13"/>
  <c r="Q439" i="13" s="1"/>
  <c r="V445" i="13"/>
  <c r="G446" i="13"/>
  <c r="I446" i="13"/>
  <c r="K446" i="13"/>
  <c r="M446" i="13"/>
  <c r="O446" i="13"/>
  <c r="Q446" i="13"/>
  <c r="V446" i="13"/>
  <c r="G447" i="13"/>
  <c r="M447" i="13" s="1"/>
  <c r="I447" i="13"/>
  <c r="K447" i="13"/>
  <c r="O447" i="13"/>
  <c r="Q447" i="13"/>
  <c r="V447" i="13"/>
  <c r="G448" i="13"/>
  <c r="M448" i="13" s="1"/>
  <c r="I448" i="13"/>
  <c r="K448" i="13"/>
  <c r="O448" i="13"/>
  <c r="Q448" i="13"/>
  <c r="V448" i="13"/>
  <c r="AF450" i="13"/>
  <c r="G43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AF18" i="12"/>
  <c r="G44" i="1" s="1"/>
  <c r="I19" i="1"/>
  <c r="J28" i="1"/>
  <c r="J26" i="1"/>
  <c r="G38" i="1"/>
  <c r="F38" i="1"/>
  <c r="J23" i="1"/>
  <c r="J24" i="1"/>
  <c r="J25" i="1"/>
  <c r="J27" i="1"/>
  <c r="E24" i="1"/>
  <c r="E26" i="1"/>
  <c r="G8" i="19" l="1"/>
  <c r="G74" i="19" s="1"/>
  <c r="AE68" i="18"/>
  <c r="F45" i="1" s="1"/>
  <c r="H45" i="1" s="1"/>
  <c r="I45" i="1" s="1"/>
  <c r="G8" i="18"/>
  <c r="G40" i="18"/>
  <c r="M58" i="18"/>
  <c r="G21" i="18"/>
  <c r="G53" i="17"/>
  <c r="G43" i="17"/>
  <c r="M27" i="17"/>
  <c r="M24" i="17" s="1"/>
  <c r="M15" i="17"/>
  <c r="M13" i="17" s="1"/>
  <c r="AE53" i="17"/>
  <c r="F48" i="1" s="1"/>
  <c r="H48" i="1"/>
  <c r="I48" i="1" s="1"/>
  <c r="AE52" i="16"/>
  <c r="F47" i="1" s="1"/>
  <c r="H47" i="1" s="1"/>
  <c r="I47" i="1" s="1"/>
  <c r="G13" i="16"/>
  <c r="G19" i="16"/>
  <c r="M24" i="16"/>
  <c r="G10" i="16"/>
  <c r="I60" i="1" s="1"/>
  <c r="G43" i="16"/>
  <c r="G118" i="15"/>
  <c r="M74" i="15"/>
  <c r="G60" i="15"/>
  <c r="AE127" i="15"/>
  <c r="F46" i="1" s="1"/>
  <c r="H46" i="1" s="1"/>
  <c r="I46" i="1" s="1"/>
  <c r="G97" i="15"/>
  <c r="G114" i="15"/>
  <c r="G18" i="15"/>
  <c r="I59" i="1" s="1"/>
  <c r="G86" i="15"/>
  <c r="G44" i="15"/>
  <c r="I62" i="1" s="1"/>
  <c r="G39" i="15"/>
  <c r="G64" i="15"/>
  <c r="G8" i="15"/>
  <c r="M411" i="14"/>
  <c r="G222" i="14"/>
  <c r="M84" i="14"/>
  <c r="I69" i="1"/>
  <c r="G143" i="14"/>
  <c r="G171" i="14"/>
  <c r="G200" i="14"/>
  <c r="G160" i="14"/>
  <c r="G264" i="14"/>
  <c r="G134" i="14"/>
  <c r="G36" i="14"/>
  <c r="G253" i="14"/>
  <c r="G216" i="14"/>
  <c r="G206" i="14"/>
  <c r="G107" i="14"/>
  <c r="G8" i="14"/>
  <c r="I68" i="1"/>
  <c r="G411" i="14"/>
  <c r="I85" i="1" s="1"/>
  <c r="G373" i="14"/>
  <c r="G299" i="14"/>
  <c r="G286" i="13"/>
  <c r="G271" i="13"/>
  <c r="I78" i="1" s="1"/>
  <c r="G202" i="13"/>
  <c r="G107" i="13"/>
  <c r="M438" i="13"/>
  <c r="M435" i="13" s="1"/>
  <c r="G352" i="13"/>
  <c r="G234" i="13"/>
  <c r="I76" i="1" s="1"/>
  <c r="G153" i="13"/>
  <c r="G36" i="13"/>
  <c r="G8" i="13"/>
  <c r="G160" i="13"/>
  <c r="I72" i="1" s="1"/>
  <c r="G363" i="13"/>
  <c r="G240" i="13"/>
  <c r="I77" i="1" s="1"/>
  <c r="G171" i="13"/>
  <c r="G397" i="13"/>
  <c r="G208" i="13"/>
  <c r="G132" i="13"/>
  <c r="I67" i="1" s="1"/>
  <c r="G84" i="13"/>
  <c r="I63" i="1" s="1"/>
  <c r="M30" i="13"/>
  <c r="G8" i="12"/>
  <c r="I87" i="1" s="1"/>
  <c r="AE18" i="12"/>
  <c r="F44" i="1" s="1"/>
  <c r="H44" i="1" s="1"/>
  <c r="I44" i="1" s="1"/>
  <c r="M12" i="12"/>
  <c r="I20" i="1"/>
  <c r="G39" i="1"/>
  <c r="G49" i="1" s="1"/>
  <c r="G25" i="1" s="1"/>
  <c r="A25" i="1" s="1"/>
  <c r="A26" i="1" s="1"/>
  <c r="G40" i="1"/>
  <c r="M63" i="19"/>
  <c r="G63" i="19"/>
  <c r="AE74" i="19"/>
  <c r="F41" i="1" s="1"/>
  <c r="H41" i="1" s="1"/>
  <c r="I41" i="1" s="1"/>
  <c r="M25" i="19"/>
  <c r="M8" i="19" s="1"/>
  <c r="M12" i="18"/>
  <c r="M8" i="18"/>
  <c r="G58" i="18"/>
  <c r="M42" i="18"/>
  <c r="M40" i="18" s="1"/>
  <c r="G12" i="18"/>
  <c r="M24" i="18"/>
  <c r="M21" i="18" s="1"/>
  <c r="M42" i="17"/>
  <c r="M39" i="17" s="1"/>
  <c r="G39" i="17"/>
  <c r="M46" i="17"/>
  <c r="M43" i="17" s="1"/>
  <c r="M42" i="16"/>
  <c r="M39" i="16" s="1"/>
  <c r="G39" i="16"/>
  <c r="M46" i="16"/>
  <c r="M43" i="16" s="1"/>
  <c r="M114" i="15"/>
  <c r="M86" i="15"/>
  <c r="M118" i="15"/>
  <c r="M8" i="15"/>
  <c r="M98" i="15"/>
  <c r="M97" i="15" s="1"/>
  <c r="G74" i="15"/>
  <c r="M73" i="15"/>
  <c r="M72" i="15" s="1"/>
  <c r="M45" i="15"/>
  <c r="M44" i="15" s="1"/>
  <c r="M25" i="15"/>
  <c r="M18" i="15" s="1"/>
  <c r="M222" i="14"/>
  <c r="M341" i="14"/>
  <c r="M330" i="14"/>
  <c r="M171" i="14"/>
  <c r="M145" i="14"/>
  <c r="M206" i="14"/>
  <c r="M415" i="14"/>
  <c r="M264" i="14"/>
  <c r="M134" i="14"/>
  <c r="M107" i="14"/>
  <c r="M153" i="14"/>
  <c r="M8" i="14"/>
  <c r="G415" i="14"/>
  <c r="G341" i="14"/>
  <c r="M304" i="14"/>
  <c r="M299" i="14" s="1"/>
  <c r="M221" i="14"/>
  <c r="M216" i="14" s="1"/>
  <c r="M210" i="14"/>
  <c r="M202" i="14"/>
  <c r="M200" i="14" s="1"/>
  <c r="M161" i="14"/>
  <c r="M160" i="14" s="1"/>
  <c r="G330" i="14"/>
  <c r="G153" i="14"/>
  <c r="G145" i="14"/>
  <c r="I70" i="1" s="1"/>
  <c r="M374" i="14"/>
  <c r="M373" i="14" s="1"/>
  <c r="M97" i="14"/>
  <c r="M96" i="14" s="1"/>
  <c r="M37" i="14"/>
  <c r="M36" i="14" s="1"/>
  <c r="M24" i="14"/>
  <c r="M321" i="13"/>
  <c r="M134" i="13"/>
  <c r="M208" i="13"/>
  <c r="M352" i="13"/>
  <c r="M439" i="13"/>
  <c r="M107" i="13"/>
  <c r="M145" i="13"/>
  <c r="M271" i="13"/>
  <c r="M153" i="13"/>
  <c r="G321" i="13"/>
  <c r="I80" i="1" s="1"/>
  <c r="M161" i="13"/>
  <c r="M160" i="13" s="1"/>
  <c r="M91" i="13"/>
  <c r="M84" i="13" s="1"/>
  <c r="G439" i="13"/>
  <c r="M287" i="13"/>
  <c r="M286" i="13" s="1"/>
  <c r="M247" i="13"/>
  <c r="M240" i="13" s="1"/>
  <c r="M203" i="13"/>
  <c r="M202" i="13" s="1"/>
  <c r="AE450" i="13"/>
  <c r="F43" i="1" s="1"/>
  <c r="H43" i="1" s="1"/>
  <c r="I43" i="1" s="1"/>
  <c r="M173" i="13"/>
  <c r="M171" i="13" s="1"/>
  <c r="M97" i="13"/>
  <c r="M96" i="13" s="1"/>
  <c r="M37" i="13"/>
  <c r="M36" i="13" s="1"/>
  <c r="M24" i="13"/>
  <c r="M8" i="13" s="1"/>
  <c r="M398" i="13"/>
  <c r="M397" i="13" s="1"/>
  <c r="M364" i="13"/>
  <c r="M363" i="13" s="1"/>
  <c r="M8" i="12"/>
  <c r="G68" i="18" l="1"/>
  <c r="I56" i="1"/>
  <c r="G52" i="16"/>
  <c r="I65" i="1"/>
  <c r="G127" i="15"/>
  <c r="I74" i="1"/>
  <c r="I61" i="1"/>
  <c r="I79" i="1"/>
  <c r="I75" i="1"/>
  <c r="I71" i="1"/>
  <c r="I17" i="1" s="1"/>
  <c r="I86" i="1"/>
  <c r="I73" i="1"/>
  <c r="I81" i="1"/>
  <c r="I84" i="1"/>
  <c r="I18" i="1" s="1"/>
  <c r="I82" i="1"/>
  <c r="I66" i="1"/>
  <c r="G426" i="14"/>
  <c r="F40" i="1"/>
  <c r="H40" i="1" s="1"/>
  <c r="I40" i="1" s="1"/>
  <c r="I57" i="1"/>
  <c r="I16" i="1" s="1"/>
  <c r="I21" i="1" s="1"/>
  <c r="G450" i="13"/>
  <c r="F39" i="1"/>
  <c r="H39" i="1" s="1"/>
  <c r="G18" i="12"/>
  <c r="G26" i="1"/>
  <c r="F49" i="1" l="1"/>
  <c r="G23" i="1" s="1"/>
  <c r="A23" i="1" s="1"/>
  <c r="G24" i="1" s="1"/>
  <c r="A27" i="1" s="1"/>
  <c r="I88" i="1"/>
  <c r="J81" i="1" s="1"/>
  <c r="I39" i="1"/>
  <c r="I49" i="1" s="1"/>
  <c r="H49" i="1"/>
  <c r="G28" i="1" l="1"/>
  <c r="J66" i="1"/>
  <c r="J61" i="1"/>
  <c r="J63" i="1"/>
  <c r="J73" i="1"/>
  <c r="J87" i="1"/>
  <c r="J75" i="1"/>
  <c r="J83" i="1"/>
  <c r="J62" i="1"/>
  <c r="J84" i="1"/>
  <c r="J82" i="1"/>
  <c r="J76" i="1"/>
  <c r="J69" i="1"/>
  <c r="J80" i="1"/>
  <c r="J68" i="1"/>
  <c r="J59" i="1"/>
  <c r="J65" i="1"/>
  <c r="J77" i="1"/>
  <c r="J72" i="1"/>
  <c r="J60" i="1"/>
  <c r="J67" i="1"/>
  <c r="J56" i="1"/>
  <c r="J57" i="1"/>
  <c r="J85" i="1"/>
  <c r="J79" i="1"/>
  <c r="J71" i="1"/>
  <c r="J86" i="1"/>
  <c r="J70" i="1"/>
  <c r="J78" i="1"/>
  <c r="J74" i="1"/>
  <c r="J58" i="1"/>
  <c r="J64" i="1"/>
  <c r="A24" i="1"/>
  <c r="J39" i="1"/>
  <c r="J49" i="1" s="1"/>
  <c r="J42" i="1"/>
  <c r="J44" i="1"/>
  <c r="J47" i="1"/>
  <c r="J41" i="1"/>
  <c r="J46" i="1"/>
  <c r="J43" i="1"/>
  <c r="J48" i="1"/>
  <c r="J40" i="1"/>
  <c r="J45" i="1"/>
  <c r="G29" i="1"/>
  <c r="G27" i="1" s="1"/>
  <c r="A29" i="1"/>
  <c r="J8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CFF305BD-7EFC-46AA-902E-B35CC0F13F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1EC6EA-4AEA-4D24-A2B3-9E95B95B0D6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F6067E74-0247-4252-B91D-9F268F1B84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3E6880D-9C4B-46C1-A855-E329EC940B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BC4F8A5-604C-4642-B394-ECB5684C99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EA06E0-92FC-4CC8-B901-4D91E0DEE2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DCF6CBB9-CDC1-4A17-8B6F-6A093E603A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7474EC-1BC0-4088-89A6-91B1F6ACCF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9AE0E7CD-5125-4FD2-B613-0BD5F02563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342DECD-ACA0-4B81-B103-94D1400909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D53F91A9-6109-445D-9C67-20F3AAA8C9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20B974-5135-474D-9245-62E1FA98C9A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2F47F04-9C67-4410-B901-543030775E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CCEFB3-5493-4674-87AF-E17631A0A1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254985F2-E9B5-4F0A-9624-BC00B8F117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8DAFD1-2C96-4816-8C64-93AA261C7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<sst xmlns="http://schemas.openxmlformats.org/spreadsheetml/2006/main" count="5936" uniqueCount="922">
  <si>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</si>
  <si>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</si>
  <si>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</si>
  <si>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</si>
  <si>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</si>
  <si>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</si>
  <si>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</si>
  <si>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</si>
  <si>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</si>
  <si>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</si>
  <si>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</si>
  <si>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</si>
  <si>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</si>
  <si>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</si>
  <si>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</si>
  <si>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</si>
  <si>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</si>
  <si>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</si>
  <si>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</si>
  <si>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</si>
  <si>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</si>
  <si>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</si>
  <si>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</si>
  <si>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</si>
  <si>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</si>
  <si>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</si>
  <si>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</si>
  <si>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</si>
  <si>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</si>
  <si>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</si>
  <si>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</si>
  <si>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</si>
  <si>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</si>
  <si>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</si>
  <si>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</si>
  <si>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</si>
  <si>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</si>
  <si>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</si>
  <si>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</si>
  <si>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</si>
  <si>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</si>
  <si>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</si>
  <si>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</si>
  <si>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</t>
  </si>
  <si>
    <t>Stavba</t>
  </si>
  <si>
    <t>SO</t>
  </si>
  <si>
    <t>Rekonstrukce bytu</t>
  </si>
  <si>
    <t>01</t>
  </si>
  <si>
    <t>Oprava hlavního schodiště PVC krytina - SPC D9</t>
  </si>
  <si>
    <t>Rekonstrukce bytu - SPC D byt č.38</t>
  </si>
  <si>
    <t>Rekonstrukce bytu - SPC D byt č.50</t>
  </si>
  <si>
    <t>Rekonstrukce bytu - vedlejší a ostatní náklady</t>
  </si>
  <si>
    <t>Výměna kuchyňské linky - SPC D byt č.55</t>
  </si>
  <si>
    <t>Výměna sklepních oken za plastové, vyrovnání okapového chodníku - SPD D9</t>
  </si>
  <si>
    <t>Výměna vchodových dveří - SPC D9 byt č.12</t>
  </si>
  <si>
    <t>Výměna vchodových dveří - SPC D9 byt č.44</t>
  </si>
  <si>
    <t>Celkem za stavbu</t>
  </si>
  <si>
    <t>CZK</t>
  </si>
  <si>
    <t>Rekapitulace dílů</t>
  </si>
  <si>
    <t>Typ dílu</t>
  </si>
  <si>
    <t>0</t>
  </si>
  <si>
    <t>POZNÁMKA K ROZPOČTU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</si>
  <si>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</si>
  <si>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</si>
  <si>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</si>
  <si>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</si>
  <si>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</si>
  <si>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</si>
  <si>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</si>
  <si>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</si>
  <si>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</si>
  <si>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</si>
  <si>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</si>
  <si>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</si>
  <si>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</si>
  <si>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</si>
  <si>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</si>
  <si>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</si>
  <si>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</si>
  <si>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</si>
  <si>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</si>
  <si>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</si>
  <si>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</si>
  <si>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</si>
  <si>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</si>
  <si>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</si>
  <si>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</si>
  <si>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</si>
  <si>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</si>
  <si>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</si>
  <si>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</si>
  <si>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</si>
  <si>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</si>
  <si>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</si>
  <si>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</si>
  <si>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</si>
  <si>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</si>
  <si>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</si>
  <si>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</si>
  <si>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</si>
  <si>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</si>
  <si>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</si>
  <si>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</si>
  <si>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</si>
  <si>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</si>
  <si>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</si>
  <si>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</si>
  <si>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</si>
  <si>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</si>
  <si>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</si>
  <si>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</si>
  <si>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</si>
  <si>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</si>
  <si>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</si>
  <si>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</si>
  <si>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</si>
  <si>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</si>
  <si>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</si>
  <si>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</si>
  <si>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</si>
  <si>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</si>
  <si>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</si>
  <si>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</si>
  <si>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</si>
  <si>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</si>
  <si>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</si>
  <si>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</si>
  <si>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</si>
  <si>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</si>
  <si>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</si>
  <si>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</si>
  <si>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</si>
  <si>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</si>
  <si>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</si>
  <si>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</si>
  <si>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</si>
  <si>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</si>
  <si>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</si>
  <si>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</si>
  <si>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</si>
  <si>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</si>
  <si>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</si>
  <si>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</si>
  <si>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</si>
  <si>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</si>
  <si>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</si>
  <si>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</si>
  <si>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</si>
  <si>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</si>
  <si>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</si>
  <si>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</si>
  <si>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</si>
  <si>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</si>
  <si>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</si>
  <si>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</si>
  <si>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</si>
  <si>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</si>
  <si>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</si>
  <si>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</si>
  <si>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</si>
  <si>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</si>
  <si>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</si>
  <si>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</si>
  <si>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</si>
  <si>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</si>
  <si>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</si>
  <si>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</si>
  <si>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</si>
  <si>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</si>
  <si>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</si>
  <si>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</si>
  <si>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</si>
  <si>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</si>
  <si>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</si>
  <si>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</si>
  <si>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</si>
  <si>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</si>
  <si>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</si>
  <si>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</si>
  <si>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t</t>
  </si>
  <si>
    <t>RTS 21/ II</t>
  </si>
  <si>
    <t>Práce</t>
  </si>
  <si>
    <t>POL1_</t>
  </si>
  <si>
    <t>2x překlad do nové příčky : 1,1*3,06*2/1000*2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</si>
  <si>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</si>
  <si>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</si>
  <si>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</si>
  <si>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</si>
  <si>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</si>
  <si>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</si>
  <si>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</si>
  <si>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</si>
  <si>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</si>
  <si>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(2,6*2+1,6)*2,6</t>
  </si>
  <si>
    <t>-0,6*2,0*2</t>
  </si>
  <si>
    <t>342948111</t>
  </si>
  <si>
    <t>Ukotvení příček k cihel.konstr. kotvami na hmožd.</t>
  </si>
  <si>
    <t>m</t>
  </si>
  <si>
    <t>Nové jádro : 2,6*4</t>
  </si>
  <si>
    <t>346244313</t>
  </si>
  <si>
    <t>Obezdívky van a WC nádržek z desek Ytong tl.100 mm</t>
  </si>
  <si>
    <t>(1,6*2+0,5*2)*0,5</t>
  </si>
  <si>
    <t>342264098</t>
  </si>
  <si>
    <t>Příplatek k podhledu sádrokart. za plochu do 10 m2</t>
  </si>
  <si>
    <t>Chodba : 3,8*1,3+1,1*1,0</t>
  </si>
  <si>
    <t>Koupelna : 1,6*1,7</t>
  </si>
  <si>
    <t>WC : 1,0*0,8</t>
  </si>
  <si>
    <t>Revizní dvířka 60x60 bílá - plast</t>
  </si>
  <si>
    <t>ks</t>
  </si>
  <si>
    <t>Specifikace</t>
  </si>
  <si>
    <t>POL3_</t>
  </si>
  <si>
    <t>15411740</t>
  </si>
  <si>
    <t>Profil L rovnoramenný S235  50x50x4 mm</t>
  </si>
  <si>
    <t>SPCM</t>
  </si>
  <si>
    <t>1,1*3,06*2/1000*2</t>
  </si>
  <si>
    <t>28349052</t>
  </si>
  <si>
    <t>Dvířka vanová 300 x 300 mm bílá - plast</t>
  </si>
  <si>
    <t>347013111RZ1</t>
  </si>
  <si>
    <t>Předstěna SDK,tl.75mm,1xoc.kce CD,1xRBI 12,5mm,izol bez dodávky izolace</t>
  </si>
  <si>
    <t>R-položka</t>
  </si>
  <si>
    <t>POL12_1</t>
  </si>
  <si>
    <t>WC : 0,8*2,6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</si>
  <si>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</si>
  <si>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</si>
  <si>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</si>
  <si>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</si>
  <si>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</si>
  <si>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</si>
  <si>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 xml:space="preserve">Nové jádro : </t>
  </si>
  <si>
    <t>Kuchyň : (2,6)*2,6</t>
  </si>
  <si>
    <t>WC : (0,8+1,0)*2,6</t>
  </si>
  <si>
    <t>-0,6*2,0</t>
  </si>
  <si>
    <t>Koupelna : (1,7+1,6*2)*(2,6-2,0)</t>
  </si>
  <si>
    <t>610991111</t>
  </si>
  <si>
    <t>Zakrývání výplní vnitřních otvorů, oken</t>
  </si>
  <si>
    <t>2,0*1,5</t>
  </si>
  <si>
    <t>2,0*1,5+0,8*2,4</t>
  </si>
  <si>
    <t>611421231</t>
  </si>
  <si>
    <t>Oprava váp.omítek stropů do 10% plochy - štukových po provedení rozvodů elektro</t>
  </si>
  <si>
    <t>Pokoj 1 : 4,8*2,4</t>
  </si>
  <si>
    <t>Pokoj 2 : 6,0*3,0</t>
  </si>
  <si>
    <t>Kuchyň : 2,6*2,3</t>
  </si>
  <si>
    <t>612421637</t>
  </si>
  <si>
    <t>Omítka vnitřní zdiva, MVC, štuková</t>
  </si>
  <si>
    <t>WC : 1,0*2,6</t>
  </si>
  <si>
    <t>Koupelna : 1,7*2,6</t>
  </si>
  <si>
    <t>Kuchyň : 0,8*1,75*2</t>
  </si>
  <si>
    <t>612421231</t>
  </si>
  <si>
    <t>Oprava vápen.omítek stěn do 10 % pl. - štukových po provedení rozvodů elektro</t>
  </si>
  <si>
    <t>Chodba : (3,8*2+1,3*2+1,1*2)*2,6</t>
  </si>
  <si>
    <t>-0,8*2,0*3</t>
  </si>
  <si>
    <t>Pokoj 1 : (2,4*2+4,8*2)*2,6</t>
  </si>
  <si>
    <t>-0,8*2,0</t>
  </si>
  <si>
    <t>-2,0*1,5</t>
  </si>
  <si>
    <t>Pokoj 2 : (6,0*2+3,0*2)*2,6</t>
  </si>
  <si>
    <t>-1,5*2,6</t>
  </si>
  <si>
    <t>-(2,0*1,5+0,8*2,4)</t>
  </si>
  <si>
    <t>Kuchyň : (2,6+2,3*2)*2,6</t>
  </si>
  <si>
    <t>612423531</t>
  </si>
  <si>
    <t>Omítka rýh stěn vápenná šířky do 15 cm, štuková</t>
  </si>
  <si>
    <t>8,0*0,07</t>
  </si>
  <si>
    <t>2,0*0,15</t>
  </si>
  <si>
    <t>55,0*0,03</t>
  </si>
  <si>
    <t>612481211</t>
  </si>
  <si>
    <t xml:space="preserve">Montáž výztužné sítě(perlinky)do stěrky-vnit.stěny včetně výztužné sítě a stěrkového tmelu </t>
  </si>
  <si>
    <t>WC : (1,0+0,8)*2,6</t>
  </si>
  <si>
    <t>Koupelna : (1,7+1,6*2)*2,6</t>
  </si>
  <si>
    <t>632411904</t>
  </si>
  <si>
    <t>Penetrace savých podkladů 0,25 l/m2</t>
  </si>
  <si>
    <t>61101147R00</t>
  </si>
  <si>
    <t>Bandáž spoje panelů skelná páska včetně uniflotu (spoj panelů sádrou do ztracena včetně výztužné pásky)</t>
  </si>
  <si>
    <t>WC : 0,8*1,0</t>
  </si>
  <si>
    <t>632421120</t>
  </si>
  <si>
    <t>Potěr samonivelační ,ručně zpracovaný,tl. do 10 mm</t>
  </si>
  <si>
    <t>637101101R00</t>
  </si>
  <si>
    <t>Příprava podkladu - vysávání podlah prům.vysavačem</t>
  </si>
  <si>
    <t>642942111</t>
  </si>
  <si>
    <t>Osazení zárubní dveřních ocelových, pl. do 2,5 m2 včetně dodávky zárubně  60 x 197 x 11 cm</t>
  </si>
  <si>
    <t>952901111</t>
  </si>
  <si>
    <t>Vyčištění budov o výšce podlaží do 4 m</t>
  </si>
  <si>
    <t>Kuchyň : 2,3*2,6</t>
  </si>
  <si>
    <t>952901110</t>
  </si>
  <si>
    <t>Čištění mytím ploch oken, dveří a parapetů</t>
  </si>
  <si>
    <t>968061125</t>
  </si>
  <si>
    <t>Vyvěšení dřevěných dveřních křídel pl. do 2 m2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</si>
  <si>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</si>
  <si>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</si>
  <si>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</si>
  <si>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</si>
  <si>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</si>
  <si>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</si>
  <si>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</si>
  <si>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</si>
  <si>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</si>
  <si>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</si>
  <si>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</si>
  <si>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</si>
  <si>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</si>
  <si>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</si>
  <si>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</si>
  <si>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</si>
  <si>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Kuchyň : 0,8*1,75+0,6*1,35</t>
  </si>
  <si>
    <t>999281108</t>
  </si>
  <si>
    <t>Přesun hmot pro opravy a údržbu do výšky 12 m</t>
  </si>
  <si>
    <t>Přesun hmot</t>
  </si>
  <si>
    <t>POL7_</t>
  </si>
  <si>
    <t>711212002</t>
  </si>
  <si>
    <t>Hydroizolační povlak - nátěr nebo stěrka</t>
  </si>
  <si>
    <t>(1,0+1,6+1,0)*2,0</t>
  </si>
  <si>
    <t>(1,6*2+1,7*2-0,6)*0,1</t>
  </si>
  <si>
    <t>711212601</t>
  </si>
  <si>
    <t>Těsnicí pás do spoje podlaha - stěna</t>
  </si>
  <si>
    <t>Koupelna : (1,6*2+1,7*2-0,6)</t>
  </si>
  <si>
    <t>2,0*2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</si>
  <si>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</si>
  <si>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</si>
  <si>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</si>
  <si>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</si>
  <si>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</si>
  <si>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</si>
  <si>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</si>
  <si>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</si>
  <si>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</si>
  <si>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</si>
  <si>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</si>
  <si>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</si>
  <si>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</si>
  <si>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</si>
  <si>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</si>
  <si>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</si>
  <si>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</si>
  <si>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</si>
  <si>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</si>
  <si>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</si>
  <si>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</si>
  <si>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</si>
  <si>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</si>
  <si>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</si>
  <si>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</si>
  <si>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</si>
  <si>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</si>
  <si>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</si>
  <si>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</si>
  <si>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</si>
  <si>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</si>
  <si>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</si>
  <si>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</si>
  <si>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</si>
  <si>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</si>
  <si>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</si>
  <si>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</si>
  <si>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</si>
  <si>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</si>
  <si>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</si>
  <si>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</si>
  <si>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</si>
  <si>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</si>
  <si>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</si>
  <si>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</si>
  <si>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</si>
  <si>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</si>
  <si>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</si>
  <si>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733110806</t>
  </si>
  <si>
    <t>Demontáž potrubí ocelového závitového do DN 15-32 včetně vyústění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</si>
  <si>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</si>
  <si>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</si>
  <si>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</si>
  <si>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</si>
  <si>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</si>
  <si>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</si>
  <si>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</si>
  <si>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</si>
  <si>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</si>
  <si>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</si>
  <si>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</si>
  <si>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</si>
  <si>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</si>
  <si>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</si>
  <si>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</si>
  <si>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</si>
  <si>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</si>
  <si>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</si>
  <si>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</si>
  <si>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</si>
  <si>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</si>
  <si>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</si>
  <si>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</si>
  <si>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</si>
  <si>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</si>
  <si>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</si>
  <si>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</si>
  <si>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</si>
  <si>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</si>
  <si>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</si>
  <si>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</si>
  <si>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</si>
  <si>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</si>
  <si>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</si>
  <si>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</si>
  <si>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</si>
  <si>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</si>
  <si>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</si>
  <si>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</si>
  <si>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</si>
  <si>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</si>
  <si>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</si>
  <si>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</si>
  <si>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</si>
  <si>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</si>
  <si>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</si>
  <si>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</si>
  <si>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</si>
  <si>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</si>
  <si>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</si>
  <si>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</si>
  <si>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</si>
  <si>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</si>
  <si>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 xml:space="preserve">Vana akrylátová Klasik bílá 160x70 cm 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</si>
  <si>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</si>
  <si>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</si>
  <si>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</si>
  <si>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</si>
  <si>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</si>
  <si>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</si>
  <si>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</si>
  <si>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</si>
  <si>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998725202</t>
  </si>
  <si>
    <t>Přesun hmot pro zařizovací předměty, výšky do 12 m</t>
  </si>
  <si>
    <t>728611211</t>
  </si>
  <si>
    <t>Mtž ventilátoru radiál.nízkotl.potrub.do d 100 mm včetně flexi potrubí a napojení - časový spínač</t>
  </si>
  <si>
    <t>728611862</t>
  </si>
  <si>
    <t>Dmtž ventilátoru radiál.nízkotl.nástěn. do d 200mm</t>
  </si>
  <si>
    <t>728771211R00</t>
  </si>
  <si>
    <t>Zprovoznění ventilátoru na WC a koupelně včetně úpravy rozvodů odvětrání WC, koupelny a kuchyně</t>
  </si>
  <si>
    <t>429148013</t>
  </si>
  <si>
    <t>Ventilátor do koupelny s automatickou žaluzií - radiální d=100</t>
  </si>
  <si>
    <t>998728202</t>
  </si>
  <si>
    <t>Přesun hmot pro vzduchotechniku, výšky do 12 m</t>
  </si>
  <si>
    <t>766661112</t>
  </si>
  <si>
    <t>Montáž dveří do zárubně,otevíravých 1kř.do 0,8 m</t>
  </si>
  <si>
    <t>766662811</t>
  </si>
  <si>
    <t>Demontáž prahů dveří 1křídlových</t>
  </si>
  <si>
    <t>766812840</t>
  </si>
  <si>
    <t xml:space="preserve">Demontáž kuchyňských linek do 2,1 m </t>
  </si>
  <si>
    <t>766825821</t>
  </si>
  <si>
    <t>Demontáž vestavěných skříní - dveří</t>
  </si>
  <si>
    <t>04</t>
  </si>
  <si>
    <t>D+M kombi sporák, Počet hořáků 4,senzory StopGas,integrovaným zapalováním a  klasickou elektrickou troubu s dvojicí topných těles a horkovzdušným ventilátorem.</t>
  </si>
  <si>
    <t>766772740R00</t>
  </si>
  <si>
    <t xml:space="preserve">D+M kuchyň. spíze - DTD, TL. 18mm,ABS HRANA. BARVA DEKOR DŘEVO - sonoma včetně madel rozměr 1,2*0,6*2,6m 4dveřová, uchytky nerez, 6x vnitřní police 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</si>
  <si>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</si>
  <si>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</si>
  <si>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</si>
  <si>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</si>
  <si>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06</t>
  </si>
  <si>
    <t>D+M Odsavač par bílý 630W včetně napojení na odvětrání</t>
  </si>
  <si>
    <t>7665488</t>
  </si>
  <si>
    <t>Vystěhování bytu -skříň špajz skříň , kuchyň. linka, dem. garnýží včetně odvozu a poplatku za skládku</t>
  </si>
  <si>
    <t>766877115R00</t>
  </si>
  <si>
    <t>D+M Kuchyňské linky atyp DL=2000mm + 600mm skříňka nad digestoří</t>
  </si>
  <si>
    <t>Lamino barvy dle požadavku invesotra, hrany ABS, : 2,6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</si>
  <si>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</si>
  <si>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</si>
  <si>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</si>
  <si>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</si>
  <si>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(včetně boku) i pracovní deska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</si>
  <si>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</si>
  <si>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</si>
  <si>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</si>
  <si>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</si>
  <si>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umístit min. 400mm od sporáku : </t>
  </si>
  <si>
    <t xml:space="preserve">- pod dřezem prostor pro uzavřené nádoby na tříděný odpad : </t>
  </si>
  <si>
    <t xml:space="preserve">- samostatná vyjimatelná spodní skříňka pro alternativní možnost osazení myčky : </t>
  </si>
  <si>
    <t>998766202</t>
  </si>
  <si>
    <t>Přesun hmot pro truhlářské konstr., výšky do 12 m</t>
  </si>
  <si>
    <t>767137803R00</t>
  </si>
  <si>
    <t>Demontáž příček umakartových, desek do suti (včetně obkladů, tapet dveří a zárubní)</t>
  </si>
  <si>
    <t>Koupelna + WC : (2,6*2+1,7*3+0,8)*2,6</t>
  </si>
  <si>
    <t>1,6*1,7</t>
  </si>
  <si>
    <t>0,8*1,0</t>
  </si>
  <si>
    <t>998767202</t>
  </si>
  <si>
    <t>Přesun hmot pro zámečnické konstr., výšky do 12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</si>
  <si>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</si>
  <si>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</si>
  <si>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</si>
  <si>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</si>
  <si>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</si>
  <si>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</si>
  <si>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0,8*2+1,0*2-0,6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</si>
  <si>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</si>
  <si>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</si>
  <si>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</si>
  <si>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</si>
  <si>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</si>
  <si>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</si>
  <si>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1,6*2+1,7*2-0,6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</si>
  <si>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</si>
  <si>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</si>
  <si>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</si>
  <si>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</si>
  <si>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</si>
  <si>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</si>
  <si>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</si>
  <si>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1,6*1,7</t>
  </si>
  <si>
    <t xml:space="preserve">  WC : 0,8*1,0</t>
  </si>
  <si>
    <t xml:space="preserve">  (0,8*2+1,0*2-0,6)*0,1</t>
  </si>
  <si>
    <t>Konec provozního součtu</t>
  </si>
  <si>
    <t>3,82*1,05</t>
  </si>
  <si>
    <t>998771202</t>
  </si>
  <si>
    <t>Přesun hmot pro podlahy z dlaždic, výšky do 12 m</t>
  </si>
  <si>
    <t>775101101</t>
  </si>
  <si>
    <t>Vysávání podlah prům.vysavačem,podlahy vlys,parket</t>
  </si>
  <si>
    <t>775413040</t>
  </si>
  <si>
    <t>Montáž podlahové lišty přibíjením</t>
  </si>
  <si>
    <t>Pokoj 1 : (4,8*2+2,4*2-0,8)</t>
  </si>
  <si>
    <t>Pokoj 2 : (6,0*2+3,0*2-0,8-1,5)</t>
  </si>
  <si>
    <t>775411810</t>
  </si>
  <si>
    <t>Demontáž lišt dřevěných, přibíjených</t>
  </si>
  <si>
    <t>775598141R00</t>
  </si>
  <si>
    <t>Lak dřevěných podlah broušení + tmelení + lakování (3x nátěr)</t>
  </si>
  <si>
    <t>61413711</t>
  </si>
  <si>
    <t>Lišta parketová dub  33 x 7 mm</t>
  </si>
  <si>
    <t>998775202</t>
  </si>
  <si>
    <t>Přesun hmot pro podlahy vlysové, výšky do 12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</si>
  <si>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</si>
  <si>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</si>
  <si>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</si>
  <si>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</si>
  <si>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</si>
  <si>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</si>
  <si>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(3,8*2+1,3*2+1,1*2-0,8*3-0,6*2)</t>
  </si>
  <si>
    <t>Kuchyň : (2,6*2+2,3*2-1,5)</t>
  </si>
  <si>
    <t>776511820</t>
  </si>
  <si>
    <t>Odstranění PVC a koberců lepených s podložkou včetně lišt</t>
  </si>
  <si>
    <t>776981101</t>
  </si>
  <si>
    <t xml:space="preserve">Montáž přechodové, podlahové lišty samolepicí </t>
  </si>
  <si>
    <t>0,8*2</t>
  </si>
  <si>
    <t>0,6*2</t>
  </si>
  <si>
    <t>1,5</t>
  </si>
  <si>
    <t>776994111</t>
  </si>
  <si>
    <t>Svařování povlakových podlah z pásů nebo čtverců včetně svařovací šňůry PVC 1179</t>
  </si>
  <si>
    <t xml:space="preserve">  Chodba : 3,8*1,3+1,1*1,0</t>
  </si>
  <si>
    <t xml:space="preserve">  Kuchyň : 2,3*2,6</t>
  </si>
  <si>
    <t>12,02*0,5</t>
  </si>
  <si>
    <t>776300131R00</t>
  </si>
  <si>
    <t>Tmelení podlah před pokládkou PVC - tmelení dřevotřísky</t>
  </si>
  <si>
    <t>5537000111R</t>
  </si>
  <si>
    <t>Lišta přechodová Al 60/A lepicí l=93 cm stříbro š 60 mm</t>
  </si>
  <si>
    <t>5537000121</t>
  </si>
  <si>
    <t>Lišta přechodová Al 30/A lepicí l=170 cm stříbro š 30 mm</t>
  </si>
  <si>
    <t>5537077111R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</si>
  <si>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</si>
  <si>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</si>
  <si>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</si>
  <si>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998776202</t>
  </si>
  <si>
    <t>Přesun hmot pro podlahy povlakové, výšky do 12 m</t>
  </si>
  <si>
    <t>781101210</t>
  </si>
  <si>
    <t>Penetrace podkladu pod obklady</t>
  </si>
  <si>
    <t>Koupelna : (1,6*2+1,7*2)*2,1</t>
  </si>
  <si>
    <t>Kuchyň : (1,0+0,6)*1,75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</si>
  <si>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</si>
  <si>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</si>
  <si>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</si>
  <si>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</si>
  <si>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</si>
  <si>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</si>
  <si>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</si>
  <si>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</si>
  <si>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</t>
  </si>
  <si>
    <t>2,1*2</t>
  </si>
  <si>
    <t>771578041R00</t>
  </si>
  <si>
    <t>Spára stěna - stěna, silikonem</t>
  </si>
  <si>
    <t>2,1*4+1,6+0,7*2</t>
  </si>
  <si>
    <t>03</t>
  </si>
  <si>
    <t>Keramický obklad 20x40 - předpoklad ceny 400Kč/m2</t>
  </si>
  <si>
    <t xml:space="preserve">  Koupelna : (1,6*2+1,7*2)*2,1</t>
  </si>
  <si>
    <t xml:space="preserve">  -0,6*2,0</t>
  </si>
  <si>
    <t xml:space="preserve">  Kuchyň : (1,0+0,6)*1,75</t>
  </si>
  <si>
    <t>15,46*1,05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</si>
  <si>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</si>
  <si>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</si>
  <si>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</si>
  <si>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</si>
  <si>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</si>
  <si>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</si>
  <si>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0,15*0,6*12*2</t>
  </si>
  <si>
    <t>0,15*0,6*25*2</t>
  </si>
  <si>
    <t>783424340</t>
  </si>
  <si>
    <t>Nátěr syntet. potrubí do DN 50 mm  Z+2x +1x email</t>
  </si>
  <si>
    <t>15</t>
  </si>
  <si>
    <t>783622900</t>
  </si>
  <si>
    <t>Údržba, nátěr syntetický truhl. výrobků 2x včetně obroušení</t>
  </si>
  <si>
    <t>Práh vstupní dveře : 0,8*(0,15+0,1+0,15)</t>
  </si>
  <si>
    <t>783225400</t>
  </si>
  <si>
    <t>Nátěr syntetický kov. konstr. 2x + 1x email + tmel</t>
  </si>
  <si>
    <t>(0,6+2*2,1)*(0,15+0,05*2)*2</t>
  </si>
  <si>
    <t>(0,8+2*2,1)*(0,15+0,05*2)*3</t>
  </si>
  <si>
    <t>784402801</t>
  </si>
  <si>
    <t>Odstranění malby oškrábáním v místnosti H do 3,8 m</t>
  </si>
  <si>
    <t xml:space="preserve">Stropy : </t>
  </si>
  <si>
    <t>Stávající omítky : 35,5</t>
  </si>
  <si>
    <t xml:space="preserve">Stěny : </t>
  </si>
  <si>
    <t>Stávající omítky : 111,48</t>
  </si>
  <si>
    <t>784191101</t>
  </si>
  <si>
    <t>Penetrace podkladu univerzální Primalex 1x</t>
  </si>
  <si>
    <t>SDK stropy : 9,56</t>
  </si>
  <si>
    <t>SDK předstěna : 2,08</t>
  </si>
  <si>
    <t>Nové omítky : 13,18</t>
  </si>
  <si>
    <t>784195112</t>
  </si>
  <si>
    <t>Malba Primalex Standard, bílá, bez penetrace, 2x</t>
  </si>
  <si>
    <t>784011222</t>
  </si>
  <si>
    <t>Zakrytí podlah včetně papírové lepenky</t>
  </si>
  <si>
    <t>784403801</t>
  </si>
  <si>
    <t>Odstranění maleb omytím v místnosti H do 3,8 m - následně plochy napenetrovat hloubkovou penetrací pro zpevnění podkladu</t>
  </si>
  <si>
    <t>786611811</t>
  </si>
  <si>
    <t>Dmtž předokenních rolet s viditelným boxem - garnýž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</si>
  <si>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</si>
  <si>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</si>
  <si>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</si>
  <si>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</si>
  <si>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</si>
  <si>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</si>
  <si>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</si>
  <si>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</si>
  <si>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</si>
  <si>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</si>
  <si>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</si>
  <si>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</si>
  <si>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</si>
  <si>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</si>
  <si>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</si>
  <si>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</si>
  <si>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</si>
  <si>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</si>
  <si>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</si>
  <si>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</si>
  <si>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</si>
  <si>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</si>
  <si>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</si>
  <si>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</si>
  <si>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</si>
  <si>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</si>
  <si>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</si>
  <si>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</si>
  <si>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</si>
  <si>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</si>
  <si>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</si>
  <si>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</si>
  <si>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</si>
  <si>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</si>
  <si>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</si>
  <si>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</si>
  <si>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</si>
  <si>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</si>
  <si>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</si>
  <si>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</si>
  <si>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</si>
  <si>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</si>
  <si>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</si>
  <si>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</si>
  <si>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</si>
  <si>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</si>
  <si>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</si>
  <si>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</si>
  <si>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</si>
  <si>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</si>
  <si>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</si>
  <si>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</si>
  <si>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</si>
  <si>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</si>
  <si>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</si>
  <si>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</si>
  <si>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</si>
  <si>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</si>
  <si>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</si>
  <si>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</si>
  <si>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</si>
  <si>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</si>
  <si>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</si>
  <si>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</si>
  <si>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</si>
  <si>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</si>
  <si>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</si>
  <si>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</si>
  <si>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</si>
  <si>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</si>
  <si>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</si>
  <si>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</si>
  <si>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</si>
  <si>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</si>
  <si>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</si>
  <si>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</si>
  <si>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</si>
  <si>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</si>
  <si>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</si>
  <si>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</si>
  <si>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</si>
  <si>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</si>
  <si>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</si>
  <si>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</si>
  <si>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</si>
  <si>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</si>
  <si>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</si>
  <si>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</si>
  <si>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</si>
  <si>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</si>
  <si>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</si>
  <si>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</si>
  <si>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</si>
  <si>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</si>
  <si>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</si>
  <si>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</si>
  <si>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</si>
  <si>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</si>
  <si>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</si>
  <si>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</si>
  <si>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</si>
  <si>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</si>
  <si>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</si>
  <si>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 xml:space="preserve">Vyvěšení dřevěných dveřních křídel pl. do 2 m2 </t>
  </si>
  <si>
    <t>Montáž klozetových mís kombinovaných stávajících včetně vyčištění</t>
  </si>
  <si>
    <t>Montáž umyvadel na šrouby do zdiva stávajících</t>
  </si>
  <si>
    <t>Demontáž plynového sporáku pro opětovné použití</t>
  </si>
  <si>
    <t>Demontáž klozetů splachovacích pro opětovné použití</t>
  </si>
  <si>
    <t>Demontáž umyvadel bez výtokových armatur pro opětovné použití</t>
  </si>
  <si>
    <t>Montáž plynových sporáků stávajících - včetně vyčištění a odmaštění</t>
  </si>
  <si>
    <t>Demontáž kuchyňských linek do 2,1 m pro opětovnou montáž</t>
  </si>
  <si>
    <t xml:space="preserve">Demontáž vestavěných skříní </t>
  </si>
  <si>
    <t xml:space="preserve">D+M kuchyň. spíze - DTD, TL. 18mm,ABS HRANA. BARVA DEKOR DŘEVO - dle stáv. linky včetně madel rozměr 1,2*0,6*2,6m 4dveřová, uchytky nerez, 6x vnitřní police </t>
  </si>
  <si>
    <t>766812115R00</t>
  </si>
  <si>
    <t>Montáž kuchyňských linek dřevěných linek š.do 2,4m stávajících - včetně vyčištění a seřízení doplnění madel</t>
  </si>
  <si>
    <t>289970111</t>
  </si>
  <si>
    <t>Vrstva geotextilie Geofiltex 300g/m2 - zakrytí stávající podlahy před poškozením</t>
  </si>
  <si>
    <t>775903812R00</t>
  </si>
  <si>
    <t>Odmaštění saponáty</t>
  </si>
  <si>
    <t>0,15*0,6*8*2</t>
  </si>
  <si>
    <t>0,15*0,6*22*2</t>
  </si>
  <si>
    <t>311271175</t>
  </si>
  <si>
    <t>Zdivo z tvárnic Ytong hladkých tl. 20 cm tvárnice P 4 - 550, 599 x 249 x 200 mm</t>
  </si>
  <si>
    <t>Dozdívka po vybouraných oken : (5,4*0,6)*4*2</t>
  </si>
  <si>
    <t>-0,6*0,5*10</t>
  </si>
  <si>
    <t>překlad do nové příčky nad okna : 1,0*3,06*2/1000*5*2</t>
  </si>
  <si>
    <t>771579792</t>
  </si>
  <si>
    <t xml:space="preserve">Příplatek za práci v omezeném prostoru </t>
  </si>
  <si>
    <t>5,4*1,0*4*2</t>
  </si>
  <si>
    <t>113106121</t>
  </si>
  <si>
    <t>Rozebrání dlažeb z betonových dlaždic na sucho</t>
  </si>
  <si>
    <t>Okapový chodník : (23,0+16,0+11,0+3,0+12,0+23,0+6,0+6,0)*0,5</t>
  </si>
  <si>
    <t>271531114</t>
  </si>
  <si>
    <t>Polštář z kameniva drceného 8-16 mm</t>
  </si>
  <si>
    <t>m3</t>
  </si>
  <si>
    <t>Okapový chodník : (23,0+16,0+11,0+3,0+12,0+23,0+6,0+6,0)*0,5*0,10</t>
  </si>
  <si>
    <t xml:space="preserve">Vyrovnání podkladu pro okapový chodník : </t>
  </si>
  <si>
    <t xml:space="preserve">Vyspádovat od objektu : </t>
  </si>
  <si>
    <t>596811111</t>
  </si>
  <si>
    <t>Kladení dlaždic kom.pro pěší, lože z kameniva těž.</t>
  </si>
  <si>
    <t>59245601</t>
  </si>
  <si>
    <t>Dlaždice betonová 50x50x5 cm šedá</t>
  </si>
  <si>
    <t>Okapový chodník - 20% výměny dlažeb : (23,0+16,0+11,0+3,0+12,0+23,0+6,0+6,0)*0,5*0,2</t>
  </si>
  <si>
    <t>602014141</t>
  </si>
  <si>
    <t>Štuk na stěnách vnitřní ručně 2x nanášený, celková tloušťka vrstvy 4 mm</t>
  </si>
  <si>
    <t xml:space="preserve">  Dozdívka po vybouraných oken : (5,4*0,6)*4*2</t>
  </si>
  <si>
    <t xml:space="preserve">  -0,6*0,5*10</t>
  </si>
  <si>
    <t>Exteriér : 22,92</t>
  </si>
  <si>
    <t>Interiér : 22,92</t>
  </si>
  <si>
    <t>((0,6*2+0,5*2)*0,1)*5</t>
  </si>
  <si>
    <t>(1,6*2+0,6*2)*0,1</t>
  </si>
  <si>
    <t>RTS 20/ II</t>
  </si>
  <si>
    <t>0,6*0,5*5*2</t>
  </si>
  <si>
    <t>1,6*0,6</t>
  </si>
  <si>
    <t>622471317</t>
  </si>
  <si>
    <t>Nátěr nebo nástřik stěn vnějších, složitost 1 - 2 hmota SilikonColor</t>
  </si>
  <si>
    <t>622481211</t>
  </si>
  <si>
    <t>Montáž výztužné sítě(perlinky)do stěrky-vněj.stěny včetně výztužné sítě a stěrkového tmelu Cemix</t>
  </si>
  <si>
    <t>Exteriér : 5,4*1,0*4*2</t>
  </si>
  <si>
    <t>Interiér : 20,5*1,5*2</t>
  </si>
  <si>
    <t>968072245</t>
  </si>
  <si>
    <t>Vybourání kovových rámů oken jednod. pl. 2 m2</t>
  </si>
  <si>
    <t>5,4*0,6*4*2</t>
  </si>
  <si>
    <t xml:space="preserve">909      </t>
  </si>
  <si>
    <t>Hzs-nezmeritelne stavebni prace</t>
  </si>
  <si>
    <t>h</t>
  </si>
  <si>
    <t>Demontáž mříží oken : 3*2</t>
  </si>
  <si>
    <t>Montáž mříží oken : 6*2</t>
  </si>
  <si>
    <t xml:space="preserve">Včetně uložení a zabezpečení před poničením a odcizením : </t>
  </si>
  <si>
    <t>999281105</t>
  </si>
  <si>
    <t>Přesun hmot pro opravy a údržbu do výšky 6 m</t>
  </si>
  <si>
    <t xml:space="preserve">900      </t>
  </si>
  <si>
    <t>HZS elektromontér v tarifní třídě 8</t>
  </si>
  <si>
    <t>Přívod pro ventilátor : 2</t>
  </si>
  <si>
    <t>Mtž ventilátoru radiál.nízkotl.potrub.do d 100 mm</t>
  </si>
  <si>
    <t>728176115R00</t>
  </si>
  <si>
    <t>Potrubí HT odpadní svislé D 110 x 2,7 mm</t>
  </si>
  <si>
    <t>728457458</t>
  </si>
  <si>
    <t>Axiální ventilátor s automatickou žaluziovou klapkou a hygrostatem</t>
  </si>
  <si>
    <t>Průtok vzduchu - max 90 m3/h : 1</t>
  </si>
  <si>
    <t xml:space="preserve">Časový doběh - 2 až 20 minut : </t>
  </si>
  <si>
    <t xml:space="preserve">Senzor vlhkosti : </t>
  </si>
  <si>
    <t xml:space="preserve">Krytí IPX4 : </t>
  </si>
  <si>
    <t xml:space="preserve">Kuličková ložiska : </t>
  </si>
  <si>
    <t xml:space="preserve">Automatická žaluzie : </t>
  </si>
  <si>
    <t>766629301</t>
  </si>
  <si>
    <t>Montáž oken plastových plochy do 1,50 m2</t>
  </si>
  <si>
    <t>61143006</t>
  </si>
  <si>
    <t>Okno plastové jednodílné 60 x 50 cm S</t>
  </si>
  <si>
    <t>barva: vnější i vnitřní bílá RAL 9016 : 10</t>
  </si>
  <si>
    <t xml:space="preserve">zasklení: 4Float - 16 - 4Float, k = 1,1 : </t>
  </si>
  <si>
    <t xml:space="preserve">otvírání: sklopné(sklepní) : </t>
  </si>
  <si>
    <t>61147011R</t>
  </si>
  <si>
    <t>Okno plastové jednodílné 160 x 60 cm S</t>
  </si>
  <si>
    <t>barva: vnější i vnitřní bílá RAL 9016 : 1</t>
  </si>
  <si>
    <t xml:space="preserve">otvírání: sklopné (sklepní) : </t>
  </si>
  <si>
    <t>998766201</t>
  </si>
  <si>
    <t>Přesun hmot pro truhlářské konstr., výšky do 6 m</t>
  </si>
  <si>
    <t>Malba Primalex Standard, bílá, bez penetrace, 2 x</t>
  </si>
  <si>
    <t>210010105</t>
  </si>
  <si>
    <t>Lišta elektroinstalační PVC š.do 40 mm,šroubováním</t>
  </si>
  <si>
    <t>34572174</t>
  </si>
  <si>
    <t>Lišta hranatá LHD 25x20, délka 2 m</t>
  </si>
  <si>
    <t>Demontované, nepoškozené dveře budou odvezeny do skladu města</t>
  </si>
  <si>
    <t>0,25*(2,0*2+0,8)</t>
  </si>
  <si>
    <t>Zakrývání předmětů při výměně dveří (vytvoření bezprašného prostoru - oddělení chodby fólii)</t>
  </si>
  <si>
    <t>612425931</t>
  </si>
  <si>
    <t>Omítka vápenná vnitřního ostění - štuková</t>
  </si>
  <si>
    <t>0,2*(2,0*2+0,8)</t>
  </si>
  <si>
    <t>Montáž výztužné sítě(perlinky)do stěrky-vnit.stěny včetně výztužné sítě a stěrkového tmelu Cemix</t>
  </si>
  <si>
    <t>968072455</t>
  </si>
  <si>
    <t>Vybourání kovových dveřních zárubní pl. do 2 m2</t>
  </si>
  <si>
    <t>0,8*2,0</t>
  </si>
  <si>
    <t>766711021</t>
  </si>
  <si>
    <t>Montáž vstupních dveří přizděním/zabetonováním</t>
  </si>
  <si>
    <t>(2,0+0,8+2,0)</t>
  </si>
  <si>
    <t>76685488</t>
  </si>
  <si>
    <t>Vnitřní vchodové dveře 800/1970  EI 30DP3, VSTUPNÍ, PLNÉ, DEKOR DŘEVO, KOVÁNÍ BEZPEČNOSTNÍ  klika-klika(nerez),KUKÁTKO, ZÁMEK S VLOŽKOU (3 KLÍČE), PRÁH, zárubeň</t>
  </si>
  <si>
    <t>– bezpečnostní třída RC2 : 1</t>
  </si>
  <si>
    <t xml:space="preserve">– protipožární odolnost EI 30 : </t>
  </si>
  <si>
    <t xml:space="preserve">– zvukový útlum 39 dB : </t>
  </si>
  <si>
    <t xml:space="preserve">– tloušťka dveří 42 mm : </t>
  </si>
  <si>
    <t xml:space="preserve">– masivní smrkový rám šířky 10 cm : </t>
  </si>
  <si>
    <t xml:space="preserve">– DTD s protipožární úpravou : </t>
  </si>
  <si>
    <t xml:space="preserve">– vrchní opláštění CPL vrstvou : </t>
  </si>
  <si>
    <t>783224900</t>
  </si>
  <si>
    <t>Údržba, nátěr syntetický kov. konstr.1x + 1x email</t>
  </si>
  <si>
    <t>(0,8+2*2,1)*(0,15+0,05*2)</t>
  </si>
  <si>
    <t>Malba, bílá, bez penetrace, 2 x</t>
  </si>
  <si>
    <t>0,5*(2,0*2+0,8)*2</t>
  </si>
  <si>
    <t>979011121</t>
  </si>
  <si>
    <t>Příplatek za každé další podlaží</t>
  </si>
  <si>
    <t>Demontáž sporáku pro opětovné použití</t>
  </si>
  <si>
    <t>Baterie dřezová nástěnná ruční standardní chrom</t>
  </si>
  <si>
    <t>725829202</t>
  </si>
  <si>
    <t>Montáž baterie umyv.a dřezové nástěnné</t>
  </si>
  <si>
    <t>Montáž sporáků stávajících</t>
  </si>
  <si>
    <t>998725201</t>
  </si>
  <si>
    <t>Přesun hmot pro zařizovací předměty, výšky do 6 m</t>
  </si>
  <si>
    <t>D+M Odsavač par bílý 630W,rekuperační včetně demontáže stávajícího</t>
  </si>
  <si>
    <t xml:space="preserve">- obkladový panel nalepit na stáv. obklady/ umakart : </t>
  </si>
  <si>
    <t xml:space="preserve">- nerezový dřez (chromnikl) 340 mm x 400 mm x 150 mm : </t>
  </si>
  <si>
    <t>998766203</t>
  </si>
  <si>
    <t>Přesun hmot pro truhlářské konstr., výšky do 24 m</t>
  </si>
  <si>
    <t>Revize ELEKTRO</t>
  </si>
  <si>
    <t>Úprava stávající elektroinstalace</t>
  </si>
  <si>
    <t>Úprava stávající elektroinstalace : 3</t>
  </si>
  <si>
    <t xml:space="preserve">- doplnění zásuvky pro myčku, linku, sporák : </t>
  </si>
  <si>
    <t xml:space="preserve">- doplnění světla linka : </t>
  </si>
  <si>
    <t>776200810</t>
  </si>
  <si>
    <t>Odstranění PVC podlah lepen. bez podl. ze schodišť</t>
  </si>
  <si>
    <t>POL1_7</t>
  </si>
  <si>
    <t>Stupnice + podstupnice : 1,17*(12*8)</t>
  </si>
  <si>
    <t>776200830</t>
  </si>
  <si>
    <t>Odstranění hran schodišťových stupňů</t>
  </si>
  <si>
    <t>1,17*(12*8)</t>
  </si>
  <si>
    <t>776210300</t>
  </si>
  <si>
    <t>Lepení hran pryžových na stupně pouze lepení - hrana ve specifikaci</t>
  </si>
  <si>
    <t>776220110</t>
  </si>
  <si>
    <t>Lepení podlah z PVC na stupnice rovné pouze lepení - PVC ve specifikaci</t>
  </si>
  <si>
    <t>776220200</t>
  </si>
  <si>
    <t>Lepení podlah z PVC na podstupnice pouze lepení - PVC ve specifikaci</t>
  </si>
  <si>
    <t>776511810</t>
  </si>
  <si>
    <t>Odstranění PVC a koberců lepených bez podložky</t>
  </si>
  <si>
    <t>4,0*2,0*7</t>
  </si>
  <si>
    <t>3,6*1,45*6</t>
  </si>
  <si>
    <t>776521110</t>
  </si>
  <si>
    <t>Lepení povlak.podlah z pásů PVC na lepidlo V7508</t>
  </si>
  <si>
    <t>Svařování povlakových podlah z pásů nebo čtverců včetně svařovací šňůry</t>
  </si>
  <si>
    <t xml:space="preserve">  1,17*(12*8)*0,185</t>
  </si>
  <si>
    <t xml:space="preserve">  1,17*(12*8)*0,28</t>
  </si>
  <si>
    <t xml:space="preserve">  4,0*2,0*7</t>
  </si>
  <si>
    <t xml:space="preserve">  3,6*1,45*6</t>
  </si>
  <si>
    <t>139,5488*0,5</t>
  </si>
  <si>
    <t>Napojení na stávající podlahovou krytinu. : 14</t>
  </si>
  <si>
    <t xml:space="preserve">Oprava svarů PVC na stávajících chodbách. : </t>
  </si>
  <si>
    <t>283424020</t>
  </si>
  <si>
    <t>Schodová hrana PVC - 65 mm dl.250cm</t>
  </si>
  <si>
    <t>115</t>
  </si>
  <si>
    <t>775592005R00</t>
  </si>
  <si>
    <t>Přebroušení stěrky nebo betonov. podkladu strojní</t>
  </si>
  <si>
    <t>1,17*(12*8)*0,28</t>
  </si>
  <si>
    <t>776578011R00</t>
  </si>
  <si>
    <t>Spára podlaha - stěna, silikonem - zatmelení spáry mezi PVC a keram. soklem</t>
  </si>
  <si>
    <t>Podesty : (4,0+2,0+1,3)*7</t>
  </si>
  <si>
    <t>(3,6+1,45*2+1,3)*6</t>
  </si>
  <si>
    <t>Stupně : (0,18+0,28)*96</t>
  </si>
  <si>
    <t>776590100RZ1</t>
  </si>
  <si>
    <t>Vysátí podkladu nášlap ploch podlah</t>
  </si>
  <si>
    <t>1,17*(8*12)*0,28</t>
  </si>
  <si>
    <t>776590100RZ2</t>
  </si>
  <si>
    <t>Lokální vyspravení podkladu</t>
  </si>
  <si>
    <t>1,17*(8*12)*(0,28+0,185)</t>
  </si>
  <si>
    <t>284123097</t>
  </si>
  <si>
    <t>Podlahovina PVC homogenní  43 PUR tl. 2 mm</t>
  </si>
  <si>
    <t>139,5488*1,15</t>
  </si>
  <si>
    <t>998776203</t>
  </si>
  <si>
    <t>Přesun hmot pro podlahy povlakové, výšky do 24 m</t>
  </si>
  <si>
    <t>979990181</t>
  </si>
  <si>
    <t>Poplatek za skládku suti - PVC podlahová krytina</t>
  </si>
  <si>
    <t>Stavební práce - SPC D9</t>
  </si>
  <si>
    <t>Rekonstrukce bytu č.38 a 50, výměna kuchyňské linky byt č.55, výměna vchodových dveří byt č.12 a 44, výměna sklepních oken, výměna krytiny schodiště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</si>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</sst>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4" fontId="16" fillId="0" borderId="45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1" zoomScaleNormal="100" zoomScaleSheetLayoutView="75" workbookViewId="0">
      <selection activeCell="G25" sqref="G25:I2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7" t="s">
        <v>24</v>
      </c>
      <c r="C2" s="108"/>
      <c r="D2" s="109"/>
      <c r="E2" s="110" t="s">
        <v>916</v>
      </c>
      <c r="F2" s="111"/>
      <c r="G2" s="111"/>
      <c r="H2" s="111"/>
      <c r="I2" s="111"/>
      <c r="J2" s="112"/>
      <c r="O2" s="1"/>
    </row>
    <row r="3" spans="1:15" ht="27" hidden="1" customHeight="1" x14ac:dyDescent="0.25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5">
      <c r="A4" s="2"/>
      <c r="B4" s="118"/>
      <c r="C4" s="119"/>
      <c r="D4" s="120"/>
      <c r="E4" s="121" t="s">
        <v>917</v>
      </c>
      <c r="F4" s="121"/>
      <c r="G4" s="121"/>
      <c r="H4" s="121"/>
      <c r="I4" s="121"/>
      <c r="J4" s="122"/>
    </row>
    <row r="5" spans="1:15" ht="24" customHeight="1" x14ac:dyDescent="0.25">
      <c r="A5" s="2"/>
      <c r="B5" s="31" t="s">
        <v>23</v>
      </c>
      <c r="D5" s="60" t="s">
        <v>918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264" t="s">
        <v>919</v>
      </c>
      <c r="E6" s="77"/>
      <c r="F6" s="77"/>
      <c r="G6" s="77"/>
      <c r="H6" s="18" t="s">
        <v>36</v>
      </c>
      <c r="I6" s="22" t="s">
        <v>921</v>
      </c>
      <c r="J6" s="8"/>
    </row>
    <row r="7" spans="1:15" ht="15.75" customHeight="1" x14ac:dyDescent="0.25">
      <c r="A7" s="2"/>
      <c r="B7" s="29"/>
      <c r="C7" s="56"/>
      <c r="D7" s="53">
        <v>79401</v>
      </c>
      <c r="E7" s="23" t="s">
        <v>920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3"/>
      <c r="E11" s="123"/>
      <c r="F11" s="123"/>
      <c r="G11" s="123"/>
      <c r="H11" s="18" t="s">
        <v>42</v>
      </c>
      <c r="I11" s="128"/>
      <c r="J11" s="8"/>
    </row>
    <row r="12" spans="1:15" ht="15.75" customHeight="1" x14ac:dyDescent="0.25">
      <c r="A12" s="2"/>
      <c r="B12" s="28"/>
      <c r="C12" s="55"/>
      <c r="D12" s="124"/>
      <c r="E12" s="124"/>
      <c r="F12" s="124"/>
      <c r="G12" s="124"/>
      <c r="H12" s="18" t="s">
        <v>36</v>
      </c>
      <c r="I12" s="128"/>
      <c r="J12" s="8"/>
    </row>
    <row r="13" spans="1:15" ht="15.75" customHeight="1" x14ac:dyDescent="0.25">
      <c r="A13" s="2"/>
      <c r="B13" s="29"/>
      <c r="C13" s="56"/>
      <c r="D13" s="127"/>
      <c r="E13" s="125"/>
      <c r="F13" s="126"/>
      <c r="G13" s="12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0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SUMIF(F56:F87,A16,I56:I87)+SUMIF(F56:F87,"PSU",I56:I87)</f>
        <v>0</v>
      </c>
      <c r="J16" s="87"/>
    </row>
    <row r="17" spans="1:10" ht="23.25" customHeight="1" x14ac:dyDescent="0.25">
      <c r="A17" s="190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SUMIF(F56:F87,A17,I56:I87)</f>
        <v>0</v>
      </c>
      <c r="J17" s="87"/>
    </row>
    <row r="18" spans="1:10" ht="23.25" customHeight="1" x14ac:dyDescent="0.25">
      <c r="A18" s="190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SUMIF(F56:F87,A18,I56:I87)</f>
        <v>0</v>
      </c>
      <c r="J18" s="87"/>
    </row>
    <row r="19" spans="1:10" ht="23.25" customHeight="1" x14ac:dyDescent="0.25">
      <c r="A19" s="190" t="s">
        <v>124</v>
      </c>
      <c r="B19" s="38" t="s">
        <v>29</v>
      </c>
      <c r="C19" s="62"/>
      <c r="D19" s="63"/>
      <c r="E19" s="85"/>
      <c r="F19" s="86"/>
      <c r="G19" s="85"/>
      <c r="H19" s="86"/>
      <c r="I19" s="85">
        <f>SUMIF(F56:F87,A19,I56:I87)</f>
        <v>0</v>
      </c>
      <c r="J19" s="87"/>
    </row>
    <row r="20" spans="1:10" ht="23.25" customHeight="1" x14ac:dyDescent="0.25">
      <c r="A20" s="190" t="s">
        <v>123</v>
      </c>
      <c r="B20" s="38" t="s">
        <v>30</v>
      </c>
      <c r="C20" s="62"/>
      <c r="D20" s="63"/>
      <c r="E20" s="85"/>
      <c r="F20" s="86"/>
      <c r="G20" s="85"/>
      <c r="H20" s="86"/>
      <c r="I20" s="85">
        <f>SUMIF(F56:F87,A20,I56:I87)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0" t="s">
        <v>37</v>
      </c>
      <c r="C29" s="167"/>
      <c r="D29" s="167"/>
      <c r="E29" s="167"/>
      <c r="F29" s="168"/>
      <c r="G29" s="164">
        <f>A27</f>
        <v>0</v>
      </c>
      <c r="H29" s="164"/>
      <c r="I29" s="164"/>
      <c r="J29" s="169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2" t="s">
        <v>17</v>
      </c>
      <c r="C37" s="133"/>
      <c r="D37" s="133"/>
      <c r="E37" s="133"/>
      <c r="F37" s="134"/>
      <c r="G37" s="134"/>
      <c r="H37" s="134"/>
      <c r="I37" s="134"/>
      <c r="J37" s="135"/>
    </row>
    <row r="38" spans="1:10" ht="25.5" customHeight="1" x14ac:dyDescent="0.25">
      <c r="A38" s="131" t="s">
        <v>39</v>
      </c>
      <c r="B38" s="136" t="s">
        <v>18</v>
      </c>
      <c r="C38" s="137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44</v>
      </c>
      <c r="C39" s="142"/>
      <c r="D39" s="142"/>
      <c r="E39" s="142"/>
      <c r="F39" s="143">
        <f>schodiště!AE74+'byt č.38'!AE426+'byt č.50'!AE450+VRN!AE18+'byt č.55'!AE68+'sklepní okna'!AE127+'byt č.12'!AE52+'byt č.44'!AE53</f>
        <v>0</v>
      </c>
      <c r="G39" s="144">
        <f>schodiště!AF74+'byt č.38'!AF426+'byt č.50'!AF450+VRN!AF18+'byt č.55'!AF68+'sklepní okna'!AF127+'byt č.12'!AF52+'byt č.44'!AF53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5">
      <c r="A40" s="131">
        <v>2</v>
      </c>
      <c r="B40" s="147" t="s">
        <v>45</v>
      </c>
      <c r="C40" s="148" t="s">
        <v>46</v>
      </c>
      <c r="D40" s="148"/>
      <c r="E40" s="148"/>
      <c r="F40" s="149">
        <f>schodiště!AE74+'byt č.38'!AE426+'byt č.50'!AE450+VRN!AE18+'byt č.55'!AE68+'sklepní okna'!AE127+'byt č.12'!AE52+'byt č.44'!AE53</f>
        <v>0</v>
      </c>
      <c r="G40" s="150">
        <f>schodiště!AF74+'byt č.38'!AF426+'byt č.50'!AF450+VRN!AF18+'byt č.55'!AF68+'sklepní okna'!AF127+'byt č.12'!AF52+'byt č.44'!AF53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5">
      <c r="A41" s="131">
        <v>3</v>
      </c>
      <c r="B41" s="152" t="s">
        <v>47</v>
      </c>
      <c r="C41" s="142" t="s">
        <v>48</v>
      </c>
      <c r="D41" s="142"/>
      <c r="E41" s="142"/>
      <c r="F41" s="153">
        <f>schodiště!AE74</f>
        <v>0</v>
      </c>
      <c r="G41" s="145">
        <f>schodiště!AF74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5">
      <c r="A42" s="131">
        <v>3</v>
      </c>
      <c r="B42" s="152" t="s">
        <v>47</v>
      </c>
      <c r="C42" s="142" t="s">
        <v>49</v>
      </c>
      <c r="D42" s="142"/>
      <c r="E42" s="142"/>
      <c r="F42" s="153">
        <f>'byt č.38'!AE426</f>
        <v>0</v>
      </c>
      <c r="G42" s="145">
        <f>'byt č.38'!AF426</f>
        <v>0</v>
      </c>
      <c r="H42" s="145">
        <f>(F42*SazbaDPH1/100)+(G42*SazbaDPH2/100)</f>
        <v>0</v>
      </c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5">
      <c r="A43" s="131">
        <v>3</v>
      </c>
      <c r="B43" s="152" t="s">
        <v>47</v>
      </c>
      <c r="C43" s="142" t="s">
        <v>50</v>
      </c>
      <c r="D43" s="142"/>
      <c r="E43" s="142"/>
      <c r="F43" s="153">
        <f>'byt č.50'!AE450</f>
        <v>0</v>
      </c>
      <c r="G43" s="145">
        <f>'byt č.50'!AF450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5">
      <c r="A44" s="131">
        <v>3</v>
      </c>
      <c r="B44" s="152" t="s">
        <v>47</v>
      </c>
      <c r="C44" s="142" t="s">
        <v>51</v>
      </c>
      <c r="D44" s="142"/>
      <c r="E44" s="142"/>
      <c r="F44" s="153">
        <f>VRN!AE18</f>
        <v>0</v>
      </c>
      <c r="G44" s="145">
        <f>VRN!AF18</f>
        <v>0</v>
      </c>
      <c r="H44" s="145">
        <f>(F44*SazbaDPH1/100)+(G44*SazbaDPH2/100)</f>
        <v>0</v>
      </c>
      <c r="I44" s="145">
        <f>F44+G44+H44</f>
        <v>0</v>
      </c>
      <c r="J44" s="146" t="str">
        <f>IF(CenaCelkemVypocet=0,"",I44/CenaCelkemVypocet*100)</f>
        <v/>
      </c>
    </row>
    <row r="45" spans="1:10" ht="25.5" customHeight="1" x14ac:dyDescent="0.25">
      <c r="A45" s="131">
        <v>3</v>
      </c>
      <c r="B45" s="152" t="s">
        <v>47</v>
      </c>
      <c r="C45" s="142" t="s">
        <v>52</v>
      </c>
      <c r="D45" s="142"/>
      <c r="E45" s="142"/>
      <c r="F45" s="153">
        <f>'byt č.55'!AE68</f>
        <v>0</v>
      </c>
      <c r="G45" s="145">
        <f>'byt č.55'!AF68</f>
        <v>0</v>
      </c>
      <c r="H45" s="145">
        <f>(F45*SazbaDPH1/100)+(G45*SazbaDPH2/100)</f>
        <v>0</v>
      </c>
      <c r="I45" s="145">
        <f>F45+G45+H45</f>
        <v>0</v>
      </c>
      <c r="J45" s="146" t="str">
        <f>IF(CenaCelkemVypocet=0,"",I45/CenaCelkemVypocet*100)</f>
        <v/>
      </c>
    </row>
    <row r="46" spans="1:10" ht="25.5" customHeight="1" x14ac:dyDescent="0.25">
      <c r="A46" s="131">
        <v>3</v>
      </c>
      <c r="B46" s="152" t="s">
        <v>47</v>
      </c>
      <c r="C46" s="142" t="s">
        <v>53</v>
      </c>
      <c r="D46" s="142"/>
      <c r="E46" s="142"/>
      <c r="F46" s="153">
        <f>'sklepní okna'!AE127</f>
        <v>0</v>
      </c>
      <c r="G46" s="145">
        <f>'sklepní okna'!AF127</f>
        <v>0</v>
      </c>
      <c r="H46" s="145">
        <f>(F46*SazbaDPH1/100)+(G46*SazbaDPH2/100)</f>
        <v>0</v>
      </c>
      <c r="I46" s="145">
        <f>F46+G46+H46</f>
        <v>0</v>
      </c>
      <c r="J46" s="146" t="str">
        <f>IF(CenaCelkemVypocet=0,"",I46/CenaCelkemVypocet*100)</f>
        <v/>
      </c>
    </row>
    <row r="47" spans="1:10" ht="25.5" customHeight="1" x14ac:dyDescent="0.25">
      <c r="A47" s="131">
        <v>3</v>
      </c>
      <c r="B47" s="152" t="s">
        <v>47</v>
      </c>
      <c r="C47" s="142" t="s">
        <v>54</v>
      </c>
      <c r="D47" s="142"/>
      <c r="E47" s="142"/>
      <c r="F47" s="153">
        <f>'byt č.12'!AE52</f>
        <v>0</v>
      </c>
      <c r="G47" s="145">
        <f>'byt č.12'!AF52</f>
        <v>0</v>
      </c>
      <c r="H47" s="145">
        <f>(F47*SazbaDPH1/100)+(G47*SazbaDPH2/100)</f>
        <v>0</v>
      </c>
      <c r="I47" s="145">
        <f>F47+G47+H47</f>
        <v>0</v>
      </c>
      <c r="J47" s="146" t="str">
        <f>IF(CenaCelkemVypocet=0,"",I47/CenaCelkemVypocet*100)</f>
        <v/>
      </c>
    </row>
    <row r="48" spans="1:10" ht="25.5" customHeight="1" x14ac:dyDescent="0.25">
      <c r="A48" s="131">
        <v>3</v>
      </c>
      <c r="B48" s="152" t="s">
        <v>47</v>
      </c>
      <c r="C48" s="142" t="s">
        <v>55</v>
      </c>
      <c r="D48" s="142"/>
      <c r="E48" s="142"/>
      <c r="F48" s="153">
        <f>'byt č.44'!AE53</f>
        <v>0</v>
      </c>
      <c r="G48" s="145">
        <f>'byt č.44'!AF53</f>
        <v>0</v>
      </c>
      <c r="H48" s="145">
        <f>(F48*SazbaDPH1/100)+(G48*SazbaDPH2/100)</f>
        <v>0</v>
      </c>
      <c r="I48" s="145">
        <f>F48+G48+H48</f>
        <v>0</v>
      </c>
      <c r="J48" s="146" t="str">
        <f>IF(CenaCelkemVypocet=0,"",I48/CenaCelkemVypocet*100)</f>
        <v/>
      </c>
    </row>
    <row r="49" spans="1:10" ht="25.5" customHeight="1" x14ac:dyDescent="0.25">
      <c r="A49" s="131"/>
      <c r="B49" s="154" t="s">
        <v>56</v>
      </c>
      <c r="C49" s="155"/>
      <c r="D49" s="155"/>
      <c r="E49" s="156"/>
      <c r="F49" s="157">
        <f>SUMIF(A39:A48,"=1",F39:F48)</f>
        <v>0</v>
      </c>
      <c r="G49" s="158">
        <f>SUMIF(A39:A48,"=1",G39:G48)</f>
        <v>0</v>
      </c>
      <c r="H49" s="158">
        <f>SUMIF(A39:A48,"=1",H39:H48)</f>
        <v>0</v>
      </c>
      <c r="I49" s="158">
        <f>SUMIF(A39:A48,"=1",I39:I48)</f>
        <v>0</v>
      </c>
      <c r="J49" s="159">
        <f>SUMIF(A39:A48,"=1",J39:J48)</f>
        <v>0</v>
      </c>
    </row>
    <row r="53" spans="1:10" ht="15.6" x14ac:dyDescent="0.3">
      <c r="B53" s="170" t="s">
        <v>58</v>
      </c>
    </row>
    <row r="55" spans="1:10" ht="25.5" customHeight="1" x14ac:dyDescent="0.25">
      <c r="A55" s="172"/>
      <c r="B55" s="175" t="s">
        <v>18</v>
      </c>
      <c r="C55" s="175" t="s">
        <v>6</v>
      </c>
      <c r="D55" s="176"/>
      <c r="E55" s="176"/>
      <c r="F55" s="177" t="s">
        <v>59</v>
      </c>
      <c r="G55" s="177"/>
      <c r="H55" s="177"/>
      <c r="I55" s="177" t="s">
        <v>31</v>
      </c>
      <c r="J55" s="177" t="s">
        <v>0</v>
      </c>
    </row>
    <row r="56" spans="1:10" ht="36.75" customHeight="1" x14ac:dyDescent="0.25">
      <c r="A56" s="173"/>
      <c r="B56" s="178" t="s">
        <v>60</v>
      </c>
      <c r="C56" s="179" t="s">
        <v>61</v>
      </c>
      <c r="D56" s="180"/>
      <c r="E56" s="180"/>
      <c r="F56" s="188" t="s">
        <v>26</v>
      </c>
      <c r="G56" s="181"/>
      <c r="H56" s="181"/>
      <c r="I56" s="181">
        <f>'byt č.12'!G8+'byt č.44'!G8</f>
        <v>0</v>
      </c>
      <c r="J56" s="186" t="str">
        <f>IF(I88=0,"",I56/I88*100)</f>
        <v/>
      </c>
    </row>
    <row r="57" spans="1:10" ht="36.75" customHeight="1" x14ac:dyDescent="0.25">
      <c r="A57" s="173"/>
      <c r="B57" s="178" t="s">
        <v>62</v>
      </c>
      <c r="C57" s="179" t="s">
        <v>63</v>
      </c>
      <c r="D57" s="180"/>
      <c r="E57" s="180"/>
      <c r="F57" s="188" t="s">
        <v>26</v>
      </c>
      <c r="G57" s="181"/>
      <c r="H57" s="181"/>
      <c r="I57" s="181">
        <f>'byt č.50'!G8+'byt č.38'!G8+'sklepní okna'!G8</f>
        <v>0</v>
      </c>
      <c r="J57" s="186" t="str">
        <f>IF(I88=0,"",I57/I88*100)</f>
        <v/>
      </c>
    </row>
    <row r="58" spans="1:10" ht="36.75" customHeight="1" x14ac:dyDescent="0.25">
      <c r="A58" s="173"/>
      <c r="B58" s="178" t="s">
        <v>64</v>
      </c>
      <c r="C58" s="179" t="s">
        <v>65</v>
      </c>
      <c r="D58" s="180"/>
      <c r="E58" s="180"/>
      <c r="F58" s="188" t="s">
        <v>26</v>
      </c>
      <c r="G58" s="181"/>
      <c r="H58" s="181"/>
      <c r="I58" s="181">
        <f>'byt č.50'!G30+'byt č.38'!G30</f>
        <v>0</v>
      </c>
      <c r="J58" s="186" t="str">
        <f>IF(I88=0,"",I58/I88*100)</f>
        <v/>
      </c>
    </row>
    <row r="59" spans="1:10" ht="36.75" customHeight="1" x14ac:dyDescent="0.25">
      <c r="A59" s="173"/>
      <c r="B59" s="178" t="s">
        <v>66</v>
      </c>
      <c r="C59" s="179" t="s">
        <v>67</v>
      </c>
      <c r="D59" s="180"/>
      <c r="E59" s="180"/>
      <c r="F59" s="188" t="s">
        <v>26</v>
      </c>
      <c r="G59" s="181"/>
      <c r="H59" s="181"/>
      <c r="I59" s="181">
        <f>'sklepní okna'!G18</f>
        <v>0</v>
      </c>
      <c r="J59" s="186" t="str">
        <f>IF(I88=0,"",I59/I88*100)</f>
        <v/>
      </c>
    </row>
    <row r="60" spans="1:10" ht="36.75" customHeight="1" x14ac:dyDescent="0.25">
      <c r="A60" s="173"/>
      <c r="B60" s="178" t="s">
        <v>68</v>
      </c>
      <c r="C60" s="179" t="s">
        <v>69</v>
      </c>
      <c r="D60" s="180"/>
      <c r="E60" s="180"/>
      <c r="F60" s="188" t="s">
        <v>26</v>
      </c>
      <c r="G60" s="181"/>
      <c r="H60" s="181"/>
      <c r="I60" s="181">
        <f>'sklepní okna'!G29+'byt č.12'!G10+'byt č.44'!G10</f>
        <v>0</v>
      </c>
      <c r="J60" s="186" t="str">
        <f>IF(I88=0,"",I60/I88*100)</f>
        <v/>
      </c>
    </row>
    <row r="61" spans="1:10" ht="36.75" customHeight="1" x14ac:dyDescent="0.25">
      <c r="A61" s="173"/>
      <c r="B61" s="178" t="s">
        <v>70</v>
      </c>
      <c r="C61" s="179" t="s">
        <v>71</v>
      </c>
      <c r="D61" s="180"/>
      <c r="E61" s="180"/>
      <c r="F61" s="188" t="s">
        <v>26</v>
      </c>
      <c r="G61" s="181"/>
      <c r="H61" s="181"/>
      <c r="I61" s="181">
        <f>'byt č.50'!G36+'byt č.38'!G36+'sklepní okna'!G39+'byt č.12'!G13+'byt č.44'!G13</f>
        <v>0</v>
      </c>
      <c r="J61" s="186" t="str">
        <f>IF(I88=0,"",I61/I88*100)</f>
        <v/>
      </c>
    </row>
    <row r="62" spans="1:10" ht="36.75" customHeight="1" x14ac:dyDescent="0.25">
      <c r="A62" s="173"/>
      <c r="B62" s="178" t="s">
        <v>72</v>
      </c>
      <c r="C62" s="179" t="s">
        <v>73</v>
      </c>
      <c r="D62" s="180"/>
      <c r="E62" s="180"/>
      <c r="F62" s="188" t="s">
        <v>26</v>
      </c>
      <c r="G62" s="181"/>
      <c r="H62" s="181"/>
      <c r="I62" s="181">
        <f>'sklepní okna'!G44</f>
        <v>0</v>
      </c>
      <c r="J62" s="186" t="str">
        <f>IF(I88=0,"",I62/I88*100)</f>
        <v/>
      </c>
    </row>
    <row r="63" spans="1:10" ht="36.75" customHeight="1" x14ac:dyDescent="0.25">
      <c r="A63" s="173"/>
      <c r="B63" s="178" t="s">
        <v>74</v>
      </c>
      <c r="C63" s="179" t="s">
        <v>75</v>
      </c>
      <c r="D63" s="180"/>
      <c r="E63" s="180"/>
      <c r="F63" s="188" t="s">
        <v>26</v>
      </c>
      <c r="G63" s="181"/>
      <c r="H63" s="181"/>
      <c r="I63" s="181">
        <f>'byt č.50'!G84+'byt č.38'!G84</f>
        <v>0</v>
      </c>
      <c r="J63" s="186" t="str">
        <f>IF(I88=0,"",I63/I88*100)</f>
        <v/>
      </c>
    </row>
    <row r="64" spans="1:10" ht="36.75" customHeight="1" x14ac:dyDescent="0.25">
      <c r="A64" s="173"/>
      <c r="B64" s="178" t="s">
        <v>76</v>
      </c>
      <c r="C64" s="179" t="s">
        <v>77</v>
      </c>
      <c r="D64" s="180"/>
      <c r="E64" s="180"/>
      <c r="F64" s="188" t="s">
        <v>26</v>
      </c>
      <c r="G64" s="181"/>
      <c r="H64" s="181"/>
      <c r="I64" s="181">
        <f>'byt č.50'!G94+'byt č.38'!G94</f>
        <v>0</v>
      </c>
      <c r="J64" s="186" t="str">
        <f>IF(I88=0,"",I64/I88*100)</f>
        <v/>
      </c>
    </row>
    <row r="65" spans="1:10" ht="36.75" customHeight="1" x14ac:dyDescent="0.25">
      <c r="A65" s="173"/>
      <c r="B65" s="178" t="s">
        <v>78</v>
      </c>
      <c r="C65" s="179" t="s">
        <v>79</v>
      </c>
      <c r="D65" s="180"/>
      <c r="E65" s="180"/>
      <c r="F65" s="188" t="s">
        <v>26</v>
      </c>
      <c r="G65" s="181"/>
      <c r="H65" s="181"/>
      <c r="I65" s="181">
        <f>'byt č.50'!G96+'byt č.38'!G96+'sklepní okna'!G60+'byt č.12'!G19+'byt č.44'!G19</f>
        <v>0</v>
      </c>
      <c r="J65" s="186" t="str">
        <f>IF(I88=0,"",I65/I88*100)</f>
        <v/>
      </c>
    </row>
    <row r="66" spans="1:10" ht="36.75" customHeight="1" x14ac:dyDescent="0.25">
      <c r="A66" s="173"/>
      <c r="B66" s="178" t="s">
        <v>80</v>
      </c>
      <c r="C66" s="179" t="s">
        <v>81</v>
      </c>
      <c r="D66" s="180"/>
      <c r="E66" s="180"/>
      <c r="F66" s="188" t="s">
        <v>26</v>
      </c>
      <c r="G66" s="181"/>
      <c r="H66" s="181"/>
      <c r="I66" s="181">
        <f>'byt č.50'!G107+'byt č.38'!G107+'sklepní okna'!G64+'byt č.12'!G21+'byt č.44'!G21</f>
        <v>0</v>
      </c>
      <c r="J66" s="186" t="str">
        <f>IF(I88=0,"",I66/I88*100)</f>
        <v/>
      </c>
    </row>
    <row r="67" spans="1:10" ht="36.75" customHeight="1" x14ac:dyDescent="0.25">
      <c r="A67" s="173"/>
      <c r="B67" s="178" t="s">
        <v>82</v>
      </c>
      <c r="C67" s="179" t="s">
        <v>83</v>
      </c>
      <c r="D67" s="180"/>
      <c r="E67" s="180"/>
      <c r="F67" s="188" t="s">
        <v>26</v>
      </c>
      <c r="G67" s="181"/>
      <c r="H67" s="181"/>
      <c r="I67" s="181">
        <f>'byt č.50'!G132+'byt č.38'!G132+'sklepní okna'!G72</f>
        <v>0</v>
      </c>
      <c r="J67" s="186" t="str">
        <f>IF(I88=0,"",I67/I88*100)</f>
        <v/>
      </c>
    </row>
    <row r="68" spans="1:10" ht="36.75" customHeight="1" x14ac:dyDescent="0.25">
      <c r="A68" s="173"/>
      <c r="B68" s="178" t="s">
        <v>84</v>
      </c>
      <c r="C68" s="179" t="s">
        <v>85</v>
      </c>
      <c r="D68" s="180"/>
      <c r="E68" s="180"/>
      <c r="F68" s="188" t="s">
        <v>27</v>
      </c>
      <c r="G68" s="181"/>
      <c r="H68" s="181"/>
      <c r="I68" s="181">
        <f>'byt č.50'!G134+'byt č.38'!G134</f>
        <v>0</v>
      </c>
      <c r="J68" s="186" t="str">
        <f>IF(I88=0,"",I68/I88*100)</f>
        <v/>
      </c>
    </row>
    <row r="69" spans="1:10" ht="36.75" customHeight="1" x14ac:dyDescent="0.25">
      <c r="A69" s="173"/>
      <c r="B69" s="178" t="s">
        <v>86</v>
      </c>
      <c r="C69" s="179" t="s">
        <v>87</v>
      </c>
      <c r="D69" s="180"/>
      <c r="E69" s="180"/>
      <c r="F69" s="188" t="s">
        <v>27</v>
      </c>
      <c r="G69" s="181"/>
      <c r="H69" s="181"/>
      <c r="I69" s="181">
        <f>'byt č.50'!G143+'byt č.38'!G143</f>
        <v>0</v>
      </c>
      <c r="J69" s="186" t="str">
        <f>IF(I88=0,"",I69/I88*100)</f>
        <v/>
      </c>
    </row>
    <row r="70" spans="1:10" ht="36.75" customHeight="1" x14ac:dyDescent="0.25">
      <c r="A70" s="173"/>
      <c r="B70" s="178" t="s">
        <v>88</v>
      </c>
      <c r="C70" s="179" t="s">
        <v>89</v>
      </c>
      <c r="D70" s="180"/>
      <c r="E70" s="180"/>
      <c r="F70" s="188" t="s">
        <v>27</v>
      </c>
      <c r="G70" s="181"/>
      <c r="H70" s="181"/>
      <c r="I70" s="181">
        <f>'byt č.50'!G145+'byt č.38'!G145</f>
        <v>0</v>
      </c>
      <c r="J70" s="186" t="str">
        <f>IF(I88=0,"",I70/I88*100)</f>
        <v/>
      </c>
    </row>
    <row r="71" spans="1:10" ht="36.75" customHeight="1" x14ac:dyDescent="0.25">
      <c r="A71" s="173"/>
      <c r="B71" s="178" t="s">
        <v>90</v>
      </c>
      <c r="C71" s="179" t="s">
        <v>91</v>
      </c>
      <c r="D71" s="180"/>
      <c r="E71" s="180"/>
      <c r="F71" s="188" t="s">
        <v>27</v>
      </c>
      <c r="G71" s="181"/>
      <c r="H71" s="181"/>
      <c r="I71" s="181">
        <f>'byt č.50'!G153+'byt č.38'!G153</f>
        <v>0</v>
      </c>
      <c r="J71" s="186" t="str">
        <f>IF(I88=0,"",I71/I88*100)</f>
        <v/>
      </c>
    </row>
    <row r="72" spans="1:10" ht="36.75" customHeight="1" x14ac:dyDescent="0.25">
      <c r="A72" s="173"/>
      <c r="B72" s="178" t="s">
        <v>92</v>
      </c>
      <c r="C72" s="179" t="s">
        <v>93</v>
      </c>
      <c r="D72" s="180"/>
      <c r="E72" s="180"/>
      <c r="F72" s="188" t="s">
        <v>27</v>
      </c>
      <c r="G72" s="181"/>
      <c r="H72" s="181"/>
      <c r="I72" s="181">
        <f>'byt č.50'!G160+'byt č.38'!G160+'byt č.55'!G8</f>
        <v>0</v>
      </c>
      <c r="J72" s="186" t="str">
        <f>IF(I88=0,"",I72/I88*100)</f>
        <v/>
      </c>
    </row>
    <row r="73" spans="1:10" ht="36.75" customHeight="1" x14ac:dyDescent="0.25">
      <c r="A73" s="173"/>
      <c r="B73" s="178" t="s">
        <v>94</v>
      </c>
      <c r="C73" s="179" t="s">
        <v>95</v>
      </c>
      <c r="D73" s="180"/>
      <c r="E73" s="180"/>
      <c r="F73" s="188" t="s">
        <v>27</v>
      </c>
      <c r="G73" s="181"/>
      <c r="H73" s="181"/>
      <c r="I73" s="181">
        <f>'byt č.50'!G171+'byt č.38'!G171+'byt č.55'!G12</f>
        <v>0</v>
      </c>
      <c r="J73" s="186" t="str">
        <f>IF(I88=0,"",I73/I88*100)</f>
        <v/>
      </c>
    </row>
    <row r="74" spans="1:10" ht="36.75" customHeight="1" x14ac:dyDescent="0.25">
      <c r="A74" s="173"/>
      <c r="B74" s="178" t="s">
        <v>96</v>
      </c>
      <c r="C74" s="179" t="s">
        <v>97</v>
      </c>
      <c r="D74" s="180"/>
      <c r="E74" s="180"/>
      <c r="F74" s="188" t="s">
        <v>27</v>
      </c>
      <c r="G74" s="181"/>
      <c r="H74" s="181"/>
      <c r="I74" s="181">
        <f>'byt č.50'!G202+'byt č.38'!G200+'sklepní okna'!G74</f>
        <v>0</v>
      </c>
      <c r="J74" s="186" t="str">
        <f>IF(I88=0,"",I74/I88*100)</f>
        <v/>
      </c>
    </row>
    <row r="75" spans="1:10" ht="36.75" customHeight="1" x14ac:dyDescent="0.25">
      <c r="A75" s="173"/>
      <c r="B75" s="178" t="s">
        <v>98</v>
      </c>
      <c r="C75" s="179" t="s">
        <v>99</v>
      </c>
      <c r="D75" s="180"/>
      <c r="E75" s="180"/>
      <c r="F75" s="188" t="s">
        <v>27</v>
      </c>
      <c r="G75" s="181"/>
      <c r="H75" s="181"/>
      <c r="I75" s="181">
        <f>'byt č.50'!G208+'byt č.38'!G206+'sklepní okna'!G86+'byt č.12'!G24+'byt č.44'!G24+'byt č.55'!G21</f>
        <v>0</v>
      </c>
      <c r="J75" s="186" t="str">
        <f>IF(I88=0,"",I75/I88*100)</f>
        <v/>
      </c>
    </row>
    <row r="76" spans="1:10" ht="36.75" customHeight="1" x14ac:dyDescent="0.25">
      <c r="A76" s="173"/>
      <c r="B76" s="178" t="s">
        <v>100</v>
      </c>
      <c r="C76" s="179" t="s">
        <v>101</v>
      </c>
      <c r="D76" s="180"/>
      <c r="E76" s="180"/>
      <c r="F76" s="188" t="s">
        <v>27</v>
      </c>
      <c r="G76" s="181"/>
      <c r="H76" s="181"/>
      <c r="I76" s="181">
        <f>'byt č.50'!G234+'byt č.38'!G216</f>
        <v>0</v>
      </c>
      <c r="J76" s="186" t="str">
        <f>IF(I88=0,"",I76/I88*100)</f>
        <v/>
      </c>
    </row>
    <row r="77" spans="1:10" ht="36.75" customHeight="1" x14ac:dyDescent="0.25">
      <c r="A77" s="173"/>
      <c r="B77" s="178" t="s">
        <v>102</v>
      </c>
      <c r="C77" s="179" t="s">
        <v>103</v>
      </c>
      <c r="D77" s="180"/>
      <c r="E77" s="180"/>
      <c r="F77" s="188" t="s">
        <v>27</v>
      </c>
      <c r="G77" s="181"/>
      <c r="H77" s="181"/>
      <c r="I77" s="181">
        <f>'byt č.50'!G240+'byt č.38'!G222</f>
        <v>0</v>
      </c>
      <c r="J77" s="186" t="str">
        <f>IF(I88=0,"",I77/I88*100)</f>
        <v/>
      </c>
    </row>
    <row r="78" spans="1:10" ht="36.75" customHeight="1" x14ac:dyDescent="0.25">
      <c r="A78" s="173"/>
      <c r="B78" s="178" t="s">
        <v>104</v>
      </c>
      <c r="C78" s="179" t="s">
        <v>105</v>
      </c>
      <c r="D78" s="180"/>
      <c r="E78" s="180"/>
      <c r="F78" s="188" t="s">
        <v>27</v>
      </c>
      <c r="G78" s="181"/>
      <c r="H78" s="181"/>
      <c r="I78" s="181">
        <f>'byt č.50'!G271+'byt č.38'!G253</f>
        <v>0</v>
      </c>
      <c r="J78" s="186" t="str">
        <f>IF(I88=0,"",I78/I88*100)</f>
        <v/>
      </c>
    </row>
    <row r="79" spans="1:10" ht="36.75" customHeight="1" x14ac:dyDescent="0.25">
      <c r="A79" s="173"/>
      <c r="B79" s="178" t="s">
        <v>106</v>
      </c>
      <c r="C79" s="179" t="s">
        <v>107</v>
      </c>
      <c r="D79" s="180"/>
      <c r="E79" s="180"/>
      <c r="F79" s="188" t="s">
        <v>27</v>
      </c>
      <c r="G79" s="181"/>
      <c r="H79" s="181"/>
      <c r="I79" s="181">
        <f>'byt č.50'!G286+'byt č.38'!G264+schodiště!G8</f>
        <v>0</v>
      </c>
      <c r="J79" s="186" t="str">
        <f>IF(I88=0,"",I79/I88*100)</f>
        <v/>
      </c>
    </row>
    <row r="80" spans="1:10" ht="36.75" customHeight="1" x14ac:dyDescent="0.25">
      <c r="A80" s="173"/>
      <c r="B80" s="178" t="s">
        <v>108</v>
      </c>
      <c r="C80" s="179" t="s">
        <v>109</v>
      </c>
      <c r="D80" s="180"/>
      <c r="E80" s="180"/>
      <c r="F80" s="188" t="s">
        <v>27</v>
      </c>
      <c r="G80" s="181"/>
      <c r="H80" s="181"/>
      <c r="I80" s="181">
        <f>'byt č.50'!G321+'byt č.38'!G299</f>
        <v>0</v>
      </c>
      <c r="J80" s="186" t="str">
        <f>IF(I88=0,"",I80/I88*100)</f>
        <v/>
      </c>
    </row>
    <row r="81" spans="1:10" ht="36.75" customHeight="1" x14ac:dyDescent="0.25">
      <c r="A81" s="173"/>
      <c r="B81" s="178" t="s">
        <v>110</v>
      </c>
      <c r="C81" s="179" t="s">
        <v>111</v>
      </c>
      <c r="D81" s="180"/>
      <c r="E81" s="180"/>
      <c r="F81" s="188" t="s">
        <v>27</v>
      </c>
      <c r="G81" s="181"/>
      <c r="H81" s="181"/>
      <c r="I81" s="181">
        <f>'byt č.50'!G352+'byt č.38'!G330+'byt č.12'!G36+'byt č.44'!G36</f>
        <v>0</v>
      </c>
      <c r="J81" s="186" t="str">
        <f>IF(I88=0,"",I81/I88*100)</f>
        <v/>
      </c>
    </row>
    <row r="82" spans="1:10" ht="36.75" customHeight="1" x14ac:dyDescent="0.25">
      <c r="A82" s="173"/>
      <c r="B82" s="178" t="s">
        <v>112</v>
      </c>
      <c r="C82" s="179" t="s">
        <v>113</v>
      </c>
      <c r="D82" s="180"/>
      <c r="E82" s="180"/>
      <c r="F82" s="188" t="s">
        <v>27</v>
      </c>
      <c r="G82" s="181"/>
      <c r="H82" s="181"/>
      <c r="I82" s="181">
        <f>'byt č.50'!G363+'byt č.38'!G341+'sklepní okna'!G97+'byt č.12'!G39+'byt č.44'!G39</f>
        <v>0</v>
      </c>
      <c r="J82" s="186" t="str">
        <f>IF(I88=0,"",I82/I88*100)</f>
        <v/>
      </c>
    </row>
    <row r="83" spans="1:10" ht="36.75" customHeight="1" x14ac:dyDescent="0.25">
      <c r="A83" s="173"/>
      <c r="B83" s="178" t="s">
        <v>114</v>
      </c>
      <c r="C83" s="179" t="s">
        <v>115</v>
      </c>
      <c r="D83" s="180"/>
      <c r="E83" s="180"/>
      <c r="F83" s="188" t="s">
        <v>27</v>
      </c>
      <c r="G83" s="181"/>
      <c r="H83" s="181"/>
      <c r="I83" s="181">
        <f>'byt č.50'!G395</f>
        <v>0</v>
      </c>
      <c r="J83" s="186" t="str">
        <f>IF(I88=0,"",I83/I88*100)</f>
        <v/>
      </c>
    </row>
    <row r="84" spans="1:10" ht="36.75" customHeight="1" x14ac:dyDescent="0.25">
      <c r="A84" s="173"/>
      <c r="B84" s="178" t="s">
        <v>116</v>
      </c>
      <c r="C84" s="179" t="s">
        <v>117</v>
      </c>
      <c r="D84" s="180"/>
      <c r="E84" s="180"/>
      <c r="F84" s="188" t="s">
        <v>28</v>
      </c>
      <c r="G84" s="181"/>
      <c r="H84" s="181"/>
      <c r="I84" s="181">
        <f>'byt č.50'!G397+'byt č.38'!G373+'sklepní okna'!G114+'byt č.55'!G40</f>
        <v>0</v>
      </c>
      <c r="J84" s="186" t="str">
        <f>IF(I88=0,"",I84/I88*100)</f>
        <v/>
      </c>
    </row>
    <row r="85" spans="1:10" ht="36.75" customHeight="1" x14ac:dyDescent="0.25">
      <c r="A85" s="173"/>
      <c r="B85" s="178" t="s">
        <v>118</v>
      </c>
      <c r="C85" s="179" t="s">
        <v>119</v>
      </c>
      <c r="D85" s="180"/>
      <c r="E85" s="180"/>
      <c r="F85" s="188" t="s">
        <v>28</v>
      </c>
      <c r="G85" s="181"/>
      <c r="H85" s="181"/>
      <c r="I85" s="181">
        <f>'byt č.50'!G435+'byt č.38'!G411</f>
        <v>0</v>
      </c>
      <c r="J85" s="186" t="str">
        <f>IF(I88=0,"",I85/I88*100)</f>
        <v/>
      </c>
    </row>
    <row r="86" spans="1:10" ht="36.75" customHeight="1" x14ac:dyDescent="0.25">
      <c r="A86" s="173"/>
      <c r="B86" s="178" t="s">
        <v>120</v>
      </c>
      <c r="C86" s="179" t="s">
        <v>121</v>
      </c>
      <c r="D86" s="180"/>
      <c r="E86" s="180"/>
      <c r="F86" s="188" t="s">
        <v>122</v>
      </c>
      <c r="G86" s="181"/>
      <c r="H86" s="181"/>
      <c r="I86" s="181">
        <f>'byt č.50'!G439+'byt č.38'!G415+'sklepní okna'!G118+'byt č.12'!G43+'byt č.44'!G43+'byt č.55'!G58+schodiště!G63</f>
        <v>0</v>
      </c>
      <c r="J86" s="186" t="str">
        <f>IF(I88=0,"",I86/I88*100)</f>
        <v/>
      </c>
    </row>
    <row r="87" spans="1:10" ht="36.75" customHeight="1" x14ac:dyDescent="0.25">
      <c r="A87" s="173"/>
      <c r="B87" s="178" t="s">
        <v>123</v>
      </c>
      <c r="C87" s="179" t="s">
        <v>30</v>
      </c>
      <c r="D87" s="180"/>
      <c r="E87" s="180"/>
      <c r="F87" s="188" t="s">
        <v>123</v>
      </c>
      <c r="G87" s="181"/>
      <c r="H87" s="181"/>
      <c r="I87" s="181">
        <f>VRN!G8</f>
        <v>0</v>
      </c>
      <c r="J87" s="186" t="str">
        <f>IF(I88=0,"",I87/I88*100)</f>
        <v/>
      </c>
    </row>
    <row r="88" spans="1:10" ht="25.5" customHeight="1" x14ac:dyDescent="0.25">
      <c r="A88" s="174"/>
      <c r="B88" s="182" t="s">
        <v>1</v>
      </c>
      <c r="C88" s="183"/>
      <c r="D88" s="184"/>
      <c r="E88" s="184"/>
      <c r="F88" s="189"/>
      <c r="G88" s="185"/>
      <c r="H88" s="185"/>
      <c r="I88" s="185">
        <f>SUM(I56:I87)</f>
        <v>0</v>
      </c>
      <c r="J88" s="187">
        <f>SUM(J56:J87)</f>
        <v>0</v>
      </c>
    </row>
    <row r="89" spans="1:10" x14ac:dyDescent="0.25">
      <c r="F89" s="129"/>
      <c r="G89" s="129"/>
      <c r="H89" s="129"/>
      <c r="I89" s="129"/>
      <c r="J89" s="130"/>
    </row>
    <row r="90" spans="1:10" x14ac:dyDescent="0.25">
      <c r="F90" s="129"/>
      <c r="G90" s="129"/>
      <c r="H90" s="129"/>
      <c r="I90" s="129"/>
      <c r="J90" s="130"/>
    </row>
    <row r="91" spans="1:10" x14ac:dyDescent="0.25">
      <c r="F91" s="129"/>
      <c r="G91" s="129"/>
      <c r="H91" s="129"/>
      <c r="I91" s="129"/>
      <c r="J91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85:E85"/>
    <mergeCell ref="C86:E86"/>
    <mergeCell ref="C87:E87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0DF6-BFF1-4ED3-83FD-9271685809A2}">
  <sheetPr>
    <outlinePr summaryBelow="0"/>
  </sheetPr>
  <dimension ref="A1:BH5000"/>
  <sheetViews>
    <sheetView workbookViewId="0">
      <pane ySplit="7" topLeftCell="A8" activePane="bottomLeft" state="frozen"/>
      <selection pane="bottomLeft" activeCell="G13" sqref="G13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125</v>
      </c>
    </row>
    <row r="2" spans="1:60" ht="25.05" customHeight="1" x14ac:dyDescent="0.25">
      <c r="A2" s="192" t="s">
        <v>8</v>
      </c>
      <c r="B2" s="49"/>
      <c r="C2" s="195" t="s">
        <v>916</v>
      </c>
      <c r="D2" s="193"/>
      <c r="E2" s="193"/>
      <c r="F2" s="193"/>
      <c r="G2" s="194"/>
      <c r="AG2" t="s">
        <v>126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126</v>
      </c>
      <c r="AG3" t="s">
        <v>127</v>
      </c>
    </row>
    <row r="4" spans="1:60" ht="25.05" customHeight="1" x14ac:dyDescent="0.25">
      <c r="A4" s="196" t="s">
        <v>10</v>
      </c>
      <c r="B4" s="197"/>
      <c r="C4" s="198" t="s">
        <v>51</v>
      </c>
      <c r="D4" s="199"/>
      <c r="E4" s="199"/>
      <c r="F4" s="199"/>
      <c r="G4" s="200"/>
      <c r="AG4" t="s">
        <v>128</v>
      </c>
    </row>
    <row r="5" spans="1:60" x14ac:dyDescent="0.25">
      <c r="D5" s="10"/>
    </row>
    <row r="6" spans="1:60" ht="39.6" x14ac:dyDescent="0.25">
      <c r="A6" s="202" t="s">
        <v>129</v>
      </c>
      <c r="B6" s="204" t="s">
        <v>130</v>
      </c>
      <c r="C6" s="204" t="s">
        <v>131</v>
      </c>
      <c r="D6" s="203" t="s">
        <v>132</v>
      </c>
      <c r="E6" s="202" t="s">
        <v>133</v>
      </c>
      <c r="F6" s="201" t="s">
        <v>134</v>
      </c>
      <c r="G6" s="202" t="s">
        <v>31</v>
      </c>
      <c r="H6" s="205" t="s">
        <v>32</v>
      </c>
      <c r="I6" s="205" t="s">
        <v>135</v>
      </c>
      <c r="J6" s="205" t="s">
        <v>33</v>
      </c>
      <c r="K6" s="205" t="s">
        <v>136</v>
      </c>
      <c r="L6" s="205" t="s">
        <v>137</v>
      </c>
      <c r="M6" s="205" t="s">
        <v>138</v>
      </c>
      <c r="N6" s="205" t="s">
        <v>139</v>
      </c>
      <c r="O6" s="205" t="s">
        <v>140</v>
      </c>
      <c r="P6" s="205" t="s">
        <v>141</v>
      </c>
      <c r="Q6" s="205" t="s">
        <v>142</v>
      </c>
      <c r="R6" s="205" t="s">
        <v>143</v>
      </c>
      <c r="S6" s="205" t="s">
        <v>144</v>
      </c>
      <c r="T6" s="205" t="s">
        <v>145</v>
      </c>
      <c r="U6" s="205" t="s">
        <v>146</v>
      </c>
      <c r="V6" s="205" t="s">
        <v>147</v>
      </c>
      <c r="W6" s="205" t="s">
        <v>148</v>
      </c>
      <c r="X6" s="205" t="s">
        <v>149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150</v>
      </c>
      <c r="B8" s="229" t="s">
        <v>123</v>
      </c>
      <c r="C8" s="247" t="s">
        <v>30</v>
      </c>
      <c r="D8" s="230"/>
      <c r="E8" s="231"/>
      <c r="F8" s="232"/>
      <c r="G8" s="233">
        <f>SUMIF(AG9:AG16,"&lt;&gt;NOR",G9:G16)</f>
        <v>0</v>
      </c>
      <c r="H8" s="227"/>
      <c r="I8" s="227">
        <f>SUM(I9:I16)</f>
        <v>0</v>
      </c>
      <c r="J8" s="227"/>
      <c r="K8" s="227">
        <f>SUM(K9:K16)</f>
        <v>15700</v>
      </c>
      <c r="L8" s="227"/>
      <c r="M8" s="227">
        <f>SUM(M9:M16)</f>
        <v>0</v>
      </c>
      <c r="N8" s="227"/>
      <c r="O8" s="227">
        <f>SUM(O9:O16)</f>
        <v>0</v>
      </c>
      <c r="P8" s="227"/>
      <c r="Q8" s="227">
        <f>SUM(Q9:Q16)</f>
        <v>0</v>
      </c>
      <c r="R8" s="227"/>
      <c r="S8" s="227"/>
      <c r="T8" s="227"/>
      <c r="U8" s="227"/>
      <c r="V8" s="227">
        <f>SUM(V9:V16)</f>
        <v>0</v>
      </c>
      <c r="W8" s="227"/>
      <c r="X8" s="227"/>
      <c r="AG8" t="s">
        <v>151</v>
      </c>
    </row>
    <row r="9" spans="1:60" outlineLevel="1" x14ac:dyDescent="0.25">
      <c r="A9" s="240">
        <v>1</v>
      </c>
      <c r="B9" s="241" t="s">
        <v>152</v>
      </c>
      <c r="C9" s="248" t="s">
        <v>153</v>
      </c>
      <c r="D9" s="242" t="s">
        <v>154</v>
      </c>
      <c r="E9" s="243">
        <v>1</v>
      </c>
      <c r="F9" s="244"/>
      <c r="G9" s="245">
        <f>ROUND(E9*F9,2)</f>
        <v>0</v>
      </c>
      <c r="H9" s="226">
        <v>0</v>
      </c>
      <c r="I9" s="225">
        <f>ROUND(E9*H9,2)</f>
        <v>0</v>
      </c>
      <c r="J9" s="226">
        <v>2000</v>
      </c>
      <c r="K9" s="225">
        <f>ROUND(E9*J9,2)</f>
        <v>2000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155</v>
      </c>
      <c r="T9" s="225" t="s">
        <v>156</v>
      </c>
      <c r="U9" s="225">
        <v>0</v>
      </c>
      <c r="V9" s="225">
        <f>ROUND(E9*U9,2)</f>
        <v>0</v>
      </c>
      <c r="W9" s="225"/>
      <c r="X9" s="225" t="s">
        <v>157</v>
      </c>
      <c r="Y9" s="206"/>
      <c r="Z9" s="206"/>
      <c r="AA9" s="206"/>
      <c r="AB9" s="206"/>
      <c r="AC9" s="206"/>
      <c r="AD9" s="206"/>
      <c r="AE9" s="206"/>
      <c r="AF9" s="206"/>
      <c r="AG9" s="206" t="s">
        <v>158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0">
        <v>2</v>
      </c>
      <c r="B10" s="241" t="s">
        <v>159</v>
      </c>
      <c r="C10" s="248" t="s">
        <v>160</v>
      </c>
      <c r="D10" s="242" t="s">
        <v>154</v>
      </c>
      <c r="E10" s="243">
        <v>1</v>
      </c>
      <c r="F10" s="244"/>
      <c r="G10" s="245">
        <f>ROUND(E10*F10,2)</f>
        <v>0</v>
      </c>
      <c r="H10" s="226">
        <v>0</v>
      </c>
      <c r="I10" s="225">
        <f>ROUND(E10*H10,2)</f>
        <v>0</v>
      </c>
      <c r="J10" s="226">
        <v>2000</v>
      </c>
      <c r="K10" s="225">
        <f>ROUND(E10*J10,2)</f>
        <v>2000</v>
      </c>
      <c r="L10" s="225">
        <v>15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155</v>
      </c>
      <c r="T10" s="225" t="s">
        <v>156</v>
      </c>
      <c r="U10" s="225">
        <v>0</v>
      </c>
      <c r="V10" s="225">
        <f>ROUND(E10*U10,2)</f>
        <v>0</v>
      </c>
      <c r="W10" s="225"/>
      <c r="X10" s="225" t="s">
        <v>157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158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3</v>
      </c>
      <c r="B11" s="241" t="s">
        <v>161</v>
      </c>
      <c r="C11" s="248" t="s">
        <v>162</v>
      </c>
      <c r="D11" s="242" t="s">
        <v>154</v>
      </c>
      <c r="E11" s="243">
        <v>1</v>
      </c>
      <c r="F11" s="244"/>
      <c r="G11" s="245">
        <f>ROUND(E11*F11,2)</f>
        <v>0</v>
      </c>
      <c r="H11" s="226">
        <v>0</v>
      </c>
      <c r="I11" s="225">
        <f>ROUND(E11*H11,2)</f>
        <v>0</v>
      </c>
      <c r="J11" s="226">
        <v>2000</v>
      </c>
      <c r="K11" s="225">
        <f>ROUND(E11*J11,2)</f>
        <v>2000</v>
      </c>
      <c r="L11" s="225">
        <v>15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155</v>
      </c>
      <c r="T11" s="225" t="s">
        <v>156</v>
      </c>
      <c r="U11" s="225">
        <v>0</v>
      </c>
      <c r="V11" s="225">
        <f>ROUND(E11*U11,2)</f>
        <v>0</v>
      </c>
      <c r="W11" s="225"/>
      <c r="X11" s="225" t="s">
        <v>157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158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4</v>
      </c>
      <c r="B12" s="241" t="s">
        <v>163</v>
      </c>
      <c r="C12" s="248" t="s">
        <v>164</v>
      </c>
      <c r="D12" s="242" t="s">
        <v>154</v>
      </c>
      <c r="E12" s="243">
        <v>1</v>
      </c>
      <c r="F12" s="244"/>
      <c r="G12" s="245">
        <f>ROUND(E12*F12,2)</f>
        <v>0</v>
      </c>
      <c r="H12" s="226">
        <v>0</v>
      </c>
      <c r="I12" s="225">
        <f>ROUND(E12*H12,2)</f>
        <v>0</v>
      </c>
      <c r="J12" s="226">
        <v>3000</v>
      </c>
      <c r="K12" s="225">
        <f>ROUND(E12*J12,2)</f>
        <v>3000</v>
      </c>
      <c r="L12" s="225">
        <v>15</v>
      </c>
      <c r="M12" s="225">
        <f>G12*(1+L12/100)</f>
        <v>0</v>
      </c>
      <c r="N12" s="225">
        <v>0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155</v>
      </c>
      <c r="T12" s="225" t="s">
        <v>156</v>
      </c>
      <c r="U12" s="225">
        <v>0</v>
      </c>
      <c r="V12" s="225">
        <f>ROUND(E12*U12,2)</f>
        <v>0</v>
      </c>
      <c r="W12" s="225"/>
      <c r="X12" s="225" t="s">
        <v>157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158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0">
        <v>5</v>
      </c>
      <c r="B13" s="241" t="s">
        <v>165</v>
      </c>
      <c r="C13" s="248" t="s">
        <v>166</v>
      </c>
      <c r="D13" s="242" t="s">
        <v>154</v>
      </c>
      <c r="E13" s="243">
        <v>1</v>
      </c>
      <c r="F13" s="244"/>
      <c r="G13" s="245">
        <f>ROUND(E13*F13,2)</f>
        <v>0</v>
      </c>
      <c r="H13" s="226">
        <v>0</v>
      </c>
      <c r="I13" s="225">
        <f>ROUND(E13*H13,2)</f>
        <v>0</v>
      </c>
      <c r="J13" s="226">
        <v>500</v>
      </c>
      <c r="K13" s="225">
        <f>ROUND(E13*J13,2)</f>
        <v>500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155</v>
      </c>
      <c r="T13" s="225" t="s">
        <v>156</v>
      </c>
      <c r="U13" s="225">
        <v>0</v>
      </c>
      <c r="V13" s="225">
        <f>ROUND(E13*U13,2)</f>
        <v>0</v>
      </c>
      <c r="W13" s="225"/>
      <c r="X13" s="225" t="s">
        <v>157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158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6</v>
      </c>
      <c r="B14" s="241" t="s">
        <v>167</v>
      </c>
      <c r="C14" s="248" t="s">
        <v>168</v>
      </c>
      <c r="D14" s="242" t="s">
        <v>154</v>
      </c>
      <c r="E14" s="243">
        <v>1</v>
      </c>
      <c r="F14" s="244"/>
      <c r="G14" s="245">
        <f>ROUND(E14*F14,2)</f>
        <v>0</v>
      </c>
      <c r="H14" s="226">
        <v>0</v>
      </c>
      <c r="I14" s="225">
        <f>ROUND(E14*H14,2)</f>
        <v>0</v>
      </c>
      <c r="J14" s="226">
        <v>2000</v>
      </c>
      <c r="K14" s="225">
        <f>ROUND(E14*J14,2)</f>
        <v>2000</v>
      </c>
      <c r="L14" s="225">
        <v>15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155</v>
      </c>
      <c r="T14" s="225" t="s">
        <v>156</v>
      </c>
      <c r="U14" s="225">
        <v>0</v>
      </c>
      <c r="V14" s="225">
        <f>ROUND(E14*U14,2)</f>
        <v>0</v>
      </c>
      <c r="W14" s="225"/>
      <c r="X14" s="225" t="s">
        <v>157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158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0">
        <v>7</v>
      </c>
      <c r="B15" s="241" t="s">
        <v>169</v>
      </c>
      <c r="C15" s="248" t="s">
        <v>170</v>
      </c>
      <c r="D15" s="242" t="s">
        <v>154</v>
      </c>
      <c r="E15" s="243">
        <v>1</v>
      </c>
      <c r="F15" s="244"/>
      <c r="G15" s="245">
        <f>ROUND(E15*F15,2)</f>
        <v>0</v>
      </c>
      <c r="H15" s="226">
        <v>0</v>
      </c>
      <c r="I15" s="225">
        <f>ROUND(E15*H15,2)</f>
        <v>0</v>
      </c>
      <c r="J15" s="226">
        <v>4000</v>
      </c>
      <c r="K15" s="225">
        <f>ROUND(E15*J15,2)</f>
        <v>4000</v>
      </c>
      <c r="L15" s="225">
        <v>15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155</v>
      </c>
      <c r="T15" s="225" t="s">
        <v>156</v>
      </c>
      <c r="U15" s="225">
        <v>0</v>
      </c>
      <c r="V15" s="225">
        <f>ROUND(E15*U15,2)</f>
        <v>0</v>
      </c>
      <c r="W15" s="225"/>
      <c r="X15" s="225" t="s">
        <v>157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158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4">
        <v>8</v>
      </c>
      <c r="B16" s="235" t="s">
        <v>171</v>
      </c>
      <c r="C16" s="249" t="s">
        <v>172</v>
      </c>
      <c r="D16" s="236" t="s">
        <v>154</v>
      </c>
      <c r="E16" s="237">
        <v>1</v>
      </c>
      <c r="F16" s="238"/>
      <c r="G16" s="239">
        <f>ROUND(E16*F16,2)</f>
        <v>0</v>
      </c>
      <c r="H16" s="226">
        <v>0</v>
      </c>
      <c r="I16" s="225">
        <f>ROUND(E16*H16,2)</f>
        <v>0</v>
      </c>
      <c r="J16" s="226">
        <v>200</v>
      </c>
      <c r="K16" s="225">
        <f>ROUND(E16*J16,2)</f>
        <v>200</v>
      </c>
      <c r="L16" s="225">
        <v>15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155</v>
      </c>
      <c r="T16" s="225" t="s">
        <v>156</v>
      </c>
      <c r="U16" s="225">
        <v>0</v>
      </c>
      <c r="V16" s="225">
        <f>ROUND(E16*U16,2)</f>
        <v>0</v>
      </c>
      <c r="W16" s="225"/>
      <c r="X16" s="225" t="s">
        <v>157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158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33" x14ac:dyDescent="0.25">
      <c r="A17" s="3"/>
      <c r="B17" s="4"/>
      <c r="C17" s="25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137</v>
      </c>
    </row>
    <row r="18" spans="1:33" x14ac:dyDescent="0.25">
      <c r="A18" s="209"/>
      <c r="B18" s="210" t="s">
        <v>31</v>
      </c>
      <c r="C18" s="251"/>
      <c r="D18" s="211"/>
      <c r="E18" s="212"/>
      <c r="F18" s="212"/>
      <c r="G18" s="246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173</v>
      </c>
    </row>
    <row r="19" spans="1:33" x14ac:dyDescent="0.25">
      <c r="A19" s="3"/>
      <c r="B19" s="4"/>
      <c r="C19" s="25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3" t="s">
        <v>174</v>
      </c>
      <c r="B21" s="213"/>
      <c r="C21" s="25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4"/>
      <c r="B22" s="215"/>
      <c r="C22" s="253"/>
      <c r="D22" s="215"/>
      <c r="E22" s="215"/>
      <c r="F22" s="215"/>
      <c r="G22" s="2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175</v>
      </c>
    </row>
    <row r="23" spans="1:33" x14ac:dyDescent="0.25">
      <c r="A23" s="217"/>
      <c r="B23" s="218"/>
      <c r="C23" s="254"/>
      <c r="D23" s="218"/>
      <c r="E23" s="218"/>
      <c r="F23" s="218"/>
      <c r="G23" s="21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7"/>
      <c r="B24" s="218"/>
      <c r="C24" s="254"/>
      <c r="D24" s="218"/>
      <c r="E24" s="218"/>
      <c r="F24" s="218"/>
      <c r="G24" s="2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7"/>
      <c r="B25" s="218"/>
      <c r="C25" s="254"/>
      <c r="D25" s="218"/>
      <c r="E25" s="218"/>
      <c r="F25" s="218"/>
      <c r="G25" s="21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0"/>
      <c r="B26" s="221"/>
      <c r="C26" s="255"/>
      <c r="D26" s="221"/>
      <c r="E26" s="221"/>
      <c r="F26" s="221"/>
      <c r="G26" s="22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56"/>
      <c r="D28" s="10"/>
      <c r="AG28" t="s">
        <v>176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2BA9-8432-4D77-9931-458B7CF49382}">
  <sheetPr>
    <outlinePr summaryBelow="0"/>
  </sheetPr>
  <dimension ref="A1:BH5000"/>
  <sheetViews>
    <sheetView workbookViewId="0">
      <pane ySplit="7" topLeftCell="A8" activePane="bottomLeft" state="frozen"/>
      <selection pane="bottomLeft" activeCell="AD443" sqref="AD443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125</v>
      </c>
    </row>
    <row r="2" spans="1:60" ht="25.05" customHeight="1" x14ac:dyDescent="0.25">
      <c r="A2" s="192" t="s">
        <v>8</v>
      </c>
      <c r="B2" s="49"/>
      <c r="C2" s="195" t="s">
        <v>916</v>
      </c>
      <c r="D2" s="193"/>
      <c r="E2" s="193"/>
      <c r="F2" s="193"/>
      <c r="G2" s="194"/>
      <c r="AG2" t="s">
        <v>126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126</v>
      </c>
      <c r="AG3" t="s">
        <v>127</v>
      </c>
    </row>
    <row r="4" spans="1:60" ht="25.05" customHeight="1" x14ac:dyDescent="0.25">
      <c r="A4" s="196" t="s">
        <v>10</v>
      </c>
      <c r="B4" s="197"/>
      <c r="C4" s="198" t="s">
        <v>50</v>
      </c>
      <c r="D4" s="199"/>
      <c r="E4" s="199"/>
      <c r="F4" s="199"/>
      <c r="G4" s="200"/>
      <c r="AG4" t="s">
        <v>128</v>
      </c>
    </row>
    <row r="5" spans="1:60" x14ac:dyDescent="0.25">
      <c r="D5" s="10"/>
    </row>
    <row r="6" spans="1:60" ht="39.6" x14ac:dyDescent="0.25">
      <c r="A6" s="202" t="s">
        <v>129</v>
      </c>
      <c r="B6" s="204" t="s">
        <v>130</v>
      </c>
      <c r="C6" s="204" t="s">
        <v>131</v>
      </c>
      <c r="D6" s="203" t="s">
        <v>132</v>
      </c>
      <c r="E6" s="202" t="s">
        <v>133</v>
      </c>
      <c r="F6" s="201" t="s">
        <v>134</v>
      </c>
      <c r="G6" s="202" t="s">
        <v>31</v>
      </c>
      <c r="H6" s="205" t="s">
        <v>32</v>
      </c>
      <c r="I6" s="205" t="s">
        <v>135</v>
      </c>
      <c r="J6" s="205" t="s">
        <v>33</v>
      </c>
      <c r="K6" s="205" t="s">
        <v>136</v>
      </c>
      <c r="L6" s="205" t="s">
        <v>137</v>
      </c>
      <c r="M6" s="205" t="s">
        <v>138</v>
      </c>
      <c r="N6" s="205" t="s">
        <v>139</v>
      </c>
      <c r="O6" s="205" t="s">
        <v>140</v>
      </c>
      <c r="P6" s="205" t="s">
        <v>141</v>
      </c>
      <c r="Q6" s="205" t="s">
        <v>142</v>
      </c>
      <c r="R6" s="205" t="s">
        <v>143</v>
      </c>
      <c r="S6" s="205" t="s">
        <v>144</v>
      </c>
      <c r="T6" s="205" t="s">
        <v>145</v>
      </c>
      <c r="U6" s="205" t="s">
        <v>146</v>
      </c>
      <c r="V6" s="205" t="s">
        <v>147</v>
      </c>
      <c r="W6" s="205" t="s">
        <v>148</v>
      </c>
      <c r="X6" s="205" t="s">
        <v>149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150</v>
      </c>
      <c r="B8" s="229" t="s">
        <v>62</v>
      </c>
      <c r="C8" s="247" t="s">
        <v>63</v>
      </c>
      <c r="D8" s="230"/>
      <c r="E8" s="231"/>
      <c r="F8" s="232"/>
      <c r="G8" s="233">
        <f>SUMIF(AG9:AG29,"&lt;&gt;NOR",G9:G29)</f>
        <v>0</v>
      </c>
      <c r="H8" s="227"/>
      <c r="I8" s="227">
        <f>SUM(I9:I29)</f>
        <v>12539.650000000001</v>
      </c>
      <c r="J8" s="227"/>
      <c r="K8" s="227">
        <f>SUM(K9:K29)</f>
        <v>12362.46</v>
      </c>
      <c r="L8" s="227"/>
      <c r="M8" s="227">
        <f>SUM(M9:M29)</f>
        <v>0</v>
      </c>
      <c r="N8" s="227"/>
      <c r="O8" s="227">
        <f>SUM(O9:O29)</f>
        <v>1.3499999999999999</v>
      </c>
      <c r="P8" s="227"/>
      <c r="Q8" s="227">
        <f>SUM(Q9:Q29)</f>
        <v>0</v>
      </c>
      <c r="R8" s="227"/>
      <c r="S8" s="227"/>
      <c r="T8" s="227"/>
      <c r="U8" s="227"/>
      <c r="V8" s="227">
        <f>SUM(V9:V29)</f>
        <v>19.84</v>
      </c>
      <c r="W8" s="227"/>
      <c r="X8" s="227"/>
      <c r="AG8" t="s">
        <v>151</v>
      </c>
    </row>
    <row r="9" spans="1:60" outlineLevel="1" x14ac:dyDescent="0.25">
      <c r="A9" s="234">
        <v>1</v>
      </c>
      <c r="B9" s="235" t="s">
        <v>177</v>
      </c>
      <c r="C9" s="249" t="s">
        <v>178</v>
      </c>
      <c r="D9" s="236" t="s">
        <v>179</v>
      </c>
      <c r="E9" s="237">
        <v>1.346E-2</v>
      </c>
      <c r="F9" s="238"/>
      <c r="G9" s="239">
        <f>ROUND(E9*F9,2)</f>
        <v>0</v>
      </c>
      <c r="H9" s="226">
        <v>47266.02</v>
      </c>
      <c r="I9" s="225">
        <f>ROUND(E9*H9,2)</f>
        <v>636.20000000000005</v>
      </c>
      <c r="J9" s="226">
        <v>10671.88</v>
      </c>
      <c r="K9" s="225">
        <f>ROUND(E9*J9,2)</f>
        <v>143.63999999999999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180</v>
      </c>
      <c r="T9" s="225" t="s">
        <v>156</v>
      </c>
      <c r="U9" s="225">
        <v>20.6</v>
      </c>
      <c r="V9" s="225">
        <f>ROUND(E9*U9,2)</f>
        <v>0.28000000000000003</v>
      </c>
      <c r="W9" s="225"/>
      <c r="X9" s="225" t="s">
        <v>181</v>
      </c>
      <c r="Y9" s="206"/>
      <c r="Z9" s="206"/>
      <c r="AA9" s="206"/>
      <c r="AB9" s="206"/>
      <c r="AC9" s="206"/>
      <c r="AD9" s="206"/>
      <c r="AE9" s="206"/>
      <c r="AF9" s="206"/>
      <c r="AG9" s="206" t="s">
        <v>182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183</v>
      </c>
      <c r="D10" s="257"/>
      <c r="E10" s="258">
        <v>1.346E-2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184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2</v>
      </c>
      <c r="B11" s="241" t="s">
        <v>185</v>
      </c>
      <c r="C11" s="248" t="s">
        <v>186</v>
      </c>
      <c r="D11" s="242" t="s">
        <v>187</v>
      </c>
      <c r="E11" s="243">
        <v>1</v>
      </c>
      <c r="F11" s="244"/>
      <c r="G11" s="245">
        <f>ROUND(E11*F11,2)</f>
        <v>0</v>
      </c>
      <c r="H11" s="226">
        <v>5.67</v>
      </c>
      <c r="I11" s="225">
        <f>ROUND(E11*H11,2)</f>
        <v>5.67</v>
      </c>
      <c r="J11" s="226">
        <v>475.83</v>
      </c>
      <c r="K11" s="225">
        <f>ROUND(E11*J11,2)</f>
        <v>475.83</v>
      </c>
      <c r="L11" s="225">
        <v>15</v>
      </c>
      <c r="M11" s="225">
        <f>G11*(1+L11/100)</f>
        <v>0</v>
      </c>
      <c r="N11" s="225">
        <v>1.6000000000000001E-4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180</v>
      </c>
      <c r="T11" s="225" t="s">
        <v>156</v>
      </c>
      <c r="U11" s="225">
        <v>0.94</v>
      </c>
      <c r="V11" s="225">
        <f>ROUND(E11*U11,2)</f>
        <v>0.94</v>
      </c>
      <c r="W11" s="225"/>
      <c r="X11" s="225" t="s">
        <v>181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182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3</v>
      </c>
      <c r="B12" s="241" t="s">
        <v>188</v>
      </c>
      <c r="C12" s="248" t="s">
        <v>189</v>
      </c>
      <c r="D12" s="242" t="s">
        <v>187</v>
      </c>
      <c r="E12" s="243">
        <v>1</v>
      </c>
      <c r="F12" s="244"/>
      <c r="G12" s="245">
        <f>ROUND(E12*F12,2)</f>
        <v>0</v>
      </c>
      <c r="H12" s="226">
        <v>9.44</v>
      </c>
      <c r="I12" s="225">
        <f>ROUND(E12*H12,2)</f>
        <v>9.44</v>
      </c>
      <c r="J12" s="226">
        <v>584.55999999999995</v>
      </c>
      <c r="K12" s="225">
        <f>ROUND(E12*J12,2)</f>
        <v>584.55999999999995</v>
      </c>
      <c r="L12" s="225">
        <v>15</v>
      </c>
      <c r="M12" s="225">
        <f>G12*(1+L12/100)</f>
        <v>0</v>
      </c>
      <c r="N12" s="225">
        <v>2.4000000000000001E-4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180</v>
      </c>
      <c r="T12" s="225" t="s">
        <v>156</v>
      </c>
      <c r="U12" s="225">
        <v>1.04</v>
      </c>
      <c r="V12" s="225">
        <f>ROUND(E12*U12,2)</f>
        <v>1.04</v>
      </c>
      <c r="W12" s="225"/>
      <c r="X12" s="225" t="s">
        <v>181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182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ht="20.399999999999999" outlineLevel="1" x14ac:dyDescent="0.25">
      <c r="A13" s="234">
        <v>4</v>
      </c>
      <c r="B13" s="235" t="s">
        <v>190</v>
      </c>
      <c r="C13" s="249" t="s">
        <v>191</v>
      </c>
      <c r="D13" s="236" t="s">
        <v>192</v>
      </c>
      <c r="E13" s="237">
        <v>15.28</v>
      </c>
      <c r="F13" s="238"/>
      <c r="G13" s="239">
        <f>ROUND(E13*F13,2)</f>
        <v>0</v>
      </c>
      <c r="H13" s="226">
        <v>544.28</v>
      </c>
      <c r="I13" s="225">
        <f>ROUND(E13*H13,2)</f>
        <v>8316.6</v>
      </c>
      <c r="J13" s="226">
        <v>283.62</v>
      </c>
      <c r="K13" s="225">
        <f>ROUND(E13*J13,2)</f>
        <v>4333.71</v>
      </c>
      <c r="L13" s="225">
        <v>15</v>
      </c>
      <c r="M13" s="225">
        <f>G13*(1+L13/100)</f>
        <v>0</v>
      </c>
      <c r="N13" s="225">
        <v>7.4709999999999999E-2</v>
      </c>
      <c r="O13" s="225">
        <f>ROUND(E13*N13,2)</f>
        <v>1.1399999999999999</v>
      </c>
      <c r="P13" s="225">
        <v>0</v>
      </c>
      <c r="Q13" s="225">
        <f>ROUND(E13*P13,2)</f>
        <v>0</v>
      </c>
      <c r="R13" s="225"/>
      <c r="S13" s="225" t="s">
        <v>180</v>
      </c>
      <c r="T13" s="225" t="s">
        <v>156</v>
      </c>
      <c r="U13" s="225">
        <v>0.52915000000000001</v>
      </c>
      <c r="V13" s="225">
        <f>ROUND(E13*U13,2)</f>
        <v>8.09</v>
      </c>
      <c r="W13" s="225"/>
      <c r="X13" s="225" t="s">
        <v>181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182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193</v>
      </c>
      <c r="D14" s="257"/>
      <c r="E14" s="258">
        <v>17.68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184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61" t="s">
        <v>194</v>
      </c>
      <c r="D15" s="257"/>
      <c r="E15" s="258">
        <v>-2.4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184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4">
        <v>5</v>
      </c>
      <c r="B16" s="235" t="s">
        <v>195</v>
      </c>
      <c r="C16" s="249" t="s">
        <v>196</v>
      </c>
      <c r="D16" s="236" t="s">
        <v>197</v>
      </c>
      <c r="E16" s="237">
        <v>10.4</v>
      </c>
      <c r="F16" s="238"/>
      <c r="G16" s="239">
        <f>ROUND(E16*F16,2)</f>
        <v>0</v>
      </c>
      <c r="H16" s="226">
        <v>26.86</v>
      </c>
      <c r="I16" s="225">
        <f>ROUND(E16*H16,2)</f>
        <v>279.33999999999997</v>
      </c>
      <c r="J16" s="226">
        <v>121.04</v>
      </c>
      <c r="K16" s="225">
        <f>ROUND(E16*J16,2)</f>
        <v>1258.82</v>
      </c>
      <c r="L16" s="225">
        <v>15</v>
      </c>
      <c r="M16" s="225">
        <f>G16*(1+L16/100)</f>
        <v>0</v>
      </c>
      <c r="N16" s="225">
        <v>1.0200000000000001E-3</v>
      </c>
      <c r="O16" s="225">
        <f>ROUND(E16*N16,2)</f>
        <v>0.01</v>
      </c>
      <c r="P16" s="225">
        <v>0</v>
      </c>
      <c r="Q16" s="225">
        <f>ROUND(E16*P16,2)</f>
        <v>0</v>
      </c>
      <c r="R16" s="225"/>
      <c r="S16" s="225" t="s">
        <v>180</v>
      </c>
      <c r="T16" s="225" t="s">
        <v>156</v>
      </c>
      <c r="U16" s="225">
        <v>0.223</v>
      </c>
      <c r="V16" s="225">
        <f>ROUND(E16*U16,2)</f>
        <v>2.3199999999999998</v>
      </c>
      <c r="W16" s="225"/>
      <c r="X16" s="225" t="s">
        <v>181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182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61" t="s">
        <v>198</v>
      </c>
      <c r="D17" s="257"/>
      <c r="E17" s="258">
        <v>10.4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06"/>
      <c r="Z17" s="206"/>
      <c r="AA17" s="206"/>
      <c r="AB17" s="206"/>
      <c r="AC17" s="206"/>
      <c r="AD17" s="206"/>
      <c r="AE17" s="206"/>
      <c r="AF17" s="206"/>
      <c r="AG17" s="206" t="s">
        <v>184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34">
        <v>6</v>
      </c>
      <c r="B18" s="235" t="s">
        <v>199</v>
      </c>
      <c r="C18" s="249" t="s">
        <v>200</v>
      </c>
      <c r="D18" s="236" t="s">
        <v>192</v>
      </c>
      <c r="E18" s="237">
        <v>2.1</v>
      </c>
      <c r="F18" s="238"/>
      <c r="G18" s="239">
        <f>ROUND(E18*F18,2)</f>
        <v>0</v>
      </c>
      <c r="H18" s="226">
        <v>521.54999999999995</v>
      </c>
      <c r="I18" s="225">
        <f>ROUND(E18*H18,2)</f>
        <v>1095.26</v>
      </c>
      <c r="J18" s="226">
        <v>414.95</v>
      </c>
      <c r="K18" s="225">
        <f>ROUND(E18*J18,2)</f>
        <v>871.4</v>
      </c>
      <c r="L18" s="225">
        <v>15</v>
      </c>
      <c r="M18" s="225">
        <f>G18*(1+L18/100)</f>
        <v>0</v>
      </c>
      <c r="N18" s="225">
        <v>7.392E-2</v>
      </c>
      <c r="O18" s="225">
        <f>ROUND(E18*N18,2)</f>
        <v>0.16</v>
      </c>
      <c r="P18" s="225">
        <v>0</v>
      </c>
      <c r="Q18" s="225">
        <f>ROUND(E18*P18,2)</f>
        <v>0</v>
      </c>
      <c r="R18" s="225"/>
      <c r="S18" s="225" t="s">
        <v>180</v>
      </c>
      <c r="T18" s="225" t="s">
        <v>156</v>
      </c>
      <c r="U18" s="225">
        <v>0.77700000000000002</v>
      </c>
      <c r="V18" s="225">
        <f>ROUND(E18*U18,2)</f>
        <v>1.63</v>
      </c>
      <c r="W18" s="225"/>
      <c r="X18" s="225" t="s">
        <v>181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182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61" t="s">
        <v>201</v>
      </c>
      <c r="D19" s="257"/>
      <c r="E19" s="258">
        <v>2.1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06"/>
      <c r="Z19" s="206"/>
      <c r="AA19" s="206"/>
      <c r="AB19" s="206"/>
      <c r="AC19" s="206"/>
      <c r="AD19" s="206"/>
      <c r="AE19" s="206"/>
      <c r="AF19" s="206"/>
      <c r="AG19" s="206" t="s">
        <v>184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34">
        <v>7</v>
      </c>
      <c r="B20" s="235" t="s">
        <v>202</v>
      </c>
      <c r="C20" s="249" t="s">
        <v>203</v>
      </c>
      <c r="D20" s="236" t="s">
        <v>192</v>
      </c>
      <c r="E20" s="237">
        <v>9.56</v>
      </c>
      <c r="F20" s="238"/>
      <c r="G20" s="239">
        <f>ROUND(E20*F20,2)</f>
        <v>0</v>
      </c>
      <c r="H20" s="226">
        <v>0</v>
      </c>
      <c r="I20" s="225">
        <f>ROUND(E20*H20,2)</f>
        <v>0</v>
      </c>
      <c r="J20" s="226">
        <v>324.2</v>
      </c>
      <c r="K20" s="225">
        <f>ROUND(E20*J20,2)</f>
        <v>3099.35</v>
      </c>
      <c r="L20" s="225">
        <v>15</v>
      </c>
      <c r="M20" s="225">
        <f>G20*(1+L20/100)</f>
        <v>0</v>
      </c>
      <c r="N20" s="225">
        <v>0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180</v>
      </c>
      <c r="T20" s="225" t="s">
        <v>156</v>
      </c>
      <c r="U20" s="225">
        <v>0.57999999999999996</v>
      </c>
      <c r="V20" s="225">
        <f>ROUND(E20*U20,2)</f>
        <v>5.54</v>
      </c>
      <c r="W20" s="225"/>
      <c r="X20" s="225" t="s">
        <v>181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182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61" t="s">
        <v>204</v>
      </c>
      <c r="D21" s="257"/>
      <c r="E21" s="258">
        <v>6.04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184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205</v>
      </c>
      <c r="D22" s="257"/>
      <c r="E22" s="258">
        <v>2.72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184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206</v>
      </c>
      <c r="D23" s="257"/>
      <c r="E23" s="258">
        <v>0.8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184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40">
        <v>8</v>
      </c>
      <c r="B24" s="241" t="s">
        <v>47</v>
      </c>
      <c r="C24" s="248" t="s">
        <v>207</v>
      </c>
      <c r="D24" s="242" t="s">
        <v>208</v>
      </c>
      <c r="E24" s="243">
        <v>1</v>
      </c>
      <c r="F24" s="244"/>
      <c r="G24" s="245">
        <f>ROUND(E24*F24,2)</f>
        <v>0</v>
      </c>
      <c r="H24" s="226">
        <v>1491.7</v>
      </c>
      <c r="I24" s="225">
        <f>ROUND(E24*H24,2)</f>
        <v>1491.7</v>
      </c>
      <c r="J24" s="226">
        <v>0</v>
      </c>
      <c r="K24" s="225">
        <f>ROUND(E24*J24,2)</f>
        <v>0</v>
      </c>
      <c r="L24" s="225">
        <v>15</v>
      </c>
      <c r="M24" s="225">
        <f>G24*(1+L24/100)</f>
        <v>0</v>
      </c>
      <c r="N24" s="225">
        <v>0</v>
      </c>
      <c r="O24" s="225">
        <f>ROUND(E24*N24,2)</f>
        <v>0</v>
      </c>
      <c r="P24" s="225">
        <v>0</v>
      </c>
      <c r="Q24" s="225">
        <f>ROUND(E24*P24,2)</f>
        <v>0</v>
      </c>
      <c r="R24" s="225"/>
      <c r="S24" s="225" t="s">
        <v>155</v>
      </c>
      <c r="T24" s="225" t="s">
        <v>156</v>
      </c>
      <c r="U24" s="225">
        <v>0</v>
      </c>
      <c r="V24" s="225">
        <f>ROUND(E24*U24,2)</f>
        <v>0</v>
      </c>
      <c r="W24" s="225"/>
      <c r="X24" s="225" t="s">
        <v>209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210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34">
        <v>9</v>
      </c>
      <c r="B25" s="235" t="s">
        <v>211</v>
      </c>
      <c r="C25" s="249" t="s">
        <v>212</v>
      </c>
      <c r="D25" s="236" t="s">
        <v>179</v>
      </c>
      <c r="E25" s="237">
        <v>1.346E-2</v>
      </c>
      <c r="F25" s="238"/>
      <c r="G25" s="239">
        <f>ROUND(E25*F25,2)</f>
        <v>0</v>
      </c>
      <c r="H25" s="226">
        <v>44683.5</v>
      </c>
      <c r="I25" s="225">
        <f>ROUND(E25*H25,2)</f>
        <v>601.44000000000005</v>
      </c>
      <c r="J25" s="226">
        <v>0</v>
      </c>
      <c r="K25" s="225">
        <f>ROUND(E25*J25,2)</f>
        <v>0</v>
      </c>
      <c r="L25" s="225">
        <v>15</v>
      </c>
      <c r="M25" s="225">
        <f>G25*(1+L25/100)</f>
        <v>0</v>
      </c>
      <c r="N25" s="225">
        <v>1</v>
      </c>
      <c r="O25" s="225">
        <f>ROUND(E25*N25,2)</f>
        <v>0.01</v>
      </c>
      <c r="P25" s="225">
        <v>0</v>
      </c>
      <c r="Q25" s="225">
        <f>ROUND(E25*P25,2)</f>
        <v>0</v>
      </c>
      <c r="R25" s="225" t="s">
        <v>213</v>
      </c>
      <c r="S25" s="225" t="s">
        <v>180</v>
      </c>
      <c r="T25" s="225" t="s">
        <v>156</v>
      </c>
      <c r="U25" s="225">
        <v>0</v>
      </c>
      <c r="V25" s="225">
        <f>ROUND(E25*U25,2)</f>
        <v>0</v>
      </c>
      <c r="W25" s="225"/>
      <c r="X25" s="225" t="s">
        <v>209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210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214</v>
      </c>
      <c r="D26" s="257"/>
      <c r="E26" s="258">
        <v>1.346E-2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184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40">
        <v>10</v>
      </c>
      <c r="B27" s="241" t="s">
        <v>215</v>
      </c>
      <c r="C27" s="248" t="s">
        <v>216</v>
      </c>
      <c r="D27" s="242" t="s">
        <v>187</v>
      </c>
      <c r="E27" s="243">
        <v>1</v>
      </c>
      <c r="F27" s="244"/>
      <c r="G27" s="245">
        <f>ROUND(E27*F27,2)</f>
        <v>0</v>
      </c>
      <c r="H27" s="226">
        <v>104</v>
      </c>
      <c r="I27" s="225">
        <f>ROUND(E27*H27,2)</f>
        <v>104</v>
      </c>
      <c r="J27" s="226">
        <v>0</v>
      </c>
      <c r="K27" s="225">
        <f>ROUND(E27*J27,2)</f>
        <v>0</v>
      </c>
      <c r="L27" s="225">
        <v>15</v>
      </c>
      <c r="M27" s="225">
        <f>G27*(1+L27/100)</f>
        <v>0</v>
      </c>
      <c r="N27" s="225">
        <v>5.9999999999999995E-4</v>
      </c>
      <c r="O27" s="225">
        <f>ROUND(E27*N27,2)</f>
        <v>0</v>
      </c>
      <c r="P27" s="225">
        <v>0</v>
      </c>
      <c r="Q27" s="225">
        <f>ROUND(E27*P27,2)</f>
        <v>0</v>
      </c>
      <c r="R27" s="225" t="s">
        <v>213</v>
      </c>
      <c r="S27" s="225" t="s">
        <v>180</v>
      </c>
      <c r="T27" s="225" t="s">
        <v>156</v>
      </c>
      <c r="U27" s="225">
        <v>0</v>
      </c>
      <c r="V27" s="225">
        <f>ROUND(E27*U27,2)</f>
        <v>0</v>
      </c>
      <c r="W27" s="225"/>
      <c r="X27" s="225" t="s">
        <v>209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210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20.399999999999999" outlineLevel="1" x14ac:dyDescent="0.25">
      <c r="A28" s="234">
        <v>11</v>
      </c>
      <c r="B28" s="235" t="s">
        <v>217</v>
      </c>
      <c r="C28" s="249" t="s">
        <v>218</v>
      </c>
      <c r="D28" s="236" t="s">
        <v>192</v>
      </c>
      <c r="E28" s="237">
        <v>2.08</v>
      </c>
      <c r="F28" s="238"/>
      <c r="G28" s="239">
        <f>ROUND(E28*F28,2)</f>
        <v>0</v>
      </c>
      <c r="H28" s="226">
        <v>0</v>
      </c>
      <c r="I28" s="225">
        <f>ROUND(E28*H28,2)</f>
        <v>0</v>
      </c>
      <c r="J28" s="226">
        <v>766.9</v>
      </c>
      <c r="K28" s="225">
        <f>ROUND(E28*J28,2)</f>
        <v>1595.15</v>
      </c>
      <c r="L28" s="225">
        <v>15</v>
      </c>
      <c r="M28" s="225">
        <f>G28*(1+L28/100)</f>
        <v>0</v>
      </c>
      <c r="N28" s="225">
        <v>1.1469999999999999E-2</v>
      </c>
      <c r="O28" s="225">
        <f>ROUND(E28*N28,2)</f>
        <v>0.02</v>
      </c>
      <c r="P28" s="225">
        <v>0</v>
      </c>
      <c r="Q28" s="225">
        <f>ROUND(E28*P28,2)</f>
        <v>0</v>
      </c>
      <c r="R28" s="225"/>
      <c r="S28" s="225" t="s">
        <v>180</v>
      </c>
      <c r="T28" s="225" t="s">
        <v>156</v>
      </c>
      <c r="U28" s="225">
        <v>0</v>
      </c>
      <c r="V28" s="225">
        <f>ROUND(E28*U28,2)</f>
        <v>0</v>
      </c>
      <c r="W28" s="225"/>
      <c r="X28" s="225" t="s">
        <v>219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220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221</v>
      </c>
      <c r="D29" s="257"/>
      <c r="E29" s="258">
        <v>2.08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184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x14ac:dyDescent="0.25">
      <c r="A30" s="228" t="s">
        <v>150</v>
      </c>
      <c r="B30" s="229" t="s">
        <v>64</v>
      </c>
      <c r="C30" s="247" t="s">
        <v>65</v>
      </c>
      <c r="D30" s="230"/>
      <c r="E30" s="231"/>
      <c r="F30" s="232"/>
      <c r="G30" s="233">
        <f>SUMIF(AG31:AG35,"&lt;&gt;NOR",G31:G35)</f>
        <v>0</v>
      </c>
      <c r="H30" s="227"/>
      <c r="I30" s="227">
        <f>SUM(I31:I35)</f>
        <v>2753.55</v>
      </c>
      <c r="J30" s="227"/>
      <c r="K30" s="227">
        <f>SUM(K31:K35)</f>
        <v>5973.8</v>
      </c>
      <c r="L30" s="227"/>
      <c r="M30" s="227">
        <f>SUM(M31:M35)</f>
        <v>0</v>
      </c>
      <c r="N30" s="227"/>
      <c r="O30" s="227">
        <f>SUM(O31:O35)</f>
        <v>0.11000000000000001</v>
      </c>
      <c r="P30" s="227"/>
      <c r="Q30" s="227">
        <f>SUM(Q31:Q35)</f>
        <v>0</v>
      </c>
      <c r="R30" s="227"/>
      <c r="S30" s="227"/>
      <c r="T30" s="227"/>
      <c r="U30" s="227"/>
      <c r="V30" s="227">
        <f>SUM(V31:V35)</f>
        <v>9.08</v>
      </c>
      <c r="W30" s="227"/>
      <c r="X30" s="227"/>
      <c r="AG30" t="s">
        <v>151</v>
      </c>
    </row>
    <row r="31" spans="1:60" outlineLevel="1" x14ac:dyDescent="0.25">
      <c r="A31" s="234">
        <v>12</v>
      </c>
      <c r="B31" s="235" t="s">
        <v>222</v>
      </c>
      <c r="C31" s="249" t="s">
        <v>223</v>
      </c>
      <c r="D31" s="236" t="s">
        <v>192</v>
      </c>
      <c r="E31" s="237">
        <v>6.04</v>
      </c>
      <c r="F31" s="238"/>
      <c r="G31" s="239">
        <f>ROUND(E31*F31,2)</f>
        <v>0</v>
      </c>
      <c r="H31" s="226">
        <v>265.24</v>
      </c>
      <c r="I31" s="225">
        <f>ROUND(E31*H31,2)</f>
        <v>1602.05</v>
      </c>
      <c r="J31" s="226">
        <v>626.86</v>
      </c>
      <c r="K31" s="225">
        <f>ROUND(E31*J31,2)</f>
        <v>3786.23</v>
      </c>
      <c r="L31" s="225">
        <v>15</v>
      </c>
      <c r="M31" s="225">
        <f>G31*(1+L31/100)</f>
        <v>0</v>
      </c>
      <c r="N31" s="225">
        <v>1.1900000000000001E-2</v>
      </c>
      <c r="O31" s="225">
        <f>ROUND(E31*N31,2)</f>
        <v>7.0000000000000007E-2</v>
      </c>
      <c r="P31" s="225">
        <v>0</v>
      </c>
      <c r="Q31" s="225">
        <f>ROUND(E31*P31,2)</f>
        <v>0</v>
      </c>
      <c r="R31" s="225"/>
      <c r="S31" s="225" t="s">
        <v>180</v>
      </c>
      <c r="T31" s="225" t="s">
        <v>156</v>
      </c>
      <c r="U31" s="225">
        <v>0.95</v>
      </c>
      <c r="V31" s="225">
        <f>ROUND(E31*U31,2)</f>
        <v>5.74</v>
      </c>
      <c r="W31" s="225"/>
      <c r="X31" s="225" t="s">
        <v>181</v>
      </c>
      <c r="Y31" s="206"/>
      <c r="Z31" s="206"/>
      <c r="AA31" s="206"/>
      <c r="AB31" s="206"/>
      <c r="AC31" s="206"/>
      <c r="AD31" s="206"/>
      <c r="AE31" s="206"/>
      <c r="AF31" s="206"/>
      <c r="AG31" s="206" t="s">
        <v>182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204</v>
      </c>
      <c r="D32" s="257"/>
      <c r="E32" s="258">
        <v>6.04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184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34">
        <v>13</v>
      </c>
      <c r="B33" s="235" t="s">
        <v>224</v>
      </c>
      <c r="C33" s="249" t="s">
        <v>225</v>
      </c>
      <c r="D33" s="236" t="s">
        <v>192</v>
      </c>
      <c r="E33" s="237">
        <v>3.52</v>
      </c>
      <c r="F33" s="238"/>
      <c r="G33" s="239">
        <f>ROUND(E33*F33,2)</f>
        <v>0</v>
      </c>
      <c r="H33" s="226">
        <v>327.13</v>
      </c>
      <c r="I33" s="225">
        <f>ROUND(E33*H33,2)</f>
        <v>1151.5</v>
      </c>
      <c r="J33" s="226">
        <v>621.47</v>
      </c>
      <c r="K33" s="225">
        <f>ROUND(E33*J33,2)</f>
        <v>2187.5700000000002</v>
      </c>
      <c r="L33" s="225">
        <v>15</v>
      </c>
      <c r="M33" s="225">
        <f>G33*(1+L33/100)</f>
        <v>0</v>
      </c>
      <c r="N33" s="225">
        <v>1.201E-2</v>
      </c>
      <c r="O33" s="225">
        <f>ROUND(E33*N33,2)</f>
        <v>0.04</v>
      </c>
      <c r="P33" s="225">
        <v>0</v>
      </c>
      <c r="Q33" s="225">
        <f>ROUND(E33*P33,2)</f>
        <v>0</v>
      </c>
      <c r="R33" s="225"/>
      <c r="S33" s="225" t="s">
        <v>180</v>
      </c>
      <c r="T33" s="225" t="s">
        <v>156</v>
      </c>
      <c r="U33" s="225">
        <v>0.95</v>
      </c>
      <c r="V33" s="225">
        <f>ROUND(E33*U33,2)</f>
        <v>3.34</v>
      </c>
      <c r="W33" s="225"/>
      <c r="X33" s="225" t="s">
        <v>181</v>
      </c>
      <c r="Y33" s="206"/>
      <c r="Z33" s="206"/>
      <c r="AA33" s="206"/>
      <c r="AB33" s="206"/>
      <c r="AC33" s="206"/>
      <c r="AD33" s="206"/>
      <c r="AE33" s="206"/>
      <c r="AF33" s="206"/>
      <c r="AG33" s="206" t="s">
        <v>182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205</v>
      </c>
      <c r="D34" s="257"/>
      <c r="E34" s="258">
        <v>2.72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184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206</v>
      </c>
      <c r="D35" s="257"/>
      <c r="E35" s="258">
        <v>0.8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184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x14ac:dyDescent="0.25">
      <c r="A36" s="228" t="s">
        <v>150</v>
      </c>
      <c r="B36" s="229" t="s">
        <v>70</v>
      </c>
      <c r="C36" s="247" t="s">
        <v>71</v>
      </c>
      <c r="D36" s="230"/>
      <c r="E36" s="231"/>
      <c r="F36" s="232"/>
      <c r="G36" s="233">
        <f>SUMIF(AG37:AG83,"&lt;&gt;NOR",G37:G83)</f>
        <v>0</v>
      </c>
      <c r="H36" s="227"/>
      <c r="I36" s="227">
        <f>SUM(I37:I83)</f>
        <v>5408.47</v>
      </c>
      <c r="J36" s="227"/>
      <c r="K36" s="227">
        <f>SUM(K37:K83)</f>
        <v>30620.480000000003</v>
      </c>
      <c r="L36" s="227"/>
      <c r="M36" s="227">
        <f>SUM(M37:M83)</f>
        <v>0</v>
      </c>
      <c r="N36" s="227"/>
      <c r="O36" s="227">
        <f>SUM(O37:O83)</f>
        <v>1.5899999999999999</v>
      </c>
      <c r="P36" s="227"/>
      <c r="Q36" s="227">
        <f>SUM(Q37:Q83)</f>
        <v>0</v>
      </c>
      <c r="R36" s="227"/>
      <c r="S36" s="227"/>
      <c r="T36" s="227"/>
      <c r="U36" s="227"/>
      <c r="V36" s="227">
        <f>SUM(V37:V83)</f>
        <v>54.48</v>
      </c>
      <c r="W36" s="227"/>
      <c r="X36" s="227"/>
      <c r="AG36" t="s">
        <v>151</v>
      </c>
    </row>
    <row r="37" spans="1:60" outlineLevel="1" x14ac:dyDescent="0.25">
      <c r="A37" s="234">
        <v>14</v>
      </c>
      <c r="B37" s="235" t="s">
        <v>226</v>
      </c>
      <c r="C37" s="249" t="s">
        <v>227</v>
      </c>
      <c r="D37" s="236" t="s">
        <v>192</v>
      </c>
      <c r="E37" s="237">
        <v>13.18</v>
      </c>
      <c r="F37" s="238"/>
      <c r="G37" s="239">
        <f>ROUND(E37*F37,2)</f>
        <v>0</v>
      </c>
      <c r="H37" s="226">
        <v>30.39</v>
      </c>
      <c r="I37" s="225">
        <f>ROUND(E37*H37,2)</f>
        <v>400.54</v>
      </c>
      <c r="J37" s="226">
        <v>134.21</v>
      </c>
      <c r="K37" s="225">
        <f>ROUND(E37*J37,2)</f>
        <v>1768.89</v>
      </c>
      <c r="L37" s="225">
        <v>15</v>
      </c>
      <c r="M37" s="225">
        <f>G37*(1+L37/100)</f>
        <v>0</v>
      </c>
      <c r="N37" s="225">
        <v>4.8999999999999998E-3</v>
      </c>
      <c r="O37" s="225">
        <f>ROUND(E37*N37,2)</f>
        <v>0.06</v>
      </c>
      <c r="P37" s="225">
        <v>0</v>
      </c>
      <c r="Q37" s="225">
        <f>ROUND(E37*P37,2)</f>
        <v>0</v>
      </c>
      <c r="R37" s="225"/>
      <c r="S37" s="225" t="s">
        <v>180</v>
      </c>
      <c r="T37" s="225" t="s">
        <v>156</v>
      </c>
      <c r="U37" s="225">
        <v>0.25</v>
      </c>
      <c r="V37" s="225">
        <f>ROUND(E37*U37,2)</f>
        <v>3.3</v>
      </c>
      <c r="W37" s="225"/>
      <c r="X37" s="225" t="s">
        <v>181</v>
      </c>
      <c r="Y37" s="206"/>
      <c r="Z37" s="206"/>
      <c r="AA37" s="206"/>
      <c r="AB37" s="206"/>
      <c r="AC37" s="206"/>
      <c r="AD37" s="206"/>
      <c r="AE37" s="206"/>
      <c r="AF37" s="206"/>
      <c r="AG37" s="206" t="s">
        <v>182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61" t="s">
        <v>228</v>
      </c>
      <c r="D38" s="257"/>
      <c r="E38" s="258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184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229</v>
      </c>
      <c r="D39" s="257"/>
      <c r="E39" s="258">
        <v>6.76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184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230</v>
      </c>
      <c r="D40" s="257"/>
      <c r="E40" s="258">
        <v>4.68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184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231</v>
      </c>
      <c r="D41" s="257"/>
      <c r="E41" s="258">
        <v>-1.2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184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232</v>
      </c>
      <c r="D42" s="257"/>
      <c r="E42" s="258">
        <v>2.94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184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34">
        <v>15</v>
      </c>
      <c r="B43" s="235" t="s">
        <v>233</v>
      </c>
      <c r="C43" s="249" t="s">
        <v>234</v>
      </c>
      <c r="D43" s="236" t="s">
        <v>192</v>
      </c>
      <c r="E43" s="237">
        <v>7.92</v>
      </c>
      <c r="F43" s="238"/>
      <c r="G43" s="239">
        <f>ROUND(E43*F43,2)</f>
        <v>0</v>
      </c>
      <c r="H43" s="226">
        <v>15.23</v>
      </c>
      <c r="I43" s="225">
        <f>ROUND(E43*H43,2)</f>
        <v>120.62</v>
      </c>
      <c r="J43" s="226">
        <v>38.97</v>
      </c>
      <c r="K43" s="225">
        <f>ROUND(E43*J43,2)</f>
        <v>308.64</v>
      </c>
      <c r="L43" s="225">
        <v>15</v>
      </c>
      <c r="M43" s="225">
        <f>G43*(1+L43/100)</f>
        <v>0</v>
      </c>
      <c r="N43" s="225">
        <v>4.0000000000000003E-5</v>
      </c>
      <c r="O43" s="225">
        <f>ROUND(E43*N43,2)</f>
        <v>0</v>
      </c>
      <c r="P43" s="225">
        <v>0</v>
      </c>
      <c r="Q43" s="225">
        <f>ROUND(E43*P43,2)</f>
        <v>0</v>
      </c>
      <c r="R43" s="225"/>
      <c r="S43" s="225" t="s">
        <v>180</v>
      </c>
      <c r="T43" s="225" t="s">
        <v>156</v>
      </c>
      <c r="U43" s="225">
        <v>7.8E-2</v>
      </c>
      <c r="V43" s="225">
        <f>ROUND(E43*U43,2)</f>
        <v>0.62</v>
      </c>
      <c r="W43" s="225"/>
      <c r="X43" s="225" t="s">
        <v>181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182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235</v>
      </c>
      <c r="D44" s="257"/>
      <c r="E44" s="258">
        <v>3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184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236</v>
      </c>
      <c r="D45" s="257"/>
      <c r="E45" s="258">
        <v>4.92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184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ht="20.399999999999999" outlineLevel="1" x14ac:dyDescent="0.25">
      <c r="A46" s="234">
        <v>16</v>
      </c>
      <c r="B46" s="235" t="s">
        <v>237</v>
      </c>
      <c r="C46" s="249" t="s">
        <v>238</v>
      </c>
      <c r="D46" s="236" t="s">
        <v>192</v>
      </c>
      <c r="E46" s="237">
        <v>35.5</v>
      </c>
      <c r="F46" s="238"/>
      <c r="G46" s="239">
        <f>ROUND(E46*F46,2)</f>
        <v>0</v>
      </c>
      <c r="H46" s="226">
        <v>16.239999999999998</v>
      </c>
      <c r="I46" s="225">
        <f>ROUND(E46*H46,2)</f>
        <v>576.52</v>
      </c>
      <c r="J46" s="226">
        <v>108.46</v>
      </c>
      <c r="K46" s="225">
        <f>ROUND(E46*J46,2)</f>
        <v>3850.33</v>
      </c>
      <c r="L46" s="225">
        <v>15</v>
      </c>
      <c r="M46" s="225">
        <f>G46*(1+L46/100)</f>
        <v>0</v>
      </c>
      <c r="N46" s="225">
        <v>6.0899999999999999E-3</v>
      </c>
      <c r="O46" s="225">
        <f>ROUND(E46*N46,2)</f>
        <v>0.22</v>
      </c>
      <c r="P46" s="225">
        <v>0</v>
      </c>
      <c r="Q46" s="225">
        <f>ROUND(E46*P46,2)</f>
        <v>0</v>
      </c>
      <c r="R46" s="225"/>
      <c r="S46" s="225" t="s">
        <v>180</v>
      </c>
      <c r="T46" s="225" t="s">
        <v>156</v>
      </c>
      <c r="U46" s="225">
        <v>0.19273999999999999</v>
      </c>
      <c r="V46" s="225">
        <f>ROUND(E46*U46,2)</f>
        <v>6.84</v>
      </c>
      <c r="W46" s="225"/>
      <c r="X46" s="225" t="s">
        <v>181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182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239</v>
      </c>
      <c r="D47" s="257"/>
      <c r="E47" s="258">
        <v>11.52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184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240</v>
      </c>
      <c r="D48" s="257"/>
      <c r="E48" s="258">
        <v>18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184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241</v>
      </c>
      <c r="D49" s="257"/>
      <c r="E49" s="258">
        <v>5.98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184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34">
        <v>17</v>
      </c>
      <c r="B50" s="235" t="s">
        <v>242</v>
      </c>
      <c r="C50" s="249" t="s">
        <v>243</v>
      </c>
      <c r="D50" s="236" t="s">
        <v>192</v>
      </c>
      <c r="E50" s="237">
        <v>9.82</v>
      </c>
      <c r="F50" s="238"/>
      <c r="G50" s="239">
        <f>ROUND(E50*F50,2)</f>
        <v>0</v>
      </c>
      <c r="H50" s="226">
        <v>46.26</v>
      </c>
      <c r="I50" s="225">
        <f>ROUND(E50*H50,2)</f>
        <v>454.27</v>
      </c>
      <c r="J50" s="226">
        <v>406.24</v>
      </c>
      <c r="K50" s="225">
        <f>ROUND(E50*J50,2)</f>
        <v>3989.28</v>
      </c>
      <c r="L50" s="225">
        <v>15</v>
      </c>
      <c r="M50" s="225">
        <f>G50*(1+L50/100)</f>
        <v>0</v>
      </c>
      <c r="N50" s="225">
        <v>4.7660000000000001E-2</v>
      </c>
      <c r="O50" s="225">
        <f>ROUND(E50*N50,2)</f>
        <v>0.47</v>
      </c>
      <c r="P50" s="225">
        <v>0</v>
      </c>
      <c r="Q50" s="225">
        <f>ROUND(E50*P50,2)</f>
        <v>0</v>
      </c>
      <c r="R50" s="225"/>
      <c r="S50" s="225" t="s">
        <v>180</v>
      </c>
      <c r="T50" s="225" t="s">
        <v>156</v>
      </c>
      <c r="U50" s="225">
        <v>0.84</v>
      </c>
      <c r="V50" s="225">
        <f>ROUND(E50*U50,2)</f>
        <v>8.25</v>
      </c>
      <c r="W50" s="225"/>
      <c r="X50" s="225" t="s">
        <v>181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182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244</v>
      </c>
      <c r="D51" s="257"/>
      <c r="E51" s="258">
        <v>2.6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184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245</v>
      </c>
      <c r="D52" s="257"/>
      <c r="E52" s="258">
        <v>4.42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184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1" t="s">
        <v>246</v>
      </c>
      <c r="D53" s="257"/>
      <c r="E53" s="258">
        <v>2.8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184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20.399999999999999" outlineLevel="1" x14ac:dyDescent="0.25">
      <c r="A54" s="234">
        <v>18</v>
      </c>
      <c r="B54" s="235" t="s">
        <v>247</v>
      </c>
      <c r="C54" s="249" t="s">
        <v>248</v>
      </c>
      <c r="D54" s="236" t="s">
        <v>192</v>
      </c>
      <c r="E54" s="237">
        <v>111.48</v>
      </c>
      <c r="F54" s="238"/>
      <c r="G54" s="239">
        <f>ROUND(E54*F54,2)</f>
        <v>0</v>
      </c>
      <c r="H54" s="226">
        <v>5.7</v>
      </c>
      <c r="I54" s="225">
        <f>ROUND(E54*H54,2)</f>
        <v>635.44000000000005</v>
      </c>
      <c r="J54" s="226">
        <v>96.6</v>
      </c>
      <c r="K54" s="225">
        <f>ROUND(E54*J54,2)</f>
        <v>10768.97</v>
      </c>
      <c r="L54" s="225">
        <v>15</v>
      </c>
      <c r="M54" s="225">
        <f>G54*(1+L54/100)</f>
        <v>0</v>
      </c>
      <c r="N54" s="225">
        <v>5.4299999999999999E-3</v>
      </c>
      <c r="O54" s="225">
        <f>ROUND(E54*N54,2)</f>
        <v>0.61</v>
      </c>
      <c r="P54" s="225">
        <v>0</v>
      </c>
      <c r="Q54" s="225">
        <f>ROUND(E54*P54,2)</f>
        <v>0</v>
      </c>
      <c r="R54" s="225"/>
      <c r="S54" s="225" t="s">
        <v>180</v>
      </c>
      <c r="T54" s="225" t="s">
        <v>156</v>
      </c>
      <c r="U54" s="225">
        <v>0.16941999999999999</v>
      </c>
      <c r="V54" s="225">
        <f>ROUND(E54*U54,2)</f>
        <v>18.89</v>
      </c>
      <c r="W54" s="225"/>
      <c r="X54" s="225" t="s">
        <v>181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182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249</v>
      </c>
      <c r="D55" s="257"/>
      <c r="E55" s="258">
        <v>32.24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184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250</v>
      </c>
      <c r="D56" s="257"/>
      <c r="E56" s="258">
        <v>-4.8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184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61" t="s">
        <v>251</v>
      </c>
      <c r="D57" s="257"/>
      <c r="E57" s="258">
        <v>37.44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06"/>
      <c r="Z57" s="206"/>
      <c r="AA57" s="206"/>
      <c r="AB57" s="206"/>
      <c r="AC57" s="206"/>
      <c r="AD57" s="206"/>
      <c r="AE57" s="206"/>
      <c r="AF57" s="206"/>
      <c r="AG57" s="206" t="s">
        <v>184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252</v>
      </c>
      <c r="D58" s="257"/>
      <c r="E58" s="258">
        <v>-1.6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184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253</v>
      </c>
      <c r="D59" s="257"/>
      <c r="E59" s="258">
        <v>-3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184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1" t="s">
        <v>254</v>
      </c>
      <c r="D60" s="257"/>
      <c r="E60" s="258">
        <v>46.8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184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255</v>
      </c>
      <c r="D61" s="257"/>
      <c r="E61" s="258">
        <v>-3.9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184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252</v>
      </c>
      <c r="D62" s="257"/>
      <c r="E62" s="258">
        <v>-1.6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184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61" t="s">
        <v>256</v>
      </c>
      <c r="D63" s="257"/>
      <c r="E63" s="258">
        <v>-4.92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184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61" t="s">
        <v>257</v>
      </c>
      <c r="D64" s="257"/>
      <c r="E64" s="258">
        <v>18.72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06"/>
      <c r="Z64" s="206"/>
      <c r="AA64" s="206"/>
      <c r="AB64" s="206"/>
      <c r="AC64" s="206"/>
      <c r="AD64" s="206"/>
      <c r="AE64" s="206"/>
      <c r="AF64" s="206"/>
      <c r="AG64" s="206" t="s">
        <v>184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61" t="s">
        <v>255</v>
      </c>
      <c r="D65" s="257"/>
      <c r="E65" s="258">
        <v>-3.9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184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34">
        <v>19</v>
      </c>
      <c r="B66" s="235" t="s">
        <v>258</v>
      </c>
      <c r="C66" s="249" t="s">
        <v>259</v>
      </c>
      <c r="D66" s="236" t="s">
        <v>192</v>
      </c>
      <c r="E66" s="237">
        <v>2.5099999999999998</v>
      </c>
      <c r="F66" s="238"/>
      <c r="G66" s="239">
        <f>ROUND(E66*F66,2)</f>
        <v>0</v>
      </c>
      <c r="H66" s="226">
        <v>166.03</v>
      </c>
      <c r="I66" s="225">
        <f>ROUND(E66*H66,2)</f>
        <v>416.74</v>
      </c>
      <c r="J66" s="226">
        <v>1047.47</v>
      </c>
      <c r="K66" s="225">
        <f>ROUND(E66*J66,2)</f>
        <v>2629.15</v>
      </c>
      <c r="L66" s="225">
        <v>15</v>
      </c>
      <c r="M66" s="225">
        <f>G66*(1+L66/100)</f>
        <v>0</v>
      </c>
      <c r="N66" s="225">
        <v>5.8500000000000003E-2</v>
      </c>
      <c r="O66" s="225">
        <f>ROUND(E66*N66,2)</f>
        <v>0.15</v>
      </c>
      <c r="P66" s="225">
        <v>0</v>
      </c>
      <c r="Q66" s="225">
        <f>ROUND(E66*P66,2)</f>
        <v>0</v>
      </c>
      <c r="R66" s="225"/>
      <c r="S66" s="225" t="s">
        <v>180</v>
      </c>
      <c r="T66" s="225" t="s">
        <v>156</v>
      </c>
      <c r="U66" s="225">
        <v>1.86904</v>
      </c>
      <c r="V66" s="225">
        <f>ROUND(E66*U66,2)</f>
        <v>4.6900000000000004</v>
      </c>
      <c r="W66" s="225"/>
      <c r="X66" s="225" t="s">
        <v>181</v>
      </c>
      <c r="Y66" s="206"/>
      <c r="Z66" s="206"/>
      <c r="AA66" s="206"/>
      <c r="AB66" s="206"/>
      <c r="AC66" s="206"/>
      <c r="AD66" s="206"/>
      <c r="AE66" s="206"/>
      <c r="AF66" s="206"/>
      <c r="AG66" s="206" t="s">
        <v>182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260</v>
      </c>
      <c r="D67" s="257"/>
      <c r="E67" s="258">
        <v>0.56000000000000005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184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61" t="s">
        <v>261</v>
      </c>
      <c r="D68" s="257"/>
      <c r="E68" s="258">
        <v>0.3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184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262</v>
      </c>
      <c r="D69" s="257"/>
      <c r="E69" s="258">
        <v>1.65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184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ht="20.399999999999999" outlineLevel="1" x14ac:dyDescent="0.25">
      <c r="A70" s="234">
        <v>20</v>
      </c>
      <c r="B70" s="235" t="s">
        <v>263</v>
      </c>
      <c r="C70" s="249" t="s">
        <v>264</v>
      </c>
      <c r="D70" s="236" t="s">
        <v>192</v>
      </c>
      <c r="E70" s="237">
        <v>21.78</v>
      </c>
      <c r="F70" s="238"/>
      <c r="G70" s="239">
        <f>ROUND(E70*F70,2)</f>
        <v>0</v>
      </c>
      <c r="H70" s="226">
        <v>101.72</v>
      </c>
      <c r="I70" s="225">
        <f>ROUND(E70*H70,2)</f>
        <v>2215.46</v>
      </c>
      <c r="J70" s="226">
        <v>207.48</v>
      </c>
      <c r="K70" s="225">
        <f>ROUND(E70*J70,2)</f>
        <v>4518.91</v>
      </c>
      <c r="L70" s="225">
        <v>15</v>
      </c>
      <c r="M70" s="225">
        <f>G70*(1+L70/100)</f>
        <v>0</v>
      </c>
      <c r="N70" s="225">
        <v>3.6099999999999999E-3</v>
      </c>
      <c r="O70" s="225">
        <f>ROUND(E70*N70,2)</f>
        <v>0.08</v>
      </c>
      <c r="P70" s="225">
        <v>0</v>
      </c>
      <c r="Q70" s="225">
        <f>ROUND(E70*P70,2)</f>
        <v>0</v>
      </c>
      <c r="R70" s="225"/>
      <c r="S70" s="225" t="s">
        <v>180</v>
      </c>
      <c r="T70" s="225" t="s">
        <v>156</v>
      </c>
      <c r="U70" s="225">
        <v>0.36199999999999999</v>
      </c>
      <c r="V70" s="225">
        <f>ROUND(E70*U70,2)</f>
        <v>7.88</v>
      </c>
      <c r="W70" s="225"/>
      <c r="X70" s="225" t="s">
        <v>181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182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228</v>
      </c>
      <c r="D71" s="257"/>
      <c r="E71" s="258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184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229</v>
      </c>
      <c r="D72" s="257"/>
      <c r="E72" s="258">
        <v>6.76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184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265</v>
      </c>
      <c r="D73" s="257"/>
      <c r="E73" s="258">
        <v>4.68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184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231</v>
      </c>
      <c r="D74" s="257"/>
      <c r="E74" s="258">
        <v>-1.2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184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61" t="s">
        <v>266</v>
      </c>
      <c r="D75" s="257"/>
      <c r="E75" s="258">
        <v>12.74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184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61" t="s">
        <v>231</v>
      </c>
      <c r="D76" s="257"/>
      <c r="E76" s="258">
        <v>-1.2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184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34">
        <v>21</v>
      </c>
      <c r="B77" s="235" t="s">
        <v>267</v>
      </c>
      <c r="C77" s="249" t="s">
        <v>268</v>
      </c>
      <c r="D77" s="236" t="s">
        <v>192</v>
      </c>
      <c r="E77" s="237">
        <v>13.18</v>
      </c>
      <c r="F77" s="238"/>
      <c r="G77" s="239">
        <f>ROUND(E77*F77,2)</f>
        <v>0</v>
      </c>
      <c r="H77" s="226">
        <v>44.68</v>
      </c>
      <c r="I77" s="225">
        <f>ROUND(E77*H77,2)</f>
        <v>588.88</v>
      </c>
      <c r="J77" s="226">
        <v>47.52</v>
      </c>
      <c r="K77" s="225">
        <f>ROUND(E77*J77,2)</f>
        <v>626.30999999999995</v>
      </c>
      <c r="L77" s="225">
        <v>15</v>
      </c>
      <c r="M77" s="225">
        <f>G77*(1+L77/100)</f>
        <v>0</v>
      </c>
      <c r="N77" s="225">
        <v>2.5999999999999998E-4</v>
      </c>
      <c r="O77" s="225">
        <f>ROUND(E77*N77,2)</f>
        <v>0</v>
      </c>
      <c r="P77" s="225">
        <v>0</v>
      </c>
      <c r="Q77" s="225">
        <f>ROUND(E77*P77,2)</f>
        <v>0</v>
      </c>
      <c r="R77" s="225"/>
      <c r="S77" s="225" t="s">
        <v>180</v>
      </c>
      <c r="T77" s="225" t="s">
        <v>156</v>
      </c>
      <c r="U77" s="225">
        <v>0.09</v>
      </c>
      <c r="V77" s="225">
        <f>ROUND(E77*U77,2)</f>
        <v>1.19</v>
      </c>
      <c r="W77" s="225"/>
      <c r="X77" s="225" t="s">
        <v>181</v>
      </c>
      <c r="Y77" s="206"/>
      <c r="Z77" s="206"/>
      <c r="AA77" s="206"/>
      <c r="AB77" s="206"/>
      <c r="AC77" s="206"/>
      <c r="AD77" s="206"/>
      <c r="AE77" s="206"/>
      <c r="AF77" s="206"/>
      <c r="AG77" s="206" t="s">
        <v>182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61" t="s">
        <v>228</v>
      </c>
      <c r="D78" s="257"/>
      <c r="E78" s="258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184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61" t="s">
        <v>229</v>
      </c>
      <c r="D79" s="257"/>
      <c r="E79" s="258">
        <v>6.76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06"/>
      <c r="Z79" s="206"/>
      <c r="AA79" s="206"/>
      <c r="AB79" s="206"/>
      <c r="AC79" s="206"/>
      <c r="AD79" s="206"/>
      <c r="AE79" s="206"/>
      <c r="AF79" s="206"/>
      <c r="AG79" s="206" t="s">
        <v>184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61" t="s">
        <v>230</v>
      </c>
      <c r="D80" s="257"/>
      <c r="E80" s="258">
        <v>4.68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184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231</v>
      </c>
      <c r="D81" s="257"/>
      <c r="E81" s="258">
        <v>-1.2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184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232</v>
      </c>
      <c r="D82" s="257"/>
      <c r="E82" s="258">
        <v>2.94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184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ht="20.399999999999999" outlineLevel="1" x14ac:dyDescent="0.25">
      <c r="A83" s="240">
        <v>22</v>
      </c>
      <c r="B83" s="241" t="s">
        <v>269</v>
      </c>
      <c r="C83" s="248" t="s">
        <v>270</v>
      </c>
      <c r="D83" s="242" t="s">
        <v>197</v>
      </c>
      <c r="E83" s="243">
        <v>30</v>
      </c>
      <c r="F83" s="244"/>
      <c r="G83" s="245">
        <f>ROUND(E83*F83,2)</f>
        <v>0</v>
      </c>
      <c r="H83" s="226">
        <v>0</v>
      </c>
      <c r="I83" s="225">
        <f>ROUND(E83*H83,2)</f>
        <v>0</v>
      </c>
      <c r="J83" s="226">
        <v>72</v>
      </c>
      <c r="K83" s="225">
        <f>ROUND(E83*J83,2)</f>
        <v>2160</v>
      </c>
      <c r="L83" s="225">
        <v>15</v>
      </c>
      <c r="M83" s="225">
        <f>G83*(1+L83/100)</f>
        <v>0</v>
      </c>
      <c r="N83" s="225">
        <v>0</v>
      </c>
      <c r="O83" s="225">
        <f>ROUND(E83*N83,2)</f>
        <v>0</v>
      </c>
      <c r="P83" s="225">
        <v>0</v>
      </c>
      <c r="Q83" s="225">
        <f>ROUND(E83*P83,2)</f>
        <v>0</v>
      </c>
      <c r="R83" s="225"/>
      <c r="S83" s="225" t="s">
        <v>155</v>
      </c>
      <c r="T83" s="225" t="s">
        <v>156</v>
      </c>
      <c r="U83" s="225">
        <v>9.4E-2</v>
      </c>
      <c r="V83" s="225">
        <f>ROUND(E83*U83,2)</f>
        <v>2.82</v>
      </c>
      <c r="W83" s="225"/>
      <c r="X83" s="225" t="s">
        <v>181</v>
      </c>
      <c r="Y83" s="206"/>
      <c r="Z83" s="206"/>
      <c r="AA83" s="206"/>
      <c r="AB83" s="206"/>
      <c r="AC83" s="206"/>
      <c r="AD83" s="206"/>
      <c r="AE83" s="206"/>
      <c r="AF83" s="206"/>
      <c r="AG83" s="206" t="s">
        <v>182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x14ac:dyDescent="0.25">
      <c r="A84" s="228" t="s">
        <v>150</v>
      </c>
      <c r="B84" s="229" t="s">
        <v>74</v>
      </c>
      <c r="C84" s="247" t="s">
        <v>75</v>
      </c>
      <c r="D84" s="230"/>
      <c r="E84" s="231"/>
      <c r="F84" s="232"/>
      <c r="G84" s="233">
        <f>SUMIF(AG85:AG93,"&lt;&gt;NOR",G85:G93)</f>
        <v>0</v>
      </c>
      <c r="H84" s="227"/>
      <c r="I84" s="227">
        <f>SUM(I85:I93)</f>
        <v>1361.57</v>
      </c>
      <c r="J84" s="227"/>
      <c r="K84" s="227">
        <f>SUM(K85:K93)</f>
        <v>896.50999999999988</v>
      </c>
      <c r="L84" s="227"/>
      <c r="M84" s="227">
        <f>SUM(M85:M93)</f>
        <v>0</v>
      </c>
      <c r="N84" s="227"/>
      <c r="O84" s="227">
        <f>SUM(O85:O93)</f>
        <v>0.06</v>
      </c>
      <c r="P84" s="227"/>
      <c r="Q84" s="227">
        <f>SUM(Q85:Q93)</f>
        <v>0</v>
      </c>
      <c r="R84" s="227"/>
      <c r="S84" s="227"/>
      <c r="T84" s="227"/>
      <c r="U84" s="227"/>
      <c r="V84" s="227">
        <f>SUM(V85:V93)</f>
        <v>1.6900000000000002</v>
      </c>
      <c r="W84" s="227"/>
      <c r="X84" s="227"/>
      <c r="AG84" t="s">
        <v>151</v>
      </c>
    </row>
    <row r="85" spans="1:60" outlineLevel="1" x14ac:dyDescent="0.25">
      <c r="A85" s="234">
        <v>23</v>
      </c>
      <c r="B85" s="235" t="s">
        <v>267</v>
      </c>
      <c r="C85" s="249" t="s">
        <v>268</v>
      </c>
      <c r="D85" s="236" t="s">
        <v>192</v>
      </c>
      <c r="E85" s="237">
        <v>3.52</v>
      </c>
      <c r="F85" s="238"/>
      <c r="G85" s="239">
        <f>ROUND(E85*F85,2)</f>
        <v>0</v>
      </c>
      <c r="H85" s="226">
        <v>44.68</v>
      </c>
      <c r="I85" s="225">
        <f>ROUND(E85*H85,2)</f>
        <v>157.27000000000001</v>
      </c>
      <c r="J85" s="226">
        <v>47.52</v>
      </c>
      <c r="K85" s="225">
        <f>ROUND(E85*J85,2)</f>
        <v>167.27</v>
      </c>
      <c r="L85" s="225">
        <v>15</v>
      </c>
      <c r="M85" s="225">
        <f>G85*(1+L85/100)</f>
        <v>0</v>
      </c>
      <c r="N85" s="225">
        <v>2.5999999999999998E-4</v>
      </c>
      <c r="O85" s="225">
        <f>ROUND(E85*N85,2)</f>
        <v>0</v>
      </c>
      <c r="P85" s="225">
        <v>0</v>
      </c>
      <c r="Q85" s="225">
        <f>ROUND(E85*P85,2)</f>
        <v>0</v>
      </c>
      <c r="R85" s="225"/>
      <c r="S85" s="225" t="s">
        <v>180</v>
      </c>
      <c r="T85" s="225" t="s">
        <v>156</v>
      </c>
      <c r="U85" s="225">
        <v>0.09</v>
      </c>
      <c r="V85" s="225">
        <f>ROUND(E85*U85,2)</f>
        <v>0.32</v>
      </c>
      <c r="W85" s="225"/>
      <c r="X85" s="225" t="s">
        <v>181</v>
      </c>
      <c r="Y85" s="206"/>
      <c r="Z85" s="206"/>
      <c r="AA85" s="206"/>
      <c r="AB85" s="206"/>
      <c r="AC85" s="206"/>
      <c r="AD85" s="206"/>
      <c r="AE85" s="206"/>
      <c r="AF85" s="206"/>
      <c r="AG85" s="206" t="s">
        <v>182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61" t="s">
        <v>205</v>
      </c>
      <c r="D86" s="257"/>
      <c r="E86" s="258">
        <v>2.72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184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271</v>
      </c>
      <c r="D87" s="257"/>
      <c r="E87" s="258">
        <v>0.8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184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34">
        <v>24</v>
      </c>
      <c r="B88" s="235" t="s">
        <v>272</v>
      </c>
      <c r="C88" s="249" t="s">
        <v>273</v>
      </c>
      <c r="D88" s="236" t="s">
        <v>192</v>
      </c>
      <c r="E88" s="237">
        <v>3.52</v>
      </c>
      <c r="F88" s="238"/>
      <c r="G88" s="239">
        <f>ROUND(E88*F88,2)</f>
        <v>0</v>
      </c>
      <c r="H88" s="226">
        <v>342.13</v>
      </c>
      <c r="I88" s="225">
        <f>ROUND(E88*H88,2)</f>
        <v>1204.3</v>
      </c>
      <c r="J88" s="226">
        <v>199.27</v>
      </c>
      <c r="K88" s="225">
        <f>ROUND(E88*J88,2)</f>
        <v>701.43</v>
      </c>
      <c r="L88" s="225">
        <v>15</v>
      </c>
      <c r="M88" s="225">
        <f>G88*(1+L88/100)</f>
        <v>0</v>
      </c>
      <c r="N88" s="225">
        <v>1.806E-2</v>
      </c>
      <c r="O88" s="225">
        <f>ROUND(E88*N88,2)</f>
        <v>0.06</v>
      </c>
      <c r="P88" s="225">
        <v>0</v>
      </c>
      <c r="Q88" s="225">
        <f>ROUND(E88*P88,2)</f>
        <v>0</v>
      </c>
      <c r="R88" s="225"/>
      <c r="S88" s="225" t="s">
        <v>180</v>
      </c>
      <c r="T88" s="225" t="s">
        <v>156</v>
      </c>
      <c r="U88" s="225">
        <v>0.372</v>
      </c>
      <c r="V88" s="225">
        <f>ROUND(E88*U88,2)</f>
        <v>1.31</v>
      </c>
      <c r="W88" s="225"/>
      <c r="X88" s="225" t="s">
        <v>181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182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61" t="s">
        <v>205</v>
      </c>
      <c r="D89" s="257"/>
      <c r="E89" s="258">
        <v>2.72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06"/>
      <c r="Z89" s="206"/>
      <c r="AA89" s="206"/>
      <c r="AB89" s="206"/>
      <c r="AC89" s="206"/>
      <c r="AD89" s="206"/>
      <c r="AE89" s="206"/>
      <c r="AF89" s="206"/>
      <c r="AG89" s="206" t="s">
        <v>184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61" t="s">
        <v>271</v>
      </c>
      <c r="D90" s="257"/>
      <c r="E90" s="258">
        <v>0.8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06"/>
      <c r="Z90" s="206"/>
      <c r="AA90" s="206"/>
      <c r="AB90" s="206"/>
      <c r="AC90" s="206"/>
      <c r="AD90" s="206"/>
      <c r="AE90" s="206"/>
      <c r="AF90" s="206"/>
      <c r="AG90" s="206" t="s">
        <v>184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34">
        <v>25</v>
      </c>
      <c r="B91" s="235" t="s">
        <v>274</v>
      </c>
      <c r="C91" s="249" t="s">
        <v>275</v>
      </c>
      <c r="D91" s="236" t="s">
        <v>192</v>
      </c>
      <c r="E91" s="237">
        <v>3.52</v>
      </c>
      <c r="F91" s="238"/>
      <c r="G91" s="239">
        <f>ROUND(E91*F91,2)</f>
        <v>0</v>
      </c>
      <c r="H91" s="226">
        <v>0</v>
      </c>
      <c r="I91" s="225">
        <f>ROUND(E91*H91,2)</f>
        <v>0</v>
      </c>
      <c r="J91" s="226">
        <v>7.9</v>
      </c>
      <c r="K91" s="225">
        <f>ROUND(E91*J91,2)</f>
        <v>27.81</v>
      </c>
      <c r="L91" s="225">
        <v>15</v>
      </c>
      <c r="M91" s="225">
        <f>G91*(1+L91/100)</f>
        <v>0</v>
      </c>
      <c r="N91" s="225">
        <v>0</v>
      </c>
      <c r="O91" s="225">
        <f>ROUND(E91*N91,2)</f>
        <v>0</v>
      </c>
      <c r="P91" s="225">
        <v>0</v>
      </c>
      <c r="Q91" s="225">
        <f>ROUND(E91*P91,2)</f>
        <v>0</v>
      </c>
      <c r="R91" s="225"/>
      <c r="S91" s="225" t="s">
        <v>155</v>
      </c>
      <c r="T91" s="225" t="s">
        <v>156</v>
      </c>
      <c r="U91" s="225">
        <v>1.6E-2</v>
      </c>
      <c r="V91" s="225">
        <f>ROUND(E91*U91,2)</f>
        <v>0.06</v>
      </c>
      <c r="W91" s="225"/>
      <c r="X91" s="225" t="s">
        <v>181</v>
      </c>
      <c r="Y91" s="206"/>
      <c r="Z91" s="206"/>
      <c r="AA91" s="206"/>
      <c r="AB91" s="206"/>
      <c r="AC91" s="206"/>
      <c r="AD91" s="206"/>
      <c r="AE91" s="206"/>
      <c r="AF91" s="206"/>
      <c r="AG91" s="206" t="s">
        <v>182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61" t="s">
        <v>205</v>
      </c>
      <c r="D92" s="257"/>
      <c r="E92" s="258">
        <v>2.72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184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61" t="s">
        <v>271</v>
      </c>
      <c r="D93" s="257"/>
      <c r="E93" s="258">
        <v>0.8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184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x14ac:dyDescent="0.25">
      <c r="A94" s="228" t="s">
        <v>150</v>
      </c>
      <c r="B94" s="229" t="s">
        <v>76</v>
      </c>
      <c r="C94" s="247" t="s">
        <v>77</v>
      </c>
      <c r="D94" s="230"/>
      <c r="E94" s="231"/>
      <c r="F94" s="232"/>
      <c r="G94" s="233">
        <f>SUMIF(AG95:AG95,"&lt;&gt;NOR",G95:G95)</f>
        <v>0</v>
      </c>
      <c r="H94" s="227"/>
      <c r="I94" s="227">
        <f>SUM(I95:I95)</f>
        <v>2293.7399999999998</v>
      </c>
      <c r="J94" s="227"/>
      <c r="K94" s="227">
        <f>SUM(K95:K95)</f>
        <v>1816.26</v>
      </c>
      <c r="L94" s="227"/>
      <c r="M94" s="227">
        <f>SUM(M95:M95)</f>
        <v>0</v>
      </c>
      <c r="N94" s="227"/>
      <c r="O94" s="227">
        <f>SUM(O95:O95)</f>
        <v>0.06</v>
      </c>
      <c r="P94" s="227"/>
      <c r="Q94" s="227">
        <f>SUM(Q95:Q95)</f>
        <v>0</v>
      </c>
      <c r="R94" s="227"/>
      <c r="S94" s="227"/>
      <c r="T94" s="227"/>
      <c r="U94" s="227"/>
      <c r="V94" s="227">
        <f>SUM(V95:V95)</f>
        <v>3.72</v>
      </c>
      <c r="W94" s="227"/>
      <c r="X94" s="227"/>
      <c r="AG94" t="s">
        <v>151</v>
      </c>
    </row>
    <row r="95" spans="1:60" ht="20.399999999999999" outlineLevel="1" x14ac:dyDescent="0.25">
      <c r="A95" s="240">
        <v>26</v>
      </c>
      <c r="B95" s="241" t="s">
        <v>276</v>
      </c>
      <c r="C95" s="248" t="s">
        <v>277</v>
      </c>
      <c r="D95" s="242" t="s">
        <v>187</v>
      </c>
      <c r="E95" s="243">
        <v>2</v>
      </c>
      <c r="F95" s="244"/>
      <c r="G95" s="245">
        <f>ROUND(E95*F95,2)</f>
        <v>0</v>
      </c>
      <c r="H95" s="226">
        <v>1146.8699999999999</v>
      </c>
      <c r="I95" s="225">
        <f>ROUND(E95*H95,2)</f>
        <v>2293.7399999999998</v>
      </c>
      <c r="J95" s="226">
        <v>908.13</v>
      </c>
      <c r="K95" s="225">
        <f>ROUND(E95*J95,2)</f>
        <v>1816.26</v>
      </c>
      <c r="L95" s="225">
        <v>15</v>
      </c>
      <c r="M95" s="225">
        <f>G95*(1+L95/100)</f>
        <v>0</v>
      </c>
      <c r="N95" s="225">
        <v>2.9170000000000001E-2</v>
      </c>
      <c r="O95" s="225">
        <f>ROUND(E95*N95,2)</f>
        <v>0.06</v>
      </c>
      <c r="P95" s="225">
        <v>0</v>
      </c>
      <c r="Q95" s="225">
        <f>ROUND(E95*P95,2)</f>
        <v>0</v>
      </c>
      <c r="R95" s="225"/>
      <c r="S95" s="225" t="s">
        <v>180</v>
      </c>
      <c r="T95" s="225" t="s">
        <v>156</v>
      </c>
      <c r="U95" s="225">
        <v>1.86</v>
      </c>
      <c r="V95" s="225">
        <f>ROUND(E95*U95,2)</f>
        <v>3.72</v>
      </c>
      <c r="W95" s="225"/>
      <c r="X95" s="225" t="s">
        <v>181</v>
      </c>
      <c r="Y95" s="206"/>
      <c r="Z95" s="206"/>
      <c r="AA95" s="206"/>
      <c r="AB95" s="206"/>
      <c r="AC95" s="206"/>
      <c r="AD95" s="206"/>
      <c r="AE95" s="206"/>
      <c r="AF95" s="206"/>
      <c r="AG95" s="206" t="s">
        <v>182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ht="26.4" x14ac:dyDescent="0.25">
      <c r="A96" s="228" t="s">
        <v>150</v>
      </c>
      <c r="B96" s="229" t="s">
        <v>78</v>
      </c>
      <c r="C96" s="247" t="s">
        <v>79</v>
      </c>
      <c r="D96" s="230"/>
      <c r="E96" s="231"/>
      <c r="F96" s="232"/>
      <c r="G96" s="233">
        <f>SUMIF(AG97:AG106,"&lt;&gt;NOR",G97:G106)</f>
        <v>0</v>
      </c>
      <c r="H96" s="227"/>
      <c r="I96" s="227">
        <f>SUM(I97:I106)</f>
        <v>80.2</v>
      </c>
      <c r="J96" s="227"/>
      <c r="K96" s="227">
        <f>SUM(K97:K106)</f>
        <v>6549.46</v>
      </c>
      <c r="L96" s="227"/>
      <c r="M96" s="227">
        <f>SUM(M97:M106)</f>
        <v>0</v>
      </c>
      <c r="N96" s="227"/>
      <c r="O96" s="227">
        <f>SUM(O97:O106)</f>
        <v>0</v>
      </c>
      <c r="P96" s="227"/>
      <c r="Q96" s="227">
        <f>SUM(Q97:Q106)</f>
        <v>0</v>
      </c>
      <c r="R96" s="227"/>
      <c r="S96" s="227"/>
      <c r="T96" s="227"/>
      <c r="U96" s="227"/>
      <c r="V96" s="227">
        <f>SUM(V97:V106)</f>
        <v>14.91</v>
      </c>
      <c r="W96" s="227"/>
      <c r="X96" s="227"/>
      <c r="AG96" t="s">
        <v>151</v>
      </c>
    </row>
    <row r="97" spans="1:60" outlineLevel="1" x14ac:dyDescent="0.25">
      <c r="A97" s="234">
        <v>27</v>
      </c>
      <c r="B97" s="235" t="s">
        <v>278</v>
      </c>
      <c r="C97" s="249" t="s">
        <v>279</v>
      </c>
      <c r="D97" s="236" t="s">
        <v>192</v>
      </c>
      <c r="E97" s="237">
        <v>45.06</v>
      </c>
      <c r="F97" s="238"/>
      <c r="G97" s="239">
        <f>ROUND(E97*F97,2)</f>
        <v>0</v>
      </c>
      <c r="H97" s="226">
        <v>1.59</v>
      </c>
      <c r="I97" s="225">
        <f>ROUND(E97*H97,2)</f>
        <v>71.650000000000006</v>
      </c>
      <c r="J97" s="226">
        <v>135.31</v>
      </c>
      <c r="K97" s="225">
        <f>ROUND(E97*J97,2)</f>
        <v>6097.07</v>
      </c>
      <c r="L97" s="225">
        <v>15</v>
      </c>
      <c r="M97" s="225">
        <f>G97*(1+L97/100)</f>
        <v>0</v>
      </c>
      <c r="N97" s="225">
        <v>4.0000000000000003E-5</v>
      </c>
      <c r="O97" s="225">
        <f>ROUND(E97*N97,2)</f>
        <v>0</v>
      </c>
      <c r="P97" s="225">
        <v>0</v>
      </c>
      <c r="Q97" s="225">
        <f>ROUND(E97*P97,2)</f>
        <v>0</v>
      </c>
      <c r="R97" s="225"/>
      <c r="S97" s="225" t="s">
        <v>180</v>
      </c>
      <c r="T97" s="225" t="s">
        <v>156</v>
      </c>
      <c r="U97" s="225">
        <v>0.308</v>
      </c>
      <c r="V97" s="225">
        <f>ROUND(E97*U97,2)</f>
        <v>13.88</v>
      </c>
      <c r="W97" s="225"/>
      <c r="X97" s="225" t="s">
        <v>181</v>
      </c>
      <c r="Y97" s="206"/>
      <c r="Z97" s="206"/>
      <c r="AA97" s="206"/>
      <c r="AB97" s="206"/>
      <c r="AC97" s="206"/>
      <c r="AD97" s="206"/>
      <c r="AE97" s="206"/>
      <c r="AF97" s="206"/>
      <c r="AG97" s="206" t="s">
        <v>182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61" t="s">
        <v>204</v>
      </c>
      <c r="D98" s="257"/>
      <c r="E98" s="258">
        <v>6.04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184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61" t="s">
        <v>271</v>
      </c>
      <c r="D99" s="257"/>
      <c r="E99" s="258">
        <v>0.8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184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61" t="s">
        <v>205</v>
      </c>
      <c r="D100" s="257"/>
      <c r="E100" s="258">
        <v>2.72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184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61" t="s">
        <v>239</v>
      </c>
      <c r="D101" s="257"/>
      <c r="E101" s="258">
        <v>11.52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184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61" t="s">
        <v>240</v>
      </c>
      <c r="D102" s="257"/>
      <c r="E102" s="258">
        <v>18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184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280</v>
      </c>
      <c r="D103" s="257"/>
      <c r="E103" s="258">
        <v>5.98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184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34">
        <v>28</v>
      </c>
      <c r="B104" s="235" t="s">
        <v>281</v>
      </c>
      <c r="C104" s="249" t="s">
        <v>282</v>
      </c>
      <c r="D104" s="236" t="s">
        <v>192</v>
      </c>
      <c r="E104" s="237">
        <v>7.92</v>
      </c>
      <c r="F104" s="238"/>
      <c r="G104" s="239">
        <f>ROUND(E104*F104,2)</f>
        <v>0</v>
      </c>
      <c r="H104" s="226">
        <v>1.08</v>
      </c>
      <c r="I104" s="225">
        <f>ROUND(E104*H104,2)</f>
        <v>8.5500000000000007</v>
      </c>
      <c r="J104" s="226">
        <v>57.12</v>
      </c>
      <c r="K104" s="225">
        <f>ROUND(E104*J104,2)</f>
        <v>452.39</v>
      </c>
      <c r="L104" s="225">
        <v>15</v>
      </c>
      <c r="M104" s="225">
        <f>G104*(1+L104/100)</f>
        <v>0</v>
      </c>
      <c r="N104" s="225">
        <v>1.0000000000000001E-5</v>
      </c>
      <c r="O104" s="225">
        <f>ROUND(E104*N104,2)</f>
        <v>0</v>
      </c>
      <c r="P104" s="225">
        <v>0</v>
      </c>
      <c r="Q104" s="225">
        <f>ROUND(E104*P104,2)</f>
        <v>0</v>
      </c>
      <c r="R104" s="225"/>
      <c r="S104" s="225" t="s">
        <v>180</v>
      </c>
      <c r="T104" s="225" t="s">
        <v>156</v>
      </c>
      <c r="U104" s="225">
        <v>0.13</v>
      </c>
      <c r="V104" s="225">
        <f>ROUND(E104*U104,2)</f>
        <v>1.03</v>
      </c>
      <c r="W104" s="225"/>
      <c r="X104" s="225" t="s">
        <v>181</v>
      </c>
      <c r="Y104" s="206"/>
      <c r="Z104" s="206"/>
      <c r="AA104" s="206"/>
      <c r="AB104" s="206"/>
      <c r="AC104" s="206"/>
      <c r="AD104" s="206"/>
      <c r="AE104" s="206"/>
      <c r="AF104" s="206"/>
      <c r="AG104" s="206" t="s">
        <v>182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61" t="s">
        <v>235</v>
      </c>
      <c r="D105" s="257"/>
      <c r="E105" s="258">
        <v>3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184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23"/>
      <c r="B106" s="224"/>
      <c r="C106" s="261" t="s">
        <v>236</v>
      </c>
      <c r="D106" s="257"/>
      <c r="E106" s="258">
        <v>4.92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184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x14ac:dyDescent="0.25">
      <c r="A107" s="228" t="s">
        <v>150</v>
      </c>
      <c r="B107" s="229" t="s">
        <v>80</v>
      </c>
      <c r="C107" s="247" t="s">
        <v>81</v>
      </c>
      <c r="D107" s="230"/>
      <c r="E107" s="231"/>
      <c r="F107" s="232"/>
      <c r="G107" s="233">
        <f>SUMIF(AG108:AG131,"&lt;&gt;NOR",G108:G131)</f>
        <v>0</v>
      </c>
      <c r="H107" s="227"/>
      <c r="I107" s="227">
        <f>SUM(I108:I131)</f>
        <v>894.6099999999999</v>
      </c>
      <c r="J107" s="227"/>
      <c r="K107" s="227">
        <f>SUM(K108:K131)</f>
        <v>9866.7699999999986</v>
      </c>
      <c r="L107" s="227"/>
      <c r="M107" s="227">
        <f>SUM(M108:M131)</f>
        <v>0</v>
      </c>
      <c r="N107" s="227"/>
      <c r="O107" s="227">
        <f>SUM(O108:O131)</f>
        <v>0.01</v>
      </c>
      <c r="P107" s="227"/>
      <c r="Q107" s="227">
        <f>SUM(Q108:Q131)</f>
        <v>0.93</v>
      </c>
      <c r="R107" s="227"/>
      <c r="S107" s="227"/>
      <c r="T107" s="227"/>
      <c r="U107" s="227"/>
      <c r="V107" s="227">
        <f>SUM(V108:V131)</f>
        <v>21.98</v>
      </c>
      <c r="W107" s="227"/>
      <c r="X107" s="227"/>
      <c r="AG107" t="s">
        <v>151</v>
      </c>
    </row>
    <row r="108" spans="1:60" outlineLevel="1" x14ac:dyDescent="0.25">
      <c r="A108" s="240">
        <v>29</v>
      </c>
      <c r="B108" s="241" t="s">
        <v>283</v>
      </c>
      <c r="C108" s="248" t="s">
        <v>284</v>
      </c>
      <c r="D108" s="242" t="s">
        <v>187</v>
      </c>
      <c r="E108" s="243">
        <v>4</v>
      </c>
      <c r="F108" s="244"/>
      <c r="G108" s="245">
        <f>ROUND(E108*F108,2)</f>
        <v>0</v>
      </c>
      <c r="H108" s="226">
        <v>0</v>
      </c>
      <c r="I108" s="225">
        <f>ROUND(E108*H108,2)</f>
        <v>0</v>
      </c>
      <c r="J108" s="226">
        <v>19.5</v>
      </c>
      <c r="K108" s="225">
        <f>ROUND(E108*J108,2)</f>
        <v>78</v>
      </c>
      <c r="L108" s="225">
        <v>15</v>
      </c>
      <c r="M108" s="225">
        <f>G108*(1+L108/100)</f>
        <v>0</v>
      </c>
      <c r="N108" s="225">
        <v>0</v>
      </c>
      <c r="O108" s="225">
        <f>ROUND(E108*N108,2)</f>
        <v>0</v>
      </c>
      <c r="P108" s="225">
        <v>0</v>
      </c>
      <c r="Q108" s="225">
        <f>ROUND(E108*P108,2)</f>
        <v>0</v>
      </c>
      <c r="R108" s="225"/>
      <c r="S108" s="225" t="s">
        <v>180</v>
      </c>
      <c r="T108" s="225" t="s">
        <v>156</v>
      </c>
      <c r="U108" s="225">
        <v>0.05</v>
      </c>
      <c r="V108" s="225">
        <f>ROUND(E108*U108,2)</f>
        <v>0.2</v>
      </c>
      <c r="W108" s="225"/>
      <c r="X108" s="225" t="s">
        <v>181</v>
      </c>
      <c r="Y108" s="206"/>
      <c r="Z108" s="206"/>
      <c r="AA108" s="206"/>
      <c r="AB108" s="206"/>
      <c r="AC108" s="206"/>
      <c r="AD108" s="206"/>
      <c r="AE108" s="206"/>
      <c r="AF108" s="206"/>
      <c r="AG108" s="206" t="s">
        <v>182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40">
        <v>30</v>
      </c>
      <c r="B109" s="241" t="s">
        <v>285</v>
      </c>
      <c r="C109" s="248" t="s">
        <v>286</v>
      </c>
      <c r="D109" s="242" t="s">
        <v>197</v>
      </c>
      <c r="E109" s="243">
        <v>8</v>
      </c>
      <c r="F109" s="244"/>
      <c r="G109" s="245">
        <f>ROUND(E109*F109,2)</f>
        <v>0</v>
      </c>
      <c r="H109" s="226">
        <v>12.38</v>
      </c>
      <c r="I109" s="225">
        <f>ROUND(E109*H109,2)</f>
        <v>99.04</v>
      </c>
      <c r="J109" s="226">
        <v>112.82</v>
      </c>
      <c r="K109" s="225">
        <f>ROUND(E109*J109,2)</f>
        <v>902.56</v>
      </c>
      <c r="L109" s="225">
        <v>15</v>
      </c>
      <c r="M109" s="225">
        <f>G109*(1+L109/100)</f>
        <v>0</v>
      </c>
      <c r="N109" s="225">
        <v>4.8999999999999998E-4</v>
      </c>
      <c r="O109" s="225">
        <f>ROUND(E109*N109,2)</f>
        <v>0</v>
      </c>
      <c r="P109" s="225">
        <v>6.0000000000000001E-3</v>
      </c>
      <c r="Q109" s="225">
        <f>ROUND(E109*P109,2)</f>
        <v>0.05</v>
      </c>
      <c r="R109" s="225"/>
      <c r="S109" s="225" t="s">
        <v>180</v>
      </c>
      <c r="T109" s="225" t="s">
        <v>156</v>
      </c>
      <c r="U109" s="225">
        <v>0.27400000000000002</v>
      </c>
      <c r="V109" s="225">
        <f>ROUND(E109*U109,2)</f>
        <v>2.19</v>
      </c>
      <c r="W109" s="225"/>
      <c r="X109" s="225" t="s">
        <v>181</v>
      </c>
      <c r="Y109" s="206"/>
      <c r="Z109" s="206"/>
      <c r="AA109" s="206"/>
      <c r="AB109" s="206"/>
      <c r="AC109" s="206"/>
      <c r="AD109" s="206"/>
      <c r="AE109" s="206"/>
      <c r="AF109" s="206"/>
      <c r="AG109" s="206" t="s">
        <v>182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40">
        <v>31</v>
      </c>
      <c r="B110" s="241" t="s">
        <v>287</v>
      </c>
      <c r="C110" s="248" t="s">
        <v>288</v>
      </c>
      <c r="D110" s="242" t="s">
        <v>197</v>
      </c>
      <c r="E110" s="243">
        <v>2</v>
      </c>
      <c r="F110" s="244"/>
      <c r="G110" s="245">
        <f>ROUND(E110*F110,2)</f>
        <v>0</v>
      </c>
      <c r="H110" s="226">
        <v>12.31</v>
      </c>
      <c r="I110" s="225">
        <f>ROUND(E110*H110,2)</f>
        <v>24.62</v>
      </c>
      <c r="J110" s="226">
        <v>170.59</v>
      </c>
      <c r="K110" s="225">
        <f>ROUND(E110*J110,2)</f>
        <v>341.18</v>
      </c>
      <c r="L110" s="225">
        <v>15</v>
      </c>
      <c r="M110" s="225">
        <f>G110*(1+L110/100)</f>
        <v>0</v>
      </c>
      <c r="N110" s="225">
        <v>4.8999999999999998E-4</v>
      </c>
      <c r="O110" s="225">
        <f>ROUND(E110*N110,2)</f>
        <v>0</v>
      </c>
      <c r="P110" s="225">
        <v>2.7E-2</v>
      </c>
      <c r="Q110" s="225">
        <f>ROUND(E110*P110,2)</f>
        <v>0.05</v>
      </c>
      <c r="R110" s="225"/>
      <c r="S110" s="225" t="s">
        <v>180</v>
      </c>
      <c r="T110" s="225" t="s">
        <v>156</v>
      </c>
      <c r="U110" s="225">
        <v>0.42199999999999999</v>
      </c>
      <c r="V110" s="225">
        <f>ROUND(E110*U110,2)</f>
        <v>0.84</v>
      </c>
      <c r="W110" s="225"/>
      <c r="X110" s="225" t="s">
        <v>181</v>
      </c>
      <c r="Y110" s="206"/>
      <c r="Z110" s="206"/>
      <c r="AA110" s="206"/>
      <c r="AB110" s="206"/>
      <c r="AC110" s="206"/>
      <c r="AD110" s="206"/>
      <c r="AE110" s="206"/>
      <c r="AF110" s="206"/>
      <c r="AG110" s="206" t="s">
        <v>182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40">
        <v>32</v>
      </c>
      <c r="B111" s="241" t="s">
        <v>289</v>
      </c>
      <c r="C111" s="248" t="s">
        <v>290</v>
      </c>
      <c r="D111" s="242" t="s">
        <v>197</v>
      </c>
      <c r="E111" s="243">
        <v>45</v>
      </c>
      <c r="F111" s="244"/>
      <c r="G111" s="245">
        <f>ROUND(E111*F111,2)</f>
        <v>0</v>
      </c>
      <c r="H111" s="226">
        <v>14.04</v>
      </c>
      <c r="I111" s="225">
        <f>ROUND(E111*H111,2)</f>
        <v>631.79999999999995</v>
      </c>
      <c r="J111" s="226">
        <v>113.96</v>
      </c>
      <c r="K111" s="225">
        <f>ROUND(E111*J111,2)</f>
        <v>5128.2</v>
      </c>
      <c r="L111" s="225">
        <v>15</v>
      </c>
      <c r="M111" s="225">
        <f>G111*(1+L111/100)</f>
        <v>0</v>
      </c>
      <c r="N111" s="225">
        <v>0</v>
      </c>
      <c r="O111" s="225">
        <f>ROUND(E111*N111,2)</f>
        <v>0</v>
      </c>
      <c r="P111" s="225">
        <v>2.16E-3</v>
      </c>
      <c r="Q111" s="225">
        <f>ROUND(E111*P111,2)</f>
        <v>0.1</v>
      </c>
      <c r="R111" s="225"/>
      <c r="S111" s="225" t="s">
        <v>180</v>
      </c>
      <c r="T111" s="225" t="s">
        <v>156</v>
      </c>
      <c r="U111" s="225">
        <v>0.26500000000000001</v>
      </c>
      <c r="V111" s="225">
        <f>ROUND(E111*U111,2)</f>
        <v>11.93</v>
      </c>
      <c r="W111" s="225"/>
      <c r="X111" s="225" t="s">
        <v>181</v>
      </c>
      <c r="Y111" s="206"/>
      <c r="Z111" s="206"/>
      <c r="AA111" s="206"/>
      <c r="AB111" s="206"/>
      <c r="AC111" s="206"/>
      <c r="AD111" s="206"/>
      <c r="AE111" s="206"/>
      <c r="AF111" s="206"/>
      <c r="AG111" s="206" t="s">
        <v>182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40">
        <v>33</v>
      </c>
      <c r="B112" s="241" t="s">
        <v>291</v>
      </c>
      <c r="C112" s="248" t="s">
        <v>292</v>
      </c>
      <c r="D112" s="242" t="s">
        <v>197</v>
      </c>
      <c r="E112" s="243">
        <v>10</v>
      </c>
      <c r="F112" s="244"/>
      <c r="G112" s="245">
        <f>ROUND(E112*F112,2)</f>
        <v>0</v>
      </c>
      <c r="H112" s="226">
        <v>12.61</v>
      </c>
      <c r="I112" s="225">
        <f>ROUND(E112*H112,2)</f>
        <v>126.1</v>
      </c>
      <c r="J112" s="226">
        <v>48.99</v>
      </c>
      <c r="K112" s="225">
        <f>ROUND(E112*J112,2)</f>
        <v>489.9</v>
      </c>
      <c r="L112" s="225">
        <v>15</v>
      </c>
      <c r="M112" s="225">
        <f>G112*(1+L112/100)</f>
        <v>0</v>
      </c>
      <c r="N112" s="225">
        <v>4.8999999999999998E-4</v>
      </c>
      <c r="O112" s="225">
        <f>ROUND(E112*N112,2)</f>
        <v>0</v>
      </c>
      <c r="P112" s="225">
        <v>1E-3</v>
      </c>
      <c r="Q112" s="225">
        <f>ROUND(E112*P112,2)</f>
        <v>0.01</v>
      </c>
      <c r="R112" s="225"/>
      <c r="S112" s="225" t="s">
        <v>180</v>
      </c>
      <c r="T112" s="225" t="s">
        <v>156</v>
      </c>
      <c r="U112" s="225">
        <v>0.111</v>
      </c>
      <c r="V112" s="225">
        <f>ROUND(E112*U112,2)</f>
        <v>1.1100000000000001</v>
      </c>
      <c r="W112" s="225"/>
      <c r="X112" s="225" t="s">
        <v>181</v>
      </c>
      <c r="Y112" s="206"/>
      <c r="Z112" s="206"/>
      <c r="AA112" s="206"/>
      <c r="AB112" s="206"/>
      <c r="AC112" s="206"/>
      <c r="AD112" s="206"/>
      <c r="AE112" s="206"/>
      <c r="AF112" s="206"/>
      <c r="AG112" s="206" t="s">
        <v>182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34">
        <v>34</v>
      </c>
      <c r="B113" s="235" t="s">
        <v>293</v>
      </c>
      <c r="C113" s="249" t="s">
        <v>294</v>
      </c>
      <c r="D113" s="236" t="s">
        <v>192</v>
      </c>
      <c r="E113" s="237">
        <v>35.5</v>
      </c>
      <c r="F113" s="238"/>
      <c r="G113" s="239">
        <f>ROUND(E113*F113,2)</f>
        <v>0</v>
      </c>
      <c r="H113" s="226">
        <v>0</v>
      </c>
      <c r="I113" s="225">
        <f>ROUND(E113*H113,2)</f>
        <v>0</v>
      </c>
      <c r="J113" s="226">
        <v>11.6</v>
      </c>
      <c r="K113" s="225">
        <f>ROUND(E113*J113,2)</f>
        <v>411.8</v>
      </c>
      <c r="L113" s="225">
        <v>15</v>
      </c>
      <c r="M113" s="225">
        <f>G113*(1+L113/100)</f>
        <v>0</v>
      </c>
      <c r="N113" s="225">
        <v>0</v>
      </c>
      <c r="O113" s="225">
        <f>ROUND(E113*N113,2)</f>
        <v>0</v>
      </c>
      <c r="P113" s="225">
        <v>4.0000000000000001E-3</v>
      </c>
      <c r="Q113" s="225">
        <f>ROUND(E113*P113,2)</f>
        <v>0.14000000000000001</v>
      </c>
      <c r="R113" s="225"/>
      <c r="S113" s="225" t="s">
        <v>180</v>
      </c>
      <c r="T113" s="225" t="s">
        <v>156</v>
      </c>
      <c r="U113" s="225">
        <v>0.03</v>
      </c>
      <c r="V113" s="225">
        <f>ROUND(E113*U113,2)</f>
        <v>1.07</v>
      </c>
      <c r="W113" s="225"/>
      <c r="X113" s="225" t="s">
        <v>181</v>
      </c>
      <c r="Y113" s="206"/>
      <c r="Z113" s="206"/>
      <c r="AA113" s="206"/>
      <c r="AB113" s="206"/>
      <c r="AC113" s="206"/>
      <c r="AD113" s="206"/>
      <c r="AE113" s="206"/>
      <c r="AF113" s="206"/>
      <c r="AG113" s="206" t="s">
        <v>182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61" t="s">
        <v>239</v>
      </c>
      <c r="D114" s="257"/>
      <c r="E114" s="258">
        <v>11.52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184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61" t="s">
        <v>240</v>
      </c>
      <c r="D115" s="257"/>
      <c r="E115" s="258">
        <v>18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184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23"/>
      <c r="B116" s="224"/>
      <c r="C116" s="261" t="s">
        <v>241</v>
      </c>
      <c r="D116" s="257"/>
      <c r="E116" s="258">
        <v>5.98</v>
      </c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184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34">
        <v>35</v>
      </c>
      <c r="B117" s="235" t="s">
        <v>295</v>
      </c>
      <c r="C117" s="249" t="s">
        <v>296</v>
      </c>
      <c r="D117" s="236" t="s">
        <v>192</v>
      </c>
      <c r="E117" s="237">
        <v>111.48</v>
      </c>
      <c r="F117" s="238"/>
      <c r="G117" s="239">
        <f>ROUND(E117*F117,2)</f>
        <v>0</v>
      </c>
      <c r="H117" s="226">
        <v>0</v>
      </c>
      <c r="I117" s="225">
        <f>ROUND(E117*H117,2)</f>
        <v>0</v>
      </c>
      <c r="J117" s="226">
        <v>11.6</v>
      </c>
      <c r="K117" s="225">
        <f>ROUND(E117*J117,2)</f>
        <v>1293.17</v>
      </c>
      <c r="L117" s="225">
        <v>15</v>
      </c>
      <c r="M117" s="225">
        <f>G117*(1+L117/100)</f>
        <v>0</v>
      </c>
      <c r="N117" s="225">
        <v>0</v>
      </c>
      <c r="O117" s="225">
        <f>ROUND(E117*N117,2)</f>
        <v>0</v>
      </c>
      <c r="P117" s="225">
        <v>4.0000000000000001E-3</v>
      </c>
      <c r="Q117" s="225">
        <f>ROUND(E117*P117,2)</f>
        <v>0.45</v>
      </c>
      <c r="R117" s="225"/>
      <c r="S117" s="225" t="s">
        <v>180</v>
      </c>
      <c r="T117" s="225" t="s">
        <v>156</v>
      </c>
      <c r="U117" s="225">
        <v>0.03</v>
      </c>
      <c r="V117" s="225">
        <f>ROUND(E117*U117,2)</f>
        <v>3.34</v>
      </c>
      <c r="W117" s="225"/>
      <c r="X117" s="225" t="s">
        <v>181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182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23"/>
      <c r="B118" s="224"/>
      <c r="C118" s="261" t="s">
        <v>249</v>
      </c>
      <c r="D118" s="257"/>
      <c r="E118" s="258">
        <v>32.24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06"/>
      <c r="Z118" s="206"/>
      <c r="AA118" s="206"/>
      <c r="AB118" s="206"/>
      <c r="AC118" s="206"/>
      <c r="AD118" s="206"/>
      <c r="AE118" s="206"/>
      <c r="AF118" s="206"/>
      <c r="AG118" s="206" t="s">
        <v>184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61" t="s">
        <v>250</v>
      </c>
      <c r="D119" s="257"/>
      <c r="E119" s="258">
        <v>-4.8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184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23"/>
      <c r="B120" s="224"/>
      <c r="C120" s="261" t="s">
        <v>251</v>
      </c>
      <c r="D120" s="257"/>
      <c r="E120" s="258">
        <v>37.44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184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61" t="s">
        <v>252</v>
      </c>
      <c r="D121" s="257"/>
      <c r="E121" s="258">
        <v>-1.6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184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23"/>
      <c r="B122" s="224"/>
      <c r="C122" s="261" t="s">
        <v>253</v>
      </c>
      <c r="D122" s="257"/>
      <c r="E122" s="258">
        <v>-3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06"/>
      <c r="Z122" s="206"/>
      <c r="AA122" s="206"/>
      <c r="AB122" s="206"/>
      <c r="AC122" s="206"/>
      <c r="AD122" s="206"/>
      <c r="AE122" s="206"/>
      <c r="AF122" s="206"/>
      <c r="AG122" s="206" t="s">
        <v>184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61" t="s">
        <v>254</v>
      </c>
      <c r="D123" s="257"/>
      <c r="E123" s="258">
        <v>46.8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184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61" t="s">
        <v>255</v>
      </c>
      <c r="D124" s="257"/>
      <c r="E124" s="258">
        <v>-3.9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184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61" t="s">
        <v>252</v>
      </c>
      <c r="D125" s="257"/>
      <c r="E125" s="258">
        <v>-1.6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184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61" t="s">
        <v>256</v>
      </c>
      <c r="D126" s="257"/>
      <c r="E126" s="258">
        <v>-4.92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184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61" t="s">
        <v>257</v>
      </c>
      <c r="D127" s="257"/>
      <c r="E127" s="258">
        <v>18.72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184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61" t="s">
        <v>255</v>
      </c>
      <c r="D128" s="257"/>
      <c r="E128" s="258">
        <v>-3.9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184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ht="20.399999999999999" outlineLevel="1" x14ac:dyDescent="0.25">
      <c r="A129" s="240">
        <v>36</v>
      </c>
      <c r="B129" s="241" t="s">
        <v>297</v>
      </c>
      <c r="C129" s="248" t="s">
        <v>298</v>
      </c>
      <c r="D129" s="242" t="s">
        <v>187</v>
      </c>
      <c r="E129" s="243">
        <v>3</v>
      </c>
      <c r="F129" s="244"/>
      <c r="G129" s="245">
        <f>ROUND(E129*F129,2)</f>
        <v>0</v>
      </c>
      <c r="H129" s="226">
        <v>4.3499999999999996</v>
      </c>
      <c r="I129" s="225">
        <f>ROUND(E129*H129,2)</f>
        <v>13.05</v>
      </c>
      <c r="J129" s="226">
        <v>215.05</v>
      </c>
      <c r="K129" s="225">
        <f>ROUND(E129*J129,2)</f>
        <v>645.15</v>
      </c>
      <c r="L129" s="225">
        <v>15</v>
      </c>
      <c r="M129" s="225">
        <f>G129*(1+L129/100)</f>
        <v>0</v>
      </c>
      <c r="N129" s="225">
        <v>3.6700000000000001E-3</v>
      </c>
      <c r="O129" s="225">
        <f>ROUND(E129*N129,2)</f>
        <v>0.01</v>
      </c>
      <c r="P129" s="225">
        <v>0</v>
      </c>
      <c r="Q129" s="225">
        <f>ROUND(E129*P129,2)</f>
        <v>0</v>
      </c>
      <c r="R129" s="225"/>
      <c r="S129" s="225" t="s">
        <v>180</v>
      </c>
      <c r="T129" s="225" t="s">
        <v>156</v>
      </c>
      <c r="U129" s="225">
        <v>0.433</v>
      </c>
      <c r="V129" s="225">
        <f>ROUND(E129*U129,2)</f>
        <v>1.3</v>
      </c>
      <c r="W129" s="225"/>
      <c r="X129" s="225" t="s">
        <v>181</v>
      </c>
      <c r="Y129" s="206"/>
      <c r="Z129" s="206"/>
      <c r="AA129" s="206"/>
      <c r="AB129" s="206"/>
      <c r="AC129" s="206"/>
      <c r="AD129" s="206"/>
      <c r="AE129" s="206"/>
      <c r="AF129" s="206"/>
      <c r="AG129" s="206" t="s">
        <v>182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ht="20.399999999999999" outlineLevel="1" x14ac:dyDescent="0.25">
      <c r="A130" s="234">
        <v>37</v>
      </c>
      <c r="B130" s="235" t="s">
        <v>299</v>
      </c>
      <c r="C130" s="249" t="s">
        <v>300</v>
      </c>
      <c r="D130" s="236" t="s">
        <v>192</v>
      </c>
      <c r="E130" s="237">
        <v>2.21</v>
      </c>
      <c r="F130" s="238"/>
      <c r="G130" s="239">
        <f>ROUND(E130*F130,2)</f>
        <v>0</v>
      </c>
      <c r="H130" s="226">
        <v>0</v>
      </c>
      <c r="I130" s="225">
        <f>ROUND(E130*H130,2)</f>
        <v>0</v>
      </c>
      <c r="J130" s="226">
        <v>261</v>
      </c>
      <c r="K130" s="225">
        <f>ROUND(E130*J130,2)</f>
        <v>576.80999999999995</v>
      </c>
      <c r="L130" s="225">
        <v>15</v>
      </c>
      <c r="M130" s="225">
        <f>G130*(1+L130/100)</f>
        <v>0</v>
      </c>
      <c r="N130" s="225">
        <v>0</v>
      </c>
      <c r="O130" s="225">
        <f>ROUND(E130*N130,2)</f>
        <v>0</v>
      </c>
      <c r="P130" s="225">
        <v>6.0999999999999999E-2</v>
      </c>
      <c r="Q130" s="225">
        <f>ROUND(E130*P130,2)</f>
        <v>0.13</v>
      </c>
      <c r="R130" s="225"/>
      <c r="S130" s="225" t="s">
        <v>180</v>
      </c>
      <c r="T130" s="225" t="s">
        <v>156</v>
      </c>
      <c r="U130" s="225">
        <v>0</v>
      </c>
      <c r="V130" s="225">
        <f>ROUND(E130*U130,2)</f>
        <v>0</v>
      </c>
      <c r="W130" s="225"/>
      <c r="X130" s="225" t="s">
        <v>219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220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61" t="s">
        <v>301</v>
      </c>
      <c r="D131" s="257"/>
      <c r="E131" s="258">
        <v>2.21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184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x14ac:dyDescent="0.25">
      <c r="A132" s="228" t="s">
        <v>150</v>
      </c>
      <c r="B132" s="229" t="s">
        <v>82</v>
      </c>
      <c r="C132" s="247" t="s">
        <v>83</v>
      </c>
      <c r="D132" s="230"/>
      <c r="E132" s="231"/>
      <c r="F132" s="232"/>
      <c r="G132" s="233">
        <f>SUMIF(AG133:AG133,"&lt;&gt;NOR",G133:G133)</f>
        <v>0</v>
      </c>
      <c r="H132" s="227"/>
      <c r="I132" s="227">
        <f>SUM(I133:I133)</f>
        <v>0</v>
      </c>
      <c r="J132" s="227"/>
      <c r="K132" s="227">
        <f>SUM(K133:K133)</f>
        <v>2540.3000000000002</v>
      </c>
      <c r="L132" s="227"/>
      <c r="M132" s="227">
        <f>SUM(M133:M133)</f>
        <v>0</v>
      </c>
      <c r="N132" s="227"/>
      <c r="O132" s="227">
        <f>SUM(O133:O133)</f>
        <v>0</v>
      </c>
      <c r="P132" s="227"/>
      <c r="Q132" s="227">
        <f>SUM(Q133:Q133)</f>
        <v>0</v>
      </c>
      <c r="R132" s="227"/>
      <c r="S132" s="227"/>
      <c r="T132" s="227"/>
      <c r="U132" s="227"/>
      <c r="V132" s="227">
        <f>SUM(V133:V133)</f>
        <v>6.06</v>
      </c>
      <c r="W132" s="227"/>
      <c r="X132" s="227"/>
      <c r="AG132" t="s">
        <v>151</v>
      </c>
    </row>
    <row r="133" spans="1:60" outlineLevel="1" x14ac:dyDescent="0.25">
      <c r="A133" s="240">
        <v>38</v>
      </c>
      <c r="B133" s="241" t="s">
        <v>302</v>
      </c>
      <c r="C133" s="248" t="s">
        <v>303</v>
      </c>
      <c r="D133" s="242" t="s">
        <v>179</v>
      </c>
      <c r="E133" s="243">
        <v>3.2034099999999999</v>
      </c>
      <c r="F133" s="244"/>
      <c r="G133" s="245">
        <f>ROUND(E133*F133,2)</f>
        <v>0</v>
      </c>
      <c r="H133" s="226">
        <v>0</v>
      </c>
      <c r="I133" s="225">
        <f>ROUND(E133*H133,2)</f>
        <v>0</v>
      </c>
      <c r="J133" s="226">
        <v>793</v>
      </c>
      <c r="K133" s="225">
        <f>ROUND(E133*J133,2)</f>
        <v>2540.3000000000002</v>
      </c>
      <c r="L133" s="225">
        <v>15</v>
      </c>
      <c r="M133" s="225">
        <f>G133*(1+L133/100)</f>
        <v>0</v>
      </c>
      <c r="N133" s="225">
        <v>0</v>
      </c>
      <c r="O133" s="225">
        <f>ROUND(E133*N133,2)</f>
        <v>0</v>
      </c>
      <c r="P133" s="225">
        <v>0</v>
      </c>
      <c r="Q133" s="225">
        <f>ROUND(E133*P133,2)</f>
        <v>0</v>
      </c>
      <c r="R133" s="225"/>
      <c r="S133" s="225" t="s">
        <v>180</v>
      </c>
      <c r="T133" s="225" t="s">
        <v>156</v>
      </c>
      <c r="U133" s="225">
        <v>1.8919999999999999</v>
      </c>
      <c r="V133" s="225">
        <f>ROUND(E133*U133,2)</f>
        <v>6.06</v>
      </c>
      <c r="W133" s="225"/>
      <c r="X133" s="225" t="s">
        <v>304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305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x14ac:dyDescent="0.25">
      <c r="A134" s="228" t="s">
        <v>150</v>
      </c>
      <c r="B134" s="229" t="s">
        <v>84</v>
      </c>
      <c r="C134" s="247" t="s">
        <v>85</v>
      </c>
      <c r="D134" s="230"/>
      <c r="E134" s="231"/>
      <c r="F134" s="232"/>
      <c r="G134" s="233">
        <f>SUMIF(AG135:AG142,"&lt;&gt;NOR",G135:G142)</f>
        <v>0</v>
      </c>
      <c r="H134" s="227"/>
      <c r="I134" s="227">
        <f>SUM(I135:I142)</f>
        <v>4581.34</v>
      </c>
      <c r="J134" s="227"/>
      <c r="K134" s="227">
        <f>SUM(K135:K142)</f>
        <v>3327.4199999999996</v>
      </c>
      <c r="L134" s="227"/>
      <c r="M134" s="227">
        <f>SUM(M135:M142)</f>
        <v>0</v>
      </c>
      <c r="N134" s="227"/>
      <c r="O134" s="227">
        <f>SUM(O135:O142)</f>
        <v>0.04</v>
      </c>
      <c r="P134" s="227"/>
      <c r="Q134" s="227">
        <f>SUM(Q135:Q142)</f>
        <v>0</v>
      </c>
      <c r="R134" s="227"/>
      <c r="S134" s="227"/>
      <c r="T134" s="227"/>
      <c r="U134" s="227"/>
      <c r="V134" s="227">
        <f>SUM(V135:V142)</f>
        <v>5.15</v>
      </c>
      <c r="W134" s="227"/>
      <c r="X134" s="227"/>
      <c r="AG134" t="s">
        <v>151</v>
      </c>
    </row>
    <row r="135" spans="1:60" outlineLevel="1" x14ac:dyDescent="0.25">
      <c r="A135" s="234">
        <v>39</v>
      </c>
      <c r="B135" s="235" t="s">
        <v>306</v>
      </c>
      <c r="C135" s="249" t="s">
        <v>307</v>
      </c>
      <c r="D135" s="236" t="s">
        <v>192</v>
      </c>
      <c r="E135" s="237">
        <v>10.52</v>
      </c>
      <c r="F135" s="238"/>
      <c r="G135" s="239">
        <f>ROUND(E135*F135,2)</f>
        <v>0</v>
      </c>
      <c r="H135" s="226">
        <v>343.34</v>
      </c>
      <c r="I135" s="225">
        <f>ROUND(E135*H135,2)</f>
        <v>3611.94</v>
      </c>
      <c r="J135" s="226">
        <v>225.16</v>
      </c>
      <c r="K135" s="225">
        <f>ROUND(E135*J135,2)</f>
        <v>2368.6799999999998</v>
      </c>
      <c r="L135" s="225">
        <v>15</v>
      </c>
      <c r="M135" s="225">
        <f>G135*(1+L135/100)</f>
        <v>0</v>
      </c>
      <c r="N135" s="225">
        <v>3.6800000000000001E-3</v>
      </c>
      <c r="O135" s="225">
        <f>ROUND(E135*N135,2)</f>
        <v>0.04</v>
      </c>
      <c r="P135" s="225">
        <v>0</v>
      </c>
      <c r="Q135" s="225">
        <f>ROUND(E135*P135,2)</f>
        <v>0</v>
      </c>
      <c r="R135" s="225"/>
      <c r="S135" s="225" t="s">
        <v>180</v>
      </c>
      <c r="T135" s="225" t="s">
        <v>156</v>
      </c>
      <c r="U135" s="225">
        <v>0.38500000000000001</v>
      </c>
      <c r="V135" s="225">
        <f>ROUND(E135*U135,2)</f>
        <v>4.05</v>
      </c>
      <c r="W135" s="225"/>
      <c r="X135" s="225" t="s">
        <v>181</v>
      </c>
      <c r="Y135" s="206"/>
      <c r="Z135" s="206"/>
      <c r="AA135" s="206"/>
      <c r="AB135" s="206"/>
      <c r="AC135" s="206"/>
      <c r="AD135" s="206"/>
      <c r="AE135" s="206"/>
      <c r="AF135" s="206"/>
      <c r="AG135" s="206" t="s">
        <v>182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23"/>
      <c r="B136" s="224"/>
      <c r="C136" s="261" t="s">
        <v>205</v>
      </c>
      <c r="D136" s="257"/>
      <c r="E136" s="258">
        <v>2.72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184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23"/>
      <c r="B137" s="224"/>
      <c r="C137" s="261" t="s">
        <v>308</v>
      </c>
      <c r="D137" s="257"/>
      <c r="E137" s="258">
        <v>7.2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184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61" t="s">
        <v>309</v>
      </c>
      <c r="D138" s="257"/>
      <c r="E138" s="258">
        <v>0.6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184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34">
        <v>40</v>
      </c>
      <c r="B139" s="235" t="s">
        <v>310</v>
      </c>
      <c r="C139" s="249" t="s">
        <v>311</v>
      </c>
      <c r="D139" s="236" t="s">
        <v>197</v>
      </c>
      <c r="E139" s="237">
        <v>10</v>
      </c>
      <c r="F139" s="238"/>
      <c r="G139" s="239">
        <f>ROUND(E139*F139,2)</f>
        <v>0</v>
      </c>
      <c r="H139" s="226">
        <v>96.94</v>
      </c>
      <c r="I139" s="225">
        <f>ROUND(E139*H139,2)</f>
        <v>969.4</v>
      </c>
      <c r="J139" s="226">
        <v>64.36</v>
      </c>
      <c r="K139" s="225">
        <f>ROUND(E139*J139,2)</f>
        <v>643.6</v>
      </c>
      <c r="L139" s="225">
        <v>15</v>
      </c>
      <c r="M139" s="225">
        <f>G139*(1+L139/100)</f>
        <v>0</v>
      </c>
      <c r="N139" s="225">
        <v>3.2000000000000003E-4</v>
      </c>
      <c r="O139" s="225">
        <f>ROUND(E139*N139,2)</f>
        <v>0</v>
      </c>
      <c r="P139" s="225">
        <v>0</v>
      </c>
      <c r="Q139" s="225">
        <f>ROUND(E139*P139,2)</f>
        <v>0</v>
      </c>
      <c r="R139" s="225"/>
      <c r="S139" s="225" t="s">
        <v>180</v>
      </c>
      <c r="T139" s="225" t="s">
        <v>156</v>
      </c>
      <c r="U139" s="225">
        <v>0.11</v>
      </c>
      <c r="V139" s="225">
        <f>ROUND(E139*U139,2)</f>
        <v>1.1000000000000001</v>
      </c>
      <c r="W139" s="225"/>
      <c r="X139" s="225" t="s">
        <v>181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182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61" t="s">
        <v>312</v>
      </c>
      <c r="D140" s="257"/>
      <c r="E140" s="258">
        <v>6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184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61" t="s">
        <v>313</v>
      </c>
      <c r="D141" s="257"/>
      <c r="E141" s="258">
        <v>4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184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40">
        <v>41</v>
      </c>
      <c r="B142" s="241" t="s">
        <v>314</v>
      </c>
      <c r="C142" s="248" t="s">
        <v>315</v>
      </c>
      <c r="D142" s="242" t="s">
        <v>0</v>
      </c>
      <c r="E142" s="243">
        <v>75.936199999999999</v>
      </c>
      <c r="F142" s="244"/>
      <c r="G142" s="245">
        <f>ROUND(E142*F142,2)</f>
        <v>0</v>
      </c>
      <c r="H142" s="226">
        <v>0</v>
      </c>
      <c r="I142" s="225">
        <f>ROUND(E142*H142,2)</f>
        <v>0</v>
      </c>
      <c r="J142" s="226">
        <v>4.1500000000000004</v>
      </c>
      <c r="K142" s="225">
        <f>ROUND(E142*J142,2)</f>
        <v>315.14</v>
      </c>
      <c r="L142" s="225">
        <v>15</v>
      </c>
      <c r="M142" s="225">
        <f>G142*(1+L142/100)</f>
        <v>0</v>
      </c>
      <c r="N142" s="225">
        <v>0</v>
      </c>
      <c r="O142" s="225">
        <f>ROUND(E142*N142,2)</f>
        <v>0</v>
      </c>
      <c r="P142" s="225">
        <v>0</v>
      </c>
      <c r="Q142" s="225">
        <f>ROUND(E142*P142,2)</f>
        <v>0</v>
      </c>
      <c r="R142" s="225"/>
      <c r="S142" s="225" t="s">
        <v>180</v>
      </c>
      <c r="T142" s="225" t="s">
        <v>156</v>
      </c>
      <c r="U142" s="225">
        <v>0</v>
      </c>
      <c r="V142" s="225">
        <f>ROUND(E142*U142,2)</f>
        <v>0</v>
      </c>
      <c r="W142" s="225"/>
      <c r="X142" s="225" t="s">
        <v>304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305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x14ac:dyDescent="0.25">
      <c r="A143" s="228" t="s">
        <v>150</v>
      </c>
      <c r="B143" s="229" t="s">
        <v>86</v>
      </c>
      <c r="C143" s="247" t="s">
        <v>87</v>
      </c>
      <c r="D143" s="230"/>
      <c r="E143" s="231"/>
      <c r="F143" s="232"/>
      <c r="G143" s="233">
        <f>SUMIF(AG144:AG144,"&lt;&gt;NOR",G144:G144)</f>
        <v>0</v>
      </c>
      <c r="H143" s="227"/>
      <c r="I143" s="227">
        <f>SUM(I144:I144)</f>
        <v>0</v>
      </c>
      <c r="J143" s="227"/>
      <c r="K143" s="227">
        <f>SUM(K144:K144)</f>
        <v>1108.2</v>
      </c>
      <c r="L143" s="227"/>
      <c r="M143" s="227">
        <f>SUM(M144:M144)</f>
        <v>0</v>
      </c>
      <c r="N143" s="227"/>
      <c r="O143" s="227">
        <f>SUM(O144:O144)</f>
        <v>0</v>
      </c>
      <c r="P143" s="227"/>
      <c r="Q143" s="227">
        <f>SUM(Q144:Q144)</f>
        <v>0</v>
      </c>
      <c r="R143" s="227"/>
      <c r="S143" s="227"/>
      <c r="T143" s="227"/>
      <c r="U143" s="227"/>
      <c r="V143" s="227">
        <f>SUM(V144:V144)</f>
        <v>0.16</v>
      </c>
      <c r="W143" s="227"/>
      <c r="X143" s="227"/>
      <c r="AG143" t="s">
        <v>151</v>
      </c>
    </row>
    <row r="144" spans="1:60" outlineLevel="1" x14ac:dyDescent="0.25">
      <c r="A144" s="240">
        <v>42</v>
      </c>
      <c r="B144" s="241" t="s">
        <v>316</v>
      </c>
      <c r="C144" s="248" t="s">
        <v>317</v>
      </c>
      <c r="D144" s="242" t="s">
        <v>318</v>
      </c>
      <c r="E144" s="243">
        <v>1</v>
      </c>
      <c r="F144" s="244"/>
      <c r="G144" s="245">
        <f>ROUND(E144*F144,2)</f>
        <v>0</v>
      </c>
      <c r="H144" s="226">
        <v>0</v>
      </c>
      <c r="I144" s="225">
        <f>ROUND(E144*H144,2)</f>
        <v>0</v>
      </c>
      <c r="J144" s="226">
        <v>1108.2</v>
      </c>
      <c r="K144" s="225">
        <f>ROUND(E144*J144,2)</f>
        <v>1108.2</v>
      </c>
      <c r="L144" s="225">
        <v>15</v>
      </c>
      <c r="M144" s="225">
        <f>G144*(1+L144/100)</f>
        <v>0</v>
      </c>
      <c r="N144" s="225">
        <v>0</v>
      </c>
      <c r="O144" s="225">
        <f>ROUND(E144*N144,2)</f>
        <v>0</v>
      </c>
      <c r="P144" s="225">
        <v>0</v>
      </c>
      <c r="Q144" s="225">
        <f>ROUND(E144*P144,2)</f>
        <v>0</v>
      </c>
      <c r="R144" s="225"/>
      <c r="S144" s="225" t="s">
        <v>155</v>
      </c>
      <c r="T144" s="225" t="s">
        <v>156</v>
      </c>
      <c r="U144" s="225">
        <v>0.157</v>
      </c>
      <c r="V144" s="225">
        <f>ROUND(E144*U144,2)</f>
        <v>0.16</v>
      </c>
      <c r="W144" s="225"/>
      <c r="X144" s="225" t="s">
        <v>181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182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x14ac:dyDescent="0.25">
      <c r="A145" s="228" t="s">
        <v>150</v>
      </c>
      <c r="B145" s="229" t="s">
        <v>88</v>
      </c>
      <c r="C145" s="247" t="s">
        <v>89</v>
      </c>
      <c r="D145" s="230"/>
      <c r="E145" s="231"/>
      <c r="F145" s="232"/>
      <c r="G145" s="233">
        <f>SUMIF(AG146:AG152,"&lt;&gt;NOR",G146:G152)</f>
        <v>0</v>
      </c>
      <c r="H145" s="227"/>
      <c r="I145" s="227">
        <f>SUM(I146:I152)</f>
        <v>1336.02</v>
      </c>
      <c r="J145" s="227"/>
      <c r="K145" s="227">
        <f>SUM(K146:K152)</f>
        <v>5060.7699999999995</v>
      </c>
      <c r="L145" s="227"/>
      <c r="M145" s="227">
        <f>SUM(M146:M152)</f>
        <v>0</v>
      </c>
      <c r="N145" s="227"/>
      <c r="O145" s="227">
        <f>SUM(O146:O152)</f>
        <v>0</v>
      </c>
      <c r="P145" s="227"/>
      <c r="Q145" s="227">
        <f>SUM(Q146:Q152)</f>
        <v>0</v>
      </c>
      <c r="R145" s="227"/>
      <c r="S145" s="227"/>
      <c r="T145" s="227"/>
      <c r="U145" s="227"/>
      <c r="V145" s="227">
        <f>SUM(V146:V152)</f>
        <v>5.0699999999999994</v>
      </c>
      <c r="W145" s="227"/>
      <c r="X145" s="227"/>
      <c r="AG145" t="s">
        <v>151</v>
      </c>
    </row>
    <row r="146" spans="1:60" outlineLevel="1" x14ac:dyDescent="0.25">
      <c r="A146" s="240">
        <v>43</v>
      </c>
      <c r="B146" s="241" t="s">
        <v>319</v>
      </c>
      <c r="C146" s="248" t="s">
        <v>320</v>
      </c>
      <c r="D146" s="242" t="s">
        <v>197</v>
      </c>
      <c r="E146" s="243">
        <v>7</v>
      </c>
      <c r="F146" s="244"/>
      <c r="G146" s="245">
        <f>ROUND(E146*F146,2)</f>
        <v>0</v>
      </c>
      <c r="H146" s="226">
        <v>190.86</v>
      </c>
      <c r="I146" s="225">
        <f>ROUND(E146*H146,2)</f>
        <v>1336.02</v>
      </c>
      <c r="J146" s="226">
        <v>308.94</v>
      </c>
      <c r="K146" s="225">
        <f>ROUND(E146*J146,2)</f>
        <v>2162.58</v>
      </c>
      <c r="L146" s="225">
        <v>15</v>
      </c>
      <c r="M146" s="225">
        <f>G146*(1+L146/100)</f>
        <v>0</v>
      </c>
      <c r="N146" s="225">
        <v>5.1999999999999995E-4</v>
      </c>
      <c r="O146" s="225">
        <f>ROUND(E146*N146,2)</f>
        <v>0</v>
      </c>
      <c r="P146" s="225">
        <v>0</v>
      </c>
      <c r="Q146" s="225">
        <f>ROUND(E146*P146,2)</f>
        <v>0</v>
      </c>
      <c r="R146" s="225"/>
      <c r="S146" s="225" t="s">
        <v>180</v>
      </c>
      <c r="T146" s="225" t="s">
        <v>156</v>
      </c>
      <c r="U146" s="225">
        <v>0.52900000000000003</v>
      </c>
      <c r="V146" s="225">
        <f>ROUND(E146*U146,2)</f>
        <v>3.7</v>
      </c>
      <c r="W146" s="225"/>
      <c r="X146" s="225" t="s">
        <v>181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182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40">
        <v>44</v>
      </c>
      <c r="B147" s="241" t="s">
        <v>321</v>
      </c>
      <c r="C147" s="248" t="s">
        <v>322</v>
      </c>
      <c r="D147" s="242" t="s">
        <v>187</v>
      </c>
      <c r="E147" s="243">
        <v>2</v>
      </c>
      <c r="F147" s="244"/>
      <c r="G147" s="245">
        <f>ROUND(E147*F147,2)</f>
        <v>0</v>
      </c>
      <c r="H147" s="226">
        <v>0</v>
      </c>
      <c r="I147" s="225">
        <f>ROUND(E147*H147,2)</f>
        <v>0</v>
      </c>
      <c r="J147" s="226">
        <v>87.8</v>
      </c>
      <c r="K147" s="225">
        <f>ROUND(E147*J147,2)</f>
        <v>175.6</v>
      </c>
      <c r="L147" s="225">
        <v>15</v>
      </c>
      <c r="M147" s="225">
        <f>G147*(1+L147/100)</f>
        <v>0</v>
      </c>
      <c r="N147" s="225">
        <v>0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180</v>
      </c>
      <c r="T147" s="225" t="s">
        <v>156</v>
      </c>
      <c r="U147" s="225">
        <v>0.157</v>
      </c>
      <c r="V147" s="225">
        <f>ROUND(E147*U147,2)</f>
        <v>0.31</v>
      </c>
      <c r="W147" s="225"/>
      <c r="X147" s="225" t="s">
        <v>181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182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0">
        <v>45</v>
      </c>
      <c r="B148" s="241" t="s">
        <v>323</v>
      </c>
      <c r="C148" s="248" t="s">
        <v>324</v>
      </c>
      <c r="D148" s="242" t="s">
        <v>187</v>
      </c>
      <c r="E148" s="243">
        <v>2</v>
      </c>
      <c r="F148" s="244"/>
      <c r="G148" s="245">
        <f>ROUND(E148*F148,2)</f>
        <v>0</v>
      </c>
      <c r="H148" s="226">
        <v>0</v>
      </c>
      <c r="I148" s="225">
        <f>ROUND(E148*H148,2)</f>
        <v>0</v>
      </c>
      <c r="J148" s="226">
        <v>97.2</v>
      </c>
      <c r="K148" s="225">
        <f>ROUND(E148*J148,2)</f>
        <v>194.4</v>
      </c>
      <c r="L148" s="225">
        <v>15</v>
      </c>
      <c r="M148" s="225">
        <f>G148*(1+L148/100)</f>
        <v>0</v>
      </c>
      <c r="N148" s="225">
        <v>0</v>
      </c>
      <c r="O148" s="225">
        <f>ROUND(E148*N148,2)</f>
        <v>0</v>
      </c>
      <c r="P148" s="225">
        <v>0</v>
      </c>
      <c r="Q148" s="225">
        <f>ROUND(E148*P148,2)</f>
        <v>0</v>
      </c>
      <c r="R148" s="225"/>
      <c r="S148" s="225" t="s">
        <v>180</v>
      </c>
      <c r="T148" s="225" t="s">
        <v>156</v>
      </c>
      <c r="U148" s="225">
        <v>0.17399999999999999</v>
      </c>
      <c r="V148" s="225">
        <f>ROUND(E148*U148,2)</f>
        <v>0.35</v>
      </c>
      <c r="W148" s="225"/>
      <c r="X148" s="225" t="s">
        <v>181</v>
      </c>
      <c r="Y148" s="206"/>
      <c r="Z148" s="206"/>
      <c r="AA148" s="206"/>
      <c r="AB148" s="206"/>
      <c r="AC148" s="206"/>
      <c r="AD148" s="206"/>
      <c r="AE148" s="206"/>
      <c r="AF148" s="206"/>
      <c r="AG148" s="206" t="s">
        <v>182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40">
        <v>46</v>
      </c>
      <c r="B149" s="241" t="s">
        <v>325</v>
      </c>
      <c r="C149" s="248" t="s">
        <v>326</v>
      </c>
      <c r="D149" s="242" t="s">
        <v>187</v>
      </c>
      <c r="E149" s="243">
        <v>1</v>
      </c>
      <c r="F149" s="244"/>
      <c r="G149" s="245">
        <f>ROUND(E149*F149,2)</f>
        <v>0</v>
      </c>
      <c r="H149" s="226">
        <v>0</v>
      </c>
      <c r="I149" s="225">
        <f>ROUND(E149*H149,2)</f>
        <v>0</v>
      </c>
      <c r="J149" s="226">
        <v>144.6</v>
      </c>
      <c r="K149" s="225">
        <f>ROUND(E149*J149,2)</f>
        <v>144.6</v>
      </c>
      <c r="L149" s="225">
        <v>15</v>
      </c>
      <c r="M149" s="225">
        <f>G149*(1+L149/100)</f>
        <v>0</v>
      </c>
      <c r="N149" s="225">
        <v>0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180</v>
      </c>
      <c r="T149" s="225" t="s">
        <v>156</v>
      </c>
      <c r="U149" s="225">
        <v>0.25900000000000001</v>
      </c>
      <c r="V149" s="225">
        <f>ROUND(E149*U149,2)</f>
        <v>0.26</v>
      </c>
      <c r="W149" s="225"/>
      <c r="X149" s="225" t="s">
        <v>181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182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40">
        <v>47</v>
      </c>
      <c r="B150" s="241" t="s">
        <v>327</v>
      </c>
      <c r="C150" s="248" t="s">
        <v>328</v>
      </c>
      <c r="D150" s="242" t="s">
        <v>187</v>
      </c>
      <c r="E150" s="243">
        <v>1</v>
      </c>
      <c r="F150" s="244"/>
      <c r="G150" s="245">
        <f>ROUND(E150*F150,2)</f>
        <v>0</v>
      </c>
      <c r="H150" s="226">
        <v>0</v>
      </c>
      <c r="I150" s="225">
        <f>ROUND(E150*H150,2)</f>
        <v>0</v>
      </c>
      <c r="J150" s="226">
        <v>272.60000000000002</v>
      </c>
      <c r="K150" s="225">
        <f>ROUND(E150*J150,2)</f>
        <v>272.60000000000002</v>
      </c>
      <c r="L150" s="225">
        <v>15</v>
      </c>
      <c r="M150" s="225">
        <f>G150*(1+L150/100)</f>
        <v>0</v>
      </c>
      <c r="N150" s="225">
        <v>0</v>
      </c>
      <c r="O150" s="225">
        <f>ROUND(E150*N150,2)</f>
        <v>0</v>
      </c>
      <c r="P150" s="225">
        <v>0</v>
      </c>
      <c r="Q150" s="225">
        <f>ROUND(E150*P150,2)</f>
        <v>0</v>
      </c>
      <c r="R150" s="225"/>
      <c r="S150" s="225" t="s">
        <v>180</v>
      </c>
      <c r="T150" s="225" t="s">
        <v>156</v>
      </c>
      <c r="U150" s="225">
        <v>0.45</v>
      </c>
      <c r="V150" s="225">
        <f>ROUND(E150*U150,2)</f>
        <v>0.45</v>
      </c>
      <c r="W150" s="225"/>
      <c r="X150" s="225" t="s">
        <v>181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182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40">
        <v>48</v>
      </c>
      <c r="B151" s="241" t="s">
        <v>329</v>
      </c>
      <c r="C151" s="248" t="s">
        <v>330</v>
      </c>
      <c r="D151" s="242" t="s">
        <v>331</v>
      </c>
      <c r="E151" s="243">
        <v>4</v>
      </c>
      <c r="F151" s="244"/>
      <c r="G151" s="245">
        <f>ROUND(E151*F151,2)</f>
        <v>0</v>
      </c>
      <c r="H151" s="226">
        <v>0</v>
      </c>
      <c r="I151" s="225">
        <f>ROUND(E151*H151,2)</f>
        <v>0</v>
      </c>
      <c r="J151" s="226">
        <v>498.7</v>
      </c>
      <c r="K151" s="225">
        <f>ROUND(E151*J151,2)</f>
        <v>1994.8</v>
      </c>
      <c r="L151" s="225">
        <v>15</v>
      </c>
      <c r="M151" s="225">
        <f>G151*(1+L151/100)</f>
        <v>0</v>
      </c>
      <c r="N151" s="225">
        <v>0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155</v>
      </c>
      <c r="T151" s="225" t="s">
        <v>156</v>
      </c>
      <c r="U151" s="225">
        <v>0</v>
      </c>
      <c r="V151" s="225">
        <f>ROUND(E151*U151,2)</f>
        <v>0</v>
      </c>
      <c r="W151" s="225"/>
      <c r="X151" s="225" t="s">
        <v>181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182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40">
        <v>49</v>
      </c>
      <c r="B152" s="241" t="s">
        <v>332</v>
      </c>
      <c r="C152" s="248" t="s">
        <v>333</v>
      </c>
      <c r="D152" s="242" t="s">
        <v>0</v>
      </c>
      <c r="E152" s="243">
        <v>62.805999999999997</v>
      </c>
      <c r="F152" s="244"/>
      <c r="G152" s="245">
        <f>ROUND(E152*F152,2)</f>
        <v>0</v>
      </c>
      <c r="H152" s="226">
        <v>0</v>
      </c>
      <c r="I152" s="225">
        <f>ROUND(E152*H152,2)</f>
        <v>0</v>
      </c>
      <c r="J152" s="226">
        <v>1.85</v>
      </c>
      <c r="K152" s="225">
        <f>ROUND(E152*J152,2)</f>
        <v>116.19</v>
      </c>
      <c r="L152" s="225">
        <v>15</v>
      </c>
      <c r="M152" s="225">
        <f>G152*(1+L152/100)</f>
        <v>0</v>
      </c>
      <c r="N152" s="225">
        <v>0</v>
      </c>
      <c r="O152" s="225">
        <f>ROUND(E152*N152,2)</f>
        <v>0</v>
      </c>
      <c r="P152" s="225">
        <v>0</v>
      </c>
      <c r="Q152" s="225">
        <f>ROUND(E152*P152,2)</f>
        <v>0</v>
      </c>
      <c r="R152" s="225"/>
      <c r="S152" s="225" t="s">
        <v>180</v>
      </c>
      <c r="T152" s="225" t="s">
        <v>156</v>
      </c>
      <c r="U152" s="225">
        <v>0</v>
      </c>
      <c r="V152" s="225">
        <f>ROUND(E152*U152,2)</f>
        <v>0</v>
      </c>
      <c r="W152" s="225"/>
      <c r="X152" s="225" t="s">
        <v>304</v>
      </c>
      <c r="Y152" s="206"/>
      <c r="Z152" s="206"/>
      <c r="AA152" s="206"/>
      <c r="AB152" s="206"/>
      <c r="AC152" s="206"/>
      <c r="AD152" s="206"/>
      <c r="AE152" s="206"/>
      <c r="AF152" s="206"/>
      <c r="AG152" s="206" t="s">
        <v>305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x14ac:dyDescent="0.25">
      <c r="A153" s="228" t="s">
        <v>150</v>
      </c>
      <c r="B153" s="229" t="s">
        <v>90</v>
      </c>
      <c r="C153" s="247" t="s">
        <v>91</v>
      </c>
      <c r="D153" s="230"/>
      <c r="E153" s="231"/>
      <c r="F153" s="232"/>
      <c r="G153" s="233">
        <f>SUMIF(AG154:AG159,"&lt;&gt;NOR",G154:G159)</f>
        <v>0</v>
      </c>
      <c r="H153" s="227"/>
      <c r="I153" s="227">
        <f>SUM(I154:I159)</f>
        <v>2637.84</v>
      </c>
      <c r="J153" s="227"/>
      <c r="K153" s="227">
        <f>SUM(K154:K159)</f>
        <v>6514.7899999999991</v>
      </c>
      <c r="L153" s="227"/>
      <c r="M153" s="227">
        <f>SUM(M154:M159)</f>
        <v>0</v>
      </c>
      <c r="N153" s="227"/>
      <c r="O153" s="227">
        <f>SUM(O154:O159)</f>
        <v>0.06</v>
      </c>
      <c r="P153" s="227"/>
      <c r="Q153" s="227">
        <f>SUM(Q154:Q159)</f>
        <v>0</v>
      </c>
      <c r="R153" s="227"/>
      <c r="S153" s="227"/>
      <c r="T153" s="227"/>
      <c r="U153" s="227"/>
      <c r="V153" s="227">
        <f>SUM(V154:V159)</f>
        <v>12.14</v>
      </c>
      <c r="W153" s="227"/>
      <c r="X153" s="227"/>
      <c r="AG153" t="s">
        <v>151</v>
      </c>
    </row>
    <row r="154" spans="1:60" outlineLevel="1" x14ac:dyDescent="0.25">
      <c r="A154" s="240">
        <v>50</v>
      </c>
      <c r="B154" s="241" t="s">
        <v>334</v>
      </c>
      <c r="C154" s="248" t="s">
        <v>335</v>
      </c>
      <c r="D154" s="242" t="s">
        <v>197</v>
      </c>
      <c r="E154" s="243">
        <v>14</v>
      </c>
      <c r="F154" s="244"/>
      <c r="G154" s="245">
        <f>ROUND(E154*F154,2)</f>
        <v>0</v>
      </c>
      <c r="H154" s="226">
        <v>77.489999999999995</v>
      </c>
      <c r="I154" s="225">
        <f>ROUND(E154*H154,2)</f>
        <v>1084.8599999999999</v>
      </c>
      <c r="J154" s="226">
        <v>294.91000000000003</v>
      </c>
      <c r="K154" s="225">
        <f>ROUND(E154*J154,2)</f>
        <v>4128.74</v>
      </c>
      <c r="L154" s="225">
        <v>15</v>
      </c>
      <c r="M154" s="225">
        <f>G154*(1+L154/100)</f>
        <v>0</v>
      </c>
      <c r="N154" s="225">
        <v>3.9899999999999996E-3</v>
      </c>
      <c r="O154" s="225">
        <f>ROUND(E154*N154,2)</f>
        <v>0.06</v>
      </c>
      <c r="P154" s="225">
        <v>0</v>
      </c>
      <c r="Q154" s="225">
        <f>ROUND(E154*P154,2)</f>
        <v>0</v>
      </c>
      <c r="R154" s="225"/>
      <c r="S154" s="225" t="s">
        <v>180</v>
      </c>
      <c r="T154" s="225" t="s">
        <v>156</v>
      </c>
      <c r="U154" s="225">
        <v>0.54290000000000005</v>
      </c>
      <c r="V154" s="225">
        <f>ROUND(E154*U154,2)</f>
        <v>7.6</v>
      </c>
      <c r="W154" s="225"/>
      <c r="X154" s="225" t="s">
        <v>181</v>
      </c>
      <c r="Y154" s="206"/>
      <c r="Z154" s="206"/>
      <c r="AA154" s="206"/>
      <c r="AB154" s="206"/>
      <c r="AC154" s="206"/>
      <c r="AD154" s="206"/>
      <c r="AE154" s="206"/>
      <c r="AF154" s="206"/>
      <c r="AG154" s="206" t="s">
        <v>182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ht="20.399999999999999" outlineLevel="1" x14ac:dyDescent="0.25">
      <c r="A155" s="240">
        <v>51</v>
      </c>
      <c r="B155" s="241" t="s">
        <v>336</v>
      </c>
      <c r="C155" s="248" t="s">
        <v>337</v>
      </c>
      <c r="D155" s="242" t="s">
        <v>197</v>
      </c>
      <c r="E155" s="243">
        <v>14</v>
      </c>
      <c r="F155" s="244"/>
      <c r="G155" s="245">
        <f>ROUND(E155*F155,2)</f>
        <v>0</v>
      </c>
      <c r="H155" s="226">
        <v>29.94</v>
      </c>
      <c r="I155" s="225">
        <f>ROUND(E155*H155,2)</f>
        <v>419.16</v>
      </c>
      <c r="J155" s="226">
        <v>66.16</v>
      </c>
      <c r="K155" s="225">
        <f>ROUND(E155*J155,2)</f>
        <v>926.24</v>
      </c>
      <c r="L155" s="225">
        <v>15</v>
      </c>
      <c r="M155" s="225">
        <f>G155*(1+L155/100)</f>
        <v>0</v>
      </c>
      <c r="N155" s="225">
        <v>4.0000000000000003E-5</v>
      </c>
      <c r="O155" s="225">
        <f>ROUND(E155*N155,2)</f>
        <v>0</v>
      </c>
      <c r="P155" s="225">
        <v>0</v>
      </c>
      <c r="Q155" s="225">
        <f>ROUND(E155*P155,2)</f>
        <v>0</v>
      </c>
      <c r="R155" s="225"/>
      <c r="S155" s="225" t="s">
        <v>180</v>
      </c>
      <c r="T155" s="225" t="s">
        <v>156</v>
      </c>
      <c r="U155" s="225">
        <v>0.129</v>
      </c>
      <c r="V155" s="225">
        <f>ROUND(E155*U155,2)</f>
        <v>1.81</v>
      </c>
      <c r="W155" s="225"/>
      <c r="X155" s="225" t="s">
        <v>181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182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40">
        <v>52</v>
      </c>
      <c r="B156" s="241" t="s">
        <v>338</v>
      </c>
      <c r="C156" s="248" t="s">
        <v>339</v>
      </c>
      <c r="D156" s="242" t="s">
        <v>187</v>
      </c>
      <c r="E156" s="243">
        <v>3</v>
      </c>
      <c r="F156" s="244"/>
      <c r="G156" s="245">
        <f>ROUND(E156*F156,2)</f>
        <v>0</v>
      </c>
      <c r="H156" s="226">
        <v>123.72</v>
      </c>
      <c r="I156" s="225">
        <f>ROUND(E156*H156,2)</f>
        <v>371.16</v>
      </c>
      <c r="J156" s="226">
        <v>132.28</v>
      </c>
      <c r="K156" s="225">
        <f>ROUND(E156*J156,2)</f>
        <v>396.84</v>
      </c>
      <c r="L156" s="225">
        <v>15</v>
      </c>
      <c r="M156" s="225">
        <f>G156*(1+L156/100)</f>
        <v>0</v>
      </c>
      <c r="N156" s="225">
        <v>6.3000000000000003E-4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180</v>
      </c>
      <c r="T156" s="225" t="s">
        <v>156</v>
      </c>
      <c r="U156" s="225">
        <v>0.27200000000000002</v>
      </c>
      <c r="V156" s="225">
        <f>ROUND(E156*U156,2)</f>
        <v>0.82</v>
      </c>
      <c r="W156" s="225"/>
      <c r="X156" s="225" t="s">
        <v>181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182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40">
        <v>53</v>
      </c>
      <c r="B157" s="241" t="s">
        <v>340</v>
      </c>
      <c r="C157" s="248" t="s">
        <v>341</v>
      </c>
      <c r="D157" s="242" t="s">
        <v>342</v>
      </c>
      <c r="E157" s="243">
        <v>3</v>
      </c>
      <c r="F157" s="244"/>
      <c r="G157" s="245">
        <f>ROUND(E157*F157,2)</f>
        <v>0</v>
      </c>
      <c r="H157" s="226">
        <v>252.96</v>
      </c>
      <c r="I157" s="225">
        <f>ROUND(E157*H157,2)</f>
        <v>758.88</v>
      </c>
      <c r="J157" s="226">
        <v>262.94</v>
      </c>
      <c r="K157" s="225">
        <f>ROUND(E157*J157,2)</f>
        <v>788.82</v>
      </c>
      <c r="L157" s="225">
        <v>15</v>
      </c>
      <c r="M157" s="225">
        <f>G157*(1+L157/100)</f>
        <v>0</v>
      </c>
      <c r="N157" s="225">
        <v>1.48E-3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180</v>
      </c>
      <c r="T157" s="225" t="s">
        <v>156</v>
      </c>
      <c r="U157" s="225">
        <v>0.54</v>
      </c>
      <c r="V157" s="225">
        <f>ROUND(E157*U157,2)</f>
        <v>1.62</v>
      </c>
      <c r="W157" s="225"/>
      <c r="X157" s="225" t="s">
        <v>181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182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54</v>
      </c>
      <c r="B158" s="241" t="s">
        <v>343</v>
      </c>
      <c r="C158" s="248" t="s">
        <v>344</v>
      </c>
      <c r="D158" s="242" t="s">
        <v>197</v>
      </c>
      <c r="E158" s="243">
        <v>14</v>
      </c>
      <c r="F158" s="244"/>
      <c r="G158" s="245">
        <f>ROUND(E158*F158,2)</f>
        <v>0</v>
      </c>
      <c r="H158" s="226">
        <v>0.27</v>
      </c>
      <c r="I158" s="225">
        <f>ROUND(E158*H158,2)</f>
        <v>3.78</v>
      </c>
      <c r="J158" s="226">
        <v>11.83</v>
      </c>
      <c r="K158" s="225">
        <f>ROUND(E158*J158,2)</f>
        <v>165.62</v>
      </c>
      <c r="L158" s="225">
        <v>15</v>
      </c>
      <c r="M158" s="225">
        <f>G158*(1+L158/100)</f>
        <v>0</v>
      </c>
      <c r="N158" s="225">
        <v>0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180</v>
      </c>
      <c r="T158" s="225" t="s">
        <v>156</v>
      </c>
      <c r="U158" s="225">
        <v>2.1000000000000001E-2</v>
      </c>
      <c r="V158" s="225">
        <f>ROUND(E158*U158,2)</f>
        <v>0.28999999999999998</v>
      </c>
      <c r="W158" s="225"/>
      <c r="X158" s="225" t="s">
        <v>181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182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40">
        <v>55</v>
      </c>
      <c r="B159" s="241" t="s">
        <v>345</v>
      </c>
      <c r="C159" s="248" t="s">
        <v>346</v>
      </c>
      <c r="D159" s="242" t="s">
        <v>0</v>
      </c>
      <c r="E159" s="243">
        <v>90.441000000000003</v>
      </c>
      <c r="F159" s="244"/>
      <c r="G159" s="245">
        <f>ROUND(E159*F159,2)</f>
        <v>0</v>
      </c>
      <c r="H159" s="226">
        <v>0</v>
      </c>
      <c r="I159" s="225">
        <f>ROUND(E159*H159,2)</f>
        <v>0</v>
      </c>
      <c r="J159" s="226">
        <v>1.2</v>
      </c>
      <c r="K159" s="225">
        <f>ROUND(E159*J159,2)</f>
        <v>108.53</v>
      </c>
      <c r="L159" s="225">
        <v>15</v>
      </c>
      <c r="M159" s="225">
        <f>G159*(1+L159/100)</f>
        <v>0</v>
      </c>
      <c r="N159" s="225">
        <v>0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180</v>
      </c>
      <c r="T159" s="225" t="s">
        <v>156</v>
      </c>
      <c r="U159" s="225">
        <v>0</v>
      </c>
      <c r="V159" s="225">
        <f>ROUND(E159*U159,2)</f>
        <v>0</v>
      </c>
      <c r="W159" s="225"/>
      <c r="X159" s="225" t="s">
        <v>304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305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x14ac:dyDescent="0.25">
      <c r="A160" s="228" t="s">
        <v>150</v>
      </c>
      <c r="B160" s="229" t="s">
        <v>92</v>
      </c>
      <c r="C160" s="247" t="s">
        <v>93</v>
      </c>
      <c r="D160" s="230"/>
      <c r="E160" s="231"/>
      <c r="F160" s="232"/>
      <c r="G160" s="233">
        <f>SUMIF(AG161:AG170,"&lt;&gt;NOR",G161:G170)</f>
        <v>0</v>
      </c>
      <c r="H160" s="227"/>
      <c r="I160" s="227">
        <f>SUM(I161:I170)</f>
        <v>4493.7900000000009</v>
      </c>
      <c r="J160" s="227"/>
      <c r="K160" s="227">
        <f>SUM(K161:K170)</f>
        <v>5530.58</v>
      </c>
      <c r="L160" s="227"/>
      <c r="M160" s="227">
        <f>SUM(M161:M170)</f>
        <v>0</v>
      </c>
      <c r="N160" s="227"/>
      <c r="O160" s="227">
        <f>SUM(O161:O170)</f>
        <v>0</v>
      </c>
      <c r="P160" s="227"/>
      <c r="Q160" s="227">
        <f>SUM(Q161:Q170)</f>
        <v>0.01</v>
      </c>
      <c r="R160" s="227"/>
      <c r="S160" s="227"/>
      <c r="T160" s="227"/>
      <c r="U160" s="227"/>
      <c r="V160" s="227">
        <f>SUM(V161:V170)</f>
        <v>4.3000000000000007</v>
      </c>
      <c r="W160" s="227"/>
      <c r="X160" s="227"/>
      <c r="AG160" t="s">
        <v>151</v>
      </c>
    </row>
    <row r="161" spans="1:60" ht="20.399999999999999" outlineLevel="1" x14ac:dyDescent="0.25">
      <c r="A161" s="240">
        <v>56</v>
      </c>
      <c r="B161" s="241" t="s">
        <v>347</v>
      </c>
      <c r="C161" s="248" t="s">
        <v>348</v>
      </c>
      <c r="D161" s="242" t="s">
        <v>349</v>
      </c>
      <c r="E161" s="243">
        <v>1</v>
      </c>
      <c r="F161" s="244"/>
      <c r="G161" s="245">
        <f>ROUND(E161*F161,2)</f>
        <v>0</v>
      </c>
      <c r="H161" s="226">
        <v>983.29</v>
      </c>
      <c r="I161" s="225">
        <f>ROUND(E161*H161,2)</f>
        <v>983.29</v>
      </c>
      <c r="J161" s="226">
        <v>1066.71</v>
      </c>
      <c r="K161" s="225">
        <f>ROUND(E161*J161,2)</f>
        <v>1066.71</v>
      </c>
      <c r="L161" s="225">
        <v>15</v>
      </c>
      <c r="M161" s="225">
        <f>G161*(1+L161/100)</f>
        <v>0</v>
      </c>
      <c r="N161" s="225">
        <v>3.2499999999999999E-3</v>
      </c>
      <c r="O161" s="225">
        <f>ROUND(E161*N161,2)</f>
        <v>0</v>
      </c>
      <c r="P161" s="225">
        <v>0</v>
      </c>
      <c r="Q161" s="225">
        <f>ROUND(E161*P161,2)</f>
        <v>0</v>
      </c>
      <c r="R161" s="225"/>
      <c r="S161" s="225" t="s">
        <v>180</v>
      </c>
      <c r="T161" s="225" t="s">
        <v>156</v>
      </c>
      <c r="U161" s="225">
        <v>1.78</v>
      </c>
      <c r="V161" s="225">
        <f>ROUND(E161*U161,2)</f>
        <v>1.78</v>
      </c>
      <c r="W161" s="225"/>
      <c r="X161" s="225" t="s">
        <v>181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182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40">
        <v>57</v>
      </c>
      <c r="B162" s="241" t="s">
        <v>350</v>
      </c>
      <c r="C162" s="248" t="s">
        <v>351</v>
      </c>
      <c r="D162" s="242" t="s">
        <v>349</v>
      </c>
      <c r="E162" s="243">
        <v>1</v>
      </c>
      <c r="F162" s="244"/>
      <c r="G162" s="245">
        <f>ROUND(E162*F162,2)</f>
        <v>0</v>
      </c>
      <c r="H162" s="226">
        <v>31.9</v>
      </c>
      <c r="I162" s="225">
        <f>ROUND(E162*H162,2)</f>
        <v>31.9</v>
      </c>
      <c r="J162" s="226">
        <v>432.1</v>
      </c>
      <c r="K162" s="225">
        <f>ROUND(E162*J162,2)</f>
        <v>432.1</v>
      </c>
      <c r="L162" s="225">
        <v>15</v>
      </c>
      <c r="M162" s="225">
        <f>G162*(1+L162/100)</f>
        <v>0</v>
      </c>
      <c r="N162" s="225">
        <v>1.8000000000000001E-4</v>
      </c>
      <c r="O162" s="225">
        <f>ROUND(E162*N162,2)</f>
        <v>0</v>
      </c>
      <c r="P162" s="225">
        <v>0</v>
      </c>
      <c r="Q162" s="225">
        <f>ROUND(E162*P162,2)</f>
        <v>0</v>
      </c>
      <c r="R162" s="225"/>
      <c r="S162" s="225" t="s">
        <v>180</v>
      </c>
      <c r="T162" s="225" t="s">
        <v>156</v>
      </c>
      <c r="U162" s="225">
        <v>0.83799999999999997</v>
      </c>
      <c r="V162" s="225">
        <f>ROUND(E162*U162,2)</f>
        <v>0.84</v>
      </c>
      <c r="W162" s="225"/>
      <c r="X162" s="225" t="s">
        <v>181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182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58</v>
      </c>
      <c r="B163" s="241" t="s">
        <v>352</v>
      </c>
      <c r="C163" s="248" t="s">
        <v>353</v>
      </c>
      <c r="D163" s="242" t="s">
        <v>197</v>
      </c>
      <c r="E163" s="243">
        <v>2</v>
      </c>
      <c r="F163" s="244"/>
      <c r="G163" s="245">
        <f>ROUND(E163*F163,2)</f>
        <v>0</v>
      </c>
      <c r="H163" s="226">
        <v>262.51</v>
      </c>
      <c r="I163" s="225">
        <f>ROUND(E163*H163,2)</f>
        <v>525.02</v>
      </c>
      <c r="J163" s="226">
        <v>169.49</v>
      </c>
      <c r="K163" s="225">
        <f>ROUND(E163*J163,2)</f>
        <v>338.98</v>
      </c>
      <c r="L163" s="225">
        <v>15</v>
      </c>
      <c r="M163" s="225">
        <f>G163*(1+L163/100)</f>
        <v>0</v>
      </c>
      <c r="N163" s="225">
        <v>7.9000000000000001E-4</v>
      </c>
      <c r="O163" s="225">
        <f>ROUND(E163*N163,2)</f>
        <v>0</v>
      </c>
      <c r="P163" s="225">
        <v>0</v>
      </c>
      <c r="Q163" s="225">
        <f>ROUND(E163*P163,2)</f>
        <v>0</v>
      </c>
      <c r="R163" s="225"/>
      <c r="S163" s="225" t="s">
        <v>180</v>
      </c>
      <c r="T163" s="225" t="s">
        <v>156</v>
      </c>
      <c r="U163" s="225">
        <v>0.30869000000000002</v>
      </c>
      <c r="V163" s="225">
        <f>ROUND(E163*U163,2)</f>
        <v>0.62</v>
      </c>
      <c r="W163" s="225"/>
      <c r="X163" s="225" t="s">
        <v>181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182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59</v>
      </c>
      <c r="B164" s="241" t="s">
        <v>354</v>
      </c>
      <c r="C164" s="248" t="s">
        <v>355</v>
      </c>
      <c r="D164" s="242" t="s">
        <v>187</v>
      </c>
      <c r="E164" s="243">
        <v>1</v>
      </c>
      <c r="F164" s="244"/>
      <c r="G164" s="245">
        <f>ROUND(E164*F164,2)</f>
        <v>0</v>
      </c>
      <c r="H164" s="226">
        <v>124.39</v>
      </c>
      <c r="I164" s="225">
        <f>ROUND(E164*H164,2)</f>
        <v>124.39</v>
      </c>
      <c r="J164" s="226">
        <v>236.11</v>
      </c>
      <c r="K164" s="225">
        <f>ROUND(E164*J164,2)</f>
        <v>236.11</v>
      </c>
      <c r="L164" s="225">
        <v>15</v>
      </c>
      <c r="M164" s="225">
        <f>G164*(1+L164/100)</f>
        <v>0</v>
      </c>
      <c r="N164" s="225">
        <v>9.3000000000000005E-4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180</v>
      </c>
      <c r="T164" s="225" t="s">
        <v>156</v>
      </c>
      <c r="U164" s="225">
        <v>0.42399999999999999</v>
      </c>
      <c r="V164" s="225">
        <f>ROUND(E164*U164,2)</f>
        <v>0.42</v>
      </c>
      <c r="W164" s="225"/>
      <c r="X164" s="225" t="s">
        <v>181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182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60</v>
      </c>
      <c r="B165" s="241" t="s">
        <v>356</v>
      </c>
      <c r="C165" s="248" t="s">
        <v>357</v>
      </c>
      <c r="D165" s="242" t="s">
        <v>349</v>
      </c>
      <c r="E165" s="243">
        <v>1</v>
      </c>
      <c r="F165" s="244"/>
      <c r="G165" s="245">
        <f>ROUND(E165*F165,2)</f>
        <v>0</v>
      </c>
      <c r="H165" s="226">
        <v>1800.82</v>
      </c>
      <c r="I165" s="225">
        <f>ROUND(E165*H165,2)</f>
        <v>1800.82</v>
      </c>
      <c r="J165" s="226">
        <v>81.180000000000007</v>
      </c>
      <c r="K165" s="225">
        <f>ROUND(E165*J165,2)</f>
        <v>81.180000000000007</v>
      </c>
      <c r="L165" s="225">
        <v>15</v>
      </c>
      <c r="M165" s="225">
        <f>G165*(1+L165/100)</f>
        <v>0</v>
      </c>
      <c r="N165" s="225">
        <v>1E-3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180</v>
      </c>
      <c r="T165" s="225" t="s">
        <v>156</v>
      </c>
      <c r="U165" s="225">
        <v>0.14499999999999999</v>
      </c>
      <c r="V165" s="225">
        <f>ROUND(E165*U165,2)</f>
        <v>0.15</v>
      </c>
      <c r="W165" s="225"/>
      <c r="X165" s="225" t="s">
        <v>181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182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61</v>
      </c>
      <c r="B166" s="241" t="s">
        <v>358</v>
      </c>
      <c r="C166" s="248" t="s">
        <v>359</v>
      </c>
      <c r="D166" s="242" t="s">
        <v>349</v>
      </c>
      <c r="E166" s="243">
        <v>1</v>
      </c>
      <c r="F166" s="244"/>
      <c r="G166" s="245">
        <f>ROUND(E166*F166,2)</f>
        <v>0</v>
      </c>
      <c r="H166" s="226">
        <v>738.8</v>
      </c>
      <c r="I166" s="225">
        <f>ROUND(E166*H166,2)</f>
        <v>738.8</v>
      </c>
      <c r="J166" s="226">
        <v>92.2</v>
      </c>
      <c r="K166" s="225">
        <f>ROUND(E166*J166,2)</f>
        <v>92.2</v>
      </c>
      <c r="L166" s="225">
        <v>15</v>
      </c>
      <c r="M166" s="225">
        <f>G166*(1+L166/100)</f>
        <v>0</v>
      </c>
      <c r="N166" s="225">
        <v>5.0000000000000001E-4</v>
      </c>
      <c r="O166" s="225">
        <f>ROUND(E166*N166,2)</f>
        <v>0</v>
      </c>
      <c r="P166" s="225">
        <v>0</v>
      </c>
      <c r="Q166" s="225">
        <f>ROUND(E166*P166,2)</f>
        <v>0</v>
      </c>
      <c r="R166" s="225"/>
      <c r="S166" s="225" t="s">
        <v>180</v>
      </c>
      <c r="T166" s="225" t="s">
        <v>156</v>
      </c>
      <c r="U166" s="225">
        <v>0.16500000000000001</v>
      </c>
      <c r="V166" s="225">
        <f>ROUND(E166*U166,2)</f>
        <v>0.17</v>
      </c>
      <c r="W166" s="225"/>
      <c r="X166" s="225" t="s">
        <v>181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182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40">
        <v>62</v>
      </c>
      <c r="B167" s="241" t="s">
        <v>360</v>
      </c>
      <c r="C167" s="248" t="s">
        <v>361</v>
      </c>
      <c r="D167" s="242" t="s">
        <v>187</v>
      </c>
      <c r="E167" s="243">
        <v>1</v>
      </c>
      <c r="F167" s="244"/>
      <c r="G167" s="245">
        <f>ROUND(E167*F167,2)</f>
        <v>0</v>
      </c>
      <c r="H167" s="226">
        <v>280.43</v>
      </c>
      <c r="I167" s="225">
        <f>ROUND(E167*H167,2)</f>
        <v>280.43</v>
      </c>
      <c r="J167" s="226">
        <v>115.57</v>
      </c>
      <c r="K167" s="225">
        <f>ROUND(E167*J167,2)</f>
        <v>115.57</v>
      </c>
      <c r="L167" s="225">
        <v>15</v>
      </c>
      <c r="M167" s="225">
        <f>G167*(1+L167/100)</f>
        <v>0</v>
      </c>
      <c r="N167" s="225">
        <v>2.5000000000000001E-4</v>
      </c>
      <c r="O167" s="225">
        <f>ROUND(E167*N167,2)</f>
        <v>0</v>
      </c>
      <c r="P167" s="225">
        <v>0</v>
      </c>
      <c r="Q167" s="225">
        <f>ROUND(E167*P167,2)</f>
        <v>0</v>
      </c>
      <c r="R167" s="225"/>
      <c r="S167" s="225" t="s">
        <v>180</v>
      </c>
      <c r="T167" s="225" t="s">
        <v>156</v>
      </c>
      <c r="U167" s="225">
        <v>0.20599999999999999</v>
      </c>
      <c r="V167" s="225">
        <f>ROUND(E167*U167,2)</f>
        <v>0.21</v>
      </c>
      <c r="W167" s="225"/>
      <c r="X167" s="225" t="s">
        <v>181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182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ht="20.399999999999999" outlineLevel="1" x14ac:dyDescent="0.25">
      <c r="A168" s="240">
        <v>63</v>
      </c>
      <c r="B168" s="241" t="s">
        <v>362</v>
      </c>
      <c r="C168" s="248" t="s">
        <v>363</v>
      </c>
      <c r="D168" s="242" t="s">
        <v>197</v>
      </c>
      <c r="E168" s="243">
        <v>2</v>
      </c>
      <c r="F168" s="244"/>
      <c r="G168" s="245">
        <f>ROUND(E168*F168,2)</f>
        <v>0</v>
      </c>
      <c r="H168" s="226">
        <v>4.57</v>
      </c>
      <c r="I168" s="225">
        <f>ROUND(E168*H168,2)</f>
        <v>9.14</v>
      </c>
      <c r="J168" s="226">
        <v>24.43</v>
      </c>
      <c r="K168" s="225">
        <f>ROUND(E168*J168,2)</f>
        <v>48.86</v>
      </c>
      <c r="L168" s="225">
        <v>15</v>
      </c>
      <c r="M168" s="225">
        <f>G168*(1+L168/100)</f>
        <v>0</v>
      </c>
      <c r="N168" s="225">
        <v>2.0000000000000002E-5</v>
      </c>
      <c r="O168" s="225">
        <f>ROUND(E168*N168,2)</f>
        <v>0</v>
      </c>
      <c r="P168" s="225">
        <v>3.2000000000000002E-3</v>
      </c>
      <c r="Q168" s="225">
        <f>ROUND(E168*P168,2)</f>
        <v>0.01</v>
      </c>
      <c r="R168" s="225"/>
      <c r="S168" s="225" t="s">
        <v>180</v>
      </c>
      <c r="T168" s="225" t="s">
        <v>156</v>
      </c>
      <c r="U168" s="225">
        <v>5.2999999999999999E-2</v>
      </c>
      <c r="V168" s="225">
        <f>ROUND(E168*U168,2)</f>
        <v>0.11</v>
      </c>
      <c r="W168" s="225"/>
      <c r="X168" s="225" t="s">
        <v>181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182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64</v>
      </c>
      <c r="B169" s="241" t="s">
        <v>364</v>
      </c>
      <c r="C169" s="248" t="s">
        <v>365</v>
      </c>
      <c r="D169" s="242" t="s">
        <v>318</v>
      </c>
      <c r="E169" s="243">
        <v>1</v>
      </c>
      <c r="F169" s="244"/>
      <c r="G169" s="245">
        <f>ROUND(E169*F169,2)</f>
        <v>0</v>
      </c>
      <c r="H169" s="226">
        <v>0</v>
      </c>
      <c r="I169" s="225">
        <f>ROUND(E169*H169,2)</f>
        <v>0</v>
      </c>
      <c r="J169" s="226">
        <v>3000</v>
      </c>
      <c r="K169" s="225">
        <f>ROUND(E169*J169,2)</f>
        <v>3000</v>
      </c>
      <c r="L169" s="225">
        <v>15</v>
      </c>
      <c r="M169" s="225">
        <f>G169*(1+L169/100)</f>
        <v>0</v>
      </c>
      <c r="N169" s="225">
        <v>0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155</v>
      </c>
      <c r="T169" s="225" t="s">
        <v>156</v>
      </c>
      <c r="U169" s="225">
        <v>0</v>
      </c>
      <c r="V169" s="225">
        <f>ROUND(E169*U169,2)</f>
        <v>0</v>
      </c>
      <c r="W169" s="225"/>
      <c r="X169" s="225" t="s">
        <v>181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182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65</v>
      </c>
      <c r="B170" s="241" t="s">
        <v>366</v>
      </c>
      <c r="C170" s="248" t="s">
        <v>367</v>
      </c>
      <c r="D170" s="242" t="s">
        <v>0</v>
      </c>
      <c r="E170" s="243">
        <v>99.055000000000007</v>
      </c>
      <c r="F170" s="244"/>
      <c r="G170" s="245">
        <f>ROUND(E170*F170,2)</f>
        <v>0</v>
      </c>
      <c r="H170" s="226">
        <v>0</v>
      </c>
      <c r="I170" s="225">
        <f>ROUND(E170*H170,2)</f>
        <v>0</v>
      </c>
      <c r="J170" s="226">
        <v>1.2</v>
      </c>
      <c r="K170" s="225">
        <f>ROUND(E170*J170,2)</f>
        <v>118.87</v>
      </c>
      <c r="L170" s="225">
        <v>15</v>
      </c>
      <c r="M170" s="225">
        <f>G170*(1+L170/100)</f>
        <v>0</v>
      </c>
      <c r="N170" s="225">
        <v>0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180</v>
      </c>
      <c r="T170" s="225" t="s">
        <v>156</v>
      </c>
      <c r="U170" s="225">
        <v>0</v>
      </c>
      <c r="V170" s="225">
        <f>ROUND(E170*U170,2)</f>
        <v>0</v>
      </c>
      <c r="W170" s="225"/>
      <c r="X170" s="225" t="s">
        <v>304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305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x14ac:dyDescent="0.25">
      <c r="A171" s="228" t="s">
        <v>150</v>
      </c>
      <c r="B171" s="229" t="s">
        <v>94</v>
      </c>
      <c r="C171" s="247" t="s">
        <v>95</v>
      </c>
      <c r="D171" s="230"/>
      <c r="E171" s="231"/>
      <c r="F171" s="232"/>
      <c r="G171" s="233">
        <f>SUMIF(AG172:AG201,"&lt;&gt;NOR",G172:G201)</f>
        <v>0</v>
      </c>
      <c r="H171" s="227"/>
      <c r="I171" s="227">
        <f>SUM(I172:I201)</f>
        <v>26772.87</v>
      </c>
      <c r="J171" s="227"/>
      <c r="K171" s="227">
        <f>SUM(K172:K201)</f>
        <v>8742.4600000000009</v>
      </c>
      <c r="L171" s="227"/>
      <c r="M171" s="227">
        <f>SUM(M172:M201)</f>
        <v>0</v>
      </c>
      <c r="N171" s="227"/>
      <c r="O171" s="227">
        <f>SUM(O172:O201)</f>
        <v>0.14000000000000001</v>
      </c>
      <c r="P171" s="227"/>
      <c r="Q171" s="227">
        <f>SUM(Q172:Q201)</f>
        <v>0.28000000000000003</v>
      </c>
      <c r="R171" s="227"/>
      <c r="S171" s="227"/>
      <c r="T171" s="227"/>
      <c r="U171" s="227"/>
      <c r="V171" s="227">
        <f>SUM(V172:V201)</f>
        <v>12.88</v>
      </c>
      <c r="W171" s="227"/>
      <c r="X171" s="227"/>
      <c r="AG171" t="s">
        <v>151</v>
      </c>
    </row>
    <row r="172" spans="1:60" ht="20.399999999999999" outlineLevel="1" x14ac:dyDescent="0.25">
      <c r="A172" s="240">
        <v>66</v>
      </c>
      <c r="B172" s="241" t="s">
        <v>368</v>
      </c>
      <c r="C172" s="248" t="s">
        <v>369</v>
      </c>
      <c r="D172" s="242" t="s">
        <v>349</v>
      </c>
      <c r="E172" s="243">
        <v>1</v>
      </c>
      <c r="F172" s="244"/>
      <c r="G172" s="245">
        <f>ROUND(E172*F172,2)</f>
        <v>0</v>
      </c>
      <c r="H172" s="226">
        <v>6287.23</v>
      </c>
      <c r="I172" s="225">
        <f>ROUND(E172*H172,2)</f>
        <v>6287.23</v>
      </c>
      <c r="J172" s="226">
        <v>916.27</v>
      </c>
      <c r="K172" s="225">
        <f>ROUND(E172*J172,2)</f>
        <v>916.27</v>
      </c>
      <c r="L172" s="225">
        <v>15</v>
      </c>
      <c r="M172" s="225">
        <f>G172*(1+L172/100)</f>
        <v>0</v>
      </c>
      <c r="N172" s="225">
        <v>2.8719999999999999E-2</v>
      </c>
      <c r="O172" s="225">
        <f>ROUND(E172*N172,2)</f>
        <v>0.03</v>
      </c>
      <c r="P172" s="225">
        <v>0</v>
      </c>
      <c r="Q172" s="225">
        <f>ROUND(E172*P172,2)</f>
        <v>0</v>
      </c>
      <c r="R172" s="225"/>
      <c r="S172" s="225" t="s">
        <v>180</v>
      </c>
      <c r="T172" s="225" t="s">
        <v>156</v>
      </c>
      <c r="U172" s="225">
        <v>1.5</v>
      </c>
      <c r="V172" s="225">
        <f>ROUND(E172*U172,2)</f>
        <v>1.5</v>
      </c>
      <c r="W172" s="225"/>
      <c r="X172" s="225" t="s">
        <v>181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182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40">
        <v>67</v>
      </c>
      <c r="B173" s="241" t="s">
        <v>370</v>
      </c>
      <c r="C173" s="248" t="s">
        <v>371</v>
      </c>
      <c r="D173" s="242" t="s">
        <v>349</v>
      </c>
      <c r="E173" s="243">
        <v>1</v>
      </c>
      <c r="F173" s="244"/>
      <c r="G173" s="245">
        <f>ROUND(E173*F173,2)</f>
        <v>0</v>
      </c>
      <c r="H173" s="226">
        <v>526.70000000000005</v>
      </c>
      <c r="I173" s="225">
        <f>ROUND(E173*H173,2)</f>
        <v>526.70000000000005</v>
      </c>
      <c r="J173" s="226">
        <v>843.1</v>
      </c>
      <c r="K173" s="225">
        <f>ROUND(E173*J173,2)</f>
        <v>843.1</v>
      </c>
      <c r="L173" s="225">
        <v>15</v>
      </c>
      <c r="M173" s="225">
        <f>G173*(1+L173/100)</f>
        <v>0</v>
      </c>
      <c r="N173" s="225">
        <v>1.8600000000000001E-3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180</v>
      </c>
      <c r="T173" s="225" t="s">
        <v>156</v>
      </c>
      <c r="U173" s="225">
        <v>1.3340000000000001</v>
      </c>
      <c r="V173" s="225">
        <f>ROUND(E173*U173,2)</f>
        <v>1.33</v>
      </c>
      <c r="W173" s="225"/>
      <c r="X173" s="225" t="s">
        <v>181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182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0">
        <v>68</v>
      </c>
      <c r="B174" s="241" t="s">
        <v>372</v>
      </c>
      <c r="C174" s="248" t="s">
        <v>373</v>
      </c>
      <c r="D174" s="242" t="s">
        <v>349</v>
      </c>
      <c r="E174" s="243">
        <v>1</v>
      </c>
      <c r="F174" s="244"/>
      <c r="G174" s="245">
        <f>ROUND(E174*F174,2)</f>
        <v>0</v>
      </c>
      <c r="H174" s="226">
        <v>103.93</v>
      </c>
      <c r="I174" s="225">
        <f>ROUND(E174*H174,2)</f>
        <v>103.93</v>
      </c>
      <c r="J174" s="226">
        <v>848.07</v>
      </c>
      <c r="K174" s="225">
        <f>ROUND(E174*J174,2)</f>
        <v>848.07</v>
      </c>
      <c r="L174" s="225">
        <v>15</v>
      </c>
      <c r="M174" s="225">
        <f>G174*(1+L174/100)</f>
        <v>0</v>
      </c>
      <c r="N174" s="225">
        <v>1.41E-3</v>
      </c>
      <c r="O174" s="225">
        <f>ROUND(E174*N174,2)</f>
        <v>0</v>
      </c>
      <c r="P174" s="225">
        <v>0</v>
      </c>
      <c r="Q174" s="225">
        <f>ROUND(E174*P174,2)</f>
        <v>0</v>
      </c>
      <c r="R174" s="225"/>
      <c r="S174" s="225" t="s">
        <v>180</v>
      </c>
      <c r="T174" s="225" t="s">
        <v>156</v>
      </c>
      <c r="U174" s="225">
        <v>1.575</v>
      </c>
      <c r="V174" s="225">
        <f>ROUND(E174*U174,2)</f>
        <v>1.58</v>
      </c>
      <c r="W174" s="225"/>
      <c r="X174" s="225" t="s">
        <v>181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182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0">
        <v>69</v>
      </c>
      <c r="B175" s="241" t="s">
        <v>374</v>
      </c>
      <c r="C175" s="248" t="s">
        <v>375</v>
      </c>
      <c r="D175" s="242" t="s">
        <v>349</v>
      </c>
      <c r="E175" s="243">
        <v>1</v>
      </c>
      <c r="F175" s="244"/>
      <c r="G175" s="245">
        <f>ROUND(E175*F175,2)</f>
        <v>0</v>
      </c>
      <c r="H175" s="226">
        <v>0</v>
      </c>
      <c r="I175" s="225">
        <f>ROUND(E175*H175,2)</f>
        <v>0</v>
      </c>
      <c r="J175" s="226">
        <v>504.8</v>
      </c>
      <c r="K175" s="225">
        <f>ROUND(E175*J175,2)</f>
        <v>504.8</v>
      </c>
      <c r="L175" s="225">
        <v>15</v>
      </c>
      <c r="M175" s="225">
        <f>G175*(1+L175/100)</f>
        <v>0</v>
      </c>
      <c r="N175" s="225">
        <v>0</v>
      </c>
      <c r="O175" s="225">
        <f>ROUND(E175*N175,2)</f>
        <v>0</v>
      </c>
      <c r="P175" s="225">
        <v>0.125</v>
      </c>
      <c r="Q175" s="225">
        <f>ROUND(E175*P175,2)</f>
        <v>0.13</v>
      </c>
      <c r="R175" s="225"/>
      <c r="S175" s="225" t="s">
        <v>180</v>
      </c>
      <c r="T175" s="225" t="s">
        <v>156</v>
      </c>
      <c r="U175" s="225">
        <v>1.1499999999999999</v>
      </c>
      <c r="V175" s="225">
        <f>ROUND(E175*U175,2)</f>
        <v>1.1499999999999999</v>
      </c>
      <c r="W175" s="225"/>
      <c r="X175" s="225" t="s">
        <v>181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182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40">
        <v>70</v>
      </c>
      <c r="B176" s="241" t="s">
        <v>376</v>
      </c>
      <c r="C176" s="248" t="s">
        <v>377</v>
      </c>
      <c r="D176" s="242" t="s">
        <v>349</v>
      </c>
      <c r="E176" s="243">
        <v>3</v>
      </c>
      <c r="F176" s="244"/>
      <c r="G176" s="245">
        <f>ROUND(E176*F176,2)</f>
        <v>0</v>
      </c>
      <c r="H176" s="226">
        <v>20.239999999999998</v>
      </c>
      <c r="I176" s="225">
        <f>ROUND(E176*H176,2)</f>
        <v>60.72</v>
      </c>
      <c r="J176" s="226">
        <v>190.36</v>
      </c>
      <c r="K176" s="225">
        <f>ROUND(E176*J176,2)</f>
        <v>571.08000000000004</v>
      </c>
      <c r="L176" s="225">
        <v>15</v>
      </c>
      <c r="M176" s="225">
        <f>G176*(1+L176/100)</f>
        <v>0</v>
      </c>
      <c r="N176" s="225">
        <v>3.0000000000000001E-5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180</v>
      </c>
      <c r="T176" s="225" t="s">
        <v>156</v>
      </c>
      <c r="U176" s="225">
        <v>0.33</v>
      </c>
      <c r="V176" s="225">
        <f>ROUND(E176*U176,2)</f>
        <v>0.99</v>
      </c>
      <c r="W176" s="225"/>
      <c r="X176" s="225" t="s">
        <v>181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182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40">
        <v>71</v>
      </c>
      <c r="B177" s="241" t="s">
        <v>378</v>
      </c>
      <c r="C177" s="248" t="s">
        <v>379</v>
      </c>
      <c r="D177" s="242" t="s">
        <v>349</v>
      </c>
      <c r="E177" s="243">
        <v>1</v>
      </c>
      <c r="F177" s="244"/>
      <c r="G177" s="245">
        <f>ROUND(E177*F177,2)</f>
        <v>0</v>
      </c>
      <c r="H177" s="226">
        <v>0</v>
      </c>
      <c r="I177" s="225">
        <f>ROUND(E177*H177,2)</f>
        <v>0</v>
      </c>
      <c r="J177" s="226">
        <v>123</v>
      </c>
      <c r="K177" s="225">
        <f>ROUND(E177*J177,2)</f>
        <v>123</v>
      </c>
      <c r="L177" s="225">
        <v>15</v>
      </c>
      <c r="M177" s="225">
        <f>G177*(1+L177/100)</f>
        <v>0</v>
      </c>
      <c r="N177" s="225">
        <v>0</v>
      </c>
      <c r="O177" s="225">
        <f>ROUND(E177*N177,2)</f>
        <v>0</v>
      </c>
      <c r="P177" s="225">
        <v>6.7000000000000004E-2</v>
      </c>
      <c r="Q177" s="225">
        <f>ROUND(E177*P177,2)</f>
        <v>7.0000000000000007E-2</v>
      </c>
      <c r="R177" s="225"/>
      <c r="S177" s="225" t="s">
        <v>180</v>
      </c>
      <c r="T177" s="225" t="s">
        <v>156</v>
      </c>
      <c r="U177" s="225">
        <v>0.31</v>
      </c>
      <c r="V177" s="225">
        <f>ROUND(E177*U177,2)</f>
        <v>0.31</v>
      </c>
      <c r="W177" s="225"/>
      <c r="X177" s="225" t="s">
        <v>181</v>
      </c>
      <c r="Y177" s="206"/>
      <c r="Z177" s="206"/>
      <c r="AA177" s="206"/>
      <c r="AB177" s="206"/>
      <c r="AC177" s="206"/>
      <c r="AD177" s="206"/>
      <c r="AE177" s="206"/>
      <c r="AF177" s="206"/>
      <c r="AG177" s="206" t="s">
        <v>182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40">
        <v>72</v>
      </c>
      <c r="B178" s="241" t="s">
        <v>380</v>
      </c>
      <c r="C178" s="248" t="s">
        <v>381</v>
      </c>
      <c r="D178" s="242" t="s">
        <v>349</v>
      </c>
      <c r="E178" s="243">
        <v>5</v>
      </c>
      <c r="F178" s="244"/>
      <c r="G178" s="245">
        <f>ROUND(E178*F178,2)</f>
        <v>0</v>
      </c>
      <c r="H178" s="226">
        <v>141.22</v>
      </c>
      <c r="I178" s="225">
        <f>ROUND(E178*H178,2)</f>
        <v>706.1</v>
      </c>
      <c r="J178" s="226">
        <v>128.68</v>
      </c>
      <c r="K178" s="225">
        <f>ROUND(E178*J178,2)</f>
        <v>643.4</v>
      </c>
      <c r="L178" s="225">
        <v>15</v>
      </c>
      <c r="M178" s="225">
        <f>G178*(1+L178/100)</f>
        <v>0</v>
      </c>
      <c r="N178" s="225">
        <v>1.7000000000000001E-4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180</v>
      </c>
      <c r="T178" s="225" t="s">
        <v>156</v>
      </c>
      <c r="U178" s="225">
        <v>0.22700000000000001</v>
      </c>
      <c r="V178" s="225">
        <f>ROUND(E178*U178,2)</f>
        <v>1.1399999999999999</v>
      </c>
      <c r="W178" s="225"/>
      <c r="X178" s="225" t="s">
        <v>181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182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40">
        <v>73</v>
      </c>
      <c r="B179" s="241" t="s">
        <v>382</v>
      </c>
      <c r="C179" s="248" t="s">
        <v>383</v>
      </c>
      <c r="D179" s="242" t="s">
        <v>349</v>
      </c>
      <c r="E179" s="243">
        <v>2</v>
      </c>
      <c r="F179" s="244"/>
      <c r="G179" s="245">
        <f>ROUND(E179*F179,2)</f>
        <v>0</v>
      </c>
      <c r="H179" s="226">
        <v>216.46</v>
      </c>
      <c r="I179" s="225">
        <f>ROUND(E179*H179,2)</f>
        <v>432.92</v>
      </c>
      <c r="J179" s="226">
        <v>70.540000000000006</v>
      </c>
      <c r="K179" s="225">
        <f>ROUND(E179*J179,2)</f>
        <v>141.08000000000001</v>
      </c>
      <c r="L179" s="225">
        <v>15</v>
      </c>
      <c r="M179" s="225">
        <f>G179*(1+L179/100)</f>
        <v>0</v>
      </c>
      <c r="N179" s="225">
        <v>2.4000000000000001E-4</v>
      </c>
      <c r="O179" s="225">
        <f>ROUND(E179*N179,2)</f>
        <v>0</v>
      </c>
      <c r="P179" s="225">
        <v>0</v>
      </c>
      <c r="Q179" s="225">
        <f>ROUND(E179*P179,2)</f>
        <v>0</v>
      </c>
      <c r="R179" s="225"/>
      <c r="S179" s="225" t="s">
        <v>180</v>
      </c>
      <c r="T179" s="225" t="s">
        <v>156</v>
      </c>
      <c r="U179" s="225">
        <v>0.124</v>
      </c>
      <c r="V179" s="225">
        <f>ROUND(E179*U179,2)</f>
        <v>0.25</v>
      </c>
      <c r="W179" s="225"/>
      <c r="X179" s="225" t="s">
        <v>181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182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ht="20.399999999999999" outlineLevel="1" x14ac:dyDescent="0.25">
      <c r="A180" s="240">
        <v>74</v>
      </c>
      <c r="B180" s="241" t="s">
        <v>384</v>
      </c>
      <c r="C180" s="248" t="s">
        <v>385</v>
      </c>
      <c r="D180" s="242" t="s">
        <v>187</v>
      </c>
      <c r="E180" s="243">
        <v>1</v>
      </c>
      <c r="F180" s="244"/>
      <c r="G180" s="245">
        <f>ROUND(E180*F180,2)</f>
        <v>0</v>
      </c>
      <c r="H180" s="226">
        <v>1982.17</v>
      </c>
      <c r="I180" s="225">
        <f>ROUND(E180*H180,2)</f>
        <v>1982.17</v>
      </c>
      <c r="J180" s="226">
        <v>262.02999999999997</v>
      </c>
      <c r="K180" s="225">
        <f>ROUND(E180*J180,2)</f>
        <v>262.02999999999997</v>
      </c>
      <c r="L180" s="225">
        <v>15</v>
      </c>
      <c r="M180" s="225">
        <f>G180*(1+L180/100)</f>
        <v>0</v>
      </c>
      <c r="N180" s="225">
        <v>1.64E-3</v>
      </c>
      <c r="O180" s="225">
        <f>ROUND(E180*N180,2)</f>
        <v>0</v>
      </c>
      <c r="P180" s="225">
        <v>0</v>
      </c>
      <c r="Q180" s="225">
        <f>ROUND(E180*P180,2)</f>
        <v>0</v>
      </c>
      <c r="R180" s="225"/>
      <c r="S180" s="225" t="s">
        <v>180</v>
      </c>
      <c r="T180" s="225" t="s">
        <v>156</v>
      </c>
      <c r="U180" s="225">
        <v>0.44500000000000001</v>
      </c>
      <c r="V180" s="225">
        <f>ROUND(E180*U180,2)</f>
        <v>0.45</v>
      </c>
      <c r="W180" s="225"/>
      <c r="X180" s="225" t="s">
        <v>181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182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40">
        <v>75</v>
      </c>
      <c r="B181" s="241" t="s">
        <v>386</v>
      </c>
      <c r="C181" s="248" t="s">
        <v>387</v>
      </c>
      <c r="D181" s="242" t="s">
        <v>187</v>
      </c>
      <c r="E181" s="243">
        <v>1</v>
      </c>
      <c r="F181" s="244"/>
      <c r="G181" s="245">
        <f>ROUND(E181*F181,2)</f>
        <v>0</v>
      </c>
      <c r="H181" s="226">
        <v>2334.9699999999998</v>
      </c>
      <c r="I181" s="225">
        <f>ROUND(E181*H181,2)</f>
        <v>2334.9699999999998</v>
      </c>
      <c r="J181" s="226">
        <v>286.02999999999997</v>
      </c>
      <c r="K181" s="225">
        <f>ROUND(E181*J181,2)</f>
        <v>286.02999999999997</v>
      </c>
      <c r="L181" s="225">
        <v>15</v>
      </c>
      <c r="M181" s="225">
        <f>G181*(1+L181/100)</f>
        <v>0</v>
      </c>
      <c r="N181" s="225">
        <v>8.4999999999999995E-4</v>
      </c>
      <c r="O181" s="225">
        <f>ROUND(E181*N181,2)</f>
        <v>0</v>
      </c>
      <c r="P181" s="225">
        <v>0</v>
      </c>
      <c r="Q181" s="225">
        <f>ROUND(E181*P181,2)</f>
        <v>0</v>
      </c>
      <c r="R181" s="225"/>
      <c r="S181" s="225" t="s">
        <v>180</v>
      </c>
      <c r="T181" s="225" t="s">
        <v>156</v>
      </c>
      <c r="U181" s="225">
        <v>0.48499999999999999</v>
      </c>
      <c r="V181" s="225">
        <f>ROUND(E181*U181,2)</f>
        <v>0.49</v>
      </c>
      <c r="W181" s="225"/>
      <c r="X181" s="225" t="s">
        <v>181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182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40">
        <v>76</v>
      </c>
      <c r="B182" s="241" t="s">
        <v>388</v>
      </c>
      <c r="C182" s="248" t="s">
        <v>389</v>
      </c>
      <c r="D182" s="242" t="s">
        <v>187</v>
      </c>
      <c r="E182" s="243">
        <v>2</v>
      </c>
      <c r="F182" s="244"/>
      <c r="G182" s="245">
        <f>ROUND(E182*F182,2)</f>
        <v>0</v>
      </c>
      <c r="H182" s="226">
        <v>7.16</v>
      </c>
      <c r="I182" s="225">
        <f>ROUND(E182*H182,2)</f>
        <v>14.32</v>
      </c>
      <c r="J182" s="226">
        <v>249.44</v>
      </c>
      <c r="K182" s="225">
        <f>ROUND(E182*J182,2)</f>
        <v>498.88</v>
      </c>
      <c r="L182" s="225">
        <v>15</v>
      </c>
      <c r="M182" s="225">
        <f>G182*(1+L182/100)</f>
        <v>0</v>
      </c>
      <c r="N182" s="225">
        <v>4.0000000000000003E-5</v>
      </c>
      <c r="O182" s="225">
        <f>ROUND(E182*N182,2)</f>
        <v>0</v>
      </c>
      <c r="P182" s="225">
        <v>0</v>
      </c>
      <c r="Q182" s="225">
        <f>ROUND(E182*P182,2)</f>
        <v>0</v>
      </c>
      <c r="R182" s="225"/>
      <c r="S182" s="225" t="s">
        <v>180</v>
      </c>
      <c r="T182" s="225" t="s">
        <v>156</v>
      </c>
      <c r="U182" s="225">
        <v>0.44500000000000001</v>
      </c>
      <c r="V182" s="225">
        <f>ROUND(E182*U182,2)</f>
        <v>0.89</v>
      </c>
      <c r="W182" s="225"/>
      <c r="X182" s="225" t="s">
        <v>181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182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0">
        <v>77</v>
      </c>
      <c r="B183" s="241" t="s">
        <v>390</v>
      </c>
      <c r="C183" s="248" t="s">
        <v>391</v>
      </c>
      <c r="D183" s="242" t="s">
        <v>349</v>
      </c>
      <c r="E183" s="243">
        <v>2</v>
      </c>
      <c r="F183" s="244"/>
      <c r="G183" s="245">
        <f>ROUND(E183*F183,2)</f>
        <v>0</v>
      </c>
      <c r="H183" s="226">
        <v>0</v>
      </c>
      <c r="I183" s="225">
        <f>ROUND(E183*H183,2)</f>
        <v>0</v>
      </c>
      <c r="J183" s="226">
        <v>95.3</v>
      </c>
      <c r="K183" s="225">
        <f>ROUND(E183*J183,2)</f>
        <v>190.6</v>
      </c>
      <c r="L183" s="225">
        <v>15</v>
      </c>
      <c r="M183" s="225">
        <f>G183*(1+L183/100)</f>
        <v>0</v>
      </c>
      <c r="N183" s="225">
        <v>0</v>
      </c>
      <c r="O183" s="225">
        <f>ROUND(E183*N183,2)</f>
        <v>0</v>
      </c>
      <c r="P183" s="225">
        <v>1.56E-3</v>
      </c>
      <c r="Q183" s="225">
        <f>ROUND(E183*P183,2)</f>
        <v>0</v>
      </c>
      <c r="R183" s="225"/>
      <c r="S183" s="225" t="s">
        <v>180</v>
      </c>
      <c r="T183" s="225" t="s">
        <v>156</v>
      </c>
      <c r="U183" s="225">
        <v>0.217</v>
      </c>
      <c r="V183" s="225">
        <f>ROUND(E183*U183,2)</f>
        <v>0.43</v>
      </c>
      <c r="W183" s="225"/>
      <c r="X183" s="225" t="s">
        <v>181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182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0">
        <v>78</v>
      </c>
      <c r="B184" s="241" t="s">
        <v>392</v>
      </c>
      <c r="C184" s="248" t="s">
        <v>393</v>
      </c>
      <c r="D184" s="242" t="s">
        <v>349</v>
      </c>
      <c r="E184" s="243">
        <v>1</v>
      </c>
      <c r="F184" s="244"/>
      <c r="G184" s="245">
        <f>ROUND(E184*F184,2)</f>
        <v>0</v>
      </c>
      <c r="H184" s="226">
        <v>0</v>
      </c>
      <c r="I184" s="225">
        <f>ROUND(E184*H184,2)</f>
        <v>0</v>
      </c>
      <c r="J184" s="226">
        <v>97.4</v>
      </c>
      <c r="K184" s="225">
        <f>ROUND(E184*J184,2)</f>
        <v>97.4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8.5999999999999998E-4</v>
      </c>
      <c r="Q184" s="225">
        <f>ROUND(E184*P184,2)</f>
        <v>0</v>
      </c>
      <c r="R184" s="225"/>
      <c r="S184" s="225" t="s">
        <v>180</v>
      </c>
      <c r="T184" s="225" t="s">
        <v>156</v>
      </c>
      <c r="U184" s="225">
        <v>0.222</v>
      </c>
      <c r="V184" s="225">
        <f>ROUND(E184*U184,2)</f>
        <v>0.22</v>
      </c>
      <c r="W184" s="225"/>
      <c r="X184" s="225" t="s">
        <v>181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182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ht="20.399999999999999" outlineLevel="1" x14ac:dyDescent="0.25">
      <c r="A185" s="240">
        <v>79</v>
      </c>
      <c r="B185" s="241" t="s">
        <v>394</v>
      </c>
      <c r="C185" s="248" t="s">
        <v>395</v>
      </c>
      <c r="D185" s="242" t="s">
        <v>187</v>
      </c>
      <c r="E185" s="243">
        <v>1</v>
      </c>
      <c r="F185" s="244"/>
      <c r="G185" s="245">
        <f>ROUND(E185*F185,2)</f>
        <v>0</v>
      </c>
      <c r="H185" s="226">
        <v>480.9</v>
      </c>
      <c r="I185" s="225">
        <f>ROUND(E185*H185,2)</f>
        <v>480.9</v>
      </c>
      <c r="J185" s="226">
        <v>139.69999999999999</v>
      </c>
      <c r="K185" s="225">
        <f>ROUND(E185*J185,2)</f>
        <v>139.69999999999999</v>
      </c>
      <c r="L185" s="225">
        <v>15</v>
      </c>
      <c r="M185" s="225">
        <f>G185*(1+L185/100)</f>
        <v>0</v>
      </c>
      <c r="N185" s="225">
        <v>2.0000000000000001E-4</v>
      </c>
      <c r="O185" s="225">
        <f>ROUND(E185*N185,2)</f>
        <v>0</v>
      </c>
      <c r="P185" s="225">
        <v>0</v>
      </c>
      <c r="Q185" s="225">
        <f>ROUND(E185*P185,2)</f>
        <v>0</v>
      </c>
      <c r="R185" s="225"/>
      <c r="S185" s="225" t="s">
        <v>180</v>
      </c>
      <c r="T185" s="225" t="s">
        <v>156</v>
      </c>
      <c r="U185" s="225">
        <v>0.246</v>
      </c>
      <c r="V185" s="225">
        <f>ROUND(E185*U185,2)</f>
        <v>0.25</v>
      </c>
      <c r="W185" s="225"/>
      <c r="X185" s="225" t="s">
        <v>181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182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ht="20.399999999999999" outlineLevel="1" x14ac:dyDescent="0.25">
      <c r="A186" s="240">
        <v>80</v>
      </c>
      <c r="B186" s="241" t="s">
        <v>396</v>
      </c>
      <c r="C186" s="248" t="s">
        <v>397</v>
      </c>
      <c r="D186" s="242" t="s">
        <v>187</v>
      </c>
      <c r="E186" s="243">
        <v>1</v>
      </c>
      <c r="F186" s="244"/>
      <c r="G186" s="245">
        <f>ROUND(E186*F186,2)</f>
        <v>0</v>
      </c>
      <c r="H186" s="226">
        <v>307.14999999999998</v>
      </c>
      <c r="I186" s="225">
        <f>ROUND(E186*H186,2)</f>
        <v>307.14999999999998</v>
      </c>
      <c r="J186" s="226">
        <v>125.85</v>
      </c>
      <c r="K186" s="225">
        <f>ROUND(E186*J186,2)</f>
        <v>125.85</v>
      </c>
      <c r="L186" s="225">
        <v>15</v>
      </c>
      <c r="M186" s="225">
        <f>G186*(1+L186/100)</f>
        <v>0</v>
      </c>
      <c r="N186" s="225">
        <v>9.0000000000000006E-5</v>
      </c>
      <c r="O186" s="225">
        <f>ROUND(E186*N186,2)</f>
        <v>0</v>
      </c>
      <c r="P186" s="225">
        <v>0</v>
      </c>
      <c r="Q186" s="225">
        <f>ROUND(E186*P186,2)</f>
        <v>0</v>
      </c>
      <c r="R186" s="225"/>
      <c r="S186" s="225" t="s">
        <v>180</v>
      </c>
      <c r="T186" s="225" t="s">
        <v>156</v>
      </c>
      <c r="U186" s="225">
        <v>0.246</v>
      </c>
      <c r="V186" s="225">
        <f>ROUND(E186*U186,2)</f>
        <v>0.25</v>
      </c>
      <c r="W186" s="225"/>
      <c r="X186" s="225" t="s">
        <v>181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182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40">
        <v>81</v>
      </c>
      <c r="B187" s="241" t="s">
        <v>398</v>
      </c>
      <c r="C187" s="248" t="s">
        <v>399</v>
      </c>
      <c r="D187" s="242" t="s">
        <v>187</v>
      </c>
      <c r="E187" s="243">
        <v>1</v>
      </c>
      <c r="F187" s="244"/>
      <c r="G187" s="245">
        <f>ROUND(E187*F187,2)</f>
        <v>0</v>
      </c>
      <c r="H187" s="226">
        <v>391.97</v>
      </c>
      <c r="I187" s="225">
        <f>ROUND(E187*H187,2)</f>
        <v>391.97</v>
      </c>
      <c r="J187" s="226">
        <v>142.72999999999999</v>
      </c>
      <c r="K187" s="225">
        <f>ROUND(E187*J187,2)</f>
        <v>142.72999999999999</v>
      </c>
      <c r="L187" s="225">
        <v>15</v>
      </c>
      <c r="M187" s="225">
        <f>G187*(1+L187/100)</f>
        <v>0</v>
      </c>
      <c r="N187" s="225">
        <v>2.5999999999999998E-4</v>
      </c>
      <c r="O187" s="225">
        <f>ROUND(E187*N187,2)</f>
        <v>0</v>
      </c>
      <c r="P187" s="225">
        <v>0</v>
      </c>
      <c r="Q187" s="225">
        <f>ROUND(E187*P187,2)</f>
        <v>0</v>
      </c>
      <c r="R187" s="225"/>
      <c r="S187" s="225" t="s">
        <v>180</v>
      </c>
      <c r="T187" s="225" t="s">
        <v>156</v>
      </c>
      <c r="U187" s="225">
        <v>0.246</v>
      </c>
      <c r="V187" s="225">
        <f>ROUND(E187*U187,2)</f>
        <v>0.25</v>
      </c>
      <c r="W187" s="225"/>
      <c r="X187" s="225" t="s">
        <v>181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182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40">
        <v>82</v>
      </c>
      <c r="B188" s="241" t="s">
        <v>400</v>
      </c>
      <c r="C188" s="248" t="s">
        <v>401</v>
      </c>
      <c r="D188" s="242" t="s">
        <v>187</v>
      </c>
      <c r="E188" s="243">
        <v>1</v>
      </c>
      <c r="F188" s="244"/>
      <c r="G188" s="245">
        <f>ROUND(E188*F188,2)</f>
        <v>0</v>
      </c>
      <c r="H188" s="226">
        <v>267.89</v>
      </c>
      <c r="I188" s="225">
        <f>ROUND(E188*H188,2)</f>
        <v>267.89</v>
      </c>
      <c r="J188" s="226">
        <v>139.41</v>
      </c>
      <c r="K188" s="225">
        <f>ROUND(E188*J188,2)</f>
        <v>139.41</v>
      </c>
      <c r="L188" s="225">
        <v>15</v>
      </c>
      <c r="M188" s="225">
        <f>G188*(1+L188/100)</f>
        <v>0</v>
      </c>
      <c r="N188" s="225">
        <v>2.0000000000000001E-4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180</v>
      </c>
      <c r="T188" s="225" t="s">
        <v>156</v>
      </c>
      <c r="U188" s="225">
        <v>0.246</v>
      </c>
      <c r="V188" s="225">
        <f>ROUND(E188*U188,2)</f>
        <v>0.25</v>
      </c>
      <c r="W188" s="225"/>
      <c r="X188" s="225" t="s">
        <v>181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182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40">
        <v>83</v>
      </c>
      <c r="B189" s="241" t="s">
        <v>402</v>
      </c>
      <c r="C189" s="248" t="s">
        <v>403</v>
      </c>
      <c r="D189" s="242" t="s">
        <v>187</v>
      </c>
      <c r="E189" s="243">
        <v>1</v>
      </c>
      <c r="F189" s="244"/>
      <c r="G189" s="245">
        <f>ROUND(E189*F189,2)</f>
        <v>0</v>
      </c>
      <c r="H189" s="226">
        <v>2290.8200000000002</v>
      </c>
      <c r="I189" s="225">
        <f>ROUND(E189*H189,2)</f>
        <v>2290.8200000000002</v>
      </c>
      <c r="J189" s="226">
        <v>334.18</v>
      </c>
      <c r="K189" s="225">
        <f>ROUND(E189*J189,2)</f>
        <v>334.18</v>
      </c>
      <c r="L189" s="225">
        <v>15</v>
      </c>
      <c r="M189" s="225">
        <f>G189*(1+L189/100)</f>
        <v>0</v>
      </c>
      <c r="N189" s="225">
        <v>4.453E-2</v>
      </c>
      <c r="O189" s="225">
        <f>ROUND(E189*N189,2)</f>
        <v>0.04</v>
      </c>
      <c r="P189" s="225">
        <v>4.2529999999999998E-2</v>
      </c>
      <c r="Q189" s="225">
        <f>ROUND(E189*P189,2)</f>
        <v>0.04</v>
      </c>
      <c r="R189" s="225"/>
      <c r="S189" s="225" t="s">
        <v>180</v>
      </c>
      <c r="T189" s="225" t="s">
        <v>156</v>
      </c>
      <c r="U189" s="225">
        <v>0.65400000000000003</v>
      </c>
      <c r="V189" s="225">
        <f>ROUND(E189*U189,2)</f>
        <v>0.65</v>
      </c>
      <c r="W189" s="225"/>
      <c r="X189" s="225" t="s">
        <v>181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182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34">
        <v>84</v>
      </c>
      <c r="B190" s="235" t="s">
        <v>404</v>
      </c>
      <c r="C190" s="249" t="s">
        <v>405</v>
      </c>
      <c r="D190" s="236" t="s">
        <v>192</v>
      </c>
      <c r="E190" s="237">
        <v>0.24</v>
      </c>
      <c r="F190" s="238"/>
      <c r="G190" s="239">
        <f>ROUND(E190*F190,2)</f>
        <v>0</v>
      </c>
      <c r="H190" s="226">
        <v>32.42</v>
      </c>
      <c r="I190" s="225">
        <f>ROUND(E190*H190,2)</f>
        <v>7.78</v>
      </c>
      <c r="J190" s="226">
        <v>1193.28</v>
      </c>
      <c r="K190" s="225">
        <f>ROUND(E190*J190,2)</f>
        <v>286.39</v>
      </c>
      <c r="L190" s="225">
        <v>15</v>
      </c>
      <c r="M190" s="225">
        <f>G190*(1+L190/100)</f>
        <v>0</v>
      </c>
      <c r="N190" s="225">
        <v>8.0000000000000007E-5</v>
      </c>
      <c r="O190" s="225">
        <f>ROUND(E190*N190,2)</f>
        <v>0</v>
      </c>
      <c r="P190" s="225">
        <v>0</v>
      </c>
      <c r="Q190" s="225">
        <f>ROUND(E190*P190,2)</f>
        <v>0</v>
      </c>
      <c r="R190" s="225"/>
      <c r="S190" s="225" t="s">
        <v>180</v>
      </c>
      <c r="T190" s="225" t="s">
        <v>156</v>
      </c>
      <c r="U190" s="225">
        <v>2.1</v>
      </c>
      <c r="V190" s="225">
        <f>ROUND(E190*U190,2)</f>
        <v>0.5</v>
      </c>
      <c r="W190" s="225"/>
      <c r="X190" s="225" t="s">
        <v>181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182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23"/>
      <c r="B191" s="224"/>
      <c r="C191" s="261" t="s">
        <v>406</v>
      </c>
      <c r="D191" s="257"/>
      <c r="E191" s="258">
        <v>0.24</v>
      </c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06"/>
      <c r="Z191" s="206"/>
      <c r="AA191" s="206"/>
      <c r="AB191" s="206"/>
      <c r="AC191" s="206"/>
      <c r="AD191" s="206"/>
      <c r="AE191" s="206"/>
      <c r="AF191" s="206"/>
      <c r="AG191" s="206" t="s">
        <v>184</v>
      </c>
      <c r="AH191" s="206">
        <v>0</v>
      </c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ht="20.399999999999999" outlineLevel="1" x14ac:dyDescent="0.25">
      <c r="A192" s="240">
        <v>85</v>
      </c>
      <c r="B192" s="241" t="s">
        <v>407</v>
      </c>
      <c r="C192" s="248" t="s">
        <v>408</v>
      </c>
      <c r="D192" s="242" t="s">
        <v>187</v>
      </c>
      <c r="E192" s="243">
        <v>1</v>
      </c>
      <c r="F192" s="244"/>
      <c r="G192" s="245">
        <f>ROUND(E192*F192,2)</f>
        <v>0</v>
      </c>
      <c r="H192" s="226">
        <v>1189.0999999999999</v>
      </c>
      <c r="I192" s="225">
        <f>ROUND(E192*H192,2)</f>
        <v>1189.0999999999999</v>
      </c>
      <c r="J192" s="226">
        <v>0</v>
      </c>
      <c r="K192" s="225">
        <f>ROUND(E192*J192,2)</f>
        <v>0</v>
      </c>
      <c r="L192" s="225">
        <v>15</v>
      </c>
      <c r="M192" s="225">
        <f>G192*(1+L192/100)</f>
        <v>0</v>
      </c>
      <c r="N192" s="225">
        <v>1.2999999999999999E-2</v>
      </c>
      <c r="O192" s="225">
        <f>ROUND(E192*N192,2)</f>
        <v>0.01</v>
      </c>
      <c r="P192" s="225">
        <v>0</v>
      </c>
      <c r="Q192" s="225">
        <f>ROUND(E192*P192,2)</f>
        <v>0</v>
      </c>
      <c r="R192" s="225"/>
      <c r="S192" s="225" t="s">
        <v>180</v>
      </c>
      <c r="T192" s="225" t="s">
        <v>156</v>
      </c>
      <c r="U192" s="225">
        <v>0</v>
      </c>
      <c r="V192" s="225">
        <f>ROUND(E192*U192,2)</f>
        <v>0</v>
      </c>
      <c r="W192" s="225"/>
      <c r="X192" s="225" t="s">
        <v>219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409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40">
        <v>86</v>
      </c>
      <c r="B193" s="241" t="s">
        <v>410</v>
      </c>
      <c r="C193" s="248" t="s">
        <v>411</v>
      </c>
      <c r="D193" s="242" t="s">
        <v>187</v>
      </c>
      <c r="E193" s="243">
        <v>2</v>
      </c>
      <c r="F193" s="244"/>
      <c r="G193" s="245">
        <f>ROUND(E193*F193,2)</f>
        <v>0</v>
      </c>
      <c r="H193" s="226">
        <v>382.4</v>
      </c>
      <c r="I193" s="225">
        <f>ROUND(E193*H193,2)</f>
        <v>764.8</v>
      </c>
      <c r="J193" s="226">
        <v>0</v>
      </c>
      <c r="K193" s="225">
        <f>ROUND(E193*J193,2)</f>
        <v>0</v>
      </c>
      <c r="L193" s="225">
        <v>15</v>
      </c>
      <c r="M193" s="225">
        <f>G193*(1+L193/100)</f>
        <v>0</v>
      </c>
      <c r="N193" s="225">
        <v>8.9999999999999998E-4</v>
      </c>
      <c r="O193" s="225">
        <f>ROUND(E193*N193,2)</f>
        <v>0</v>
      </c>
      <c r="P193" s="225">
        <v>0</v>
      </c>
      <c r="Q193" s="225">
        <f>ROUND(E193*P193,2)</f>
        <v>0</v>
      </c>
      <c r="R193" s="225"/>
      <c r="S193" s="225" t="s">
        <v>155</v>
      </c>
      <c r="T193" s="225" t="s">
        <v>156</v>
      </c>
      <c r="U193" s="225">
        <v>0</v>
      </c>
      <c r="V193" s="225">
        <f>ROUND(E193*U193,2)</f>
        <v>0</v>
      </c>
      <c r="W193" s="225"/>
      <c r="X193" s="225" t="s">
        <v>209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210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ht="20.399999999999999" outlineLevel="1" x14ac:dyDescent="0.25">
      <c r="A194" s="240">
        <v>87</v>
      </c>
      <c r="B194" s="241" t="s">
        <v>412</v>
      </c>
      <c r="C194" s="248" t="s">
        <v>413</v>
      </c>
      <c r="D194" s="242" t="s">
        <v>187</v>
      </c>
      <c r="E194" s="243">
        <v>1</v>
      </c>
      <c r="F194" s="244"/>
      <c r="G194" s="245">
        <f>ROUND(E194*F194,2)</f>
        <v>0</v>
      </c>
      <c r="H194" s="226">
        <v>1850.7</v>
      </c>
      <c r="I194" s="225">
        <f>ROUND(E194*H194,2)</f>
        <v>1850.7</v>
      </c>
      <c r="J194" s="226">
        <v>0</v>
      </c>
      <c r="K194" s="225">
        <f>ROUND(E194*J194,2)</f>
        <v>0</v>
      </c>
      <c r="L194" s="225">
        <v>15</v>
      </c>
      <c r="M194" s="225">
        <f>G194*(1+L194/100)</f>
        <v>0</v>
      </c>
      <c r="N194" s="225">
        <v>8.0000000000000004E-4</v>
      </c>
      <c r="O194" s="225">
        <f>ROUND(E194*N194,2)</f>
        <v>0</v>
      </c>
      <c r="P194" s="225">
        <v>0</v>
      </c>
      <c r="Q194" s="225">
        <f>ROUND(E194*P194,2)</f>
        <v>0</v>
      </c>
      <c r="R194" s="225" t="s">
        <v>213</v>
      </c>
      <c r="S194" s="225" t="s">
        <v>180</v>
      </c>
      <c r="T194" s="225" t="s">
        <v>156</v>
      </c>
      <c r="U194" s="225">
        <v>0</v>
      </c>
      <c r="V194" s="225">
        <f>ROUND(E194*U194,2)</f>
        <v>0</v>
      </c>
      <c r="W194" s="225"/>
      <c r="X194" s="225" t="s">
        <v>209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210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40">
        <v>88</v>
      </c>
      <c r="B195" s="241" t="s">
        <v>414</v>
      </c>
      <c r="C195" s="248" t="s">
        <v>415</v>
      </c>
      <c r="D195" s="242" t="s">
        <v>187</v>
      </c>
      <c r="E195" s="243">
        <v>1</v>
      </c>
      <c r="F195" s="244"/>
      <c r="G195" s="245">
        <f>ROUND(E195*F195,2)</f>
        <v>0</v>
      </c>
      <c r="H195" s="226">
        <v>532</v>
      </c>
      <c r="I195" s="225">
        <f>ROUND(E195*H195,2)</f>
        <v>532</v>
      </c>
      <c r="J195" s="226">
        <v>0</v>
      </c>
      <c r="K195" s="225">
        <f>ROUND(E195*J195,2)</f>
        <v>0</v>
      </c>
      <c r="L195" s="225">
        <v>15</v>
      </c>
      <c r="M195" s="225">
        <f>G195*(1+L195/100)</f>
        <v>0</v>
      </c>
      <c r="N195" s="225">
        <v>2E-3</v>
      </c>
      <c r="O195" s="225">
        <f>ROUND(E195*N195,2)</f>
        <v>0</v>
      </c>
      <c r="P195" s="225">
        <v>0</v>
      </c>
      <c r="Q195" s="225">
        <f>ROUND(E195*P195,2)</f>
        <v>0</v>
      </c>
      <c r="R195" s="225"/>
      <c r="S195" s="225" t="s">
        <v>155</v>
      </c>
      <c r="T195" s="225" t="s">
        <v>156</v>
      </c>
      <c r="U195" s="225">
        <v>0</v>
      </c>
      <c r="V195" s="225">
        <f>ROUND(E195*U195,2)</f>
        <v>0</v>
      </c>
      <c r="W195" s="225"/>
      <c r="X195" s="225" t="s">
        <v>209</v>
      </c>
      <c r="Y195" s="206"/>
      <c r="Z195" s="206"/>
      <c r="AA195" s="206"/>
      <c r="AB195" s="206"/>
      <c r="AC195" s="206"/>
      <c r="AD195" s="206"/>
      <c r="AE195" s="206"/>
      <c r="AF195" s="206"/>
      <c r="AG195" s="206" t="s">
        <v>210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40">
        <v>89</v>
      </c>
      <c r="B196" s="241" t="s">
        <v>416</v>
      </c>
      <c r="C196" s="248" t="s">
        <v>417</v>
      </c>
      <c r="D196" s="242" t="s">
        <v>187</v>
      </c>
      <c r="E196" s="243">
        <v>1</v>
      </c>
      <c r="F196" s="244"/>
      <c r="G196" s="245">
        <f>ROUND(E196*F196,2)</f>
        <v>0</v>
      </c>
      <c r="H196" s="226">
        <v>5850</v>
      </c>
      <c r="I196" s="225">
        <f>ROUND(E196*H196,2)</f>
        <v>5850</v>
      </c>
      <c r="J196" s="226">
        <v>0</v>
      </c>
      <c r="K196" s="225">
        <f>ROUND(E196*J196,2)</f>
        <v>0</v>
      </c>
      <c r="L196" s="225">
        <v>15</v>
      </c>
      <c r="M196" s="225">
        <f>G196*(1+L196/100)</f>
        <v>0</v>
      </c>
      <c r="N196" s="225">
        <v>4.5999999999999999E-2</v>
      </c>
      <c r="O196" s="225">
        <f>ROUND(E196*N196,2)</f>
        <v>0.05</v>
      </c>
      <c r="P196" s="225">
        <v>0</v>
      </c>
      <c r="Q196" s="225">
        <f>ROUND(E196*P196,2)</f>
        <v>0</v>
      </c>
      <c r="R196" s="225" t="s">
        <v>213</v>
      </c>
      <c r="S196" s="225" t="s">
        <v>180</v>
      </c>
      <c r="T196" s="225" t="s">
        <v>156</v>
      </c>
      <c r="U196" s="225">
        <v>0</v>
      </c>
      <c r="V196" s="225">
        <f>ROUND(E196*U196,2)</f>
        <v>0</v>
      </c>
      <c r="W196" s="225"/>
      <c r="X196" s="225" t="s">
        <v>209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210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40">
        <v>90</v>
      </c>
      <c r="B197" s="241" t="s">
        <v>418</v>
      </c>
      <c r="C197" s="248" t="s">
        <v>419</v>
      </c>
      <c r="D197" s="242" t="s">
        <v>208</v>
      </c>
      <c r="E197" s="243">
        <v>1</v>
      </c>
      <c r="F197" s="244"/>
      <c r="G197" s="245">
        <f>ROUND(E197*F197,2)</f>
        <v>0</v>
      </c>
      <c r="H197" s="226">
        <v>390.7</v>
      </c>
      <c r="I197" s="225">
        <f>ROUND(E197*H197,2)</f>
        <v>390.7</v>
      </c>
      <c r="J197" s="226">
        <v>0</v>
      </c>
      <c r="K197" s="225">
        <f>ROUND(E197*J197,2)</f>
        <v>0</v>
      </c>
      <c r="L197" s="225">
        <v>15</v>
      </c>
      <c r="M197" s="225">
        <f>G197*(1+L197/100)</f>
        <v>0</v>
      </c>
      <c r="N197" s="225">
        <v>0.01</v>
      </c>
      <c r="O197" s="225">
        <f>ROUND(E197*N197,2)</f>
        <v>0.01</v>
      </c>
      <c r="P197" s="225">
        <v>0</v>
      </c>
      <c r="Q197" s="225">
        <f>ROUND(E197*P197,2)</f>
        <v>0</v>
      </c>
      <c r="R197" s="225" t="s">
        <v>213</v>
      </c>
      <c r="S197" s="225" t="s">
        <v>180</v>
      </c>
      <c r="T197" s="225" t="s">
        <v>156</v>
      </c>
      <c r="U197" s="225">
        <v>0</v>
      </c>
      <c r="V197" s="225">
        <f>ROUND(E197*U197,2)</f>
        <v>0</v>
      </c>
      <c r="W197" s="225"/>
      <c r="X197" s="225" t="s">
        <v>209</v>
      </c>
      <c r="Y197" s="206"/>
      <c r="Z197" s="206"/>
      <c r="AA197" s="206"/>
      <c r="AB197" s="206"/>
      <c r="AC197" s="206"/>
      <c r="AD197" s="206"/>
      <c r="AE197" s="206"/>
      <c r="AF197" s="206"/>
      <c r="AG197" s="206" t="s">
        <v>210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40">
        <v>91</v>
      </c>
      <c r="B198" s="241" t="s">
        <v>420</v>
      </c>
      <c r="C198" s="248" t="s">
        <v>421</v>
      </c>
      <c r="D198" s="242" t="s">
        <v>349</v>
      </c>
      <c r="E198" s="243">
        <v>1</v>
      </c>
      <c r="F198" s="244"/>
      <c r="G198" s="245">
        <f>ROUND(E198*F198,2)</f>
        <v>0</v>
      </c>
      <c r="H198" s="226">
        <v>0</v>
      </c>
      <c r="I198" s="225">
        <f>ROUND(E198*H198,2)</f>
        <v>0</v>
      </c>
      <c r="J198" s="226">
        <v>258.8</v>
      </c>
      <c r="K198" s="225">
        <f>ROUND(E198*J198,2)</f>
        <v>258.8</v>
      </c>
      <c r="L198" s="225">
        <v>15</v>
      </c>
      <c r="M198" s="225">
        <f>G198*(1+L198/100)</f>
        <v>0</v>
      </c>
      <c r="N198" s="225">
        <v>0</v>
      </c>
      <c r="O198" s="225">
        <f>ROUND(E198*N198,2)</f>
        <v>0</v>
      </c>
      <c r="P198" s="225">
        <v>1.933E-2</v>
      </c>
      <c r="Q198" s="225">
        <f>ROUND(E198*P198,2)</f>
        <v>0.02</v>
      </c>
      <c r="R198" s="225"/>
      <c r="S198" s="225" t="s">
        <v>180</v>
      </c>
      <c r="T198" s="225" t="s">
        <v>156</v>
      </c>
      <c r="U198" s="225">
        <v>0</v>
      </c>
      <c r="V198" s="225">
        <f>ROUND(E198*U198,2)</f>
        <v>0</v>
      </c>
      <c r="W198" s="225"/>
      <c r="X198" s="225" t="s">
        <v>219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220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40">
        <v>92</v>
      </c>
      <c r="B199" s="241" t="s">
        <v>422</v>
      </c>
      <c r="C199" s="248" t="s">
        <v>423</v>
      </c>
      <c r="D199" s="242" t="s">
        <v>349</v>
      </c>
      <c r="E199" s="243">
        <v>1</v>
      </c>
      <c r="F199" s="244"/>
      <c r="G199" s="245">
        <f>ROUND(E199*F199,2)</f>
        <v>0</v>
      </c>
      <c r="H199" s="226">
        <v>0</v>
      </c>
      <c r="I199" s="225">
        <f>ROUND(E199*H199,2)</f>
        <v>0</v>
      </c>
      <c r="J199" s="226">
        <v>167.9</v>
      </c>
      <c r="K199" s="225">
        <f>ROUND(E199*J199,2)</f>
        <v>167.9</v>
      </c>
      <c r="L199" s="225">
        <v>15</v>
      </c>
      <c r="M199" s="225">
        <f>G199*(1+L199/100)</f>
        <v>0</v>
      </c>
      <c r="N199" s="225">
        <v>0</v>
      </c>
      <c r="O199" s="225">
        <f>ROUND(E199*N199,2)</f>
        <v>0</v>
      </c>
      <c r="P199" s="225">
        <v>1.9460000000000002E-2</v>
      </c>
      <c r="Q199" s="225">
        <f>ROUND(E199*P199,2)</f>
        <v>0.02</v>
      </c>
      <c r="R199" s="225"/>
      <c r="S199" s="225" t="s">
        <v>180</v>
      </c>
      <c r="T199" s="225" t="s">
        <v>156</v>
      </c>
      <c r="U199" s="225">
        <v>0</v>
      </c>
      <c r="V199" s="225">
        <f>ROUND(E199*U199,2)</f>
        <v>0</v>
      </c>
      <c r="W199" s="225"/>
      <c r="X199" s="225" t="s">
        <v>219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220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40">
        <v>93</v>
      </c>
      <c r="B200" s="241" t="s">
        <v>424</v>
      </c>
      <c r="C200" s="248" t="s">
        <v>425</v>
      </c>
      <c r="D200" s="242" t="s">
        <v>187</v>
      </c>
      <c r="E200" s="243">
        <v>1</v>
      </c>
      <c r="F200" s="244"/>
      <c r="G200" s="245">
        <f>ROUND(E200*F200,2)</f>
        <v>0</v>
      </c>
      <c r="H200" s="226">
        <v>0</v>
      </c>
      <c r="I200" s="225">
        <f>ROUND(E200*H200,2)</f>
        <v>0</v>
      </c>
      <c r="J200" s="226">
        <v>1112</v>
      </c>
      <c r="K200" s="225">
        <f>ROUND(E200*J200,2)</f>
        <v>1112</v>
      </c>
      <c r="L200" s="225">
        <v>15</v>
      </c>
      <c r="M200" s="225">
        <f>G200*(1+L200/100)</f>
        <v>0</v>
      </c>
      <c r="N200" s="225">
        <v>1.82E-3</v>
      </c>
      <c r="O200" s="225">
        <f>ROUND(E200*N200,2)</f>
        <v>0</v>
      </c>
      <c r="P200" s="225">
        <v>0</v>
      </c>
      <c r="Q200" s="225">
        <f>ROUND(E200*P200,2)</f>
        <v>0</v>
      </c>
      <c r="R200" s="225"/>
      <c r="S200" s="225" t="s">
        <v>180</v>
      </c>
      <c r="T200" s="225" t="s">
        <v>156</v>
      </c>
      <c r="U200" s="225">
        <v>0</v>
      </c>
      <c r="V200" s="225">
        <f>ROUND(E200*U200,2)</f>
        <v>0</v>
      </c>
      <c r="W200" s="225"/>
      <c r="X200" s="225" t="s">
        <v>219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220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40">
        <v>94</v>
      </c>
      <c r="B201" s="241" t="s">
        <v>426</v>
      </c>
      <c r="C201" s="248" t="s">
        <v>427</v>
      </c>
      <c r="D201" s="242" t="s">
        <v>0</v>
      </c>
      <c r="E201" s="243">
        <v>354.0557</v>
      </c>
      <c r="F201" s="244"/>
      <c r="G201" s="245">
        <f>ROUND(E201*F201,2)</f>
        <v>0</v>
      </c>
      <c r="H201" s="226">
        <v>0</v>
      </c>
      <c r="I201" s="225">
        <f>ROUND(E201*H201,2)</f>
        <v>0</v>
      </c>
      <c r="J201" s="226">
        <v>0.31</v>
      </c>
      <c r="K201" s="225">
        <f>ROUND(E201*J201,2)</f>
        <v>109.76</v>
      </c>
      <c r="L201" s="225">
        <v>15</v>
      </c>
      <c r="M201" s="225">
        <f>G201*(1+L201/100)</f>
        <v>0</v>
      </c>
      <c r="N201" s="225">
        <v>0</v>
      </c>
      <c r="O201" s="225">
        <f>ROUND(E201*N201,2)</f>
        <v>0</v>
      </c>
      <c r="P201" s="225">
        <v>0</v>
      </c>
      <c r="Q201" s="225">
        <f>ROUND(E201*P201,2)</f>
        <v>0</v>
      </c>
      <c r="R201" s="225"/>
      <c r="S201" s="225" t="s">
        <v>180</v>
      </c>
      <c r="T201" s="225" t="s">
        <v>156</v>
      </c>
      <c r="U201" s="225">
        <v>0</v>
      </c>
      <c r="V201" s="225">
        <f>ROUND(E201*U201,2)</f>
        <v>0</v>
      </c>
      <c r="W201" s="225"/>
      <c r="X201" s="225" t="s">
        <v>304</v>
      </c>
      <c r="Y201" s="206"/>
      <c r="Z201" s="206"/>
      <c r="AA201" s="206"/>
      <c r="AB201" s="206"/>
      <c r="AC201" s="206"/>
      <c r="AD201" s="206"/>
      <c r="AE201" s="206"/>
      <c r="AF201" s="206"/>
      <c r="AG201" s="206" t="s">
        <v>305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x14ac:dyDescent="0.25">
      <c r="A202" s="228" t="s">
        <v>150</v>
      </c>
      <c r="B202" s="229" t="s">
        <v>96</v>
      </c>
      <c r="C202" s="247" t="s">
        <v>97</v>
      </c>
      <c r="D202" s="230"/>
      <c r="E202" s="231"/>
      <c r="F202" s="232"/>
      <c r="G202" s="233">
        <f>SUMIF(AG203:AG207,"&lt;&gt;NOR",G203:G207)</f>
        <v>0</v>
      </c>
      <c r="H202" s="227"/>
      <c r="I202" s="227">
        <f>SUM(I203:I207)</f>
        <v>1205.8</v>
      </c>
      <c r="J202" s="227"/>
      <c r="K202" s="227">
        <f>SUM(K203:K207)</f>
        <v>1862.88</v>
      </c>
      <c r="L202" s="227"/>
      <c r="M202" s="227">
        <f>SUM(M203:M207)</f>
        <v>0</v>
      </c>
      <c r="N202" s="227"/>
      <c r="O202" s="227">
        <f>SUM(O203:O207)</f>
        <v>0</v>
      </c>
      <c r="P202" s="227"/>
      <c r="Q202" s="227">
        <f>SUM(Q203:Q207)</f>
        <v>0.03</v>
      </c>
      <c r="R202" s="227"/>
      <c r="S202" s="227"/>
      <c r="T202" s="227"/>
      <c r="U202" s="227"/>
      <c r="V202" s="227">
        <f>SUM(V203:V207)</f>
        <v>2.86</v>
      </c>
      <c r="W202" s="227"/>
      <c r="X202" s="227"/>
      <c r="AG202" t="s">
        <v>151</v>
      </c>
    </row>
    <row r="203" spans="1:60" ht="20.399999999999999" outlineLevel="1" x14ac:dyDescent="0.25">
      <c r="A203" s="240">
        <v>95</v>
      </c>
      <c r="B203" s="241" t="s">
        <v>428</v>
      </c>
      <c r="C203" s="248" t="s">
        <v>429</v>
      </c>
      <c r="D203" s="242" t="s">
        <v>187</v>
      </c>
      <c r="E203" s="243">
        <v>2</v>
      </c>
      <c r="F203" s="244"/>
      <c r="G203" s="245">
        <f>ROUND(E203*F203,2)</f>
        <v>0</v>
      </c>
      <c r="H203" s="226">
        <v>0</v>
      </c>
      <c r="I203" s="225">
        <f>ROUND(E203*H203,2)</f>
        <v>0</v>
      </c>
      <c r="J203" s="226">
        <v>254.9</v>
      </c>
      <c r="K203" s="225">
        <f>ROUND(E203*J203,2)</f>
        <v>509.8</v>
      </c>
      <c r="L203" s="225">
        <v>15</v>
      </c>
      <c r="M203" s="225">
        <f>G203*(1+L203/100)</f>
        <v>0</v>
      </c>
      <c r="N203" s="225">
        <v>0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180</v>
      </c>
      <c r="T203" s="225" t="s">
        <v>156</v>
      </c>
      <c r="U203" s="225">
        <v>0.5</v>
      </c>
      <c r="V203" s="225">
        <f>ROUND(E203*U203,2)</f>
        <v>1</v>
      </c>
      <c r="W203" s="225"/>
      <c r="X203" s="225" t="s">
        <v>181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182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5">
      <c r="A204" s="240">
        <v>96</v>
      </c>
      <c r="B204" s="241" t="s">
        <v>430</v>
      </c>
      <c r="C204" s="248" t="s">
        <v>431</v>
      </c>
      <c r="D204" s="242" t="s">
        <v>187</v>
      </c>
      <c r="E204" s="243">
        <v>2</v>
      </c>
      <c r="F204" s="244"/>
      <c r="G204" s="245">
        <f>ROUND(E204*F204,2)</f>
        <v>0</v>
      </c>
      <c r="H204" s="226">
        <v>0</v>
      </c>
      <c r="I204" s="225">
        <f>ROUND(E204*H204,2)</f>
        <v>0</v>
      </c>
      <c r="J204" s="226">
        <v>218.3</v>
      </c>
      <c r="K204" s="225">
        <f>ROUND(E204*J204,2)</f>
        <v>436.6</v>
      </c>
      <c r="L204" s="225">
        <v>15</v>
      </c>
      <c r="M204" s="225">
        <f>G204*(1+L204/100)</f>
        <v>0</v>
      </c>
      <c r="N204" s="225">
        <v>0</v>
      </c>
      <c r="O204" s="225">
        <f>ROUND(E204*N204,2)</f>
        <v>0</v>
      </c>
      <c r="P204" s="225">
        <v>1.489E-2</v>
      </c>
      <c r="Q204" s="225">
        <f>ROUND(E204*P204,2)</f>
        <v>0.03</v>
      </c>
      <c r="R204" s="225"/>
      <c r="S204" s="225" t="s">
        <v>180</v>
      </c>
      <c r="T204" s="225" t="s">
        <v>156</v>
      </c>
      <c r="U204" s="225">
        <v>0.42899999999999999</v>
      </c>
      <c r="V204" s="225">
        <f>ROUND(E204*U204,2)</f>
        <v>0.86</v>
      </c>
      <c r="W204" s="225"/>
      <c r="X204" s="225" t="s">
        <v>181</v>
      </c>
      <c r="Y204" s="206"/>
      <c r="Z204" s="206"/>
      <c r="AA204" s="206"/>
      <c r="AB204" s="206"/>
      <c r="AC204" s="206"/>
      <c r="AD204" s="206"/>
      <c r="AE204" s="206"/>
      <c r="AF204" s="206"/>
      <c r="AG204" s="206" t="s">
        <v>182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ht="20.399999999999999" outlineLevel="1" x14ac:dyDescent="0.25">
      <c r="A205" s="240">
        <v>97</v>
      </c>
      <c r="B205" s="241" t="s">
        <v>432</v>
      </c>
      <c r="C205" s="248" t="s">
        <v>433</v>
      </c>
      <c r="D205" s="242" t="s">
        <v>331</v>
      </c>
      <c r="E205" s="243">
        <v>2</v>
      </c>
      <c r="F205" s="244"/>
      <c r="G205" s="245">
        <f>ROUND(E205*F205,2)</f>
        <v>0</v>
      </c>
      <c r="H205" s="226">
        <v>0</v>
      </c>
      <c r="I205" s="225">
        <f>ROUND(E205*H205,2)</f>
        <v>0</v>
      </c>
      <c r="J205" s="226">
        <v>450</v>
      </c>
      <c r="K205" s="225">
        <f>ROUND(E205*J205,2)</f>
        <v>900</v>
      </c>
      <c r="L205" s="225">
        <v>15</v>
      </c>
      <c r="M205" s="225">
        <f>G205*(1+L205/100)</f>
        <v>0</v>
      </c>
      <c r="N205" s="225">
        <v>0</v>
      </c>
      <c r="O205" s="225">
        <f>ROUND(E205*N205,2)</f>
        <v>0</v>
      </c>
      <c r="P205" s="225">
        <v>0</v>
      </c>
      <c r="Q205" s="225">
        <f>ROUND(E205*P205,2)</f>
        <v>0</v>
      </c>
      <c r="R205" s="225"/>
      <c r="S205" s="225" t="s">
        <v>155</v>
      </c>
      <c r="T205" s="225" t="s">
        <v>156</v>
      </c>
      <c r="U205" s="225">
        <v>0.5</v>
      </c>
      <c r="V205" s="225">
        <f>ROUND(E205*U205,2)</f>
        <v>1</v>
      </c>
      <c r="W205" s="225"/>
      <c r="X205" s="225" t="s">
        <v>181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182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ht="20.399999999999999" outlineLevel="1" x14ac:dyDescent="0.25">
      <c r="A206" s="240">
        <v>98</v>
      </c>
      <c r="B206" s="241" t="s">
        <v>434</v>
      </c>
      <c r="C206" s="248" t="s">
        <v>435</v>
      </c>
      <c r="D206" s="242" t="s">
        <v>187</v>
      </c>
      <c r="E206" s="243">
        <v>2</v>
      </c>
      <c r="F206" s="244"/>
      <c r="G206" s="245">
        <f>ROUND(E206*F206,2)</f>
        <v>0</v>
      </c>
      <c r="H206" s="226">
        <v>602.9</v>
      </c>
      <c r="I206" s="225">
        <f>ROUND(E206*H206,2)</f>
        <v>1205.8</v>
      </c>
      <c r="J206" s="226">
        <v>0</v>
      </c>
      <c r="K206" s="225">
        <f>ROUND(E206*J206,2)</f>
        <v>0</v>
      </c>
      <c r="L206" s="225">
        <v>15</v>
      </c>
      <c r="M206" s="225">
        <f>G206*(1+L206/100)</f>
        <v>0</v>
      </c>
      <c r="N206" s="225">
        <v>5.9000000000000003E-4</v>
      </c>
      <c r="O206" s="225">
        <f>ROUND(E206*N206,2)</f>
        <v>0</v>
      </c>
      <c r="P206" s="225">
        <v>0</v>
      </c>
      <c r="Q206" s="225">
        <f>ROUND(E206*P206,2)</f>
        <v>0</v>
      </c>
      <c r="R206" s="225" t="s">
        <v>213</v>
      </c>
      <c r="S206" s="225" t="s">
        <v>180</v>
      </c>
      <c r="T206" s="225" t="s">
        <v>156</v>
      </c>
      <c r="U206" s="225">
        <v>0</v>
      </c>
      <c r="V206" s="225">
        <f>ROUND(E206*U206,2)</f>
        <v>0</v>
      </c>
      <c r="W206" s="225"/>
      <c r="X206" s="225" t="s">
        <v>209</v>
      </c>
      <c r="Y206" s="206"/>
      <c r="Z206" s="206"/>
      <c r="AA206" s="206"/>
      <c r="AB206" s="206"/>
      <c r="AC206" s="206"/>
      <c r="AD206" s="206"/>
      <c r="AE206" s="206"/>
      <c r="AF206" s="206"/>
      <c r="AG206" s="206" t="s">
        <v>210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40">
        <v>99</v>
      </c>
      <c r="B207" s="241" t="s">
        <v>436</v>
      </c>
      <c r="C207" s="248" t="s">
        <v>437</v>
      </c>
      <c r="D207" s="242" t="s">
        <v>0</v>
      </c>
      <c r="E207" s="243">
        <v>30.521999999999998</v>
      </c>
      <c r="F207" s="244"/>
      <c r="G207" s="245">
        <f>ROUND(E207*F207,2)</f>
        <v>0</v>
      </c>
      <c r="H207" s="226">
        <v>0</v>
      </c>
      <c r="I207" s="225">
        <f>ROUND(E207*H207,2)</f>
        <v>0</v>
      </c>
      <c r="J207" s="226">
        <v>0.54</v>
      </c>
      <c r="K207" s="225">
        <f>ROUND(E207*J207,2)</f>
        <v>16.48</v>
      </c>
      <c r="L207" s="225">
        <v>15</v>
      </c>
      <c r="M207" s="225">
        <f>G207*(1+L207/100)</f>
        <v>0</v>
      </c>
      <c r="N207" s="225">
        <v>0</v>
      </c>
      <c r="O207" s="225">
        <f>ROUND(E207*N207,2)</f>
        <v>0</v>
      </c>
      <c r="P207" s="225">
        <v>0</v>
      </c>
      <c r="Q207" s="225">
        <f>ROUND(E207*P207,2)</f>
        <v>0</v>
      </c>
      <c r="R207" s="225"/>
      <c r="S207" s="225" t="s">
        <v>180</v>
      </c>
      <c r="T207" s="225" t="s">
        <v>156</v>
      </c>
      <c r="U207" s="225">
        <v>0</v>
      </c>
      <c r="V207" s="225">
        <f>ROUND(E207*U207,2)</f>
        <v>0</v>
      </c>
      <c r="W207" s="225"/>
      <c r="X207" s="225" t="s">
        <v>304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305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x14ac:dyDescent="0.25">
      <c r="A208" s="228" t="s">
        <v>150</v>
      </c>
      <c r="B208" s="229" t="s">
        <v>98</v>
      </c>
      <c r="C208" s="247" t="s">
        <v>99</v>
      </c>
      <c r="D208" s="230"/>
      <c r="E208" s="231"/>
      <c r="F208" s="232"/>
      <c r="G208" s="233">
        <f>SUMIF(AG209:AG233,"&lt;&gt;NOR",G209:G233)</f>
        <v>0</v>
      </c>
      <c r="H208" s="227"/>
      <c r="I208" s="227">
        <f>SUM(I209:I233)</f>
        <v>11154.6</v>
      </c>
      <c r="J208" s="227"/>
      <c r="K208" s="227">
        <f>SUM(K209:K233)</f>
        <v>59930.12</v>
      </c>
      <c r="L208" s="227"/>
      <c r="M208" s="227">
        <f>SUM(M209:M233)</f>
        <v>0</v>
      </c>
      <c r="N208" s="227"/>
      <c r="O208" s="227">
        <f>SUM(O209:O233)</f>
        <v>7.0000000000000007E-2</v>
      </c>
      <c r="P208" s="227"/>
      <c r="Q208" s="227">
        <f>SUM(Q209:Q233)</f>
        <v>0.39</v>
      </c>
      <c r="R208" s="227"/>
      <c r="S208" s="227"/>
      <c r="T208" s="227"/>
      <c r="U208" s="227"/>
      <c r="V208" s="227">
        <f>SUM(V209:V233)</f>
        <v>8.84</v>
      </c>
      <c r="W208" s="227"/>
      <c r="X208" s="227"/>
      <c r="AG208" t="s">
        <v>151</v>
      </c>
    </row>
    <row r="209" spans="1:60" outlineLevel="1" x14ac:dyDescent="0.25">
      <c r="A209" s="240">
        <v>100</v>
      </c>
      <c r="B209" s="241" t="s">
        <v>438</v>
      </c>
      <c r="C209" s="248" t="s">
        <v>439</v>
      </c>
      <c r="D209" s="242" t="s">
        <v>187</v>
      </c>
      <c r="E209" s="243">
        <v>4</v>
      </c>
      <c r="F209" s="244"/>
      <c r="G209" s="245">
        <f>ROUND(E209*F209,2)</f>
        <v>0</v>
      </c>
      <c r="H209" s="226">
        <v>0</v>
      </c>
      <c r="I209" s="225">
        <f>ROUND(E209*H209,2)</f>
        <v>0</v>
      </c>
      <c r="J209" s="226">
        <v>738.1</v>
      </c>
      <c r="K209" s="225">
        <f>ROUND(E209*J209,2)</f>
        <v>2952.4</v>
      </c>
      <c r="L209" s="225">
        <v>15</v>
      </c>
      <c r="M209" s="225">
        <f>G209*(1+L209/100)</f>
        <v>0</v>
      </c>
      <c r="N209" s="225">
        <v>0</v>
      </c>
      <c r="O209" s="225">
        <f>ROUND(E209*N209,2)</f>
        <v>0</v>
      </c>
      <c r="P209" s="225">
        <v>0</v>
      </c>
      <c r="Q209" s="225">
        <f>ROUND(E209*P209,2)</f>
        <v>0</v>
      </c>
      <c r="R209" s="225"/>
      <c r="S209" s="225" t="s">
        <v>180</v>
      </c>
      <c r="T209" s="225" t="s">
        <v>156</v>
      </c>
      <c r="U209" s="225">
        <v>1.45</v>
      </c>
      <c r="V209" s="225">
        <f>ROUND(E209*U209,2)</f>
        <v>5.8</v>
      </c>
      <c r="W209" s="225"/>
      <c r="X209" s="225" t="s">
        <v>181</v>
      </c>
      <c r="Y209" s="206"/>
      <c r="Z209" s="206"/>
      <c r="AA209" s="206"/>
      <c r="AB209" s="206"/>
      <c r="AC209" s="206"/>
      <c r="AD209" s="206"/>
      <c r="AE209" s="206"/>
      <c r="AF209" s="206"/>
      <c r="AG209" s="206" t="s">
        <v>182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40">
        <v>101</v>
      </c>
      <c r="B210" s="241" t="s">
        <v>440</v>
      </c>
      <c r="C210" s="248" t="s">
        <v>441</v>
      </c>
      <c r="D210" s="242" t="s">
        <v>187</v>
      </c>
      <c r="E210" s="243">
        <v>2</v>
      </c>
      <c r="F210" s="244"/>
      <c r="G210" s="245">
        <f>ROUND(E210*F210,2)</f>
        <v>0</v>
      </c>
      <c r="H210" s="226">
        <v>0</v>
      </c>
      <c r="I210" s="225">
        <f>ROUND(E210*H210,2)</f>
        <v>0</v>
      </c>
      <c r="J210" s="226">
        <v>56.1</v>
      </c>
      <c r="K210" s="225">
        <f>ROUND(E210*J210,2)</f>
        <v>112.2</v>
      </c>
      <c r="L210" s="225">
        <v>15</v>
      </c>
      <c r="M210" s="225">
        <f>G210*(1+L210/100)</f>
        <v>0</v>
      </c>
      <c r="N210" s="225">
        <v>0</v>
      </c>
      <c r="O210" s="225">
        <f>ROUND(E210*N210,2)</f>
        <v>0</v>
      </c>
      <c r="P210" s="225">
        <v>1.8E-3</v>
      </c>
      <c r="Q210" s="225">
        <f>ROUND(E210*P210,2)</f>
        <v>0</v>
      </c>
      <c r="R210" s="225"/>
      <c r="S210" s="225" t="s">
        <v>180</v>
      </c>
      <c r="T210" s="225" t="s">
        <v>156</v>
      </c>
      <c r="U210" s="225">
        <v>0.11</v>
      </c>
      <c r="V210" s="225">
        <f>ROUND(E210*U210,2)</f>
        <v>0.22</v>
      </c>
      <c r="W210" s="225"/>
      <c r="X210" s="225" t="s">
        <v>181</v>
      </c>
      <c r="Y210" s="206"/>
      <c r="Z210" s="206"/>
      <c r="AA210" s="206"/>
      <c r="AB210" s="206"/>
      <c r="AC210" s="206"/>
      <c r="AD210" s="206"/>
      <c r="AE210" s="206"/>
      <c r="AF210" s="206"/>
      <c r="AG210" s="206" t="s">
        <v>182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40">
        <v>102</v>
      </c>
      <c r="B211" s="241" t="s">
        <v>442</v>
      </c>
      <c r="C211" s="248" t="s">
        <v>443</v>
      </c>
      <c r="D211" s="242" t="s">
        <v>187</v>
      </c>
      <c r="E211" s="243">
        <v>1</v>
      </c>
      <c r="F211" s="244"/>
      <c r="G211" s="245">
        <f>ROUND(E211*F211,2)</f>
        <v>0</v>
      </c>
      <c r="H211" s="226">
        <v>0</v>
      </c>
      <c r="I211" s="225">
        <f>ROUND(E211*H211,2)</f>
        <v>0</v>
      </c>
      <c r="J211" s="226">
        <v>436.5</v>
      </c>
      <c r="K211" s="225">
        <f>ROUND(E211*J211,2)</f>
        <v>436.5</v>
      </c>
      <c r="L211" s="225">
        <v>15</v>
      </c>
      <c r="M211" s="225">
        <f>G211*(1+L211/100)</f>
        <v>0</v>
      </c>
      <c r="N211" s="225">
        <v>0</v>
      </c>
      <c r="O211" s="225">
        <f>ROUND(E211*N211,2)</f>
        <v>0</v>
      </c>
      <c r="P211" s="225">
        <v>0.17399999999999999</v>
      </c>
      <c r="Q211" s="225">
        <f>ROUND(E211*P211,2)</f>
        <v>0.17</v>
      </c>
      <c r="R211" s="225"/>
      <c r="S211" s="225" t="s">
        <v>180</v>
      </c>
      <c r="T211" s="225" t="s">
        <v>156</v>
      </c>
      <c r="U211" s="225">
        <v>0.95</v>
      </c>
      <c r="V211" s="225">
        <f>ROUND(E211*U211,2)</f>
        <v>0.95</v>
      </c>
      <c r="W211" s="225"/>
      <c r="X211" s="225" t="s">
        <v>181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182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40">
        <v>103</v>
      </c>
      <c r="B212" s="241" t="s">
        <v>444</v>
      </c>
      <c r="C212" s="248" t="s">
        <v>445</v>
      </c>
      <c r="D212" s="242" t="s">
        <v>187</v>
      </c>
      <c r="E212" s="243">
        <v>2</v>
      </c>
      <c r="F212" s="244"/>
      <c r="G212" s="245">
        <f>ROUND(E212*F212,2)</f>
        <v>0</v>
      </c>
      <c r="H212" s="226">
        <v>0</v>
      </c>
      <c r="I212" s="225">
        <f>ROUND(E212*H212,2)</f>
        <v>0</v>
      </c>
      <c r="J212" s="226">
        <v>211.5</v>
      </c>
      <c r="K212" s="225">
        <f>ROUND(E212*J212,2)</f>
        <v>423</v>
      </c>
      <c r="L212" s="225">
        <v>15</v>
      </c>
      <c r="M212" s="225">
        <f>G212*(1+L212/100)</f>
        <v>0</v>
      </c>
      <c r="N212" s="225">
        <v>0</v>
      </c>
      <c r="O212" s="225">
        <f>ROUND(E212*N212,2)</f>
        <v>0</v>
      </c>
      <c r="P212" s="225">
        <v>0.1104</v>
      </c>
      <c r="Q212" s="225">
        <f>ROUND(E212*P212,2)</f>
        <v>0.22</v>
      </c>
      <c r="R212" s="225"/>
      <c r="S212" s="225" t="s">
        <v>180</v>
      </c>
      <c r="T212" s="225" t="s">
        <v>180</v>
      </c>
      <c r="U212" s="225">
        <v>0.46</v>
      </c>
      <c r="V212" s="225">
        <f>ROUND(E212*U212,2)</f>
        <v>0.92</v>
      </c>
      <c r="W212" s="225"/>
      <c r="X212" s="225" t="s">
        <v>181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182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ht="40.799999999999997" outlineLevel="1" x14ac:dyDescent="0.25">
      <c r="A213" s="240">
        <v>104</v>
      </c>
      <c r="B213" s="241" t="s">
        <v>446</v>
      </c>
      <c r="C213" s="248" t="s">
        <v>447</v>
      </c>
      <c r="D213" s="242" t="s">
        <v>187</v>
      </c>
      <c r="E213" s="243">
        <v>1</v>
      </c>
      <c r="F213" s="244"/>
      <c r="G213" s="245">
        <f>ROUND(E213*F213,2)</f>
        <v>0</v>
      </c>
      <c r="H213" s="226">
        <v>0</v>
      </c>
      <c r="I213" s="225">
        <f>ROUND(E213*H213,2)</f>
        <v>0</v>
      </c>
      <c r="J213" s="226">
        <v>4980</v>
      </c>
      <c r="K213" s="225">
        <f>ROUND(E213*J213,2)</f>
        <v>4980</v>
      </c>
      <c r="L213" s="225">
        <v>15</v>
      </c>
      <c r="M213" s="225">
        <f>G213*(1+L213/100)</f>
        <v>0</v>
      </c>
      <c r="N213" s="225">
        <v>0</v>
      </c>
      <c r="O213" s="225">
        <f>ROUND(E213*N213,2)</f>
        <v>0</v>
      </c>
      <c r="P213" s="225">
        <v>0</v>
      </c>
      <c r="Q213" s="225">
        <f>ROUND(E213*P213,2)</f>
        <v>0</v>
      </c>
      <c r="R213" s="225"/>
      <c r="S213" s="225" t="s">
        <v>155</v>
      </c>
      <c r="T213" s="225" t="s">
        <v>156</v>
      </c>
      <c r="U213" s="225">
        <v>0</v>
      </c>
      <c r="V213" s="225">
        <f>ROUND(E213*U213,2)</f>
        <v>0</v>
      </c>
      <c r="W213" s="225"/>
      <c r="X213" s="225" t="s">
        <v>181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182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ht="30.6" outlineLevel="1" x14ac:dyDescent="0.25">
      <c r="A214" s="240">
        <v>105</v>
      </c>
      <c r="B214" s="241" t="s">
        <v>448</v>
      </c>
      <c r="C214" s="248" t="s">
        <v>449</v>
      </c>
      <c r="D214" s="242" t="s">
        <v>187</v>
      </c>
      <c r="E214" s="243">
        <v>1</v>
      </c>
      <c r="F214" s="244"/>
      <c r="G214" s="245">
        <f>ROUND(E214*F214,2)</f>
        <v>0</v>
      </c>
      <c r="H214" s="226">
        <v>0</v>
      </c>
      <c r="I214" s="225">
        <f>ROUND(E214*H214,2)</f>
        <v>0</v>
      </c>
      <c r="J214" s="226">
        <v>9364.5</v>
      </c>
      <c r="K214" s="225">
        <f>ROUND(E214*J214,2)</f>
        <v>9364.5</v>
      </c>
      <c r="L214" s="225">
        <v>15</v>
      </c>
      <c r="M214" s="225">
        <f>G214*(1+L214/100)</f>
        <v>0</v>
      </c>
      <c r="N214" s="225">
        <v>0</v>
      </c>
      <c r="O214" s="225">
        <f>ROUND(E214*N214,2)</f>
        <v>0</v>
      </c>
      <c r="P214" s="225">
        <v>0</v>
      </c>
      <c r="Q214" s="225">
        <f>ROUND(E214*P214,2)</f>
        <v>0</v>
      </c>
      <c r="R214" s="225"/>
      <c r="S214" s="225" t="s">
        <v>155</v>
      </c>
      <c r="T214" s="225" t="s">
        <v>156</v>
      </c>
      <c r="U214" s="225">
        <v>0.95</v>
      </c>
      <c r="V214" s="225">
        <f>ROUND(E214*U214,2)</f>
        <v>0.95</v>
      </c>
      <c r="W214" s="225"/>
      <c r="X214" s="225" t="s">
        <v>181</v>
      </c>
      <c r="Y214" s="206"/>
      <c r="Z214" s="206"/>
      <c r="AA214" s="206"/>
      <c r="AB214" s="206"/>
      <c r="AC214" s="206"/>
      <c r="AD214" s="206"/>
      <c r="AE214" s="206"/>
      <c r="AF214" s="206"/>
      <c r="AG214" s="206" t="s">
        <v>182</v>
      </c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ht="20.399999999999999" outlineLevel="1" x14ac:dyDescent="0.25">
      <c r="A215" s="240">
        <v>106</v>
      </c>
      <c r="B215" s="241" t="s">
        <v>450</v>
      </c>
      <c r="C215" s="248" t="s">
        <v>451</v>
      </c>
      <c r="D215" s="242" t="s">
        <v>187</v>
      </c>
      <c r="E215" s="243">
        <v>2</v>
      </c>
      <c r="F215" s="244"/>
      <c r="G215" s="245">
        <f>ROUND(E215*F215,2)</f>
        <v>0</v>
      </c>
      <c r="H215" s="226">
        <v>2327.3000000000002</v>
      </c>
      <c r="I215" s="225">
        <f>ROUND(E215*H215,2)</f>
        <v>4654.6000000000004</v>
      </c>
      <c r="J215" s="226">
        <v>0</v>
      </c>
      <c r="K215" s="225">
        <f>ROUND(E215*J215,2)</f>
        <v>0</v>
      </c>
      <c r="L215" s="225">
        <v>15</v>
      </c>
      <c r="M215" s="225">
        <f>G215*(1+L215/100)</f>
        <v>0</v>
      </c>
      <c r="N215" s="225">
        <v>1.2999999999999999E-2</v>
      </c>
      <c r="O215" s="225">
        <f>ROUND(E215*N215,2)</f>
        <v>0.03</v>
      </c>
      <c r="P215" s="225">
        <v>0</v>
      </c>
      <c r="Q215" s="225">
        <f>ROUND(E215*P215,2)</f>
        <v>0</v>
      </c>
      <c r="R215" s="225"/>
      <c r="S215" s="225" t="s">
        <v>155</v>
      </c>
      <c r="T215" s="225" t="s">
        <v>156</v>
      </c>
      <c r="U215" s="225">
        <v>0</v>
      </c>
      <c r="V215" s="225">
        <f>ROUND(E215*U215,2)</f>
        <v>0</v>
      </c>
      <c r="W215" s="225"/>
      <c r="X215" s="225" t="s">
        <v>219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409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ht="20.399999999999999" outlineLevel="1" x14ac:dyDescent="0.25">
      <c r="A216" s="240">
        <v>107</v>
      </c>
      <c r="B216" s="241" t="s">
        <v>452</v>
      </c>
      <c r="C216" s="248" t="s">
        <v>453</v>
      </c>
      <c r="D216" s="242" t="s">
        <v>187</v>
      </c>
      <c r="E216" s="243">
        <v>2</v>
      </c>
      <c r="F216" s="244"/>
      <c r="G216" s="245">
        <f>ROUND(E216*F216,2)</f>
        <v>0</v>
      </c>
      <c r="H216" s="226">
        <v>3250</v>
      </c>
      <c r="I216" s="225">
        <f>ROUND(E216*H216,2)</f>
        <v>6500</v>
      </c>
      <c r="J216" s="226">
        <v>0</v>
      </c>
      <c r="K216" s="225">
        <f>ROUND(E216*J216,2)</f>
        <v>0</v>
      </c>
      <c r="L216" s="225">
        <v>15</v>
      </c>
      <c r="M216" s="225">
        <f>G216*(1+L216/100)</f>
        <v>0</v>
      </c>
      <c r="N216" s="225">
        <v>0.02</v>
      </c>
      <c r="O216" s="225">
        <f>ROUND(E216*N216,2)</f>
        <v>0.04</v>
      </c>
      <c r="P216" s="225">
        <v>0</v>
      </c>
      <c r="Q216" s="225">
        <f>ROUND(E216*P216,2)</f>
        <v>0</v>
      </c>
      <c r="R216" s="225"/>
      <c r="S216" s="225" t="s">
        <v>155</v>
      </c>
      <c r="T216" s="225" t="s">
        <v>156</v>
      </c>
      <c r="U216" s="225">
        <v>0</v>
      </c>
      <c r="V216" s="225">
        <f>ROUND(E216*U216,2)</f>
        <v>0</v>
      </c>
      <c r="W216" s="225"/>
      <c r="X216" s="225" t="s">
        <v>219</v>
      </c>
      <c r="Y216" s="206"/>
      <c r="Z216" s="206"/>
      <c r="AA216" s="206"/>
      <c r="AB216" s="206"/>
      <c r="AC216" s="206"/>
      <c r="AD216" s="206"/>
      <c r="AE216" s="206"/>
      <c r="AF216" s="206"/>
      <c r="AG216" s="206" t="s">
        <v>409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ht="20.399999999999999" outlineLevel="1" x14ac:dyDescent="0.25">
      <c r="A217" s="240">
        <v>108</v>
      </c>
      <c r="B217" s="241" t="s">
        <v>454</v>
      </c>
      <c r="C217" s="248" t="s">
        <v>455</v>
      </c>
      <c r="D217" s="242" t="s">
        <v>187</v>
      </c>
      <c r="E217" s="243">
        <v>1</v>
      </c>
      <c r="F217" s="244"/>
      <c r="G217" s="245">
        <f>ROUND(E217*F217,2)</f>
        <v>0</v>
      </c>
      <c r="H217" s="226">
        <v>0</v>
      </c>
      <c r="I217" s="225">
        <f>ROUND(E217*H217,2)</f>
        <v>0</v>
      </c>
      <c r="J217" s="226">
        <v>2205.4</v>
      </c>
      <c r="K217" s="225">
        <f>ROUND(E217*J217,2)</f>
        <v>2205.4</v>
      </c>
      <c r="L217" s="225">
        <v>15</v>
      </c>
      <c r="M217" s="225">
        <f>G217*(1+L217/100)</f>
        <v>0</v>
      </c>
      <c r="N217" s="225">
        <v>0</v>
      </c>
      <c r="O217" s="225">
        <f>ROUND(E217*N217,2)</f>
        <v>0</v>
      </c>
      <c r="P217" s="225">
        <v>0</v>
      </c>
      <c r="Q217" s="225">
        <f>ROUND(E217*P217,2)</f>
        <v>0</v>
      </c>
      <c r="R217" s="225"/>
      <c r="S217" s="225" t="s">
        <v>155</v>
      </c>
      <c r="T217" s="225" t="s">
        <v>156</v>
      </c>
      <c r="U217" s="225">
        <v>0</v>
      </c>
      <c r="V217" s="225">
        <f>ROUND(E217*U217,2)</f>
        <v>0</v>
      </c>
      <c r="W217" s="225"/>
      <c r="X217" s="225" t="s">
        <v>219</v>
      </c>
      <c r="Y217" s="206"/>
      <c r="Z217" s="206"/>
      <c r="AA217" s="206"/>
      <c r="AB217" s="206"/>
      <c r="AC217" s="206"/>
      <c r="AD217" s="206"/>
      <c r="AE217" s="206"/>
      <c r="AF217" s="206"/>
      <c r="AG217" s="206" t="s">
        <v>220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ht="20.399999999999999" outlineLevel="1" x14ac:dyDescent="0.25">
      <c r="A218" s="240">
        <v>109</v>
      </c>
      <c r="B218" s="241" t="s">
        <v>456</v>
      </c>
      <c r="C218" s="248" t="s">
        <v>457</v>
      </c>
      <c r="D218" s="242" t="s">
        <v>318</v>
      </c>
      <c r="E218" s="243">
        <v>1</v>
      </c>
      <c r="F218" s="244"/>
      <c r="G218" s="245">
        <f>ROUND(E218*F218,2)</f>
        <v>0</v>
      </c>
      <c r="H218" s="226">
        <v>0</v>
      </c>
      <c r="I218" s="225">
        <f>ROUND(E218*H218,2)</f>
        <v>0</v>
      </c>
      <c r="J218" s="226">
        <v>1662.3</v>
      </c>
      <c r="K218" s="225">
        <f>ROUND(E218*J218,2)</f>
        <v>1662.3</v>
      </c>
      <c r="L218" s="225">
        <v>15</v>
      </c>
      <c r="M218" s="225">
        <f>G218*(1+L218/100)</f>
        <v>0</v>
      </c>
      <c r="N218" s="225">
        <v>0</v>
      </c>
      <c r="O218" s="225">
        <f>ROUND(E218*N218,2)</f>
        <v>0</v>
      </c>
      <c r="P218" s="225">
        <v>0</v>
      </c>
      <c r="Q218" s="225">
        <f>ROUND(E218*P218,2)</f>
        <v>0</v>
      </c>
      <c r="R218" s="225"/>
      <c r="S218" s="225" t="s">
        <v>155</v>
      </c>
      <c r="T218" s="225" t="s">
        <v>156</v>
      </c>
      <c r="U218" s="225">
        <v>0</v>
      </c>
      <c r="V218" s="225">
        <f>ROUND(E218*U218,2)</f>
        <v>0</v>
      </c>
      <c r="W218" s="225"/>
      <c r="X218" s="225" t="s">
        <v>219</v>
      </c>
      <c r="Y218" s="206"/>
      <c r="Z218" s="206"/>
      <c r="AA218" s="206"/>
      <c r="AB218" s="206"/>
      <c r="AC218" s="206"/>
      <c r="AD218" s="206"/>
      <c r="AE218" s="206"/>
      <c r="AF218" s="206"/>
      <c r="AG218" s="206" t="s">
        <v>220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20.399999999999999" outlineLevel="1" x14ac:dyDescent="0.25">
      <c r="A219" s="234">
        <v>110</v>
      </c>
      <c r="B219" s="235" t="s">
        <v>458</v>
      </c>
      <c r="C219" s="249" t="s">
        <v>459</v>
      </c>
      <c r="D219" s="236" t="s">
        <v>197</v>
      </c>
      <c r="E219" s="237">
        <v>2.6</v>
      </c>
      <c r="F219" s="238"/>
      <c r="G219" s="239">
        <f>ROUND(E219*F219,2)</f>
        <v>0</v>
      </c>
      <c r="H219" s="226">
        <v>0</v>
      </c>
      <c r="I219" s="225">
        <f>ROUND(E219*H219,2)</f>
        <v>0</v>
      </c>
      <c r="J219" s="226">
        <v>14000</v>
      </c>
      <c r="K219" s="225">
        <f>ROUND(E219*J219,2)</f>
        <v>36400</v>
      </c>
      <c r="L219" s="225">
        <v>15</v>
      </c>
      <c r="M219" s="225">
        <f>G219*(1+L219/100)</f>
        <v>0</v>
      </c>
      <c r="N219" s="225">
        <v>0</v>
      </c>
      <c r="O219" s="225">
        <f>ROUND(E219*N219,2)</f>
        <v>0</v>
      </c>
      <c r="P219" s="225">
        <v>0</v>
      </c>
      <c r="Q219" s="225">
        <f>ROUND(E219*P219,2)</f>
        <v>0</v>
      </c>
      <c r="R219" s="225"/>
      <c r="S219" s="225" t="s">
        <v>155</v>
      </c>
      <c r="T219" s="225" t="s">
        <v>156</v>
      </c>
      <c r="U219" s="225">
        <v>0</v>
      </c>
      <c r="V219" s="225">
        <f>ROUND(E219*U219,2)</f>
        <v>0</v>
      </c>
      <c r="W219" s="225"/>
      <c r="X219" s="225" t="s">
        <v>219</v>
      </c>
      <c r="Y219" s="206"/>
      <c r="Z219" s="206"/>
      <c r="AA219" s="206"/>
      <c r="AB219" s="206"/>
      <c r="AC219" s="206"/>
      <c r="AD219" s="206"/>
      <c r="AE219" s="206"/>
      <c r="AF219" s="206"/>
      <c r="AG219" s="206" t="s">
        <v>220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61" t="s">
        <v>460</v>
      </c>
      <c r="D220" s="257"/>
      <c r="E220" s="258">
        <v>2.6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184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23"/>
      <c r="B221" s="224"/>
      <c r="C221" s="261" t="s">
        <v>461</v>
      </c>
      <c r="D221" s="257"/>
      <c r="E221" s="258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06"/>
      <c r="Z221" s="206"/>
      <c r="AA221" s="206"/>
      <c r="AB221" s="206"/>
      <c r="AC221" s="206"/>
      <c r="AD221" s="206"/>
      <c r="AE221" s="206"/>
      <c r="AF221" s="206"/>
      <c r="AG221" s="206" t="s">
        <v>184</v>
      </c>
      <c r="AH221" s="206">
        <v>0</v>
      </c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61" t="s">
        <v>462</v>
      </c>
      <c r="D222" s="257"/>
      <c r="E222" s="258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184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ht="20.399999999999999" outlineLevel="1" x14ac:dyDescent="0.25">
      <c r="A223" s="223"/>
      <c r="B223" s="224"/>
      <c r="C223" s="261" t="s">
        <v>463</v>
      </c>
      <c r="D223" s="257"/>
      <c r="E223" s="258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06"/>
      <c r="Z223" s="206"/>
      <c r="AA223" s="206"/>
      <c r="AB223" s="206"/>
      <c r="AC223" s="206"/>
      <c r="AD223" s="206"/>
      <c r="AE223" s="206"/>
      <c r="AF223" s="206"/>
      <c r="AG223" s="206" t="s">
        <v>184</v>
      </c>
      <c r="AH223" s="206">
        <v>0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61" t="s">
        <v>464</v>
      </c>
      <c r="D224" s="257"/>
      <c r="E224" s="258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184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ht="20.399999999999999" outlineLevel="1" x14ac:dyDescent="0.25">
      <c r="A225" s="223"/>
      <c r="B225" s="224"/>
      <c r="C225" s="261" t="s">
        <v>465</v>
      </c>
      <c r="D225" s="257"/>
      <c r="E225" s="258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184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23"/>
      <c r="B226" s="224"/>
      <c r="C226" s="261" t="s">
        <v>466</v>
      </c>
      <c r="D226" s="257"/>
      <c r="E226" s="258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184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23"/>
      <c r="B227" s="224"/>
      <c r="C227" s="261" t="s">
        <v>467</v>
      </c>
      <c r="D227" s="257"/>
      <c r="E227" s="258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184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23"/>
      <c r="B228" s="224"/>
      <c r="C228" s="261" t="s">
        <v>468</v>
      </c>
      <c r="D228" s="257"/>
      <c r="E228" s="258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184</v>
      </c>
      <c r="AH228" s="206">
        <v>0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23"/>
      <c r="B229" s="224"/>
      <c r="C229" s="261" t="s">
        <v>469</v>
      </c>
      <c r="D229" s="257"/>
      <c r="E229" s="258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06"/>
      <c r="Z229" s="206"/>
      <c r="AA229" s="206"/>
      <c r="AB229" s="206"/>
      <c r="AC229" s="206"/>
      <c r="AD229" s="206"/>
      <c r="AE229" s="206"/>
      <c r="AF229" s="206"/>
      <c r="AG229" s="206" t="s">
        <v>184</v>
      </c>
      <c r="AH229" s="206">
        <v>0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ht="20.399999999999999" outlineLevel="1" x14ac:dyDescent="0.25">
      <c r="A230" s="223"/>
      <c r="B230" s="224"/>
      <c r="C230" s="261" t="s">
        <v>470</v>
      </c>
      <c r="D230" s="257"/>
      <c r="E230" s="258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184</v>
      </c>
      <c r="AH230" s="206">
        <v>0</v>
      </c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ht="20.399999999999999" outlineLevel="1" x14ac:dyDescent="0.25">
      <c r="A231" s="223"/>
      <c r="B231" s="224"/>
      <c r="C231" s="261" t="s">
        <v>471</v>
      </c>
      <c r="D231" s="257"/>
      <c r="E231" s="258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06"/>
      <c r="Z231" s="206"/>
      <c r="AA231" s="206"/>
      <c r="AB231" s="206"/>
      <c r="AC231" s="206"/>
      <c r="AD231" s="206"/>
      <c r="AE231" s="206"/>
      <c r="AF231" s="206"/>
      <c r="AG231" s="206" t="s">
        <v>184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ht="20.399999999999999" outlineLevel="1" x14ac:dyDescent="0.25">
      <c r="A232" s="223"/>
      <c r="B232" s="224"/>
      <c r="C232" s="261" t="s">
        <v>472</v>
      </c>
      <c r="D232" s="257"/>
      <c r="E232" s="258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184</v>
      </c>
      <c r="AH232" s="206">
        <v>0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40">
        <v>111</v>
      </c>
      <c r="B233" s="241" t="s">
        <v>473</v>
      </c>
      <c r="C233" s="248" t="s">
        <v>474</v>
      </c>
      <c r="D233" s="242" t="s">
        <v>0</v>
      </c>
      <c r="E233" s="243">
        <v>696.90899999999999</v>
      </c>
      <c r="F233" s="244"/>
      <c r="G233" s="245">
        <f>ROUND(E233*F233,2)</f>
        <v>0</v>
      </c>
      <c r="H233" s="226">
        <v>0</v>
      </c>
      <c r="I233" s="225">
        <f>ROUND(E233*H233,2)</f>
        <v>0</v>
      </c>
      <c r="J233" s="226">
        <v>2</v>
      </c>
      <c r="K233" s="225">
        <f>ROUND(E233*J233,2)</f>
        <v>1393.82</v>
      </c>
      <c r="L233" s="225">
        <v>15</v>
      </c>
      <c r="M233" s="225">
        <f>G233*(1+L233/100)</f>
        <v>0</v>
      </c>
      <c r="N233" s="225">
        <v>0</v>
      </c>
      <c r="O233" s="225">
        <f>ROUND(E233*N233,2)</f>
        <v>0</v>
      </c>
      <c r="P233" s="225">
        <v>0</v>
      </c>
      <c r="Q233" s="225">
        <f>ROUND(E233*P233,2)</f>
        <v>0</v>
      </c>
      <c r="R233" s="225"/>
      <c r="S233" s="225" t="s">
        <v>180</v>
      </c>
      <c r="T233" s="225" t="s">
        <v>156</v>
      </c>
      <c r="U233" s="225">
        <v>0</v>
      </c>
      <c r="V233" s="225">
        <f>ROUND(E233*U233,2)</f>
        <v>0</v>
      </c>
      <c r="W233" s="225"/>
      <c r="X233" s="225" t="s">
        <v>304</v>
      </c>
      <c r="Y233" s="206"/>
      <c r="Z233" s="206"/>
      <c r="AA233" s="206"/>
      <c r="AB233" s="206"/>
      <c r="AC233" s="206"/>
      <c r="AD233" s="206"/>
      <c r="AE233" s="206"/>
      <c r="AF233" s="206"/>
      <c r="AG233" s="206" t="s">
        <v>305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x14ac:dyDescent="0.25">
      <c r="A234" s="228" t="s">
        <v>150</v>
      </c>
      <c r="B234" s="229" t="s">
        <v>100</v>
      </c>
      <c r="C234" s="247" t="s">
        <v>101</v>
      </c>
      <c r="D234" s="230"/>
      <c r="E234" s="231"/>
      <c r="F234" s="232"/>
      <c r="G234" s="233">
        <f>SUMIF(AG235:AG239,"&lt;&gt;NOR",G235:G239)</f>
        <v>0</v>
      </c>
      <c r="H234" s="227"/>
      <c r="I234" s="227">
        <f>SUM(I235:I239)</f>
        <v>0</v>
      </c>
      <c r="J234" s="227"/>
      <c r="K234" s="227">
        <f>SUM(K235:K239)</f>
        <v>2397.81</v>
      </c>
      <c r="L234" s="227"/>
      <c r="M234" s="227">
        <f>SUM(M235:M239)</f>
        <v>0</v>
      </c>
      <c r="N234" s="227"/>
      <c r="O234" s="227">
        <f>SUM(O235:O239)</f>
        <v>0</v>
      </c>
      <c r="P234" s="227"/>
      <c r="Q234" s="227">
        <f>SUM(Q235:Q239)</f>
        <v>0.39</v>
      </c>
      <c r="R234" s="227"/>
      <c r="S234" s="227"/>
      <c r="T234" s="227"/>
      <c r="U234" s="227"/>
      <c r="V234" s="227">
        <f>SUM(V235:V239)</f>
        <v>0</v>
      </c>
      <c r="W234" s="227"/>
      <c r="X234" s="227"/>
      <c r="AG234" t="s">
        <v>151</v>
      </c>
    </row>
    <row r="235" spans="1:60" ht="20.399999999999999" outlineLevel="1" x14ac:dyDescent="0.25">
      <c r="A235" s="234">
        <v>112</v>
      </c>
      <c r="B235" s="235" t="s">
        <v>475</v>
      </c>
      <c r="C235" s="249" t="s">
        <v>476</v>
      </c>
      <c r="D235" s="236" t="s">
        <v>192</v>
      </c>
      <c r="E235" s="237">
        <v>32.380000000000003</v>
      </c>
      <c r="F235" s="238"/>
      <c r="G235" s="239">
        <f>ROUND(E235*F235,2)</f>
        <v>0</v>
      </c>
      <c r="H235" s="226">
        <v>0</v>
      </c>
      <c r="I235" s="225">
        <f>ROUND(E235*H235,2)</f>
        <v>0</v>
      </c>
      <c r="J235" s="226">
        <v>72.599999999999994</v>
      </c>
      <c r="K235" s="225">
        <f>ROUND(E235*J235,2)</f>
        <v>2350.79</v>
      </c>
      <c r="L235" s="225">
        <v>15</v>
      </c>
      <c r="M235" s="225">
        <f>G235*(1+L235/100)</f>
        <v>0</v>
      </c>
      <c r="N235" s="225">
        <v>0</v>
      </c>
      <c r="O235" s="225">
        <f>ROUND(E235*N235,2)</f>
        <v>0</v>
      </c>
      <c r="P235" s="225">
        <v>1.2E-2</v>
      </c>
      <c r="Q235" s="225">
        <f>ROUND(E235*P235,2)</f>
        <v>0.39</v>
      </c>
      <c r="R235" s="225"/>
      <c r="S235" s="225" t="s">
        <v>180</v>
      </c>
      <c r="T235" s="225" t="s">
        <v>156</v>
      </c>
      <c r="U235" s="225">
        <v>0</v>
      </c>
      <c r="V235" s="225">
        <f>ROUND(E235*U235,2)</f>
        <v>0</v>
      </c>
      <c r="W235" s="225"/>
      <c r="X235" s="225" t="s">
        <v>219</v>
      </c>
      <c r="Y235" s="206"/>
      <c r="Z235" s="206"/>
      <c r="AA235" s="206"/>
      <c r="AB235" s="206"/>
      <c r="AC235" s="206"/>
      <c r="AD235" s="206"/>
      <c r="AE235" s="206"/>
      <c r="AF235" s="206"/>
      <c r="AG235" s="206" t="s">
        <v>220</v>
      </c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23"/>
      <c r="B236" s="224"/>
      <c r="C236" s="261" t="s">
        <v>477</v>
      </c>
      <c r="D236" s="257"/>
      <c r="E236" s="258">
        <v>28.86</v>
      </c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06"/>
      <c r="Z236" s="206"/>
      <c r="AA236" s="206"/>
      <c r="AB236" s="206"/>
      <c r="AC236" s="206"/>
      <c r="AD236" s="206"/>
      <c r="AE236" s="206"/>
      <c r="AF236" s="206"/>
      <c r="AG236" s="206" t="s">
        <v>184</v>
      </c>
      <c r="AH236" s="206">
        <v>0</v>
      </c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61" t="s">
        <v>478</v>
      </c>
      <c r="D237" s="257"/>
      <c r="E237" s="258">
        <v>2.72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184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61" t="s">
        <v>479</v>
      </c>
      <c r="D238" s="257"/>
      <c r="E238" s="258">
        <v>0.8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184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40">
        <v>113</v>
      </c>
      <c r="B239" s="241" t="s">
        <v>480</v>
      </c>
      <c r="C239" s="248" t="s">
        <v>481</v>
      </c>
      <c r="D239" s="242" t="s">
        <v>0</v>
      </c>
      <c r="E239" s="243">
        <v>23.507899999999999</v>
      </c>
      <c r="F239" s="244"/>
      <c r="G239" s="245">
        <f>ROUND(E239*F239,2)</f>
        <v>0</v>
      </c>
      <c r="H239" s="226">
        <v>0</v>
      </c>
      <c r="I239" s="225">
        <f>ROUND(E239*H239,2)</f>
        <v>0</v>
      </c>
      <c r="J239" s="226">
        <v>2</v>
      </c>
      <c r="K239" s="225">
        <f>ROUND(E239*J239,2)</f>
        <v>47.02</v>
      </c>
      <c r="L239" s="225">
        <v>15</v>
      </c>
      <c r="M239" s="225">
        <f>G239*(1+L239/100)</f>
        <v>0</v>
      </c>
      <c r="N239" s="225">
        <v>0</v>
      </c>
      <c r="O239" s="225">
        <f>ROUND(E239*N239,2)</f>
        <v>0</v>
      </c>
      <c r="P239" s="225">
        <v>0</v>
      </c>
      <c r="Q239" s="225">
        <f>ROUND(E239*P239,2)</f>
        <v>0</v>
      </c>
      <c r="R239" s="225"/>
      <c r="S239" s="225" t="s">
        <v>180</v>
      </c>
      <c r="T239" s="225" t="s">
        <v>156</v>
      </c>
      <c r="U239" s="225">
        <v>0</v>
      </c>
      <c r="V239" s="225">
        <f>ROUND(E239*U239,2)</f>
        <v>0</v>
      </c>
      <c r="W239" s="225"/>
      <c r="X239" s="225" t="s">
        <v>304</v>
      </c>
      <c r="Y239" s="206"/>
      <c r="Z239" s="206"/>
      <c r="AA239" s="206"/>
      <c r="AB239" s="206"/>
      <c r="AC239" s="206"/>
      <c r="AD239" s="206"/>
      <c r="AE239" s="206"/>
      <c r="AF239" s="206"/>
      <c r="AG239" s="206" t="s">
        <v>305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x14ac:dyDescent="0.25">
      <c r="A240" s="228" t="s">
        <v>150</v>
      </c>
      <c r="B240" s="229" t="s">
        <v>102</v>
      </c>
      <c r="C240" s="247" t="s">
        <v>103</v>
      </c>
      <c r="D240" s="230"/>
      <c r="E240" s="231"/>
      <c r="F240" s="232"/>
      <c r="G240" s="233">
        <f>SUMIF(AG241:AG270,"&lt;&gt;NOR",G241:G270)</f>
        <v>0</v>
      </c>
      <c r="H240" s="227"/>
      <c r="I240" s="227">
        <f>SUM(I241:I270)</f>
        <v>2709.28</v>
      </c>
      <c r="J240" s="227"/>
      <c r="K240" s="227">
        <f>SUM(K241:K270)</f>
        <v>3624.1900000000005</v>
      </c>
      <c r="L240" s="227"/>
      <c r="M240" s="227">
        <f>SUM(M241:M270)</f>
        <v>0</v>
      </c>
      <c r="N240" s="227"/>
      <c r="O240" s="227">
        <f>SUM(O241:O270)</f>
        <v>0.02</v>
      </c>
      <c r="P240" s="227"/>
      <c r="Q240" s="227">
        <f>SUM(Q241:Q270)</f>
        <v>0</v>
      </c>
      <c r="R240" s="227"/>
      <c r="S240" s="227"/>
      <c r="T240" s="227"/>
      <c r="U240" s="227"/>
      <c r="V240" s="227">
        <f>SUM(V241:V270)</f>
        <v>5.8100000000000005</v>
      </c>
      <c r="W240" s="227"/>
      <c r="X240" s="227"/>
      <c r="AG240" t="s">
        <v>151</v>
      </c>
    </row>
    <row r="241" spans="1:60" outlineLevel="1" x14ac:dyDescent="0.25">
      <c r="A241" s="234">
        <v>114</v>
      </c>
      <c r="B241" s="235" t="s">
        <v>482</v>
      </c>
      <c r="C241" s="249" t="s">
        <v>483</v>
      </c>
      <c r="D241" s="236" t="s">
        <v>192</v>
      </c>
      <c r="E241" s="237">
        <v>3.52</v>
      </c>
      <c r="F241" s="238"/>
      <c r="G241" s="239">
        <f>ROUND(E241*F241,2)</f>
        <v>0</v>
      </c>
      <c r="H241" s="226">
        <v>0</v>
      </c>
      <c r="I241" s="225">
        <f>ROUND(E241*H241,2)</f>
        <v>0</v>
      </c>
      <c r="J241" s="226">
        <v>7.9</v>
      </c>
      <c r="K241" s="225">
        <f>ROUND(E241*J241,2)</f>
        <v>27.81</v>
      </c>
      <c r="L241" s="225">
        <v>15</v>
      </c>
      <c r="M241" s="225">
        <f>G241*(1+L241/100)</f>
        <v>0</v>
      </c>
      <c r="N241" s="225">
        <v>0</v>
      </c>
      <c r="O241" s="225">
        <f>ROUND(E241*N241,2)</f>
        <v>0</v>
      </c>
      <c r="P241" s="225">
        <v>0</v>
      </c>
      <c r="Q241" s="225">
        <f>ROUND(E241*P241,2)</f>
        <v>0</v>
      </c>
      <c r="R241" s="225"/>
      <c r="S241" s="225" t="s">
        <v>180</v>
      </c>
      <c r="T241" s="225" t="s">
        <v>156</v>
      </c>
      <c r="U241" s="225">
        <v>1.6E-2</v>
      </c>
      <c r="V241" s="225">
        <f>ROUND(E241*U241,2)</f>
        <v>0.06</v>
      </c>
      <c r="W241" s="225"/>
      <c r="X241" s="225" t="s">
        <v>181</v>
      </c>
      <c r="Y241" s="206"/>
      <c r="Z241" s="206"/>
      <c r="AA241" s="206"/>
      <c r="AB241" s="206"/>
      <c r="AC241" s="206"/>
      <c r="AD241" s="206"/>
      <c r="AE241" s="206"/>
      <c r="AF241" s="206"/>
      <c r="AG241" s="206" t="s">
        <v>182</v>
      </c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23"/>
      <c r="B242" s="224"/>
      <c r="C242" s="261" t="s">
        <v>205</v>
      </c>
      <c r="D242" s="257"/>
      <c r="E242" s="258">
        <v>2.72</v>
      </c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06"/>
      <c r="Z242" s="206"/>
      <c r="AA242" s="206"/>
      <c r="AB242" s="206"/>
      <c r="AC242" s="206"/>
      <c r="AD242" s="206"/>
      <c r="AE242" s="206"/>
      <c r="AF242" s="206"/>
      <c r="AG242" s="206" t="s">
        <v>184</v>
      </c>
      <c r="AH242" s="206">
        <v>0</v>
      </c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61" t="s">
        <v>271</v>
      </c>
      <c r="D243" s="257"/>
      <c r="E243" s="258">
        <v>0.8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184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34">
        <v>115</v>
      </c>
      <c r="B244" s="235" t="s">
        <v>484</v>
      </c>
      <c r="C244" s="249" t="s">
        <v>485</v>
      </c>
      <c r="D244" s="236" t="s">
        <v>192</v>
      </c>
      <c r="E244" s="237">
        <v>3.52</v>
      </c>
      <c r="F244" s="238"/>
      <c r="G244" s="239">
        <f>ROUND(E244*F244,2)</f>
        <v>0</v>
      </c>
      <c r="H244" s="226">
        <v>27.14</v>
      </c>
      <c r="I244" s="225">
        <f>ROUND(E244*H244,2)</f>
        <v>95.53</v>
      </c>
      <c r="J244" s="226">
        <v>28.36</v>
      </c>
      <c r="K244" s="225">
        <f>ROUND(E244*J244,2)</f>
        <v>99.83</v>
      </c>
      <c r="L244" s="225">
        <v>15</v>
      </c>
      <c r="M244" s="225">
        <f>G244*(1+L244/100)</f>
        <v>0</v>
      </c>
      <c r="N244" s="225">
        <v>2.1000000000000001E-4</v>
      </c>
      <c r="O244" s="225">
        <f>ROUND(E244*N244,2)</f>
        <v>0</v>
      </c>
      <c r="P244" s="225">
        <v>0</v>
      </c>
      <c r="Q244" s="225">
        <f>ROUND(E244*P244,2)</f>
        <v>0</v>
      </c>
      <c r="R244" s="225"/>
      <c r="S244" s="225" t="s">
        <v>180</v>
      </c>
      <c r="T244" s="225" t="s">
        <v>156</v>
      </c>
      <c r="U244" s="225">
        <v>0.05</v>
      </c>
      <c r="V244" s="225">
        <f>ROUND(E244*U244,2)</f>
        <v>0.18</v>
      </c>
      <c r="W244" s="225"/>
      <c r="X244" s="225" t="s">
        <v>181</v>
      </c>
      <c r="Y244" s="206"/>
      <c r="Z244" s="206"/>
      <c r="AA244" s="206"/>
      <c r="AB244" s="206"/>
      <c r="AC244" s="206"/>
      <c r="AD244" s="206"/>
      <c r="AE244" s="206"/>
      <c r="AF244" s="206"/>
      <c r="AG244" s="206" t="s">
        <v>182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61" t="s">
        <v>205</v>
      </c>
      <c r="D245" s="257"/>
      <c r="E245" s="258">
        <v>2.72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184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23"/>
      <c r="B246" s="224"/>
      <c r="C246" s="261" t="s">
        <v>271</v>
      </c>
      <c r="D246" s="257"/>
      <c r="E246" s="258">
        <v>0.8</v>
      </c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184</v>
      </c>
      <c r="AH246" s="206">
        <v>0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34">
        <v>116</v>
      </c>
      <c r="B247" s="235" t="s">
        <v>486</v>
      </c>
      <c r="C247" s="249" t="s">
        <v>487</v>
      </c>
      <c r="D247" s="236" t="s">
        <v>197</v>
      </c>
      <c r="E247" s="237">
        <v>3</v>
      </c>
      <c r="F247" s="238"/>
      <c r="G247" s="239">
        <f>ROUND(E247*F247,2)</f>
        <v>0</v>
      </c>
      <c r="H247" s="226">
        <v>9.5500000000000007</v>
      </c>
      <c r="I247" s="225">
        <f>ROUND(E247*H247,2)</f>
        <v>28.65</v>
      </c>
      <c r="J247" s="226">
        <v>116.45</v>
      </c>
      <c r="K247" s="225">
        <f>ROUND(E247*J247,2)</f>
        <v>349.35</v>
      </c>
      <c r="L247" s="225">
        <v>15</v>
      </c>
      <c r="M247" s="225">
        <f>G247*(1+L247/100)</f>
        <v>0</v>
      </c>
      <c r="N247" s="225">
        <v>3.2000000000000003E-4</v>
      </c>
      <c r="O247" s="225">
        <f>ROUND(E247*N247,2)</f>
        <v>0</v>
      </c>
      <c r="P247" s="225">
        <v>0</v>
      </c>
      <c r="Q247" s="225">
        <f>ROUND(E247*P247,2)</f>
        <v>0</v>
      </c>
      <c r="R247" s="225"/>
      <c r="S247" s="225" t="s">
        <v>180</v>
      </c>
      <c r="T247" s="225" t="s">
        <v>156</v>
      </c>
      <c r="U247" s="225">
        <v>0.23599999999999999</v>
      </c>
      <c r="V247" s="225">
        <f>ROUND(E247*U247,2)</f>
        <v>0.71</v>
      </c>
      <c r="W247" s="225"/>
      <c r="X247" s="225" t="s">
        <v>181</v>
      </c>
      <c r="Y247" s="206"/>
      <c r="Z247" s="206"/>
      <c r="AA247" s="206"/>
      <c r="AB247" s="206"/>
      <c r="AC247" s="206"/>
      <c r="AD247" s="206"/>
      <c r="AE247" s="206"/>
      <c r="AF247" s="206"/>
      <c r="AG247" s="206" t="s">
        <v>182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1" t="s">
        <v>488</v>
      </c>
      <c r="D248" s="257"/>
      <c r="E248" s="258">
        <v>3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184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34">
        <v>117</v>
      </c>
      <c r="B249" s="235" t="s">
        <v>489</v>
      </c>
      <c r="C249" s="249" t="s">
        <v>490</v>
      </c>
      <c r="D249" s="236" t="s">
        <v>197</v>
      </c>
      <c r="E249" s="237">
        <v>3</v>
      </c>
      <c r="F249" s="238"/>
      <c r="G249" s="239">
        <f>ROUND(E249*F249,2)</f>
        <v>0</v>
      </c>
      <c r="H249" s="226">
        <v>5.14</v>
      </c>
      <c r="I249" s="225">
        <f>ROUND(E249*H249,2)</f>
        <v>15.42</v>
      </c>
      <c r="J249" s="226">
        <v>87.06</v>
      </c>
      <c r="K249" s="225">
        <f>ROUND(E249*J249,2)</f>
        <v>261.18</v>
      </c>
      <c r="L249" s="225">
        <v>15</v>
      </c>
      <c r="M249" s="225">
        <f>G249*(1+L249/100)</f>
        <v>0</v>
      </c>
      <c r="N249" s="225">
        <v>0</v>
      </c>
      <c r="O249" s="225">
        <f>ROUND(E249*N249,2)</f>
        <v>0</v>
      </c>
      <c r="P249" s="225">
        <v>0</v>
      </c>
      <c r="Q249" s="225">
        <f>ROUND(E249*P249,2)</f>
        <v>0</v>
      </c>
      <c r="R249" s="225"/>
      <c r="S249" s="225" t="s">
        <v>180</v>
      </c>
      <c r="T249" s="225" t="s">
        <v>156</v>
      </c>
      <c r="U249" s="225">
        <v>0.154</v>
      </c>
      <c r="V249" s="225">
        <f>ROUND(E249*U249,2)</f>
        <v>0.46</v>
      </c>
      <c r="W249" s="225"/>
      <c r="X249" s="225" t="s">
        <v>181</v>
      </c>
      <c r="Y249" s="206"/>
      <c r="Z249" s="206"/>
      <c r="AA249" s="206"/>
      <c r="AB249" s="206"/>
      <c r="AC249" s="206"/>
      <c r="AD249" s="206"/>
      <c r="AE249" s="206"/>
      <c r="AF249" s="206"/>
      <c r="AG249" s="206" t="s">
        <v>182</v>
      </c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23"/>
      <c r="B250" s="224"/>
      <c r="C250" s="261" t="s">
        <v>488</v>
      </c>
      <c r="D250" s="257"/>
      <c r="E250" s="258">
        <v>3</v>
      </c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184</v>
      </c>
      <c r="AH250" s="206">
        <v>0</v>
      </c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34">
        <v>118</v>
      </c>
      <c r="B251" s="235" t="s">
        <v>491</v>
      </c>
      <c r="C251" s="249" t="s">
        <v>492</v>
      </c>
      <c r="D251" s="236" t="s">
        <v>192</v>
      </c>
      <c r="E251" s="237">
        <v>3.52</v>
      </c>
      <c r="F251" s="238"/>
      <c r="G251" s="239">
        <f>ROUND(E251*F251,2)</f>
        <v>0</v>
      </c>
      <c r="H251" s="226">
        <v>144.49</v>
      </c>
      <c r="I251" s="225">
        <f>ROUND(E251*H251,2)</f>
        <v>508.6</v>
      </c>
      <c r="J251" s="226">
        <v>589.11</v>
      </c>
      <c r="K251" s="225">
        <f>ROUND(E251*J251,2)</f>
        <v>2073.67</v>
      </c>
      <c r="L251" s="225">
        <v>15</v>
      </c>
      <c r="M251" s="225">
        <f>G251*(1+L251/100)</f>
        <v>0</v>
      </c>
      <c r="N251" s="225">
        <v>5.1500000000000001E-3</v>
      </c>
      <c r="O251" s="225">
        <f>ROUND(E251*N251,2)</f>
        <v>0.02</v>
      </c>
      <c r="P251" s="225">
        <v>0</v>
      </c>
      <c r="Q251" s="225">
        <f>ROUND(E251*P251,2)</f>
        <v>0</v>
      </c>
      <c r="R251" s="225"/>
      <c r="S251" s="225" t="s">
        <v>180</v>
      </c>
      <c r="T251" s="225" t="s">
        <v>156</v>
      </c>
      <c r="U251" s="225">
        <v>1.04</v>
      </c>
      <c r="V251" s="225">
        <f>ROUND(E251*U251,2)</f>
        <v>3.66</v>
      </c>
      <c r="W251" s="225"/>
      <c r="X251" s="225" t="s">
        <v>181</v>
      </c>
      <c r="Y251" s="206"/>
      <c r="Z251" s="206"/>
      <c r="AA251" s="206"/>
      <c r="AB251" s="206"/>
      <c r="AC251" s="206"/>
      <c r="AD251" s="206"/>
      <c r="AE251" s="206"/>
      <c r="AF251" s="206"/>
      <c r="AG251" s="206" t="s">
        <v>182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23"/>
      <c r="B252" s="224"/>
      <c r="C252" s="261" t="s">
        <v>205</v>
      </c>
      <c r="D252" s="257"/>
      <c r="E252" s="258">
        <v>2.72</v>
      </c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06"/>
      <c r="Z252" s="206"/>
      <c r="AA252" s="206"/>
      <c r="AB252" s="206"/>
      <c r="AC252" s="206"/>
      <c r="AD252" s="206"/>
      <c r="AE252" s="206"/>
      <c r="AF252" s="206"/>
      <c r="AG252" s="206" t="s">
        <v>184</v>
      </c>
      <c r="AH252" s="206">
        <v>0</v>
      </c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23"/>
      <c r="B253" s="224"/>
      <c r="C253" s="261" t="s">
        <v>271</v>
      </c>
      <c r="D253" s="257"/>
      <c r="E253" s="258">
        <v>0.8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184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34">
        <v>119</v>
      </c>
      <c r="B254" s="235" t="s">
        <v>493</v>
      </c>
      <c r="C254" s="249" t="s">
        <v>494</v>
      </c>
      <c r="D254" s="236" t="s">
        <v>197</v>
      </c>
      <c r="E254" s="237">
        <v>9</v>
      </c>
      <c r="F254" s="238"/>
      <c r="G254" s="239">
        <f>ROUND(E254*F254,2)</f>
        <v>0</v>
      </c>
      <c r="H254" s="226">
        <v>23.14</v>
      </c>
      <c r="I254" s="225">
        <f>ROUND(E254*H254,2)</f>
        <v>208.26</v>
      </c>
      <c r="J254" s="226">
        <v>40.159999999999997</v>
      </c>
      <c r="K254" s="225">
        <f>ROUND(E254*J254,2)</f>
        <v>361.44</v>
      </c>
      <c r="L254" s="225">
        <v>15</v>
      </c>
      <c r="M254" s="225">
        <f>G254*(1+L254/100)</f>
        <v>0</v>
      </c>
      <c r="N254" s="225">
        <v>4.0000000000000003E-5</v>
      </c>
      <c r="O254" s="225">
        <f>ROUND(E254*N254,2)</f>
        <v>0</v>
      </c>
      <c r="P254" s="225">
        <v>0</v>
      </c>
      <c r="Q254" s="225">
        <f>ROUND(E254*P254,2)</f>
        <v>0</v>
      </c>
      <c r="R254" s="225"/>
      <c r="S254" s="225" t="s">
        <v>180</v>
      </c>
      <c r="T254" s="225" t="s">
        <v>156</v>
      </c>
      <c r="U254" s="225">
        <v>7.0000000000000007E-2</v>
      </c>
      <c r="V254" s="225">
        <f>ROUND(E254*U254,2)</f>
        <v>0.63</v>
      </c>
      <c r="W254" s="225"/>
      <c r="X254" s="225" t="s">
        <v>181</v>
      </c>
      <c r="Y254" s="206"/>
      <c r="Z254" s="206"/>
      <c r="AA254" s="206"/>
      <c r="AB254" s="206"/>
      <c r="AC254" s="206"/>
      <c r="AD254" s="206"/>
      <c r="AE254" s="206"/>
      <c r="AF254" s="206"/>
      <c r="AG254" s="206" t="s">
        <v>182</v>
      </c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23"/>
      <c r="B255" s="224"/>
      <c r="C255" s="261" t="s">
        <v>495</v>
      </c>
      <c r="D255" s="257"/>
      <c r="E255" s="258">
        <v>6</v>
      </c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06"/>
      <c r="Z255" s="206"/>
      <c r="AA255" s="206"/>
      <c r="AB255" s="206"/>
      <c r="AC255" s="206"/>
      <c r="AD255" s="206"/>
      <c r="AE255" s="206"/>
      <c r="AF255" s="206"/>
      <c r="AG255" s="206" t="s">
        <v>184</v>
      </c>
      <c r="AH255" s="206">
        <v>0</v>
      </c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23"/>
      <c r="B256" s="224"/>
      <c r="C256" s="261" t="s">
        <v>488</v>
      </c>
      <c r="D256" s="257"/>
      <c r="E256" s="258">
        <v>3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184</v>
      </c>
      <c r="AH256" s="206">
        <v>0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34">
        <v>120</v>
      </c>
      <c r="B257" s="235" t="s">
        <v>496</v>
      </c>
      <c r="C257" s="249" t="s">
        <v>497</v>
      </c>
      <c r="D257" s="236" t="s">
        <v>192</v>
      </c>
      <c r="E257" s="237">
        <v>3.52</v>
      </c>
      <c r="F257" s="238"/>
      <c r="G257" s="239">
        <f>ROUND(E257*F257,2)</f>
        <v>0</v>
      </c>
      <c r="H257" s="226">
        <v>0</v>
      </c>
      <c r="I257" s="225">
        <f>ROUND(E257*H257,2)</f>
        <v>0</v>
      </c>
      <c r="J257" s="226">
        <v>16.7</v>
      </c>
      <c r="K257" s="225">
        <f>ROUND(E257*J257,2)</f>
        <v>58.78</v>
      </c>
      <c r="L257" s="225">
        <v>15</v>
      </c>
      <c r="M257" s="225">
        <f>G257*(1+L257/100)</f>
        <v>0</v>
      </c>
      <c r="N257" s="225">
        <v>0</v>
      </c>
      <c r="O257" s="225">
        <f>ROUND(E257*N257,2)</f>
        <v>0</v>
      </c>
      <c r="P257" s="225">
        <v>0</v>
      </c>
      <c r="Q257" s="225">
        <f>ROUND(E257*P257,2)</f>
        <v>0</v>
      </c>
      <c r="R257" s="225"/>
      <c r="S257" s="225" t="s">
        <v>180</v>
      </c>
      <c r="T257" s="225" t="s">
        <v>156</v>
      </c>
      <c r="U257" s="225">
        <v>0.03</v>
      </c>
      <c r="V257" s="225">
        <f>ROUND(E257*U257,2)</f>
        <v>0.11</v>
      </c>
      <c r="W257" s="225"/>
      <c r="X257" s="225" t="s">
        <v>181</v>
      </c>
      <c r="Y257" s="206"/>
      <c r="Z257" s="206"/>
      <c r="AA257" s="206"/>
      <c r="AB257" s="206"/>
      <c r="AC257" s="206"/>
      <c r="AD257" s="206"/>
      <c r="AE257" s="206"/>
      <c r="AF257" s="206"/>
      <c r="AG257" s="206" t="s">
        <v>182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23"/>
      <c r="B258" s="224"/>
      <c r="C258" s="261" t="s">
        <v>205</v>
      </c>
      <c r="D258" s="257"/>
      <c r="E258" s="258">
        <v>2.72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184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61" t="s">
        <v>271</v>
      </c>
      <c r="D259" s="257"/>
      <c r="E259" s="258">
        <v>0.8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184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34">
        <v>121</v>
      </c>
      <c r="B260" s="235" t="s">
        <v>498</v>
      </c>
      <c r="C260" s="249" t="s">
        <v>499</v>
      </c>
      <c r="D260" s="236" t="s">
        <v>192</v>
      </c>
      <c r="E260" s="237">
        <v>3.52</v>
      </c>
      <c r="F260" s="238"/>
      <c r="G260" s="239">
        <f>ROUND(E260*F260,2)</f>
        <v>0</v>
      </c>
      <c r="H260" s="226">
        <v>13.6</v>
      </c>
      <c r="I260" s="225">
        <f>ROUND(E260*H260,2)</f>
        <v>47.87</v>
      </c>
      <c r="J260" s="226">
        <v>0</v>
      </c>
      <c r="K260" s="225">
        <f>ROUND(E260*J260,2)</f>
        <v>0</v>
      </c>
      <c r="L260" s="225">
        <v>15</v>
      </c>
      <c r="M260" s="225">
        <f>G260*(1+L260/100)</f>
        <v>0</v>
      </c>
      <c r="N260" s="225">
        <v>1.1999999999999999E-3</v>
      </c>
      <c r="O260" s="225">
        <f>ROUND(E260*N260,2)</f>
        <v>0</v>
      </c>
      <c r="P260" s="225">
        <v>0</v>
      </c>
      <c r="Q260" s="225">
        <f>ROUND(E260*P260,2)</f>
        <v>0</v>
      </c>
      <c r="R260" s="225"/>
      <c r="S260" s="225" t="s">
        <v>180</v>
      </c>
      <c r="T260" s="225" t="s">
        <v>156</v>
      </c>
      <c r="U260" s="225">
        <v>0</v>
      </c>
      <c r="V260" s="225">
        <f>ROUND(E260*U260,2)</f>
        <v>0</v>
      </c>
      <c r="W260" s="225"/>
      <c r="X260" s="225" t="s">
        <v>181</v>
      </c>
      <c r="Y260" s="206"/>
      <c r="Z260" s="206"/>
      <c r="AA260" s="206"/>
      <c r="AB260" s="206"/>
      <c r="AC260" s="206"/>
      <c r="AD260" s="206"/>
      <c r="AE260" s="206"/>
      <c r="AF260" s="206"/>
      <c r="AG260" s="206" t="s">
        <v>182</v>
      </c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1" t="s">
        <v>205</v>
      </c>
      <c r="D261" s="257"/>
      <c r="E261" s="258">
        <v>2.72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184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23"/>
      <c r="B262" s="224"/>
      <c r="C262" s="261" t="s">
        <v>271</v>
      </c>
      <c r="D262" s="257"/>
      <c r="E262" s="258">
        <v>0.8</v>
      </c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184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34">
        <v>122</v>
      </c>
      <c r="B263" s="235" t="s">
        <v>500</v>
      </c>
      <c r="C263" s="249" t="s">
        <v>501</v>
      </c>
      <c r="D263" s="236" t="s">
        <v>192</v>
      </c>
      <c r="E263" s="237">
        <v>4.0110000000000001</v>
      </c>
      <c r="F263" s="238"/>
      <c r="G263" s="239">
        <f>ROUND(E263*F263,2)</f>
        <v>0</v>
      </c>
      <c r="H263" s="226">
        <v>450</v>
      </c>
      <c r="I263" s="225">
        <f>ROUND(E263*H263,2)</f>
        <v>1804.95</v>
      </c>
      <c r="J263" s="226">
        <v>0</v>
      </c>
      <c r="K263" s="225">
        <f>ROUND(E263*J263,2)</f>
        <v>0</v>
      </c>
      <c r="L263" s="225">
        <v>15</v>
      </c>
      <c r="M263" s="225">
        <f>G263*(1+L263/100)</f>
        <v>0</v>
      </c>
      <c r="N263" s="225">
        <v>0</v>
      </c>
      <c r="O263" s="225">
        <f>ROUND(E263*N263,2)</f>
        <v>0</v>
      </c>
      <c r="P263" s="225">
        <v>0</v>
      </c>
      <c r="Q263" s="225">
        <f>ROUND(E263*P263,2)</f>
        <v>0</v>
      </c>
      <c r="R263" s="225"/>
      <c r="S263" s="225" t="s">
        <v>155</v>
      </c>
      <c r="T263" s="225" t="s">
        <v>156</v>
      </c>
      <c r="U263" s="225">
        <v>0</v>
      </c>
      <c r="V263" s="225">
        <f>ROUND(E263*U263,2)</f>
        <v>0</v>
      </c>
      <c r="W263" s="225"/>
      <c r="X263" s="225" t="s">
        <v>209</v>
      </c>
      <c r="Y263" s="206"/>
      <c r="Z263" s="206"/>
      <c r="AA263" s="206"/>
      <c r="AB263" s="206"/>
      <c r="AC263" s="206"/>
      <c r="AD263" s="206"/>
      <c r="AE263" s="206"/>
      <c r="AF263" s="206"/>
      <c r="AG263" s="206" t="s">
        <v>210</v>
      </c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2" t="s">
        <v>502</v>
      </c>
      <c r="D264" s="259"/>
      <c r="E264" s="260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184</v>
      </c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63" t="s">
        <v>503</v>
      </c>
      <c r="D265" s="259"/>
      <c r="E265" s="260">
        <v>2.72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184</v>
      </c>
      <c r="AH265" s="206">
        <v>2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63" t="s">
        <v>504</v>
      </c>
      <c r="D266" s="259"/>
      <c r="E266" s="260">
        <v>0.8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184</v>
      </c>
      <c r="AH266" s="206">
        <v>2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63" t="s">
        <v>505</v>
      </c>
      <c r="D267" s="259"/>
      <c r="E267" s="260">
        <v>0.3</v>
      </c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184</v>
      </c>
      <c r="AH267" s="206">
        <v>2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62" t="s">
        <v>506</v>
      </c>
      <c r="D268" s="259"/>
      <c r="E268" s="260"/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184</v>
      </c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1" t="s">
        <v>507</v>
      </c>
      <c r="D269" s="257"/>
      <c r="E269" s="258">
        <v>4.0110000000000001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184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40">
        <v>123</v>
      </c>
      <c r="B270" s="241" t="s">
        <v>508</v>
      </c>
      <c r="C270" s="248" t="s">
        <v>509</v>
      </c>
      <c r="D270" s="242" t="s">
        <v>0</v>
      </c>
      <c r="E270" s="243">
        <v>59.413400000000003</v>
      </c>
      <c r="F270" s="244"/>
      <c r="G270" s="245">
        <f>ROUND(E270*F270,2)</f>
        <v>0</v>
      </c>
      <c r="H270" s="226">
        <v>0</v>
      </c>
      <c r="I270" s="225">
        <f>ROUND(E270*H270,2)</f>
        <v>0</v>
      </c>
      <c r="J270" s="226">
        <v>6.6</v>
      </c>
      <c r="K270" s="225">
        <f>ROUND(E270*J270,2)</f>
        <v>392.13</v>
      </c>
      <c r="L270" s="225">
        <v>15</v>
      </c>
      <c r="M270" s="225">
        <f>G270*(1+L270/100)</f>
        <v>0</v>
      </c>
      <c r="N270" s="225">
        <v>0</v>
      </c>
      <c r="O270" s="225">
        <f>ROUND(E270*N270,2)</f>
        <v>0</v>
      </c>
      <c r="P270" s="225">
        <v>0</v>
      </c>
      <c r="Q270" s="225">
        <f>ROUND(E270*P270,2)</f>
        <v>0</v>
      </c>
      <c r="R270" s="225"/>
      <c r="S270" s="225" t="s">
        <v>180</v>
      </c>
      <c r="T270" s="225" t="s">
        <v>156</v>
      </c>
      <c r="U270" s="225">
        <v>0</v>
      </c>
      <c r="V270" s="225">
        <f>ROUND(E270*U270,2)</f>
        <v>0</v>
      </c>
      <c r="W270" s="225"/>
      <c r="X270" s="225" t="s">
        <v>304</v>
      </c>
      <c r="Y270" s="206"/>
      <c r="Z270" s="206"/>
      <c r="AA270" s="206"/>
      <c r="AB270" s="206"/>
      <c r="AC270" s="206"/>
      <c r="AD270" s="206"/>
      <c r="AE270" s="206"/>
      <c r="AF270" s="206"/>
      <c r="AG270" s="206" t="s">
        <v>305</v>
      </c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x14ac:dyDescent="0.25">
      <c r="A271" s="228" t="s">
        <v>150</v>
      </c>
      <c r="B271" s="229" t="s">
        <v>104</v>
      </c>
      <c r="C271" s="247" t="s">
        <v>105</v>
      </c>
      <c r="D271" s="230"/>
      <c r="E271" s="231"/>
      <c r="F271" s="232"/>
      <c r="G271" s="233">
        <f>SUMIF(AG272:AG285,"&lt;&gt;NOR",G272:G285)</f>
        <v>0</v>
      </c>
      <c r="H271" s="227"/>
      <c r="I271" s="227">
        <f>SUM(I272:I285)</f>
        <v>10750.57</v>
      </c>
      <c r="J271" s="227"/>
      <c r="K271" s="227">
        <f>SUM(K272:K285)</f>
        <v>17222.12</v>
      </c>
      <c r="L271" s="227"/>
      <c r="M271" s="227">
        <f>SUM(M272:M285)</f>
        <v>0</v>
      </c>
      <c r="N271" s="227"/>
      <c r="O271" s="227">
        <f>SUM(O272:O285)</f>
        <v>0.01</v>
      </c>
      <c r="P271" s="227"/>
      <c r="Q271" s="227">
        <f>SUM(Q272:Q285)</f>
        <v>0.03</v>
      </c>
      <c r="R271" s="227"/>
      <c r="S271" s="227"/>
      <c r="T271" s="227"/>
      <c r="U271" s="227"/>
      <c r="V271" s="227">
        <f>SUM(V272:V285)</f>
        <v>22.63</v>
      </c>
      <c r="W271" s="227"/>
      <c r="X271" s="227"/>
      <c r="AG271" t="s">
        <v>151</v>
      </c>
    </row>
    <row r="272" spans="1:60" outlineLevel="1" x14ac:dyDescent="0.25">
      <c r="A272" s="234">
        <v>124</v>
      </c>
      <c r="B272" s="235" t="s">
        <v>510</v>
      </c>
      <c r="C272" s="249" t="s">
        <v>511</v>
      </c>
      <c r="D272" s="236" t="s">
        <v>192</v>
      </c>
      <c r="E272" s="237">
        <v>29.52</v>
      </c>
      <c r="F272" s="238"/>
      <c r="G272" s="239">
        <f>ROUND(E272*F272,2)</f>
        <v>0</v>
      </c>
      <c r="H272" s="226">
        <v>0</v>
      </c>
      <c r="I272" s="225">
        <f>ROUND(E272*H272,2)</f>
        <v>0</v>
      </c>
      <c r="J272" s="226">
        <v>6.9</v>
      </c>
      <c r="K272" s="225">
        <f>ROUND(E272*J272,2)</f>
        <v>203.69</v>
      </c>
      <c r="L272" s="225">
        <v>15</v>
      </c>
      <c r="M272" s="225">
        <f>G272*(1+L272/100)</f>
        <v>0</v>
      </c>
      <c r="N272" s="225">
        <v>0</v>
      </c>
      <c r="O272" s="225">
        <f>ROUND(E272*N272,2)</f>
        <v>0</v>
      </c>
      <c r="P272" s="225">
        <v>0</v>
      </c>
      <c r="Q272" s="225">
        <f>ROUND(E272*P272,2)</f>
        <v>0</v>
      </c>
      <c r="R272" s="225"/>
      <c r="S272" s="225" t="s">
        <v>180</v>
      </c>
      <c r="T272" s="225" t="s">
        <v>156</v>
      </c>
      <c r="U272" s="225">
        <v>1.6E-2</v>
      </c>
      <c r="V272" s="225">
        <f>ROUND(E272*U272,2)</f>
        <v>0.47</v>
      </c>
      <c r="W272" s="225"/>
      <c r="X272" s="225" t="s">
        <v>181</v>
      </c>
      <c r="Y272" s="206"/>
      <c r="Z272" s="206"/>
      <c r="AA272" s="206"/>
      <c r="AB272" s="206"/>
      <c r="AC272" s="206"/>
      <c r="AD272" s="206"/>
      <c r="AE272" s="206"/>
      <c r="AF272" s="206"/>
      <c r="AG272" s="206" t="s">
        <v>182</v>
      </c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23"/>
      <c r="B273" s="224"/>
      <c r="C273" s="261" t="s">
        <v>239</v>
      </c>
      <c r="D273" s="257"/>
      <c r="E273" s="258">
        <v>11.52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184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61" t="s">
        <v>240</v>
      </c>
      <c r="D274" s="257"/>
      <c r="E274" s="258">
        <v>18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184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34">
        <v>125</v>
      </c>
      <c r="B275" s="235" t="s">
        <v>512</v>
      </c>
      <c r="C275" s="249" t="s">
        <v>513</v>
      </c>
      <c r="D275" s="236" t="s">
        <v>197</v>
      </c>
      <c r="E275" s="237">
        <v>29.3</v>
      </c>
      <c r="F275" s="238"/>
      <c r="G275" s="239">
        <f>ROUND(E275*F275,2)</f>
        <v>0</v>
      </c>
      <c r="H275" s="226">
        <v>17.309999999999999</v>
      </c>
      <c r="I275" s="225">
        <f>ROUND(E275*H275,2)</f>
        <v>507.18</v>
      </c>
      <c r="J275" s="226">
        <v>85.69</v>
      </c>
      <c r="K275" s="225">
        <f>ROUND(E275*J275,2)</f>
        <v>2510.7199999999998</v>
      </c>
      <c r="L275" s="225">
        <v>15</v>
      </c>
      <c r="M275" s="225">
        <f>G275*(1+L275/100)</f>
        <v>0</v>
      </c>
      <c r="N275" s="225">
        <v>6.0000000000000002E-5</v>
      </c>
      <c r="O275" s="225">
        <f>ROUND(E275*N275,2)</f>
        <v>0</v>
      </c>
      <c r="P275" s="225">
        <v>0</v>
      </c>
      <c r="Q275" s="225">
        <f>ROUND(E275*P275,2)</f>
        <v>0</v>
      </c>
      <c r="R275" s="225"/>
      <c r="S275" s="225" t="s">
        <v>180</v>
      </c>
      <c r="T275" s="225" t="s">
        <v>156</v>
      </c>
      <c r="U275" s="225">
        <v>0.152</v>
      </c>
      <c r="V275" s="225">
        <f>ROUND(E275*U275,2)</f>
        <v>4.45</v>
      </c>
      <c r="W275" s="225"/>
      <c r="X275" s="225" t="s">
        <v>181</v>
      </c>
      <c r="Y275" s="206"/>
      <c r="Z275" s="206"/>
      <c r="AA275" s="206"/>
      <c r="AB275" s="206"/>
      <c r="AC275" s="206"/>
      <c r="AD275" s="206"/>
      <c r="AE275" s="206"/>
      <c r="AF275" s="206"/>
      <c r="AG275" s="206" t="s">
        <v>182</v>
      </c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61" t="s">
        <v>514</v>
      </c>
      <c r="D276" s="257"/>
      <c r="E276" s="258">
        <v>13.6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184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61" t="s">
        <v>515</v>
      </c>
      <c r="D277" s="257"/>
      <c r="E277" s="258">
        <v>15.7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184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34">
        <v>126</v>
      </c>
      <c r="B278" s="235" t="s">
        <v>516</v>
      </c>
      <c r="C278" s="249" t="s">
        <v>517</v>
      </c>
      <c r="D278" s="236" t="s">
        <v>197</v>
      </c>
      <c r="E278" s="237">
        <v>29.3</v>
      </c>
      <c r="F278" s="238"/>
      <c r="G278" s="239">
        <f>ROUND(E278*F278,2)</f>
        <v>0</v>
      </c>
      <c r="H278" s="226">
        <v>0</v>
      </c>
      <c r="I278" s="225">
        <f>ROUND(E278*H278,2)</f>
        <v>0</v>
      </c>
      <c r="J278" s="226">
        <v>11.9</v>
      </c>
      <c r="K278" s="225">
        <f>ROUND(E278*J278,2)</f>
        <v>348.67</v>
      </c>
      <c r="L278" s="225">
        <v>15</v>
      </c>
      <c r="M278" s="225">
        <f>G278*(1+L278/100)</f>
        <v>0</v>
      </c>
      <c r="N278" s="225">
        <v>0</v>
      </c>
      <c r="O278" s="225">
        <f>ROUND(E278*N278,2)</f>
        <v>0</v>
      </c>
      <c r="P278" s="225">
        <v>1E-3</v>
      </c>
      <c r="Q278" s="225">
        <f>ROUND(E278*P278,2)</f>
        <v>0.03</v>
      </c>
      <c r="R278" s="225"/>
      <c r="S278" s="225" t="s">
        <v>180</v>
      </c>
      <c r="T278" s="225" t="s">
        <v>156</v>
      </c>
      <c r="U278" s="225">
        <v>0.03</v>
      </c>
      <c r="V278" s="225">
        <f>ROUND(E278*U278,2)</f>
        <v>0.88</v>
      </c>
      <c r="W278" s="225"/>
      <c r="X278" s="225" t="s">
        <v>181</v>
      </c>
      <c r="Y278" s="206"/>
      <c r="Z278" s="206"/>
      <c r="AA278" s="206"/>
      <c r="AB278" s="206"/>
      <c r="AC278" s="206"/>
      <c r="AD278" s="206"/>
      <c r="AE278" s="206"/>
      <c r="AF278" s="206"/>
      <c r="AG278" s="206" t="s">
        <v>182</v>
      </c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1" t="s">
        <v>514</v>
      </c>
      <c r="D279" s="257"/>
      <c r="E279" s="258">
        <v>13.6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184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61" t="s">
        <v>515</v>
      </c>
      <c r="D280" s="257"/>
      <c r="E280" s="258">
        <v>15.7</v>
      </c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184</v>
      </c>
      <c r="AH280" s="206">
        <v>0</v>
      </c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ht="20.399999999999999" outlineLevel="1" x14ac:dyDescent="0.25">
      <c r="A281" s="234">
        <v>127</v>
      </c>
      <c r="B281" s="235" t="s">
        <v>518</v>
      </c>
      <c r="C281" s="249" t="s">
        <v>519</v>
      </c>
      <c r="D281" s="236" t="s">
        <v>192</v>
      </c>
      <c r="E281" s="237">
        <v>29.52</v>
      </c>
      <c r="F281" s="238"/>
      <c r="G281" s="239">
        <f>ROUND(E281*F281,2)</f>
        <v>0</v>
      </c>
      <c r="H281" s="226">
        <v>291.27999999999997</v>
      </c>
      <c r="I281" s="225">
        <f>ROUND(E281*H281,2)</f>
        <v>8598.59</v>
      </c>
      <c r="J281" s="226">
        <v>464.72</v>
      </c>
      <c r="K281" s="225">
        <f>ROUND(E281*J281,2)</f>
        <v>13718.53</v>
      </c>
      <c r="L281" s="225">
        <v>15</v>
      </c>
      <c r="M281" s="225">
        <f>G281*(1+L281/100)</f>
        <v>0</v>
      </c>
      <c r="N281" s="225">
        <v>3.5E-4</v>
      </c>
      <c r="O281" s="225">
        <f>ROUND(E281*N281,2)</f>
        <v>0.01</v>
      </c>
      <c r="P281" s="225">
        <v>0</v>
      </c>
      <c r="Q281" s="225">
        <f>ROUND(E281*P281,2)</f>
        <v>0</v>
      </c>
      <c r="R281" s="225"/>
      <c r="S281" s="225" t="s">
        <v>155</v>
      </c>
      <c r="T281" s="225" t="s">
        <v>156</v>
      </c>
      <c r="U281" s="225">
        <v>0.56999999999999995</v>
      </c>
      <c r="V281" s="225">
        <f>ROUND(E281*U281,2)</f>
        <v>16.829999999999998</v>
      </c>
      <c r="W281" s="225"/>
      <c r="X281" s="225" t="s">
        <v>181</v>
      </c>
      <c r="Y281" s="206"/>
      <c r="Z281" s="206"/>
      <c r="AA281" s="206"/>
      <c r="AB281" s="206"/>
      <c r="AC281" s="206"/>
      <c r="AD281" s="206"/>
      <c r="AE281" s="206"/>
      <c r="AF281" s="206"/>
      <c r="AG281" s="206" t="s">
        <v>182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61" t="s">
        <v>239</v>
      </c>
      <c r="D282" s="257"/>
      <c r="E282" s="258">
        <v>11.52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184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61" t="s">
        <v>240</v>
      </c>
      <c r="D283" s="257"/>
      <c r="E283" s="258">
        <v>18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184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40">
        <v>128</v>
      </c>
      <c r="B284" s="241" t="s">
        <v>520</v>
      </c>
      <c r="C284" s="248" t="s">
        <v>521</v>
      </c>
      <c r="D284" s="242" t="s">
        <v>197</v>
      </c>
      <c r="E284" s="243">
        <v>32</v>
      </c>
      <c r="F284" s="244"/>
      <c r="G284" s="245">
        <f>ROUND(E284*F284,2)</f>
        <v>0</v>
      </c>
      <c r="H284" s="226">
        <v>51.4</v>
      </c>
      <c r="I284" s="225">
        <f>ROUND(E284*H284,2)</f>
        <v>1644.8</v>
      </c>
      <c r="J284" s="226">
        <v>0</v>
      </c>
      <c r="K284" s="225">
        <f>ROUND(E284*J284,2)</f>
        <v>0</v>
      </c>
      <c r="L284" s="225">
        <v>15</v>
      </c>
      <c r="M284" s="225">
        <f>G284*(1+L284/100)</f>
        <v>0</v>
      </c>
      <c r="N284" s="225">
        <v>1.2E-4</v>
      </c>
      <c r="O284" s="225">
        <f>ROUND(E284*N284,2)</f>
        <v>0</v>
      </c>
      <c r="P284" s="225">
        <v>0</v>
      </c>
      <c r="Q284" s="225">
        <f>ROUND(E284*P284,2)</f>
        <v>0</v>
      </c>
      <c r="R284" s="225" t="s">
        <v>213</v>
      </c>
      <c r="S284" s="225" t="s">
        <v>180</v>
      </c>
      <c r="T284" s="225" t="s">
        <v>156</v>
      </c>
      <c r="U284" s="225">
        <v>0</v>
      </c>
      <c r="V284" s="225">
        <f>ROUND(E284*U284,2)</f>
        <v>0</v>
      </c>
      <c r="W284" s="225"/>
      <c r="X284" s="225" t="s">
        <v>209</v>
      </c>
      <c r="Y284" s="206"/>
      <c r="Z284" s="206"/>
      <c r="AA284" s="206"/>
      <c r="AB284" s="206"/>
      <c r="AC284" s="206"/>
      <c r="AD284" s="206"/>
      <c r="AE284" s="206"/>
      <c r="AF284" s="206"/>
      <c r="AG284" s="206" t="s">
        <v>210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40">
        <v>129</v>
      </c>
      <c r="B285" s="241" t="s">
        <v>522</v>
      </c>
      <c r="C285" s="248" t="s">
        <v>523</v>
      </c>
      <c r="D285" s="242" t="s">
        <v>0</v>
      </c>
      <c r="E285" s="243">
        <v>275.3218</v>
      </c>
      <c r="F285" s="244"/>
      <c r="G285" s="245">
        <f>ROUND(E285*F285,2)</f>
        <v>0</v>
      </c>
      <c r="H285" s="226">
        <v>0</v>
      </c>
      <c r="I285" s="225">
        <f>ROUND(E285*H285,2)</f>
        <v>0</v>
      </c>
      <c r="J285" s="226">
        <v>1.6</v>
      </c>
      <c r="K285" s="225">
        <f>ROUND(E285*J285,2)</f>
        <v>440.51</v>
      </c>
      <c r="L285" s="225">
        <v>15</v>
      </c>
      <c r="M285" s="225">
        <f>G285*(1+L285/100)</f>
        <v>0</v>
      </c>
      <c r="N285" s="225">
        <v>0</v>
      </c>
      <c r="O285" s="225">
        <f>ROUND(E285*N285,2)</f>
        <v>0</v>
      </c>
      <c r="P285" s="225">
        <v>0</v>
      </c>
      <c r="Q285" s="225">
        <f>ROUND(E285*P285,2)</f>
        <v>0</v>
      </c>
      <c r="R285" s="225"/>
      <c r="S285" s="225" t="s">
        <v>180</v>
      </c>
      <c r="T285" s="225" t="s">
        <v>156</v>
      </c>
      <c r="U285" s="225">
        <v>0</v>
      </c>
      <c r="V285" s="225">
        <f>ROUND(E285*U285,2)</f>
        <v>0</v>
      </c>
      <c r="W285" s="225"/>
      <c r="X285" s="225" t="s">
        <v>304</v>
      </c>
      <c r="Y285" s="206"/>
      <c r="Z285" s="206"/>
      <c r="AA285" s="206"/>
      <c r="AB285" s="206"/>
      <c r="AC285" s="206"/>
      <c r="AD285" s="206"/>
      <c r="AE285" s="206"/>
      <c r="AF285" s="206"/>
      <c r="AG285" s="206" t="s">
        <v>305</v>
      </c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x14ac:dyDescent="0.25">
      <c r="A286" s="228" t="s">
        <v>150</v>
      </c>
      <c r="B286" s="229" t="s">
        <v>106</v>
      </c>
      <c r="C286" s="247" t="s">
        <v>107</v>
      </c>
      <c r="D286" s="230"/>
      <c r="E286" s="231"/>
      <c r="F286" s="232"/>
      <c r="G286" s="233">
        <f>SUMIF(AG287:AG320,"&lt;&gt;NOR",G287:G320)</f>
        <v>0</v>
      </c>
      <c r="H286" s="227"/>
      <c r="I286" s="227">
        <f>SUM(I287:I320)</f>
        <v>2397.11</v>
      </c>
      <c r="J286" s="227"/>
      <c r="K286" s="227">
        <f>SUM(K287:K320)</f>
        <v>11399.33</v>
      </c>
      <c r="L286" s="227"/>
      <c r="M286" s="227">
        <f>SUM(M287:M320)</f>
        <v>0</v>
      </c>
      <c r="N286" s="227"/>
      <c r="O286" s="227">
        <f>SUM(O287:O320)</f>
        <v>0.14000000000000001</v>
      </c>
      <c r="P286" s="227"/>
      <c r="Q286" s="227">
        <f>SUM(Q287:Q320)</f>
        <v>0.02</v>
      </c>
      <c r="R286" s="227"/>
      <c r="S286" s="227"/>
      <c r="T286" s="227"/>
      <c r="U286" s="227"/>
      <c r="V286" s="227">
        <f>SUM(V287:V320)</f>
        <v>9.5</v>
      </c>
      <c r="W286" s="227"/>
      <c r="X286" s="227"/>
      <c r="AG286" t="s">
        <v>151</v>
      </c>
    </row>
    <row r="287" spans="1:60" outlineLevel="1" x14ac:dyDescent="0.25">
      <c r="A287" s="234">
        <v>130</v>
      </c>
      <c r="B287" s="235" t="s">
        <v>524</v>
      </c>
      <c r="C287" s="249" t="s">
        <v>525</v>
      </c>
      <c r="D287" s="236" t="s">
        <v>192</v>
      </c>
      <c r="E287" s="237">
        <v>12.02</v>
      </c>
      <c r="F287" s="238"/>
      <c r="G287" s="239">
        <f>ROUND(E287*F287,2)</f>
        <v>0</v>
      </c>
      <c r="H287" s="226">
        <v>0</v>
      </c>
      <c r="I287" s="225">
        <f>ROUND(E287*H287,2)</f>
        <v>0</v>
      </c>
      <c r="J287" s="226">
        <v>7.9</v>
      </c>
      <c r="K287" s="225">
        <f>ROUND(E287*J287,2)</f>
        <v>94.96</v>
      </c>
      <c r="L287" s="225">
        <v>15</v>
      </c>
      <c r="M287" s="225">
        <f>G287*(1+L287/100)</f>
        <v>0</v>
      </c>
      <c r="N287" s="225">
        <v>0</v>
      </c>
      <c r="O287" s="225">
        <f>ROUND(E287*N287,2)</f>
        <v>0</v>
      </c>
      <c r="P287" s="225">
        <v>0</v>
      </c>
      <c r="Q287" s="225">
        <f>ROUND(E287*P287,2)</f>
        <v>0</v>
      </c>
      <c r="R287" s="225"/>
      <c r="S287" s="225" t="s">
        <v>180</v>
      </c>
      <c r="T287" s="225" t="s">
        <v>156</v>
      </c>
      <c r="U287" s="225">
        <v>1.6E-2</v>
      </c>
      <c r="V287" s="225">
        <f>ROUND(E287*U287,2)</f>
        <v>0.19</v>
      </c>
      <c r="W287" s="225"/>
      <c r="X287" s="225" t="s">
        <v>181</v>
      </c>
      <c r="Y287" s="206"/>
      <c r="Z287" s="206"/>
      <c r="AA287" s="206"/>
      <c r="AB287" s="206"/>
      <c r="AC287" s="206"/>
      <c r="AD287" s="206"/>
      <c r="AE287" s="206"/>
      <c r="AF287" s="206"/>
      <c r="AG287" s="206" t="s">
        <v>182</v>
      </c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61" t="s">
        <v>204</v>
      </c>
      <c r="D288" s="257"/>
      <c r="E288" s="258">
        <v>6.04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184</v>
      </c>
      <c r="AH288" s="206">
        <v>0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61" t="s">
        <v>280</v>
      </c>
      <c r="D289" s="257"/>
      <c r="E289" s="258">
        <v>5.98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184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34">
        <v>131</v>
      </c>
      <c r="B290" s="235" t="s">
        <v>526</v>
      </c>
      <c r="C290" s="249" t="s">
        <v>527</v>
      </c>
      <c r="D290" s="236" t="s">
        <v>192</v>
      </c>
      <c r="E290" s="237">
        <v>12.02</v>
      </c>
      <c r="F290" s="238"/>
      <c r="G290" s="239">
        <f>ROUND(E290*F290,2)</f>
        <v>0</v>
      </c>
      <c r="H290" s="226">
        <v>0</v>
      </c>
      <c r="I290" s="225">
        <f>ROUND(E290*H290,2)</f>
        <v>0</v>
      </c>
      <c r="J290" s="226">
        <v>25.7</v>
      </c>
      <c r="K290" s="225">
        <f>ROUND(E290*J290,2)</f>
        <v>308.91000000000003</v>
      </c>
      <c r="L290" s="225">
        <v>15</v>
      </c>
      <c r="M290" s="225">
        <f>G290*(1+L290/100)</f>
        <v>0</v>
      </c>
      <c r="N290" s="225">
        <v>0</v>
      </c>
      <c r="O290" s="225">
        <f>ROUND(E290*N290,2)</f>
        <v>0</v>
      </c>
      <c r="P290" s="225">
        <v>0</v>
      </c>
      <c r="Q290" s="225">
        <f>ROUND(E290*P290,2)</f>
        <v>0</v>
      </c>
      <c r="R290" s="225"/>
      <c r="S290" s="225" t="s">
        <v>180</v>
      </c>
      <c r="T290" s="225" t="s">
        <v>156</v>
      </c>
      <c r="U290" s="225">
        <v>4.5999999999999999E-2</v>
      </c>
      <c r="V290" s="225">
        <f>ROUND(E290*U290,2)</f>
        <v>0.55000000000000004</v>
      </c>
      <c r="W290" s="225"/>
      <c r="X290" s="225" t="s">
        <v>181</v>
      </c>
      <c r="Y290" s="206"/>
      <c r="Z290" s="206"/>
      <c r="AA290" s="206"/>
      <c r="AB290" s="206"/>
      <c r="AC290" s="206"/>
      <c r="AD290" s="206"/>
      <c r="AE290" s="206"/>
      <c r="AF290" s="206"/>
      <c r="AG290" s="206" t="s">
        <v>182</v>
      </c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61" t="s">
        <v>204</v>
      </c>
      <c r="D291" s="257"/>
      <c r="E291" s="258">
        <v>6.04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184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61" t="s">
        <v>280</v>
      </c>
      <c r="D292" s="257"/>
      <c r="E292" s="258">
        <v>5.98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184</v>
      </c>
      <c r="AH292" s="206">
        <v>0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ht="20.399999999999999" outlineLevel="1" x14ac:dyDescent="0.25">
      <c r="A293" s="234">
        <v>132</v>
      </c>
      <c r="B293" s="235" t="s">
        <v>528</v>
      </c>
      <c r="C293" s="249" t="s">
        <v>529</v>
      </c>
      <c r="D293" s="236" t="s">
        <v>197</v>
      </c>
      <c r="E293" s="237">
        <v>17.100000000000001</v>
      </c>
      <c r="F293" s="238"/>
      <c r="G293" s="239">
        <f>ROUND(E293*F293,2)</f>
        <v>0</v>
      </c>
      <c r="H293" s="226">
        <v>34.78</v>
      </c>
      <c r="I293" s="225">
        <f>ROUND(E293*H293,2)</f>
        <v>594.74</v>
      </c>
      <c r="J293" s="226">
        <v>79.42</v>
      </c>
      <c r="K293" s="225">
        <f>ROUND(E293*J293,2)</f>
        <v>1358.08</v>
      </c>
      <c r="L293" s="225">
        <v>15</v>
      </c>
      <c r="M293" s="225">
        <f>G293*(1+L293/100)</f>
        <v>0</v>
      </c>
      <c r="N293" s="225">
        <v>8.0000000000000007E-5</v>
      </c>
      <c r="O293" s="225">
        <f>ROUND(E293*N293,2)</f>
        <v>0</v>
      </c>
      <c r="P293" s="225">
        <v>0</v>
      </c>
      <c r="Q293" s="225">
        <f>ROUND(E293*P293,2)</f>
        <v>0</v>
      </c>
      <c r="R293" s="225"/>
      <c r="S293" s="225" t="s">
        <v>180</v>
      </c>
      <c r="T293" s="225" t="s">
        <v>156</v>
      </c>
      <c r="U293" s="225">
        <v>0.13719999999999999</v>
      </c>
      <c r="V293" s="225">
        <f>ROUND(E293*U293,2)</f>
        <v>2.35</v>
      </c>
      <c r="W293" s="225"/>
      <c r="X293" s="225" t="s">
        <v>181</v>
      </c>
      <c r="Y293" s="206"/>
      <c r="Z293" s="206"/>
      <c r="AA293" s="206"/>
      <c r="AB293" s="206"/>
      <c r="AC293" s="206"/>
      <c r="AD293" s="206"/>
      <c r="AE293" s="206"/>
      <c r="AF293" s="206"/>
      <c r="AG293" s="206" t="s">
        <v>182</v>
      </c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61" t="s">
        <v>530</v>
      </c>
      <c r="D294" s="257"/>
      <c r="E294" s="258">
        <v>8.8000000000000007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184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61" t="s">
        <v>531</v>
      </c>
      <c r="D295" s="257"/>
      <c r="E295" s="258">
        <v>8.3000000000000007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184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ht="20.399999999999999" outlineLevel="1" x14ac:dyDescent="0.25">
      <c r="A296" s="234">
        <v>133</v>
      </c>
      <c r="B296" s="235" t="s">
        <v>532</v>
      </c>
      <c r="C296" s="249" t="s">
        <v>533</v>
      </c>
      <c r="D296" s="236" t="s">
        <v>192</v>
      </c>
      <c r="E296" s="237">
        <v>15.54</v>
      </c>
      <c r="F296" s="238"/>
      <c r="G296" s="239">
        <f>ROUND(E296*F296,2)</f>
        <v>0</v>
      </c>
      <c r="H296" s="226">
        <v>0</v>
      </c>
      <c r="I296" s="225">
        <f>ROUND(E296*H296,2)</f>
        <v>0</v>
      </c>
      <c r="J296" s="226">
        <v>111.9</v>
      </c>
      <c r="K296" s="225">
        <f>ROUND(E296*J296,2)</f>
        <v>1738.93</v>
      </c>
      <c r="L296" s="225">
        <v>15</v>
      </c>
      <c r="M296" s="225">
        <f>G296*(1+L296/100)</f>
        <v>0</v>
      </c>
      <c r="N296" s="225">
        <v>0</v>
      </c>
      <c r="O296" s="225">
        <f>ROUND(E296*N296,2)</f>
        <v>0</v>
      </c>
      <c r="P296" s="225">
        <v>1E-3</v>
      </c>
      <c r="Q296" s="225">
        <f>ROUND(E296*P296,2)</f>
        <v>0.02</v>
      </c>
      <c r="R296" s="225"/>
      <c r="S296" s="225" t="s">
        <v>180</v>
      </c>
      <c r="T296" s="225" t="s">
        <v>156</v>
      </c>
      <c r="U296" s="225">
        <v>0.255</v>
      </c>
      <c r="V296" s="225">
        <f>ROUND(E296*U296,2)</f>
        <v>3.96</v>
      </c>
      <c r="W296" s="225"/>
      <c r="X296" s="225" t="s">
        <v>181</v>
      </c>
      <c r="Y296" s="206"/>
      <c r="Z296" s="206"/>
      <c r="AA296" s="206"/>
      <c r="AB296" s="206"/>
      <c r="AC296" s="206"/>
      <c r="AD296" s="206"/>
      <c r="AE296" s="206"/>
      <c r="AF296" s="206"/>
      <c r="AG296" s="206" t="s">
        <v>182</v>
      </c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61" t="s">
        <v>204</v>
      </c>
      <c r="D297" s="257"/>
      <c r="E297" s="258">
        <v>6.04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184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23"/>
      <c r="B298" s="224"/>
      <c r="C298" s="261" t="s">
        <v>271</v>
      </c>
      <c r="D298" s="257"/>
      <c r="E298" s="258">
        <v>0.8</v>
      </c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184</v>
      </c>
      <c r="AH298" s="206">
        <v>0</v>
      </c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205</v>
      </c>
      <c r="D299" s="257"/>
      <c r="E299" s="258">
        <v>2.72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184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61" t="s">
        <v>280</v>
      </c>
      <c r="D300" s="257"/>
      <c r="E300" s="258">
        <v>5.98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184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34">
        <v>134</v>
      </c>
      <c r="B301" s="235" t="s">
        <v>534</v>
      </c>
      <c r="C301" s="249" t="s">
        <v>535</v>
      </c>
      <c r="D301" s="236" t="s">
        <v>197</v>
      </c>
      <c r="E301" s="237">
        <v>4.3</v>
      </c>
      <c r="F301" s="238"/>
      <c r="G301" s="239">
        <f>ROUND(E301*F301,2)</f>
        <v>0</v>
      </c>
      <c r="H301" s="226">
        <v>0</v>
      </c>
      <c r="I301" s="225">
        <f>ROUND(E301*H301,2)</f>
        <v>0</v>
      </c>
      <c r="J301" s="226">
        <v>84.9</v>
      </c>
      <c r="K301" s="225">
        <f>ROUND(E301*J301,2)</f>
        <v>365.07</v>
      </c>
      <c r="L301" s="225">
        <v>15</v>
      </c>
      <c r="M301" s="225">
        <f>G301*(1+L301/100)</f>
        <v>0</v>
      </c>
      <c r="N301" s="225">
        <v>0</v>
      </c>
      <c r="O301" s="225">
        <f>ROUND(E301*N301,2)</f>
        <v>0</v>
      </c>
      <c r="P301" s="225">
        <v>0</v>
      </c>
      <c r="Q301" s="225">
        <f>ROUND(E301*P301,2)</f>
        <v>0</v>
      </c>
      <c r="R301" s="225"/>
      <c r="S301" s="225" t="s">
        <v>180</v>
      </c>
      <c r="T301" s="225" t="s">
        <v>156</v>
      </c>
      <c r="U301" s="225">
        <v>0.152</v>
      </c>
      <c r="V301" s="225">
        <f>ROUND(E301*U301,2)</f>
        <v>0.65</v>
      </c>
      <c r="W301" s="225"/>
      <c r="X301" s="225" t="s">
        <v>181</v>
      </c>
      <c r="Y301" s="206"/>
      <c r="Z301" s="206"/>
      <c r="AA301" s="206"/>
      <c r="AB301" s="206"/>
      <c r="AC301" s="206"/>
      <c r="AD301" s="206"/>
      <c r="AE301" s="206"/>
      <c r="AF301" s="206"/>
      <c r="AG301" s="206" t="s">
        <v>182</v>
      </c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61" t="s">
        <v>536</v>
      </c>
      <c r="D302" s="257"/>
      <c r="E302" s="258">
        <v>1.6</v>
      </c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184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61" t="s">
        <v>537</v>
      </c>
      <c r="D303" s="257"/>
      <c r="E303" s="258">
        <v>1.2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184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538</v>
      </c>
      <c r="D304" s="257"/>
      <c r="E304" s="258">
        <v>1.5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184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ht="20.399999999999999" outlineLevel="1" x14ac:dyDescent="0.25">
      <c r="A305" s="234">
        <v>135</v>
      </c>
      <c r="B305" s="235" t="s">
        <v>539</v>
      </c>
      <c r="C305" s="249" t="s">
        <v>540</v>
      </c>
      <c r="D305" s="236" t="s">
        <v>197</v>
      </c>
      <c r="E305" s="237">
        <v>6.01</v>
      </c>
      <c r="F305" s="238"/>
      <c r="G305" s="239">
        <f>ROUND(E305*F305,2)</f>
        <v>0</v>
      </c>
      <c r="H305" s="226">
        <v>11.47</v>
      </c>
      <c r="I305" s="225">
        <f>ROUND(E305*H305,2)</f>
        <v>68.930000000000007</v>
      </c>
      <c r="J305" s="226">
        <v>44.33</v>
      </c>
      <c r="K305" s="225">
        <f>ROUND(E305*J305,2)</f>
        <v>266.42</v>
      </c>
      <c r="L305" s="225">
        <v>15</v>
      </c>
      <c r="M305" s="225">
        <f>G305*(1+L305/100)</f>
        <v>0</v>
      </c>
      <c r="N305" s="225">
        <v>4.0000000000000003E-5</v>
      </c>
      <c r="O305" s="225">
        <f>ROUND(E305*N305,2)</f>
        <v>0</v>
      </c>
      <c r="P305" s="225">
        <v>0</v>
      </c>
      <c r="Q305" s="225">
        <f>ROUND(E305*P305,2)</f>
        <v>0</v>
      </c>
      <c r="R305" s="225"/>
      <c r="S305" s="225" t="s">
        <v>180</v>
      </c>
      <c r="T305" s="225" t="s">
        <v>156</v>
      </c>
      <c r="U305" s="225">
        <v>7.8200000000000006E-2</v>
      </c>
      <c r="V305" s="225">
        <f>ROUND(E305*U305,2)</f>
        <v>0.47</v>
      </c>
      <c r="W305" s="225"/>
      <c r="X305" s="225" t="s">
        <v>181</v>
      </c>
      <c r="Y305" s="206"/>
      <c r="Z305" s="206"/>
      <c r="AA305" s="206"/>
      <c r="AB305" s="206"/>
      <c r="AC305" s="206"/>
      <c r="AD305" s="206"/>
      <c r="AE305" s="206"/>
      <c r="AF305" s="206"/>
      <c r="AG305" s="206" t="s">
        <v>182</v>
      </c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2" t="s">
        <v>502</v>
      </c>
      <c r="D306" s="259"/>
      <c r="E306" s="260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184</v>
      </c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63" t="s">
        <v>541</v>
      </c>
      <c r="D307" s="259"/>
      <c r="E307" s="260">
        <v>6.04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184</v>
      </c>
      <c r="AH307" s="206">
        <v>2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3" t="s">
        <v>542</v>
      </c>
      <c r="D308" s="259"/>
      <c r="E308" s="260">
        <v>5.98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184</v>
      </c>
      <c r="AH308" s="206">
        <v>2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2" t="s">
        <v>506</v>
      </c>
      <c r="D309" s="259"/>
      <c r="E309" s="260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184</v>
      </c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1" t="s">
        <v>543</v>
      </c>
      <c r="D310" s="257"/>
      <c r="E310" s="258">
        <v>6.01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184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34">
        <v>136</v>
      </c>
      <c r="B311" s="235" t="s">
        <v>544</v>
      </c>
      <c r="C311" s="249" t="s">
        <v>545</v>
      </c>
      <c r="D311" s="236" t="s">
        <v>192</v>
      </c>
      <c r="E311" s="237">
        <v>12.02</v>
      </c>
      <c r="F311" s="238"/>
      <c r="G311" s="239">
        <f>ROUND(E311*F311,2)</f>
        <v>0</v>
      </c>
      <c r="H311" s="226">
        <v>62.15</v>
      </c>
      <c r="I311" s="225">
        <f>ROUND(E311*H311,2)</f>
        <v>747.04</v>
      </c>
      <c r="J311" s="226">
        <v>54.35</v>
      </c>
      <c r="K311" s="225">
        <f>ROUND(E311*J311,2)</f>
        <v>653.29</v>
      </c>
      <c r="L311" s="225">
        <v>15</v>
      </c>
      <c r="M311" s="225">
        <f>G311*(1+L311/100)</f>
        <v>0</v>
      </c>
      <c r="N311" s="225">
        <v>8.0000000000000002E-3</v>
      </c>
      <c r="O311" s="225">
        <f>ROUND(E311*N311,2)</f>
        <v>0.1</v>
      </c>
      <c r="P311" s="225">
        <v>0</v>
      </c>
      <c r="Q311" s="225">
        <f>ROUND(E311*P311,2)</f>
        <v>0</v>
      </c>
      <c r="R311" s="225"/>
      <c r="S311" s="225" t="s">
        <v>155</v>
      </c>
      <c r="T311" s="225" t="s">
        <v>156</v>
      </c>
      <c r="U311" s="225">
        <v>0.111</v>
      </c>
      <c r="V311" s="225">
        <f>ROUND(E311*U311,2)</f>
        <v>1.33</v>
      </c>
      <c r="W311" s="225"/>
      <c r="X311" s="225" t="s">
        <v>181</v>
      </c>
      <c r="Y311" s="206"/>
      <c r="Z311" s="206"/>
      <c r="AA311" s="206"/>
      <c r="AB311" s="206"/>
      <c r="AC311" s="206"/>
      <c r="AD311" s="206"/>
      <c r="AE311" s="206"/>
      <c r="AF311" s="206"/>
      <c r="AG311" s="206" t="s">
        <v>182</v>
      </c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61" t="s">
        <v>204</v>
      </c>
      <c r="D312" s="257"/>
      <c r="E312" s="258">
        <v>6.04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184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280</v>
      </c>
      <c r="D313" s="257"/>
      <c r="E313" s="258">
        <v>5.98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184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40">
        <v>137</v>
      </c>
      <c r="B314" s="241" t="s">
        <v>546</v>
      </c>
      <c r="C314" s="248" t="s">
        <v>547</v>
      </c>
      <c r="D314" s="242" t="s">
        <v>187</v>
      </c>
      <c r="E314" s="243">
        <v>2</v>
      </c>
      <c r="F314" s="244"/>
      <c r="G314" s="245">
        <f>ROUND(E314*F314,2)</f>
        <v>0</v>
      </c>
      <c r="H314" s="226">
        <v>195</v>
      </c>
      <c r="I314" s="225">
        <f>ROUND(E314*H314,2)</f>
        <v>390</v>
      </c>
      <c r="J314" s="226">
        <v>0</v>
      </c>
      <c r="K314" s="225">
        <f>ROUND(E314*J314,2)</f>
        <v>0</v>
      </c>
      <c r="L314" s="225">
        <v>15</v>
      </c>
      <c r="M314" s="225">
        <f>G314*(1+L314/100)</f>
        <v>0</v>
      </c>
      <c r="N314" s="225">
        <v>1.3999999999999999E-4</v>
      </c>
      <c r="O314" s="225">
        <f>ROUND(E314*N314,2)</f>
        <v>0</v>
      </c>
      <c r="P314" s="225">
        <v>0</v>
      </c>
      <c r="Q314" s="225">
        <f>ROUND(E314*P314,2)</f>
        <v>0</v>
      </c>
      <c r="R314" s="225"/>
      <c r="S314" s="225" t="s">
        <v>180</v>
      </c>
      <c r="T314" s="225" t="s">
        <v>156</v>
      </c>
      <c r="U314" s="225">
        <v>0</v>
      </c>
      <c r="V314" s="225">
        <f>ROUND(E314*U314,2)</f>
        <v>0</v>
      </c>
      <c r="W314" s="225"/>
      <c r="X314" s="225" t="s">
        <v>219</v>
      </c>
      <c r="Y314" s="206"/>
      <c r="Z314" s="206"/>
      <c r="AA314" s="206"/>
      <c r="AB314" s="206"/>
      <c r="AC314" s="206"/>
      <c r="AD314" s="206"/>
      <c r="AE314" s="206"/>
      <c r="AF314" s="206"/>
      <c r="AG314" s="206" t="s">
        <v>409</v>
      </c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40">
        <v>138</v>
      </c>
      <c r="B315" s="241" t="s">
        <v>548</v>
      </c>
      <c r="C315" s="248" t="s">
        <v>549</v>
      </c>
      <c r="D315" s="242" t="s">
        <v>187</v>
      </c>
      <c r="E315" s="243">
        <v>1</v>
      </c>
      <c r="F315" s="244"/>
      <c r="G315" s="245">
        <f>ROUND(E315*F315,2)</f>
        <v>0</v>
      </c>
      <c r="H315" s="226">
        <v>305</v>
      </c>
      <c r="I315" s="225">
        <f>ROUND(E315*H315,2)</f>
        <v>305</v>
      </c>
      <c r="J315" s="226">
        <v>0</v>
      </c>
      <c r="K315" s="225">
        <f>ROUND(E315*J315,2)</f>
        <v>0</v>
      </c>
      <c r="L315" s="225">
        <v>15</v>
      </c>
      <c r="M315" s="225">
        <f>G315*(1+L315/100)</f>
        <v>0</v>
      </c>
      <c r="N315" s="225">
        <v>4.2000000000000002E-4</v>
      </c>
      <c r="O315" s="225">
        <f>ROUND(E315*N315,2)</f>
        <v>0</v>
      </c>
      <c r="P315" s="225">
        <v>0</v>
      </c>
      <c r="Q315" s="225">
        <f>ROUND(E315*P315,2)</f>
        <v>0</v>
      </c>
      <c r="R315" s="225" t="s">
        <v>213</v>
      </c>
      <c r="S315" s="225" t="s">
        <v>180</v>
      </c>
      <c r="T315" s="225" t="s">
        <v>156</v>
      </c>
      <c r="U315" s="225">
        <v>0</v>
      </c>
      <c r="V315" s="225">
        <f>ROUND(E315*U315,2)</f>
        <v>0</v>
      </c>
      <c r="W315" s="225"/>
      <c r="X315" s="225" t="s">
        <v>209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210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40">
        <v>139</v>
      </c>
      <c r="B316" s="241" t="s">
        <v>550</v>
      </c>
      <c r="C316" s="248" t="s">
        <v>551</v>
      </c>
      <c r="D316" s="242" t="s">
        <v>187</v>
      </c>
      <c r="E316" s="243">
        <v>2</v>
      </c>
      <c r="F316" s="244"/>
      <c r="G316" s="245">
        <f>ROUND(E316*F316,2)</f>
        <v>0</v>
      </c>
      <c r="H316" s="226">
        <v>145.69999999999999</v>
      </c>
      <c r="I316" s="225">
        <f>ROUND(E316*H316,2)</f>
        <v>291.39999999999998</v>
      </c>
      <c r="J316" s="226">
        <v>0</v>
      </c>
      <c r="K316" s="225">
        <f>ROUND(E316*J316,2)</f>
        <v>0</v>
      </c>
      <c r="L316" s="225">
        <v>15</v>
      </c>
      <c r="M316" s="225">
        <f>G316*(1+L316/100)</f>
        <v>0</v>
      </c>
      <c r="N316" s="225">
        <v>1.3999999999999999E-4</v>
      </c>
      <c r="O316" s="225">
        <f>ROUND(E316*N316,2)</f>
        <v>0</v>
      </c>
      <c r="P316" s="225">
        <v>0</v>
      </c>
      <c r="Q316" s="225">
        <f>ROUND(E316*P316,2)</f>
        <v>0</v>
      </c>
      <c r="R316" s="225"/>
      <c r="S316" s="225" t="s">
        <v>155</v>
      </c>
      <c r="T316" s="225" t="s">
        <v>156</v>
      </c>
      <c r="U316" s="225">
        <v>0</v>
      </c>
      <c r="V316" s="225">
        <f>ROUND(E316*U316,2)</f>
        <v>0</v>
      </c>
      <c r="W316" s="225"/>
      <c r="X316" s="225" t="s">
        <v>209</v>
      </c>
      <c r="Y316" s="206"/>
      <c r="Z316" s="206"/>
      <c r="AA316" s="206"/>
      <c r="AB316" s="206"/>
      <c r="AC316" s="206"/>
      <c r="AD316" s="206"/>
      <c r="AE316" s="206"/>
      <c r="AF316" s="206"/>
      <c r="AG316" s="206" t="s">
        <v>210</v>
      </c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ht="20.399999999999999" outlineLevel="1" x14ac:dyDescent="0.25">
      <c r="A317" s="234">
        <v>140</v>
      </c>
      <c r="B317" s="235" t="s">
        <v>552</v>
      </c>
      <c r="C317" s="249" t="s">
        <v>553</v>
      </c>
      <c r="D317" s="236" t="s">
        <v>192</v>
      </c>
      <c r="E317" s="237">
        <v>12.02</v>
      </c>
      <c r="F317" s="238"/>
      <c r="G317" s="239">
        <f>ROUND(E317*F317,2)</f>
        <v>0</v>
      </c>
      <c r="H317" s="226">
        <v>0</v>
      </c>
      <c r="I317" s="225">
        <f>ROUND(E317*H317,2)</f>
        <v>0</v>
      </c>
      <c r="J317" s="226">
        <v>541</v>
      </c>
      <c r="K317" s="225">
        <f>ROUND(E317*J317,2)</f>
        <v>6502.82</v>
      </c>
      <c r="L317" s="225">
        <v>15</v>
      </c>
      <c r="M317" s="225">
        <f>G317*(1+L317/100)</f>
        <v>0</v>
      </c>
      <c r="N317" s="225">
        <v>3.63E-3</v>
      </c>
      <c r="O317" s="225">
        <f>ROUND(E317*N317,2)</f>
        <v>0.04</v>
      </c>
      <c r="P317" s="225">
        <v>0</v>
      </c>
      <c r="Q317" s="225">
        <f>ROUND(E317*P317,2)</f>
        <v>0</v>
      </c>
      <c r="R317" s="225"/>
      <c r="S317" s="225" t="s">
        <v>180</v>
      </c>
      <c r="T317" s="225" t="s">
        <v>156</v>
      </c>
      <c r="U317" s="225">
        <v>0</v>
      </c>
      <c r="V317" s="225">
        <f>ROUND(E317*U317,2)</f>
        <v>0</v>
      </c>
      <c r="W317" s="225"/>
      <c r="X317" s="225" t="s">
        <v>219</v>
      </c>
      <c r="Y317" s="206"/>
      <c r="Z317" s="206"/>
      <c r="AA317" s="206"/>
      <c r="AB317" s="206"/>
      <c r="AC317" s="206"/>
      <c r="AD317" s="206"/>
      <c r="AE317" s="206"/>
      <c r="AF317" s="206"/>
      <c r="AG317" s="206" t="s">
        <v>220</v>
      </c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61" t="s">
        <v>204</v>
      </c>
      <c r="D318" s="257"/>
      <c r="E318" s="258">
        <v>6.04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184</v>
      </c>
      <c r="AH318" s="206">
        <v>0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61" t="s">
        <v>280</v>
      </c>
      <c r="D319" s="257"/>
      <c r="E319" s="258">
        <v>5.98</v>
      </c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184</v>
      </c>
      <c r="AH319" s="206">
        <v>0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40">
        <v>141</v>
      </c>
      <c r="B320" s="241" t="s">
        <v>554</v>
      </c>
      <c r="C320" s="248" t="s">
        <v>555</v>
      </c>
      <c r="D320" s="242" t="s">
        <v>0</v>
      </c>
      <c r="E320" s="243">
        <v>136.85599999999999</v>
      </c>
      <c r="F320" s="244"/>
      <c r="G320" s="245">
        <f>ROUND(E320*F320,2)</f>
        <v>0</v>
      </c>
      <c r="H320" s="226">
        <v>0</v>
      </c>
      <c r="I320" s="225">
        <f>ROUND(E320*H320,2)</f>
        <v>0</v>
      </c>
      <c r="J320" s="226">
        <v>0.81</v>
      </c>
      <c r="K320" s="225">
        <f>ROUND(E320*J320,2)</f>
        <v>110.85</v>
      </c>
      <c r="L320" s="225">
        <v>15</v>
      </c>
      <c r="M320" s="225">
        <f>G320*(1+L320/100)</f>
        <v>0</v>
      </c>
      <c r="N320" s="225">
        <v>0</v>
      </c>
      <c r="O320" s="225">
        <f>ROUND(E320*N320,2)</f>
        <v>0</v>
      </c>
      <c r="P320" s="225">
        <v>0</v>
      </c>
      <c r="Q320" s="225">
        <f>ROUND(E320*P320,2)</f>
        <v>0</v>
      </c>
      <c r="R320" s="225"/>
      <c r="S320" s="225" t="s">
        <v>180</v>
      </c>
      <c r="T320" s="225" t="s">
        <v>156</v>
      </c>
      <c r="U320" s="225">
        <v>0</v>
      </c>
      <c r="V320" s="225">
        <f>ROUND(E320*U320,2)</f>
        <v>0</v>
      </c>
      <c r="W320" s="225"/>
      <c r="X320" s="225" t="s">
        <v>304</v>
      </c>
      <c r="Y320" s="206"/>
      <c r="Z320" s="206"/>
      <c r="AA320" s="206"/>
      <c r="AB320" s="206"/>
      <c r="AC320" s="206"/>
      <c r="AD320" s="206"/>
      <c r="AE320" s="206"/>
      <c r="AF320" s="206"/>
      <c r="AG320" s="206" t="s">
        <v>305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x14ac:dyDescent="0.25">
      <c r="A321" s="228" t="s">
        <v>150</v>
      </c>
      <c r="B321" s="229" t="s">
        <v>108</v>
      </c>
      <c r="C321" s="247" t="s">
        <v>109</v>
      </c>
      <c r="D321" s="230"/>
      <c r="E321" s="231"/>
      <c r="F321" s="232"/>
      <c r="G321" s="233">
        <f>SUMIF(AG322:AG351,"&lt;&gt;NOR",G322:G351)</f>
        <v>0</v>
      </c>
      <c r="H321" s="227"/>
      <c r="I321" s="227">
        <f>SUM(I322:I351)</f>
        <v>10292.759999999998</v>
      </c>
      <c r="J321" s="227"/>
      <c r="K321" s="227">
        <f>SUM(K322:K351)</f>
        <v>14298.53</v>
      </c>
      <c r="L321" s="227"/>
      <c r="M321" s="227">
        <f>SUM(M322:M351)</f>
        <v>0</v>
      </c>
      <c r="N321" s="227"/>
      <c r="O321" s="227">
        <f>SUM(O322:O351)</f>
        <v>0.09</v>
      </c>
      <c r="P321" s="227"/>
      <c r="Q321" s="227">
        <f>SUM(Q322:Q351)</f>
        <v>0</v>
      </c>
      <c r="R321" s="227"/>
      <c r="S321" s="227"/>
      <c r="T321" s="227"/>
      <c r="U321" s="227"/>
      <c r="V321" s="227">
        <f>SUM(V322:V351)</f>
        <v>23.73</v>
      </c>
      <c r="W321" s="227"/>
      <c r="X321" s="227"/>
      <c r="AG321" t="s">
        <v>151</v>
      </c>
    </row>
    <row r="322" spans="1:60" outlineLevel="1" x14ac:dyDescent="0.25">
      <c r="A322" s="234">
        <v>142</v>
      </c>
      <c r="B322" s="235" t="s">
        <v>556</v>
      </c>
      <c r="C322" s="249" t="s">
        <v>557</v>
      </c>
      <c r="D322" s="236" t="s">
        <v>192</v>
      </c>
      <c r="E322" s="237">
        <v>15.46</v>
      </c>
      <c r="F322" s="238"/>
      <c r="G322" s="239">
        <f>ROUND(E322*F322,2)</f>
        <v>0</v>
      </c>
      <c r="H322" s="226">
        <v>27.14</v>
      </c>
      <c r="I322" s="225">
        <f>ROUND(E322*H322,2)</f>
        <v>419.58</v>
      </c>
      <c r="J322" s="226">
        <v>28.36</v>
      </c>
      <c r="K322" s="225">
        <f>ROUND(E322*J322,2)</f>
        <v>438.45</v>
      </c>
      <c r="L322" s="225">
        <v>15</v>
      </c>
      <c r="M322" s="225">
        <f>G322*(1+L322/100)</f>
        <v>0</v>
      </c>
      <c r="N322" s="225">
        <v>2.1000000000000001E-4</v>
      </c>
      <c r="O322" s="225">
        <f>ROUND(E322*N322,2)</f>
        <v>0</v>
      </c>
      <c r="P322" s="225">
        <v>0</v>
      </c>
      <c r="Q322" s="225">
        <f>ROUND(E322*P322,2)</f>
        <v>0</v>
      </c>
      <c r="R322" s="225"/>
      <c r="S322" s="225" t="s">
        <v>180</v>
      </c>
      <c r="T322" s="225" t="s">
        <v>156</v>
      </c>
      <c r="U322" s="225">
        <v>0.05</v>
      </c>
      <c r="V322" s="225">
        <f>ROUND(E322*U322,2)</f>
        <v>0.77</v>
      </c>
      <c r="W322" s="225"/>
      <c r="X322" s="225" t="s">
        <v>181</v>
      </c>
      <c r="Y322" s="206"/>
      <c r="Z322" s="206"/>
      <c r="AA322" s="206"/>
      <c r="AB322" s="206"/>
      <c r="AC322" s="206"/>
      <c r="AD322" s="206"/>
      <c r="AE322" s="206"/>
      <c r="AF322" s="206"/>
      <c r="AG322" s="206" t="s">
        <v>182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23"/>
      <c r="B323" s="224"/>
      <c r="C323" s="261" t="s">
        <v>558</v>
      </c>
      <c r="D323" s="257"/>
      <c r="E323" s="258">
        <v>13.86</v>
      </c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06"/>
      <c r="Z323" s="206"/>
      <c r="AA323" s="206"/>
      <c r="AB323" s="206"/>
      <c r="AC323" s="206"/>
      <c r="AD323" s="206"/>
      <c r="AE323" s="206"/>
      <c r="AF323" s="206"/>
      <c r="AG323" s="206" t="s">
        <v>184</v>
      </c>
      <c r="AH323" s="206">
        <v>0</v>
      </c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23"/>
      <c r="B324" s="224"/>
      <c r="C324" s="261" t="s">
        <v>231</v>
      </c>
      <c r="D324" s="257"/>
      <c r="E324" s="258">
        <v>-1.2</v>
      </c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06"/>
      <c r="Z324" s="206"/>
      <c r="AA324" s="206"/>
      <c r="AB324" s="206"/>
      <c r="AC324" s="206"/>
      <c r="AD324" s="206"/>
      <c r="AE324" s="206"/>
      <c r="AF324" s="206"/>
      <c r="AG324" s="206" t="s">
        <v>184</v>
      </c>
      <c r="AH324" s="206">
        <v>0</v>
      </c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23"/>
      <c r="B325" s="224"/>
      <c r="C325" s="261" t="s">
        <v>559</v>
      </c>
      <c r="D325" s="257"/>
      <c r="E325" s="258">
        <v>2.8</v>
      </c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184</v>
      </c>
      <c r="AH325" s="206">
        <v>0</v>
      </c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34">
        <v>143</v>
      </c>
      <c r="B326" s="235" t="s">
        <v>560</v>
      </c>
      <c r="C326" s="249" t="s">
        <v>561</v>
      </c>
      <c r="D326" s="236" t="s">
        <v>192</v>
      </c>
      <c r="E326" s="237">
        <v>15.46</v>
      </c>
      <c r="F326" s="238"/>
      <c r="G326" s="239">
        <f>ROUND(E326*F326,2)</f>
        <v>0</v>
      </c>
      <c r="H326" s="226">
        <v>0</v>
      </c>
      <c r="I326" s="225">
        <f>ROUND(E326*H326,2)</f>
        <v>0</v>
      </c>
      <c r="J326" s="226">
        <v>55.9</v>
      </c>
      <c r="K326" s="225">
        <f>ROUND(E326*J326,2)</f>
        <v>864.21</v>
      </c>
      <c r="L326" s="225">
        <v>15</v>
      </c>
      <c r="M326" s="225">
        <f>G326*(1+L326/100)</f>
        <v>0</v>
      </c>
      <c r="N326" s="225">
        <v>0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180</v>
      </c>
      <c r="T326" s="225" t="s">
        <v>156</v>
      </c>
      <c r="U326" s="225">
        <v>0.1</v>
      </c>
      <c r="V326" s="225">
        <f>ROUND(E326*U326,2)</f>
        <v>1.55</v>
      </c>
      <c r="W326" s="225"/>
      <c r="X326" s="225" t="s">
        <v>181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182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61" t="s">
        <v>558</v>
      </c>
      <c r="D327" s="257"/>
      <c r="E327" s="258">
        <v>13.86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184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23"/>
      <c r="B328" s="224"/>
      <c r="C328" s="261" t="s">
        <v>231</v>
      </c>
      <c r="D328" s="257"/>
      <c r="E328" s="258">
        <v>-1.2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06"/>
      <c r="Z328" s="206"/>
      <c r="AA328" s="206"/>
      <c r="AB328" s="206"/>
      <c r="AC328" s="206"/>
      <c r="AD328" s="206"/>
      <c r="AE328" s="206"/>
      <c r="AF328" s="206"/>
      <c r="AG328" s="206" t="s">
        <v>184</v>
      </c>
      <c r="AH328" s="206">
        <v>0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23"/>
      <c r="B329" s="224"/>
      <c r="C329" s="261" t="s">
        <v>559</v>
      </c>
      <c r="D329" s="257"/>
      <c r="E329" s="258">
        <v>2.8</v>
      </c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06"/>
      <c r="Z329" s="206"/>
      <c r="AA329" s="206"/>
      <c r="AB329" s="206"/>
      <c r="AC329" s="206"/>
      <c r="AD329" s="206"/>
      <c r="AE329" s="206"/>
      <c r="AF329" s="206"/>
      <c r="AG329" s="206" t="s">
        <v>184</v>
      </c>
      <c r="AH329" s="206">
        <v>0</v>
      </c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34">
        <v>144</v>
      </c>
      <c r="B330" s="235" t="s">
        <v>562</v>
      </c>
      <c r="C330" s="249" t="s">
        <v>563</v>
      </c>
      <c r="D330" s="236" t="s">
        <v>192</v>
      </c>
      <c r="E330" s="237">
        <v>15.46</v>
      </c>
      <c r="F330" s="238"/>
      <c r="G330" s="239">
        <f>ROUND(E330*F330,2)</f>
        <v>0</v>
      </c>
      <c r="H330" s="226">
        <v>149.38</v>
      </c>
      <c r="I330" s="225">
        <f>ROUND(E330*H330,2)</f>
        <v>2309.41</v>
      </c>
      <c r="J330" s="226">
        <v>732.72</v>
      </c>
      <c r="K330" s="225">
        <f>ROUND(E330*J330,2)</f>
        <v>11327.85</v>
      </c>
      <c r="L330" s="225">
        <v>15</v>
      </c>
      <c r="M330" s="225">
        <f>G330*(1+L330/100)</f>
        <v>0</v>
      </c>
      <c r="N330" s="225">
        <v>5.3499999999999997E-3</v>
      </c>
      <c r="O330" s="225">
        <f>ROUND(E330*N330,2)</f>
        <v>0.08</v>
      </c>
      <c r="P330" s="225">
        <v>0</v>
      </c>
      <c r="Q330" s="225">
        <f>ROUND(E330*P330,2)</f>
        <v>0</v>
      </c>
      <c r="R330" s="225"/>
      <c r="S330" s="225" t="s">
        <v>180</v>
      </c>
      <c r="T330" s="225" t="s">
        <v>156</v>
      </c>
      <c r="U330" s="225">
        <v>1.288</v>
      </c>
      <c r="V330" s="225">
        <f>ROUND(E330*U330,2)</f>
        <v>19.91</v>
      </c>
      <c r="W330" s="225"/>
      <c r="X330" s="225" t="s">
        <v>181</v>
      </c>
      <c r="Y330" s="206"/>
      <c r="Z330" s="206"/>
      <c r="AA330" s="206"/>
      <c r="AB330" s="206"/>
      <c r="AC330" s="206"/>
      <c r="AD330" s="206"/>
      <c r="AE330" s="206"/>
      <c r="AF330" s="206"/>
      <c r="AG330" s="206" t="s">
        <v>182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23"/>
      <c r="B331" s="224"/>
      <c r="C331" s="261" t="s">
        <v>558</v>
      </c>
      <c r="D331" s="257"/>
      <c r="E331" s="258">
        <v>13.86</v>
      </c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184</v>
      </c>
      <c r="AH331" s="206">
        <v>0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61" t="s">
        <v>231</v>
      </c>
      <c r="D332" s="257"/>
      <c r="E332" s="258">
        <v>-1.2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184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23"/>
      <c r="B333" s="224"/>
      <c r="C333" s="261" t="s">
        <v>559</v>
      </c>
      <c r="D333" s="257"/>
      <c r="E333" s="258">
        <v>2.8</v>
      </c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184</v>
      </c>
      <c r="AH333" s="206">
        <v>0</v>
      </c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34">
        <v>145</v>
      </c>
      <c r="B334" s="235" t="s">
        <v>564</v>
      </c>
      <c r="C334" s="249" t="s">
        <v>565</v>
      </c>
      <c r="D334" s="236" t="s">
        <v>192</v>
      </c>
      <c r="E334" s="237">
        <v>15.46</v>
      </c>
      <c r="F334" s="238"/>
      <c r="G334" s="239">
        <f>ROUND(E334*F334,2)</f>
        <v>0</v>
      </c>
      <c r="H334" s="226">
        <v>10.210000000000001</v>
      </c>
      <c r="I334" s="225">
        <f>ROUND(E334*H334,2)</f>
        <v>157.85</v>
      </c>
      <c r="J334" s="226">
        <v>-0.01</v>
      </c>
      <c r="K334" s="225">
        <f>ROUND(E334*J334,2)</f>
        <v>-0.15</v>
      </c>
      <c r="L334" s="225">
        <v>15</v>
      </c>
      <c r="M334" s="225">
        <f>G334*(1+L334/100)</f>
        <v>0</v>
      </c>
      <c r="N334" s="225">
        <v>8.9999999999999998E-4</v>
      </c>
      <c r="O334" s="225">
        <f>ROUND(E334*N334,2)</f>
        <v>0.01</v>
      </c>
      <c r="P334" s="225">
        <v>0</v>
      </c>
      <c r="Q334" s="225">
        <f>ROUND(E334*P334,2)</f>
        <v>0</v>
      </c>
      <c r="R334" s="225"/>
      <c r="S334" s="225" t="s">
        <v>180</v>
      </c>
      <c r="T334" s="225" t="s">
        <v>156</v>
      </c>
      <c r="U334" s="225">
        <v>0</v>
      </c>
      <c r="V334" s="225">
        <f>ROUND(E334*U334,2)</f>
        <v>0</v>
      </c>
      <c r="W334" s="225"/>
      <c r="X334" s="225" t="s">
        <v>181</v>
      </c>
      <c r="Y334" s="206"/>
      <c r="Z334" s="206"/>
      <c r="AA334" s="206"/>
      <c r="AB334" s="206"/>
      <c r="AC334" s="206"/>
      <c r="AD334" s="206"/>
      <c r="AE334" s="206"/>
      <c r="AF334" s="206"/>
      <c r="AG334" s="206" t="s">
        <v>182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61" t="s">
        <v>558</v>
      </c>
      <c r="D335" s="257"/>
      <c r="E335" s="258">
        <v>13.86</v>
      </c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184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23"/>
      <c r="B336" s="224"/>
      <c r="C336" s="261" t="s">
        <v>231</v>
      </c>
      <c r="D336" s="257"/>
      <c r="E336" s="258">
        <v>-1.2</v>
      </c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06"/>
      <c r="Z336" s="206"/>
      <c r="AA336" s="206"/>
      <c r="AB336" s="206"/>
      <c r="AC336" s="206"/>
      <c r="AD336" s="206"/>
      <c r="AE336" s="206"/>
      <c r="AF336" s="206"/>
      <c r="AG336" s="206" t="s">
        <v>184</v>
      </c>
      <c r="AH336" s="206">
        <v>0</v>
      </c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61" t="s">
        <v>559</v>
      </c>
      <c r="D337" s="257"/>
      <c r="E337" s="258">
        <v>2.8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184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34">
        <v>146</v>
      </c>
      <c r="B338" s="235" t="s">
        <v>566</v>
      </c>
      <c r="C338" s="249" t="s">
        <v>567</v>
      </c>
      <c r="D338" s="236" t="s">
        <v>197</v>
      </c>
      <c r="E338" s="237">
        <v>5.8</v>
      </c>
      <c r="F338" s="238"/>
      <c r="G338" s="239">
        <f>ROUND(E338*F338,2)</f>
        <v>0</v>
      </c>
      <c r="H338" s="226">
        <v>0</v>
      </c>
      <c r="I338" s="225">
        <f>ROUND(E338*H338,2)</f>
        <v>0</v>
      </c>
      <c r="J338" s="226">
        <v>67.099999999999994</v>
      </c>
      <c r="K338" s="225">
        <f>ROUND(E338*J338,2)</f>
        <v>389.18</v>
      </c>
      <c r="L338" s="225">
        <v>15</v>
      </c>
      <c r="M338" s="225">
        <f>G338*(1+L338/100)</f>
        <v>0</v>
      </c>
      <c r="N338" s="225">
        <v>0</v>
      </c>
      <c r="O338" s="225">
        <f>ROUND(E338*N338,2)</f>
        <v>0</v>
      </c>
      <c r="P338" s="225">
        <v>0</v>
      </c>
      <c r="Q338" s="225">
        <f>ROUND(E338*P338,2)</f>
        <v>0</v>
      </c>
      <c r="R338" s="225"/>
      <c r="S338" s="225" t="s">
        <v>180</v>
      </c>
      <c r="T338" s="225" t="s">
        <v>156</v>
      </c>
      <c r="U338" s="225">
        <v>0.12</v>
      </c>
      <c r="V338" s="225">
        <f>ROUND(E338*U338,2)</f>
        <v>0.7</v>
      </c>
      <c r="W338" s="225"/>
      <c r="X338" s="225" t="s">
        <v>181</v>
      </c>
      <c r="Y338" s="206"/>
      <c r="Z338" s="206"/>
      <c r="AA338" s="206"/>
      <c r="AB338" s="206"/>
      <c r="AC338" s="206"/>
      <c r="AD338" s="206"/>
      <c r="AE338" s="206"/>
      <c r="AF338" s="206"/>
      <c r="AG338" s="206" t="s">
        <v>182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23"/>
      <c r="B339" s="224"/>
      <c r="C339" s="261" t="s">
        <v>568</v>
      </c>
      <c r="D339" s="257"/>
      <c r="E339" s="258">
        <v>1.6</v>
      </c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184</v>
      </c>
      <c r="AH339" s="206">
        <v>0</v>
      </c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23"/>
      <c r="B340" s="224"/>
      <c r="C340" s="261" t="s">
        <v>569</v>
      </c>
      <c r="D340" s="257"/>
      <c r="E340" s="258">
        <v>4.2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184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34">
        <v>147</v>
      </c>
      <c r="B341" s="235" t="s">
        <v>570</v>
      </c>
      <c r="C341" s="249" t="s">
        <v>571</v>
      </c>
      <c r="D341" s="236" t="s">
        <v>197</v>
      </c>
      <c r="E341" s="237">
        <v>11.4</v>
      </c>
      <c r="F341" s="238"/>
      <c r="G341" s="239">
        <f>ROUND(E341*F341,2)</f>
        <v>0</v>
      </c>
      <c r="H341" s="226">
        <v>20.87</v>
      </c>
      <c r="I341" s="225">
        <f>ROUND(E341*H341,2)</f>
        <v>237.92</v>
      </c>
      <c r="J341" s="226">
        <v>36.229999999999997</v>
      </c>
      <c r="K341" s="225">
        <f>ROUND(E341*J341,2)</f>
        <v>413.02</v>
      </c>
      <c r="L341" s="225">
        <v>15</v>
      </c>
      <c r="M341" s="225">
        <f>G341*(1+L341/100)</f>
        <v>0</v>
      </c>
      <c r="N341" s="225">
        <v>4.0000000000000003E-5</v>
      </c>
      <c r="O341" s="225">
        <f>ROUND(E341*N341,2)</f>
        <v>0</v>
      </c>
      <c r="P341" s="225">
        <v>0</v>
      </c>
      <c r="Q341" s="225">
        <f>ROUND(E341*P341,2)</f>
        <v>0</v>
      </c>
      <c r="R341" s="225"/>
      <c r="S341" s="225" t="s">
        <v>155</v>
      </c>
      <c r="T341" s="225" t="s">
        <v>156</v>
      </c>
      <c r="U341" s="225">
        <v>7.0000000000000007E-2</v>
      </c>
      <c r="V341" s="225">
        <f>ROUND(E341*U341,2)</f>
        <v>0.8</v>
      </c>
      <c r="W341" s="225"/>
      <c r="X341" s="225" t="s">
        <v>181</v>
      </c>
      <c r="Y341" s="206"/>
      <c r="Z341" s="206"/>
      <c r="AA341" s="206"/>
      <c r="AB341" s="206"/>
      <c r="AC341" s="206"/>
      <c r="AD341" s="206"/>
      <c r="AE341" s="206"/>
      <c r="AF341" s="206"/>
      <c r="AG341" s="206" t="s">
        <v>182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61" t="s">
        <v>572</v>
      </c>
      <c r="D342" s="257"/>
      <c r="E342" s="258">
        <v>11.4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184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34">
        <v>148</v>
      </c>
      <c r="B343" s="235" t="s">
        <v>573</v>
      </c>
      <c r="C343" s="249" t="s">
        <v>574</v>
      </c>
      <c r="D343" s="236" t="s">
        <v>192</v>
      </c>
      <c r="E343" s="237">
        <v>16.233000000000001</v>
      </c>
      <c r="F343" s="238"/>
      <c r="G343" s="239">
        <f>ROUND(E343*F343,2)</f>
        <v>0</v>
      </c>
      <c r="H343" s="226">
        <v>400</v>
      </c>
      <c r="I343" s="225">
        <f>ROUND(E343*H343,2)</f>
        <v>6493.2</v>
      </c>
      <c r="J343" s="226">
        <v>0</v>
      </c>
      <c r="K343" s="225">
        <f>ROUND(E343*J343,2)</f>
        <v>0</v>
      </c>
      <c r="L343" s="225">
        <v>15</v>
      </c>
      <c r="M343" s="225">
        <f>G343*(1+L343/100)</f>
        <v>0</v>
      </c>
      <c r="N343" s="225">
        <v>0</v>
      </c>
      <c r="O343" s="225">
        <f>ROUND(E343*N343,2)</f>
        <v>0</v>
      </c>
      <c r="P343" s="225">
        <v>0</v>
      </c>
      <c r="Q343" s="225">
        <f>ROUND(E343*P343,2)</f>
        <v>0</v>
      </c>
      <c r="R343" s="225"/>
      <c r="S343" s="225" t="s">
        <v>155</v>
      </c>
      <c r="T343" s="225" t="s">
        <v>156</v>
      </c>
      <c r="U343" s="225">
        <v>0</v>
      </c>
      <c r="V343" s="225">
        <f>ROUND(E343*U343,2)</f>
        <v>0</v>
      </c>
      <c r="W343" s="225"/>
      <c r="X343" s="225" t="s">
        <v>219</v>
      </c>
      <c r="Y343" s="206"/>
      <c r="Z343" s="206"/>
      <c r="AA343" s="206"/>
      <c r="AB343" s="206"/>
      <c r="AC343" s="206"/>
      <c r="AD343" s="206"/>
      <c r="AE343" s="206"/>
      <c r="AF343" s="206"/>
      <c r="AG343" s="206" t="s">
        <v>409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62" t="s">
        <v>502</v>
      </c>
      <c r="D344" s="259"/>
      <c r="E344" s="260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184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63" t="s">
        <v>575</v>
      </c>
      <c r="D345" s="259"/>
      <c r="E345" s="260">
        <v>13.86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184</v>
      </c>
      <c r="AH345" s="206">
        <v>2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23"/>
      <c r="B346" s="224"/>
      <c r="C346" s="263" t="s">
        <v>576</v>
      </c>
      <c r="D346" s="259"/>
      <c r="E346" s="260">
        <v>-1.2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184</v>
      </c>
      <c r="AH346" s="206">
        <v>2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23"/>
      <c r="B347" s="224"/>
      <c r="C347" s="263" t="s">
        <v>577</v>
      </c>
      <c r="D347" s="259"/>
      <c r="E347" s="260">
        <v>2.8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06"/>
      <c r="Z347" s="206"/>
      <c r="AA347" s="206"/>
      <c r="AB347" s="206"/>
      <c r="AC347" s="206"/>
      <c r="AD347" s="206"/>
      <c r="AE347" s="206"/>
      <c r="AF347" s="206"/>
      <c r="AG347" s="206" t="s">
        <v>184</v>
      </c>
      <c r="AH347" s="206">
        <v>2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62" t="s">
        <v>506</v>
      </c>
      <c r="D348" s="259"/>
      <c r="E348" s="260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184</v>
      </c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61" t="s">
        <v>578</v>
      </c>
      <c r="D349" s="257"/>
      <c r="E349" s="258">
        <v>16.233000000000001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184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40">
        <v>149</v>
      </c>
      <c r="B350" s="241" t="s">
        <v>579</v>
      </c>
      <c r="C350" s="248" t="s">
        <v>580</v>
      </c>
      <c r="D350" s="242" t="s">
        <v>197</v>
      </c>
      <c r="E350" s="243">
        <v>7</v>
      </c>
      <c r="F350" s="244"/>
      <c r="G350" s="245">
        <f>ROUND(E350*F350,2)</f>
        <v>0</v>
      </c>
      <c r="H350" s="226">
        <v>96.4</v>
      </c>
      <c r="I350" s="225">
        <f>ROUND(E350*H350,2)</f>
        <v>674.8</v>
      </c>
      <c r="J350" s="226">
        <v>0</v>
      </c>
      <c r="K350" s="225">
        <f>ROUND(E350*J350,2)</f>
        <v>0</v>
      </c>
      <c r="L350" s="225">
        <v>15</v>
      </c>
      <c r="M350" s="225">
        <f>G350*(1+L350/100)</f>
        <v>0</v>
      </c>
      <c r="N350" s="225">
        <v>2.2000000000000001E-4</v>
      </c>
      <c r="O350" s="225">
        <f>ROUND(E350*N350,2)</f>
        <v>0</v>
      </c>
      <c r="P350" s="225">
        <v>0</v>
      </c>
      <c r="Q350" s="225">
        <f>ROUND(E350*P350,2)</f>
        <v>0</v>
      </c>
      <c r="R350" s="225"/>
      <c r="S350" s="225" t="s">
        <v>155</v>
      </c>
      <c r="T350" s="225" t="s">
        <v>156</v>
      </c>
      <c r="U350" s="225">
        <v>0</v>
      </c>
      <c r="V350" s="225">
        <f>ROUND(E350*U350,2)</f>
        <v>0</v>
      </c>
      <c r="W350" s="225"/>
      <c r="X350" s="225" t="s">
        <v>219</v>
      </c>
      <c r="Y350" s="206"/>
      <c r="Z350" s="206"/>
      <c r="AA350" s="206"/>
      <c r="AB350" s="206"/>
      <c r="AC350" s="206"/>
      <c r="AD350" s="206"/>
      <c r="AE350" s="206"/>
      <c r="AF350" s="206"/>
      <c r="AG350" s="206" t="s">
        <v>409</v>
      </c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40">
        <v>150</v>
      </c>
      <c r="B351" s="241" t="s">
        <v>581</v>
      </c>
      <c r="C351" s="248" t="s">
        <v>582</v>
      </c>
      <c r="D351" s="242" t="s">
        <v>0</v>
      </c>
      <c r="E351" s="243">
        <v>237.25319999999999</v>
      </c>
      <c r="F351" s="244"/>
      <c r="G351" s="245">
        <f>ROUND(E351*F351,2)</f>
        <v>0</v>
      </c>
      <c r="H351" s="226">
        <v>0</v>
      </c>
      <c r="I351" s="225">
        <f>ROUND(E351*H351,2)</f>
        <v>0</v>
      </c>
      <c r="J351" s="226">
        <v>3.65</v>
      </c>
      <c r="K351" s="225">
        <f>ROUND(E351*J351,2)</f>
        <v>865.97</v>
      </c>
      <c r="L351" s="225">
        <v>15</v>
      </c>
      <c r="M351" s="225">
        <f>G351*(1+L351/100)</f>
        <v>0</v>
      </c>
      <c r="N351" s="225">
        <v>0</v>
      </c>
      <c r="O351" s="225">
        <f>ROUND(E351*N351,2)</f>
        <v>0</v>
      </c>
      <c r="P351" s="225">
        <v>0</v>
      </c>
      <c r="Q351" s="225">
        <f>ROUND(E351*P351,2)</f>
        <v>0</v>
      </c>
      <c r="R351" s="225"/>
      <c r="S351" s="225" t="s">
        <v>180</v>
      </c>
      <c r="T351" s="225" t="s">
        <v>156</v>
      </c>
      <c r="U351" s="225">
        <v>0</v>
      </c>
      <c r="V351" s="225">
        <f>ROUND(E351*U351,2)</f>
        <v>0</v>
      </c>
      <c r="W351" s="225"/>
      <c r="X351" s="225" t="s">
        <v>304</v>
      </c>
      <c r="Y351" s="206"/>
      <c r="Z351" s="206"/>
      <c r="AA351" s="206"/>
      <c r="AB351" s="206"/>
      <c r="AC351" s="206"/>
      <c r="AD351" s="206"/>
      <c r="AE351" s="206"/>
      <c r="AF351" s="206"/>
      <c r="AG351" s="206" t="s">
        <v>305</v>
      </c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x14ac:dyDescent="0.25">
      <c r="A352" s="228" t="s">
        <v>150</v>
      </c>
      <c r="B352" s="229" t="s">
        <v>110</v>
      </c>
      <c r="C352" s="247" t="s">
        <v>111</v>
      </c>
      <c r="D352" s="230"/>
      <c r="E352" s="231"/>
      <c r="F352" s="232"/>
      <c r="G352" s="233">
        <f>SUMIF(AG353:AG362,"&lt;&gt;NOR",G353:G362)</f>
        <v>0</v>
      </c>
      <c r="H352" s="227"/>
      <c r="I352" s="227">
        <f>SUM(I353:I362)</f>
        <v>1122.9099999999999</v>
      </c>
      <c r="J352" s="227"/>
      <c r="K352" s="227">
        <f>SUM(K353:K362)</f>
        <v>2898.8500000000004</v>
      </c>
      <c r="L352" s="227"/>
      <c r="M352" s="227">
        <f>SUM(M353:M362)</f>
        <v>0</v>
      </c>
      <c r="N352" s="227"/>
      <c r="O352" s="227">
        <f>SUM(O353:O362)</f>
        <v>0</v>
      </c>
      <c r="P352" s="227"/>
      <c r="Q352" s="227">
        <f>SUM(Q353:Q362)</f>
        <v>0</v>
      </c>
      <c r="R352" s="227"/>
      <c r="S352" s="227"/>
      <c r="T352" s="227"/>
      <c r="U352" s="227"/>
      <c r="V352" s="227">
        <f>SUM(V353:V362)</f>
        <v>5.33</v>
      </c>
      <c r="W352" s="227"/>
      <c r="X352" s="227"/>
      <c r="AG352" t="s">
        <v>151</v>
      </c>
    </row>
    <row r="353" spans="1:60" outlineLevel="1" x14ac:dyDescent="0.25">
      <c r="A353" s="234">
        <v>151</v>
      </c>
      <c r="B353" s="235" t="s">
        <v>583</v>
      </c>
      <c r="C353" s="249" t="s">
        <v>584</v>
      </c>
      <c r="D353" s="236" t="s">
        <v>192</v>
      </c>
      <c r="E353" s="237">
        <v>6.66</v>
      </c>
      <c r="F353" s="238"/>
      <c r="G353" s="239">
        <f>ROUND(E353*F353,2)</f>
        <v>0</v>
      </c>
      <c r="H353" s="226">
        <v>78.95</v>
      </c>
      <c r="I353" s="225">
        <f>ROUND(E353*H353,2)</f>
        <v>525.80999999999995</v>
      </c>
      <c r="J353" s="226">
        <v>79.55</v>
      </c>
      <c r="K353" s="225">
        <f>ROUND(E353*J353,2)</f>
        <v>529.79999999999995</v>
      </c>
      <c r="L353" s="225">
        <v>15</v>
      </c>
      <c r="M353" s="225">
        <f>G353*(1+L353/100)</f>
        <v>0</v>
      </c>
      <c r="N353" s="225">
        <v>3.6999999999999999E-4</v>
      </c>
      <c r="O353" s="225">
        <f>ROUND(E353*N353,2)</f>
        <v>0</v>
      </c>
      <c r="P353" s="225">
        <v>0</v>
      </c>
      <c r="Q353" s="225">
        <f>ROUND(E353*P353,2)</f>
        <v>0</v>
      </c>
      <c r="R353" s="225"/>
      <c r="S353" s="225" t="s">
        <v>180</v>
      </c>
      <c r="T353" s="225" t="s">
        <v>156</v>
      </c>
      <c r="U353" s="225">
        <v>0.13900000000000001</v>
      </c>
      <c r="V353" s="225">
        <f>ROUND(E353*U353,2)</f>
        <v>0.93</v>
      </c>
      <c r="W353" s="225"/>
      <c r="X353" s="225" t="s">
        <v>181</v>
      </c>
      <c r="Y353" s="206"/>
      <c r="Z353" s="206"/>
      <c r="AA353" s="206"/>
      <c r="AB353" s="206"/>
      <c r="AC353" s="206"/>
      <c r="AD353" s="206"/>
      <c r="AE353" s="206"/>
      <c r="AF353" s="206"/>
      <c r="AG353" s="206" t="s">
        <v>182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61" t="s">
        <v>585</v>
      </c>
      <c r="D354" s="257"/>
      <c r="E354" s="258">
        <v>2.16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184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61" t="s">
        <v>586</v>
      </c>
      <c r="D355" s="257"/>
      <c r="E355" s="258">
        <v>4.5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184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34">
        <v>152</v>
      </c>
      <c r="B356" s="235" t="s">
        <v>587</v>
      </c>
      <c r="C356" s="249" t="s">
        <v>588</v>
      </c>
      <c r="D356" s="236" t="s">
        <v>197</v>
      </c>
      <c r="E356" s="237">
        <v>15</v>
      </c>
      <c r="F356" s="238"/>
      <c r="G356" s="239">
        <f>ROUND(E356*F356,2)</f>
        <v>0</v>
      </c>
      <c r="H356" s="226">
        <v>17.510000000000002</v>
      </c>
      <c r="I356" s="225">
        <f>ROUND(E356*H356,2)</f>
        <v>262.64999999999998</v>
      </c>
      <c r="J356" s="226">
        <v>65.19</v>
      </c>
      <c r="K356" s="225">
        <f>ROUND(E356*J356,2)</f>
        <v>977.85</v>
      </c>
      <c r="L356" s="225">
        <v>15</v>
      </c>
      <c r="M356" s="225">
        <f>G356*(1+L356/100)</f>
        <v>0</v>
      </c>
      <c r="N356" s="225">
        <v>9.0000000000000006E-5</v>
      </c>
      <c r="O356" s="225">
        <f>ROUND(E356*N356,2)</f>
        <v>0</v>
      </c>
      <c r="P356" s="225">
        <v>0</v>
      </c>
      <c r="Q356" s="225">
        <f>ROUND(E356*P356,2)</f>
        <v>0</v>
      </c>
      <c r="R356" s="225"/>
      <c r="S356" s="225" t="s">
        <v>180</v>
      </c>
      <c r="T356" s="225" t="s">
        <v>156</v>
      </c>
      <c r="U356" s="225">
        <v>0.11600000000000001</v>
      </c>
      <c r="V356" s="225">
        <f>ROUND(E356*U356,2)</f>
        <v>1.74</v>
      </c>
      <c r="W356" s="225"/>
      <c r="X356" s="225" t="s">
        <v>181</v>
      </c>
      <c r="Y356" s="206"/>
      <c r="Z356" s="206"/>
      <c r="AA356" s="206"/>
      <c r="AB356" s="206"/>
      <c r="AC356" s="206"/>
      <c r="AD356" s="206"/>
      <c r="AE356" s="206"/>
      <c r="AF356" s="206"/>
      <c r="AG356" s="206" t="s">
        <v>182</v>
      </c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61" t="s">
        <v>589</v>
      </c>
      <c r="D357" s="257"/>
      <c r="E357" s="258">
        <v>15</v>
      </c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184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ht="20.399999999999999" outlineLevel="1" x14ac:dyDescent="0.25">
      <c r="A358" s="234">
        <v>153</v>
      </c>
      <c r="B358" s="235" t="s">
        <v>590</v>
      </c>
      <c r="C358" s="249" t="s">
        <v>591</v>
      </c>
      <c r="D358" s="236" t="s">
        <v>192</v>
      </c>
      <c r="E358" s="237">
        <v>0.32</v>
      </c>
      <c r="F358" s="238"/>
      <c r="G358" s="239">
        <f>ROUND(E358*F358,2)</f>
        <v>0</v>
      </c>
      <c r="H358" s="226">
        <v>29.26</v>
      </c>
      <c r="I358" s="225">
        <f>ROUND(E358*H358,2)</f>
        <v>9.36</v>
      </c>
      <c r="J358" s="226">
        <v>176.24</v>
      </c>
      <c r="K358" s="225">
        <f>ROUND(E358*J358,2)</f>
        <v>56.4</v>
      </c>
      <c r="L358" s="225">
        <v>15</v>
      </c>
      <c r="M358" s="225">
        <f>G358*(1+L358/100)</f>
        <v>0</v>
      </c>
      <c r="N358" s="225">
        <v>2.5999999999999998E-4</v>
      </c>
      <c r="O358" s="225">
        <f>ROUND(E358*N358,2)</f>
        <v>0</v>
      </c>
      <c r="P358" s="225">
        <v>0</v>
      </c>
      <c r="Q358" s="225">
        <f>ROUND(E358*P358,2)</f>
        <v>0</v>
      </c>
      <c r="R358" s="225"/>
      <c r="S358" s="225" t="s">
        <v>180</v>
      </c>
      <c r="T358" s="225" t="s">
        <v>156</v>
      </c>
      <c r="U358" s="225">
        <v>0.36899999999999999</v>
      </c>
      <c r="V358" s="225">
        <f>ROUND(E358*U358,2)</f>
        <v>0.12</v>
      </c>
      <c r="W358" s="225"/>
      <c r="X358" s="225" t="s">
        <v>181</v>
      </c>
      <c r="Y358" s="206"/>
      <c r="Z358" s="206"/>
      <c r="AA358" s="206"/>
      <c r="AB358" s="206"/>
      <c r="AC358" s="206"/>
      <c r="AD358" s="206"/>
      <c r="AE358" s="206"/>
      <c r="AF358" s="206"/>
      <c r="AG358" s="206" t="s">
        <v>182</v>
      </c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61" t="s">
        <v>592</v>
      </c>
      <c r="D359" s="257"/>
      <c r="E359" s="258">
        <v>0.32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184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34">
        <v>154</v>
      </c>
      <c r="B360" s="235" t="s">
        <v>593</v>
      </c>
      <c r="C360" s="249" t="s">
        <v>594</v>
      </c>
      <c r="D360" s="236" t="s">
        <v>192</v>
      </c>
      <c r="E360" s="237">
        <v>6.15</v>
      </c>
      <c r="F360" s="238"/>
      <c r="G360" s="239">
        <f>ROUND(E360*F360,2)</f>
        <v>0</v>
      </c>
      <c r="H360" s="226">
        <v>52.86</v>
      </c>
      <c r="I360" s="225">
        <f>ROUND(E360*H360,2)</f>
        <v>325.08999999999997</v>
      </c>
      <c r="J360" s="226">
        <v>217.04</v>
      </c>
      <c r="K360" s="225">
        <f>ROUND(E360*J360,2)</f>
        <v>1334.8</v>
      </c>
      <c r="L360" s="225">
        <v>15</v>
      </c>
      <c r="M360" s="225">
        <f>G360*(1+L360/100)</f>
        <v>0</v>
      </c>
      <c r="N360" s="225">
        <v>3.6000000000000002E-4</v>
      </c>
      <c r="O360" s="225">
        <f>ROUND(E360*N360,2)</f>
        <v>0</v>
      </c>
      <c r="P360" s="225">
        <v>0</v>
      </c>
      <c r="Q360" s="225">
        <f>ROUND(E360*P360,2)</f>
        <v>0</v>
      </c>
      <c r="R360" s="225"/>
      <c r="S360" s="225" t="s">
        <v>155</v>
      </c>
      <c r="T360" s="225" t="s">
        <v>156</v>
      </c>
      <c r="U360" s="225">
        <v>0.41299999999999998</v>
      </c>
      <c r="V360" s="225">
        <f>ROUND(E360*U360,2)</f>
        <v>2.54</v>
      </c>
      <c r="W360" s="225"/>
      <c r="X360" s="225" t="s">
        <v>181</v>
      </c>
      <c r="Y360" s="206"/>
      <c r="Z360" s="206"/>
      <c r="AA360" s="206"/>
      <c r="AB360" s="206"/>
      <c r="AC360" s="206"/>
      <c r="AD360" s="206"/>
      <c r="AE360" s="206"/>
      <c r="AF360" s="206"/>
      <c r="AG360" s="206" t="s">
        <v>182</v>
      </c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61" t="s">
        <v>595</v>
      </c>
      <c r="D361" s="257"/>
      <c r="E361" s="258">
        <v>2.4</v>
      </c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184</v>
      </c>
      <c r="AH361" s="206">
        <v>0</v>
      </c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61" t="s">
        <v>596</v>
      </c>
      <c r="D362" s="257"/>
      <c r="E362" s="258">
        <v>3.75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184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x14ac:dyDescent="0.25">
      <c r="A363" s="228" t="s">
        <v>150</v>
      </c>
      <c r="B363" s="229" t="s">
        <v>112</v>
      </c>
      <c r="C363" s="247" t="s">
        <v>113</v>
      </c>
      <c r="D363" s="230"/>
      <c r="E363" s="231"/>
      <c r="F363" s="232"/>
      <c r="G363" s="233">
        <f>SUMIF(AG364:AG394,"&lt;&gt;NOR",G364:G394)</f>
        <v>0</v>
      </c>
      <c r="H363" s="227"/>
      <c r="I363" s="227">
        <f>SUM(I364:I394)</f>
        <v>1319.53</v>
      </c>
      <c r="J363" s="227"/>
      <c r="K363" s="227">
        <f>SUM(K364:K394)</f>
        <v>20952.060000000001</v>
      </c>
      <c r="L363" s="227"/>
      <c r="M363" s="227">
        <f>SUM(M364:M394)</f>
        <v>0</v>
      </c>
      <c r="N363" s="227"/>
      <c r="O363" s="227">
        <f>SUM(O364:O394)</f>
        <v>0.04</v>
      </c>
      <c r="P363" s="227"/>
      <c r="Q363" s="227">
        <f>SUM(Q364:Q394)</f>
        <v>0</v>
      </c>
      <c r="R363" s="227"/>
      <c r="S363" s="227"/>
      <c r="T363" s="227"/>
      <c r="U363" s="227"/>
      <c r="V363" s="227">
        <f>SUM(V364:V394)</f>
        <v>35.53</v>
      </c>
      <c r="W363" s="227"/>
      <c r="X363" s="227"/>
      <c r="AG363" t="s">
        <v>151</v>
      </c>
    </row>
    <row r="364" spans="1:60" outlineLevel="1" x14ac:dyDescent="0.25">
      <c r="A364" s="234">
        <v>155</v>
      </c>
      <c r="B364" s="235" t="s">
        <v>597</v>
      </c>
      <c r="C364" s="249" t="s">
        <v>598</v>
      </c>
      <c r="D364" s="236" t="s">
        <v>192</v>
      </c>
      <c r="E364" s="237">
        <v>146.97999999999999</v>
      </c>
      <c r="F364" s="238"/>
      <c r="G364" s="239">
        <f>ROUND(E364*F364,2)</f>
        <v>0</v>
      </c>
      <c r="H364" s="226">
        <v>0.11</v>
      </c>
      <c r="I364" s="225">
        <f>ROUND(E364*H364,2)</f>
        <v>16.170000000000002</v>
      </c>
      <c r="J364" s="226">
        <v>37.69</v>
      </c>
      <c r="K364" s="225">
        <f>ROUND(E364*J364,2)</f>
        <v>5539.68</v>
      </c>
      <c r="L364" s="225">
        <v>15</v>
      </c>
      <c r="M364" s="225">
        <f>G364*(1+L364/100)</f>
        <v>0</v>
      </c>
      <c r="N364" s="225">
        <v>0</v>
      </c>
      <c r="O364" s="225">
        <f>ROUND(E364*N364,2)</f>
        <v>0</v>
      </c>
      <c r="P364" s="225">
        <v>0</v>
      </c>
      <c r="Q364" s="225">
        <f>ROUND(E364*P364,2)</f>
        <v>0</v>
      </c>
      <c r="R364" s="225"/>
      <c r="S364" s="225" t="s">
        <v>180</v>
      </c>
      <c r="T364" s="225" t="s">
        <v>156</v>
      </c>
      <c r="U364" s="225">
        <v>6.9709999999999994E-2</v>
      </c>
      <c r="V364" s="225">
        <f>ROUND(E364*U364,2)</f>
        <v>10.25</v>
      </c>
      <c r="W364" s="225"/>
      <c r="X364" s="225" t="s">
        <v>181</v>
      </c>
      <c r="Y364" s="206"/>
      <c r="Z364" s="206"/>
      <c r="AA364" s="206"/>
      <c r="AB364" s="206"/>
      <c r="AC364" s="206"/>
      <c r="AD364" s="206"/>
      <c r="AE364" s="206"/>
      <c r="AF364" s="206"/>
      <c r="AG364" s="206" t="s">
        <v>182</v>
      </c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61" t="s">
        <v>599</v>
      </c>
      <c r="D365" s="257"/>
      <c r="E365" s="258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184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61" t="s">
        <v>600</v>
      </c>
      <c r="D366" s="257"/>
      <c r="E366" s="258">
        <v>35.5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184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61" t="s">
        <v>601</v>
      </c>
      <c r="D367" s="257"/>
      <c r="E367" s="258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06"/>
      <c r="Z367" s="206"/>
      <c r="AA367" s="206"/>
      <c r="AB367" s="206"/>
      <c r="AC367" s="206"/>
      <c r="AD367" s="206"/>
      <c r="AE367" s="206"/>
      <c r="AF367" s="206"/>
      <c r="AG367" s="206" t="s">
        <v>184</v>
      </c>
      <c r="AH367" s="206">
        <v>0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23"/>
      <c r="B368" s="224"/>
      <c r="C368" s="261" t="s">
        <v>602</v>
      </c>
      <c r="D368" s="257"/>
      <c r="E368" s="258">
        <v>111.48</v>
      </c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06"/>
      <c r="Z368" s="206"/>
      <c r="AA368" s="206"/>
      <c r="AB368" s="206"/>
      <c r="AC368" s="206"/>
      <c r="AD368" s="206"/>
      <c r="AE368" s="206"/>
      <c r="AF368" s="206"/>
      <c r="AG368" s="206" t="s">
        <v>184</v>
      </c>
      <c r="AH368" s="206">
        <v>0</v>
      </c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34">
        <v>156</v>
      </c>
      <c r="B369" s="235" t="s">
        <v>603</v>
      </c>
      <c r="C369" s="249" t="s">
        <v>604</v>
      </c>
      <c r="D369" s="236" t="s">
        <v>192</v>
      </c>
      <c r="E369" s="237">
        <v>24.82</v>
      </c>
      <c r="F369" s="238"/>
      <c r="G369" s="239">
        <f>ROUND(E369*F369,2)</f>
        <v>0</v>
      </c>
      <c r="H369" s="226">
        <v>4.67</v>
      </c>
      <c r="I369" s="225">
        <f>ROUND(E369*H369,2)</f>
        <v>115.91</v>
      </c>
      <c r="J369" s="226">
        <v>18.73</v>
      </c>
      <c r="K369" s="225">
        <f>ROUND(E369*J369,2)</f>
        <v>464.88</v>
      </c>
      <c r="L369" s="225">
        <v>15</v>
      </c>
      <c r="M369" s="225">
        <f>G369*(1+L369/100)</f>
        <v>0</v>
      </c>
      <c r="N369" s="225">
        <v>6.9999999999999994E-5</v>
      </c>
      <c r="O369" s="225">
        <f>ROUND(E369*N369,2)</f>
        <v>0</v>
      </c>
      <c r="P369" s="225">
        <v>0</v>
      </c>
      <c r="Q369" s="225">
        <f>ROUND(E369*P369,2)</f>
        <v>0</v>
      </c>
      <c r="R369" s="225"/>
      <c r="S369" s="225" t="s">
        <v>180</v>
      </c>
      <c r="T369" s="225" t="s">
        <v>156</v>
      </c>
      <c r="U369" s="225">
        <v>3.2480000000000002E-2</v>
      </c>
      <c r="V369" s="225">
        <f>ROUND(E369*U369,2)</f>
        <v>0.81</v>
      </c>
      <c r="W369" s="225"/>
      <c r="X369" s="225" t="s">
        <v>181</v>
      </c>
      <c r="Y369" s="206"/>
      <c r="Z369" s="206"/>
      <c r="AA369" s="206"/>
      <c r="AB369" s="206"/>
      <c r="AC369" s="206"/>
      <c r="AD369" s="206"/>
      <c r="AE369" s="206"/>
      <c r="AF369" s="206"/>
      <c r="AG369" s="206" t="s">
        <v>182</v>
      </c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61" t="s">
        <v>599</v>
      </c>
      <c r="D370" s="257"/>
      <c r="E370" s="258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184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23"/>
      <c r="B371" s="224"/>
      <c r="C371" s="261" t="s">
        <v>605</v>
      </c>
      <c r="D371" s="257"/>
      <c r="E371" s="258">
        <v>9.56</v>
      </c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06"/>
      <c r="Z371" s="206"/>
      <c r="AA371" s="206"/>
      <c r="AB371" s="206"/>
      <c r="AC371" s="206"/>
      <c r="AD371" s="206"/>
      <c r="AE371" s="206"/>
      <c r="AF371" s="206"/>
      <c r="AG371" s="206" t="s">
        <v>184</v>
      </c>
      <c r="AH371" s="206">
        <v>0</v>
      </c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61" t="s">
        <v>601</v>
      </c>
      <c r="D372" s="257"/>
      <c r="E372" s="258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06"/>
      <c r="Z372" s="206"/>
      <c r="AA372" s="206"/>
      <c r="AB372" s="206"/>
      <c r="AC372" s="206"/>
      <c r="AD372" s="206"/>
      <c r="AE372" s="206"/>
      <c r="AF372" s="206"/>
      <c r="AG372" s="206" t="s">
        <v>184</v>
      </c>
      <c r="AH372" s="206">
        <v>0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 x14ac:dyDescent="0.25">
      <c r="A373" s="223"/>
      <c r="B373" s="224"/>
      <c r="C373" s="261" t="s">
        <v>606</v>
      </c>
      <c r="D373" s="257"/>
      <c r="E373" s="258">
        <v>2.08</v>
      </c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06"/>
      <c r="Z373" s="206"/>
      <c r="AA373" s="206"/>
      <c r="AB373" s="206"/>
      <c r="AC373" s="206"/>
      <c r="AD373" s="206"/>
      <c r="AE373" s="206"/>
      <c r="AF373" s="206"/>
      <c r="AG373" s="206" t="s">
        <v>184</v>
      </c>
      <c r="AH373" s="206">
        <v>0</v>
      </c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5">
      <c r="A374" s="223"/>
      <c r="B374" s="224"/>
      <c r="C374" s="261" t="s">
        <v>607</v>
      </c>
      <c r="D374" s="257"/>
      <c r="E374" s="258">
        <v>13.18</v>
      </c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06"/>
      <c r="Z374" s="206"/>
      <c r="AA374" s="206"/>
      <c r="AB374" s="206"/>
      <c r="AC374" s="206"/>
      <c r="AD374" s="206"/>
      <c r="AE374" s="206"/>
      <c r="AF374" s="206"/>
      <c r="AG374" s="206" t="s">
        <v>184</v>
      </c>
      <c r="AH374" s="206">
        <v>0</v>
      </c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34">
        <v>157</v>
      </c>
      <c r="B375" s="235" t="s">
        <v>608</v>
      </c>
      <c r="C375" s="249" t="s">
        <v>609</v>
      </c>
      <c r="D375" s="236" t="s">
        <v>192</v>
      </c>
      <c r="E375" s="237">
        <v>171.8</v>
      </c>
      <c r="F375" s="238"/>
      <c r="G375" s="239">
        <f>ROUND(E375*F375,2)</f>
        <v>0</v>
      </c>
      <c r="H375" s="226">
        <v>4</v>
      </c>
      <c r="I375" s="225">
        <f>ROUND(E375*H375,2)</f>
        <v>687.2</v>
      </c>
      <c r="J375" s="226">
        <v>55.2</v>
      </c>
      <c r="K375" s="225">
        <f>ROUND(E375*J375,2)</f>
        <v>9483.36</v>
      </c>
      <c r="L375" s="225">
        <v>15</v>
      </c>
      <c r="M375" s="225">
        <f>G375*(1+L375/100)</f>
        <v>0</v>
      </c>
      <c r="N375" s="225">
        <v>1.3999999999999999E-4</v>
      </c>
      <c r="O375" s="225">
        <f>ROUND(E375*N375,2)</f>
        <v>0.02</v>
      </c>
      <c r="P375" s="225">
        <v>0</v>
      </c>
      <c r="Q375" s="225">
        <f>ROUND(E375*P375,2)</f>
        <v>0</v>
      </c>
      <c r="R375" s="225"/>
      <c r="S375" s="225" t="s">
        <v>180</v>
      </c>
      <c r="T375" s="225" t="s">
        <v>156</v>
      </c>
      <c r="U375" s="225">
        <v>0.10191</v>
      </c>
      <c r="V375" s="225">
        <f>ROUND(E375*U375,2)</f>
        <v>17.510000000000002</v>
      </c>
      <c r="W375" s="225"/>
      <c r="X375" s="225" t="s">
        <v>181</v>
      </c>
      <c r="Y375" s="206"/>
      <c r="Z375" s="206"/>
      <c r="AA375" s="206"/>
      <c r="AB375" s="206"/>
      <c r="AC375" s="206"/>
      <c r="AD375" s="206"/>
      <c r="AE375" s="206"/>
      <c r="AF375" s="206"/>
      <c r="AG375" s="206" t="s">
        <v>182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23"/>
      <c r="B376" s="224"/>
      <c r="C376" s="261" t="s">
        <v>599</v>
      </c>
      <c r="D376" s="257"/>
      <c r="E376" s="258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06"/>
      <c r="Z376" s="206"/>
      <c r="AA376" s="206"/>
      <c r="AB376" s="206"/>
      <c r="AC376" s="206"/>
      <c r="AD376" s="206"/>
      <c r="AE376" s="206"/>
      <c r="AF376" s="206"/>
      <c r="AG376" s="206" t="s">
        <v>184</v>
      </c>
      <c r="AH376" s="206">
        <v>0</v>
      </c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23"/>
      <c r="B377" s="224"/>
      <c r="C377" s="261" t="s">
        <v>605</v>
      </c>
      <c r="D377" s="257"/>
      <c r="E377" s="258">
        <v>9.56</v>
      </c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06"/>
      <c r="Z377" s="206"/>
      <c r="AA377" s="206"/>
      <c r="AB377" s="206"/>
      <c r="AC377" s="206"/>
      <c r="AD377" s="206"/>
      <c r="AE377" s="206"/>
      <c r="AF377" s="206"/>
      <c r="AG377" s="206" t="s">
        <v>184</v>
      </c>
      <c r="AH377" s="206">
        <v>0</v>
      </c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23"/>
      <c r="B378" s="224"/>
      <c r="C378" s="261" t="s">
        <v>600</v>
      </c>
      <c r="D378" s="257"/>
      <c r="E378" s="258">
        <v>35.5</v>
      </c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06"/>
      <c r="Z378" s="206"/>
      <c r="AA378" s="206"/>
      <c r="AB378" s="206"/>
      <c r="AC378" s="206"/>
      <c r="AD378" s="206"/>
      <c r="AE378" s="206"/>
      <c r="AF378" s="206"/>
      <c r="AG378" s="206" t="s">
        <v>184</v>
      </c>
      <c r="AH378" s="206">
        <v>0</v>
      </c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5">
      <c r="A379" s="223"/>
      <c r="B379" s="224"/>
      <c r="C379" s="261" t="s">
        <v>601</v>
      </c>
      <c r="D379" s="257"/>
      <c r="E379" s="258"/>
      <c r="F379" s="225"/>
      <c r="G379" s="225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  <c r="Y379" s="206"/>
      <c r="Z379" s="206"/>
      <c r="AA379" s="206"/>
      <c r="AB379" s="206"/>
      <c r="AC379" s="206"/>
      <c r="AD379" s="206"/>
      <c r="AE379" s="206"/>
      <c r="AF379" s="206"/>
      <c r="AG379" s="206" t="s">
        <v>184</v>
      </c>
      <c r="AH379" s="206">
        <v>0</v>
      </c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5">
      <c r="A380" s="223"/>
      <c r="B380" s="224"/>
      <c r="C380" s="261" t="s">
        <v>602</v>
      </c>
      <c r="D380" s="257"/>
      <c r="E380" s="258">
        <v>111.48</v>
      </c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06"/>
      <c r="Z380" s="206"/>
      <c r="AA380" s="206"/>
      <c r="AB380" s="206"/>
      <c r="AC380" s="206"/>
      <c r="AD380" s="206"/>
      <c r="AE380" s="206"/>
      <c r="AF380" s="206"/>
      <c r="AG380" s="206" t="s">
        <v>184</v>
      </c>
      <c r="AH380" s="206">
        <v>0</v>
      </c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23"/>
      <c r="B381" s="224"/>
      <c r="C381" s="261" t="s">
        <v>606</v>
      </c>
      <c r="D381" s="257"/>
      <c r="E381" s="258">
        <v>2.08</v>
      </c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06"/>
      <c r="Z381" s="206"/>
      <c r="AA381" s="206"/>
      <c r="AB381" s="206"/>
      <c r="AC381" s="206"/>
      <c r="AD381" s="206"/>
      <c r="AE381" s="206"/>
      <c r="AF381" s="206"/>
      <c r="AG381" s="206" t="s">
        <v>184</v>
      </c>
      <c r="AH381" s="206">
        <v>0</v>
      </c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23"/>
      <c r="B382" s="224"/>
      <c r="C382" s="261" t="s">
        <v>607</v>
      </c>
      <c r="D382" s="257"/>
      <c r="E382" s="258">
        <v>13.18</v>
      </c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06"/>
      <c r="Z382" s="206"/>
      <c r="AA382" s="206"/>
      <c r="AB382" s="206"/>
      <c r="AC382" s="206"/>
      <c r="AD382" s="206"/>
      <c r="AE382" s="206"/>
      <c r="AF382" s="206"/>
      <c r="AG382" s="206" t="s">
        <v>184</v>
      </c>
      <c r="AH382" s="206">
        <v>0</v>
      </c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34">
        <v>158</v>
      </c>
      <c r="B383" s="235" t="s">
        <v>610</v>
      </c>
      <c r="C383" s="249" t="s">
        <v>611</v>
      </c>
      <c r="D383" s="236" t="s">
        <v>192</v>
      </c>
      <c r="E383" s="237">
        <v>45.06</v>
      </c>
      <c r="F383" s="238"/>
      <c r="G383" s="239">
        <f>ROUND(E383*F383,2)</f>
        <v>0</v>
      </c>
      <c r="H383" s="226">
        <v>10.58</v>
      </c>
      <c r="I383" s="225">
        <f>ROUND(E383*H383,2)</f>
        <v>476.73</v>
      </c>
      <c r="J383" s="226">
        <v>7.62</v>
      </c>
      <c r="K383" s="225">
        <f>ROUND(E383*J383,2)</f>
        <v>343.36</v>
      </c>
      <c r="L383" s="225">
        <v>15</v>
      </c>
      <c r="M383" s="225">
        <f>G383*(1+L383/100)</f>
        <v>0</v>
      </c>
      <c r="N383" s="225">
        <v>3.5E-4</v>
      </c>
      <c r="O383" s="225">
        <f>ROUND(E383*N383,2)</f>
        <v>0.02</v>
      </c>
      <c r="P383" s="225">
        <v>0</v>
      </c>
      <c r="Q383" s="225">
        <f>ROUND(E383*P383,2)</f>
        <v>0</v>
      </c>
      <c r="R383" s="225"/>
      <c r="S383" s="225" t="s">
        <v>180</v>
      </c>
      <c r="T383" s="225" t="s">
        <v>156</v>
      </c>
      <c r="U383" s="225">
        <v>1.35E-2</v>
      </c>
      <c r="V383" s="225">
        <f>ROUND(E383*U383,2)</f>
        <v>0.61</v>
      </c>
      <c r="W383" s="225"/>
      <c r="X383" s="225" t="s">
        <v>181</v>
      </c>
      <c r="Y383" s="206"/>
      <c r="Z383" s="206"/>
      <c r="AA383" s="206"/>
      <c r="AB383" s="206"/>
      <c r="AC383" s="206"/>
      <c r="AD383" s="206"/>
      <c r="AE383" s="206"/>
      <c r="AF383" s="206"/>
      <c r="AG383" s="206" t="s">
        <v>182</v>
      </c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 x14ac:dyDescent="0.25">
      <c r="A384" s="223"/>
      <c r="B384" s="224"/>
      <c r="C384" s="261" t="s">
        <v>204</v>
      </c>
      <c r="D384" s="257"/>
      <c r="E384" s="258">
        <v>6.04</v>
      </c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06"/>
      <c r="Z384" s="206"/>
      <c r="AA384" s="206"/>
      <c r="AB384" s="206"/>
      <c r="AC384" s="206"/>
      <c r="AD384" s="206"/>
      <c r="AE384" s="206"/>
      <c r="AF384" s="206"/>
      <c r="AG384" s="206" t="s">
        <v>184</v>
      </c>
      <c r="AH384" s="206">
        <v>0</v>
      </c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23"/>
      <c r="B385" s="224"/>
      <c r="C385" s="261" t="s">
        <v>271</v>
      </c>
      <c r="D385" s="257"/>
      <c r="E385" s="258">
        <v>0.8</v>
      </c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06"/>
      <c r="Z385" s="206"/>
      <c r="AA385" s="206"/>
      <c r="AB385" s="206"/>
      <c r="AC385" s="206"/>
      <c r="AD385" s="206"/>
      <c r="AE385" s="206"/>
      <c r="AF385" s="206"/>
      <c r="AG385" s="206" t="s">
        <v>184</v>
      </c>
      <c r="AH385" s="206">
        <v>0</v>
      </c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23"/>
      <c r="B386" s="224"/>
      <c r="C386" s="261" t="s">
        <v>205</v>
      </c>
      <c r="D386" s="257"/>
      <c r="E386" s="258">
        <v>2.72</v>
      </c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06"/>
      <c r="Z386" s="206"/>
      <c r="AA386" s="206"/>
      <c r="AB386" s="206"/>
      <c r="AC386" s="206"/>
      <c r="AD386" s="206"/>
      <c r="AE386" s="206"/>
      <c r="AF386" s="206"/>
      <c r="AG386" s="206" t="s">
        <v>184</v>
      </c>
      <c r="AH386" s="206">
        <v>0</v>
      </c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23"/>
      <c r="B387" s="224"/>
      <c r="C387" s="261" t="s">
        <v>239</v>
      </c>
      <c r="D387" s="257"/>
      <c r="E387" s="258">
        <v>11.52</v>
      </c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06"/>
      <c r="Z387" s="206"/>
      <c r="AA387" s="206"/>
      <c r="AB387" s="206"/>
      <c r="AC387" s="206"/>
      <c r="AD387" s="206"/>
      <c r="AE387" s="206"/>
      <c r="AF387" s="206"/>
      <c r="AG387" s="206" t="s">
        <v>184</v>
      </c>
      <c r="AH387" s="206">
        <v>0</v>
      </c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23"/>
      <c r="B388" s="224"/>
      <c r="C388" s="261" t="s">
        <v>240</v>
      </c>
      <c r="D388" s="257"/>
      <c r="E388" s="258">
        <v>18</v>
      </c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06"/>
      <c r="Z388" s="206"/>
      <c r="AA388" s="206"/>
      <c r="AB388" s="206"/>
      <c r="AC388" s="206"/>
      <c r="AD388" s="206"/>
      <c r="AE388" s="206"/>
      <c r="AF388" s="206"/>
      <c r="AG388" s="206" t="s">
        <v>184</v>
      </c>
      <c r="AH388" s="206">
        <v>0</v>
      </c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23"/>
      <c r="B389" s="224"/>
      <c r="C389" s="261" t="s">
        <v>280</v>
      </c>
      <c r="D389" s="257"/>
      <c r="E389" s="258">
        <v>5.98</v>
      </c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06"/>
      <c r="Z389" s="206"/>
      <c r="AA389" s="206"/>
      <c r="AB389" s="206"/>
      <c r="AC389" s="206"/>
      <c r="AD389" s="206"/>
      <c r="AE389" s="206"/>
      <c r="AF389" s="206"/>
      <c r="AG389" s="206" t="s">
        <v>184</v>
      </c>
      <c r="AH389" s="206">
        <v>0</v>
      </c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ht="30.6" outlineLevel="1" x14ac:dyDescent="0.25">
      <c r="A390" s="234">
        <v>159</v>
      </c>
      <c r="B390" s="235" t="s">
        <v>612</v>
      </c>
      <c r="C390" s="249" t="s">
        <v>613</v>
      </c>
      <c r="D390" s="236" t="s">
        <v>192</v>
      </c>
      <c r="E390" s="237">
        <v>146.97999999999999</v>
      </c>
      <c r="F390" s="238"/>
      <c r="G390" s="239">
        <f>ROUND(E390*F390,2)</f>
        <v>0</v>
      </c>
      <c r="H390" s="226">
        <v>0.16</v>
      </c>
      <c r="I390" s="225">
        <f>ROUND(E390*H390,2)</f>
        <v>23.52</v>
      </c>
      <c r="J390" s="226">
        <v>34.840000000000003</v>
      </c>
      <c r="K390" s="225">
        <f>ROUND(E390*J390,2)</f>
        <v>5120.78</v>
      </c>
      <c r="L390" s="225">
        <v>15</v>
      </c>
      <c r="M390" s="225">
        <f>G390*(1+L390/100)</f>
        <v>0</v>
      </c>
      <c r="N390" s="225">
        <v>0</v>
      </c>
      <c r="O390" s="225">
        <f>ROUND(E390*N390,2)</f>
        <v>0</v>
      </c>
      <c r="P390" s="225">
        <v>0</v>
      </c>
      <c r="Q390" s="225">
        <f>ROUND(E390*P390,2)</f>
        <v>0</v>
      </c>
      <c r="R390" s="225"/>
      <c r="S390" s="225" t="s">
        <v>155</v>
      </c>
      <c r="T390" s="225" t="s">
        <v>156</v>
      </c>
      <c r="U390" s="225">
        <v>4.3220000000000001E-2</v>
      </c>
      <c r="V390" s="225">
        <f>ROUND(E390*U390,2)</f>
        <v>6.35</v>
      </c>
      <c r="W390" s="225"/>
      <c r="X390" s="225" t="s">
        <v>181</v>
      </c>
      <c r="Y390" s="206"/>
      <c r="Z390" s="206"/>
      <c r="AA390" s="206"/>
      <c r="AB390" s="206"/>
      <c r="AC390" s="206"/>
      <c r="AD390" s="206"/>
      <c r="AE390" s="206"/>
      <c r="AF390" s="206"/>
      <c r="AG390" s="206" t="s">
        <v>182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23"/>
      <c r="B391" s="224"/>
      <c r="C391" s="261" t="s">
        <v>599</v>
      </c>
      <c r="D391" s="257"/>
      <c r="E391" s="258"/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06"/>
      <c r="Z391" s="206"/>
      <c r="AA391" s="206"/>
      <c r="AB391" s="206"/>
      <c r="AC391" s="206"/>
      <c r="AD391" s="206"/>
      <c r="AE391" s="206"/>
      <c r="AF391" s="206"/>
      <c r="AG391" s="206" t="s">
        <v>184</v>
      </c>
      <c r="AH391" s="206">
        <v>0</v>
      </c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23"/>
      <c r="B392" s="224"/>
      <c r="C392" s="261" t="s">
        <v>600</v>
      </c>
      <c r="D392" s="257"/>
      <c r="E392" s="258">
        <v>35.5</v>
      </c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06"/>
      <c r="Z392" s="206"/>
      <c r="AA392" s="206"/>
      <c r="AB392" s="206"/>
      <c r="AC392" s="206"/>
      <c r="AD392" s="206"/>
      <c r="AE392" s="206"/>
      <c r="AF392" s="206"/>
      <c r="AG392" s="206" t="s">
        <v>184</v>
      </c>
      <c r="AH392" s="206">
        <v>0</v>
      </c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23"/>
      <c r="B393" s="224"/>
      <c r="C393" s="261" t="s">
        <v>601</v>
      </c>
      <c r="D393" s="257"/>
      <c r="E393" s="258"/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06"/>
      <c r="Z393" s="206"/>
      <c r="AA393" s="206"/>
      <c r="AB393" s="206"/>
      <c r="AC393" s="206"/>
      <c r="AD393" s="206"/>
      <c r="AE393" s="206"/>
      <c r="AF393" s="206"/>
      <c r="AG393" s="206" t="s">
        <v>184</v>
      </c>
      <c r="AH393" s="206">
        <v>0</v>
      </c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23"/>
      <c r="B394" s="224"/>
      <c r="C394" s="261" t="s">
        <v>602</v>
      </c>
      <c r="D394" s="257"/>
      <c r="E394" s="258">
        <v>111.48</v>
      </c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06"/>
      <c r="Z394" s="206"/>
      <c r="AA394" s="206"/>
      <c r="AB394" s="206"/>
      <c r="AC394" s="206"/>
      <c r="AD394" s="206"/>
      <c r="AE394" s="206"/>
      <c r="AF394" s="206"/>
      <c r="AG394" s="206" t="s">
        <v>184</v>
      </c>
      <c r="AH394" s="206">
        <v>0</v>
      </c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x14ac:dyDescent="0.25">
      <c r="A395" s="228" t="s">
        <v>150</v>
      </c>
      <c r="B395" s="229" t="s">
        <v>114</v>
      </c>
      <c r="C395" s="247" t="s">
        <v>115</v>
      </c>
      <c r="D395" s="230"/>
      <c r="E395" s="231"/>
      <c r="F395" s="232"/>
      <c r="G395" s="233">
        <f>SUMIF(AG396:AG396,"&lt;&gt;NOR",G396:G396)</f>
        <v>0</v>
      </c>
      <c r="H395" s="227"/>
      <c r="I395" s="227">
        <f>SUM(I396:I396)</f>
        <v>0</v>
      </c>
      <c r="J395" s="227"/>
      <c r="K395" s="227">
        <f>SUM(K396:K396)</f>
        <v>1062.3</v>
      </c>
      <c r="L395" s="227"/>
      <c r="M395" s="227">
        <f>SUM(M396:M396)</f>
        <v>0</v>
      </c>
      <c r="N395" s="227"/>
      <c r="O395" s="227">
        <f>SUM(O396:O396)</f>
        <v>0</v>
      </c>
      <c r="P395" s="227"/>
      <c r="Q395" s="227">
        <f>SUM(Q396:Q396)</f>
        <v>0.05</v>
      </c>
      <c r="R395" s="227"/>
      <c r="S395" s="227"/>
      <c r="T395" s="227"/>
      <c r="U395" s="227"/>
      <c r="V395" s="227">
        <f>SUM(V396:V396)</f>
        <v>1.9</v>
      </c>
      <c r="W395" s="227"/>
      <c r="X395" s="227"/>
      <c r="AG395" t="s">
        <v>151</v>
      </c>
    </row>
    <row r="396" spans="1:60" outlineLevel="1" x14ac:dyDescent="0.25">
      <c r="A396" s="240">
        <v>160</v>
      </c>
      <c r="B396" s="241" t="s">
        <v>614</v>
      </c>
      <c r="C396" s="248" t="s">
        <v>615</v>
      </c>
      <c r="D396" s="242" t="s">
        <v>187</v>
      </c>
      <c r="E396" s="243">
        <v>3</v>
      </c>
      <c r="F396" s="244"/>
      <c r="G396" s="245">
        <f>ROUND(E396*F396,2)</f>
        <v>0</v>
      </c>
      <c r="H396" s="226">
        <v>0</v>
      </c>
      <c r="I396" s="225">
        <f>ROUND(E396*H396,2)</f>
        <v>0</v>
      </c>
      <c r="J396" s="226">
        <v>354.1</v>
      </c>
      <c r="K396" s="225">
        <f>ROUND(E396*J396,2)</f>
        <v>1062.3</v>
      </c>
      <c r="L396" s="225">
        <v>15</v>
      </c>
      <c r="M396" s="225">
        <f>G396*(1+L396/100)</f>
        <v>0</v>
      </c>
      <c r="N396" s="225">
        <v>0</v>
      </c>
      <c r="O396" s="225">
        <f>ROUND(E396*N396,2)</f>
        <v>0</v>
      </c>
      <c r="P396" s="225">
        <v>1.6E-2</v>
      </c>
      <c r="Q396" s="225">
        <f>ROUND(E396*P396,2)</f>
        <v>0.05</v>
      </c>
      <c r="R396" s="225"/>
      <c r="S396" s="225" t="s">
        <v>155</v>
      </c>
      <c r="T396" s="225" t="s">
        <v>156</v>
      </c>
      <c r="U396" s="225">
        <v>0.63390000000000002</v>
      </c>
      <c r="V396" s="225">
        <f>ROUND(E396*U396,2)</f>
        <v>1.9</v>
      </c>
      <c r="W396" s="225"/>
      <c r="X396" s="225" t="s">
        <v>181</v>
      </c>
      <c r="Y396" s="206"/>
      <c r="Z396" s="206"/>
      <c r="AA396" s="206"/>
      <c r="AB396" s="206"/>
      <c r="AC396" s="206"/>
      <c r="AD396" s="206"/>
      <c r="AE396" s="206"/>
      <c r="AF396" s="206"/>
      <c r="AG396" s="206" t="s">
        <v>182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x14ac:dyDescent="0.25">
      <c r="A397" s="228" t="s">
        <v>150</v>
      </c>
      <c r="B397" s="229" t="s">
        <v>116</v>
      </c>
      <c r="C397" s="247" t="s">
        <v>117</v>
      </c>
      <c r="D397" s="230"/>
      <c r="E397" s="231"/>
      <c r="F397" s="232"/>
      <c r="G397" s="233">
        <f>SUMIF(AG398:AG434,"&lt;&gt;NOR",G398:G434)</f>
        <v>0</v>
      </c>
      <c r="H397" s="227"/>
      <c r="I397" s="227">
        <f>SUM(I398:I434)</f>
        <v>21698.120000000003</v>
      </c>
      <c r="J397" s="227"/>
      <c r="K397" s="227">
        <f>SUM(K398:K434)</f>
        <v>29354.63</v>
      </c>
      <c r="L397" s="227"/>
      <c r="M397" s="227">
        <f>SUM(M398:M434)</f>
        <v>0</v>
      </c>
      <c r="N397" s="227"/>
      <c r="O397" s="227">
        <f>SUM(O398:O434)</f>
        <v>25.09</v>
      </c>
      <c r="P397" s="227"/>
      <c r="Q397" s="227">
        <f>SUM(Q398:Q434)</f>
        <v>0</v>
      </c>
      <c r="R397" s="227"/>
      <c r="S397" s="227"/>
      <c r="T397" s="227"/>
      <c r="U397" s="227"/>
      <c r="V397" s="227">
        <f>SUM(V398:V434)</f>
        <v>35.25</v>
      </c>
      <c r="W397" s="227"/>
      <c r="X397" s="227"/>
      <c r="AG397" t="s">
        <v>151</v>
      </c>
    </row>
    <row r="398" spans="1:60" outlineLevel="1" x14ac:dyDescent="0.25">
      <c r="A398" s="240">
        <v>161</v>
      </c>
      <c r="B398" s="241" t="s">
        <v>616</v>
      </c>
      <c r="C398" s="248" t="s">
        <v>617</v>
      </c>
      <c r="D398" s="242" t="s">
        <v>187</v>
      </c>
      <c r="E398" s="243">
        <v>6</v>
      </c>
      <c r="F398" s="244"/>
      <c r="G398" s="245">
        <f>ROUND(E398*F398,2)</f>
        <v>0</v>
      </c>
      <c r="H398" s="226">
        <v>0</v>
      </c>
      <c r="I398" s="225">
        <f>ROUND(E398*H398,2)</f>
        <v>0</v>
      </c>
      <c r="J398" s="226">
        <v>27.6</v>
      </c>
      <c r="K398" s="225">
        <f>ROUND(E398*J398,2)</f>
        <v>165.6</v>
      </c>
      <c r="L398" s="225">
        <v>15</v>
      </c>
      <c r="M398" s="225">
        <f>G398*(1+L398/100)</f>
        <v>0</v>
      </c>
      <c r="N398" s="225">
        <v>0</v>
      </c>
      <c r="O398" s="225">
        <f>ROUND(E398*N398,2)</f>
        <v>0</v>
      </c>
      <c r="P398" s="225">
        <v>0</v>
      </c>
      <c r="Q398" s="225">
        <f>ROUND(E398*P398,2)</f>
        <v>0</v>
      </c>
      <c r="R398" s="225"/>
      <c r="S398" s="225" t="s">
        <v>180</v>
      </c>
      <c r="T398" s="225" t="s">
        <v>156</v>
      </c>
      <c r="U398" s="225">
        <v>5.0500000000000003E-2</v>
      </c>
      <c r="V398" s="225">
        <f>ROUND(E398*U398,2)</f>
        <v>0.3</v>
      </c>
      <c r="W398" s="225"/>
      <c r="X398" s="225" t="s">
        <v>181</v>
      </c>
      <c r="Y398" s="206"/>
      <c r="Z398" s="206"/>
      <c r="AA398" s="206"/>
      <c r="AB398" s="206"/>
      <c r="AC398" s="206"/>
      <c r="AD398" s="206"/>
      <c r="AE398" s="206"/>
      <c r="AF398" s="206"/>
      <c r="AG398" s="206" t="s">
        <v>182</v>
      </c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40">
        <v>162</v>
      </c>
      <c r="B399" s="241" t="s">
        <v>618</v>
      </c>
      <c r="C399" s="248" t="s">
        <v>619</v>
      </c>
      <c r="D399" s="242" t="s">
        <v>187</v>
      </c>
      <c r="E399" s="243">
        <v>1</v>
      </c>
      <c r="F399" s="244"/>
      <c r="G399" s="245">
        <f>ROUND(E399*F399,2)</f>
        <v>0</v>
      </c>
      <c r="H399" s="226">
        <v>0</v>
      </c>
      <c r="I399" s="225">
        <f>ROUND(E399*H399,2)</f>
        <v>0</v>
      </c>
      <c r="J399" s="226">
        <v>32.799999999999997</v>
      </c>
      <c r="K399" s="225">
        <f>ROUND(E399*J399,2)</f>
        <v>32.799999999999997</v>
      </c>
      <c r="L399" s="225">
        <v>15</v>
      </c>
      <c r="M399" s="225">
        <f>G399*(1+L399/100)</f>
        <v>0</v>
      </c>
      <c r="N399" s="225">
        <v>0</v>
      </c>
      <c r="O399" s="225">
        <f>ROUND(E399*N399,2)</f>
        <v>0</v>
      </c>
      <c r="P399" s="225">
        <v>0</v>
      </c>
      <c r="Q399" s="225">
        <f>ROUND(E399*P399,2)</f>
        <v>0</v>
      </c>
      <c r="R399" s="225"/>
      <c r="S399" s="225" t="s">
        <v>180</v>
      </c>
      <c r="T399" s="225" t="s">
        <v>156</v>
      </c>
      <c r="U399" s="225">
        <v>0.06</v>
      </c>
      <c r="V399" s="225">
        <f>ROUND(E399*U399,2)</f>
        <v>0.06</v>
      </c>
      <c r="W399" s="225"/>
      <c r="X399" s="225" t="s">
        <v>181</v>
      </c>
      <c r="Y399" s="206"/>
      <c r="Z399" s="206"/>
      <c r="AA399" s="206"/>
      <c r="AB399" s="206"/>
      <c r="AC399" s="206"/>
      <c r="AD399" s="206"/>
      <c r="AE399" s="206"/>
      <c r="AF399" s="206"/>
      <c r="AG399" s="206" t="s">
        <v>182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40">
        <v>163</v>
      </c>
      <c r="B400" s="241" t="s">
        <v>620</v>
      </c>
      <c r="C400" s="248" t="s">
        <v>621</v>
      </c>
      <c r="D400" s="242" t="s">
        <v>187</v>
      </c>
      <c r="E400" s="243">
        <v>9</v>
      </c>
      <c r="F400" s="244"/>
      <c r="G400" s="245">
        <f>ROUND(E400*F400,2)</f>
        <v>0</v>
      </c>
      <c r="H400" s="226">
        <v>0</v>
      </c>
      <c r="I400" s="225">
        <f>ROUND(E400*H400,2)</f>
        <v>0</v>
      </c>
      <c r="J400" s="226">
        <v>167.4</v>
      </c>
      <c r="K400" s="225">
        <f>ROUND(E400*J400,2)</f>
        <v>1506.6</v>
      </c>
      <c r="L400" s="225">
        <v>15</v>
      </c>
      <c r="M400" s="225">
        <f>G400*(1+L400/100)</f>
        <v>0</v>
      </c>
      <c r="N400" s="225">
        <v>0</v>
      </c>
      <c r="O400" s="225">
        <f>ROUND(E400*N400,2)</f>
        <v>0</v>
      </c>
      <c r="P400" s="225">
        <v>0</v>
      </c>
      <c r="Q400" s="225">
        <f>ROUND(E400*P400,2)</f>
        <v>0</v>
      </c>
      <c r="R400" s="225"/>
      <c r="S400" s="225" t="s">
        <v>180</v>
      </c>
      <c r="T400" s="225" t="s">
        <v>156</v>
      </c>
      <c r="U400" s="225">
        <v>0.30567</v>
      </c>
      <c r="V400" s="225">
        <f>ROUND(E400*U400,2)</f>
        <v>2.75</v>
      </c>
      <c r="W400" s="225"/>
      <c r="X400" s="225" t="s">
        <v>181</v>
      </c>
      <c r="Y400" s="206"/>
      <c r="Z400" s="206"/>
      <c r="AA400" s="206"/>
      <c r="AB400" s="206"/>
      <c r="AC400" s="206"/>
      <c r="AD400" s="206"/>
      <c r="AE400" s="206"/>
      <c r="AF400" s="206"/>
      <c r="AG400" s="206" t="s">
        <v>182</v>
      </c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ht="20.399999999999999" outlineLevel="1" x14ac:dyDescent="0.25">
      <c r="A401" s="240">
        <v>164</v>
      </c>
      <c r="B401" s="241" t="s">
        <v>622</v>
      </c>
      <c r="C401" s="248" t="s">
        <v>623</v>
      </c>
      <c r="D401" s="242" t="s">
        <v>187</v>
      </c>
      <c r="E401" s="243">
        <v>14</v>
      </c>
      <c r="F401" s="244"/>
      <c r="G401" s="245">
        <f>ROUND(E401*F401,2)</f>
        <v>0</v>
      </c>
      <c r="H401" s="226">
        <v>267.13</v>
      </c>
      <c r="I401" s="225">
        <f>ROUND(E401*H401,2)</f>
        <v>3739.82</v>
      </c>
      <c r="J401" s="226">
        <v>157.87</v>
      </c>
      <c r="K401" s="225">
        <f>ROUND(E401*J401,2)</f>
        <v>2210.1799999999998</v>
      </c>
      <c r="L401" s="225">
        <v>15</v>
      </c>
      <c r="M401" s="225">
        <f>G401*(1+L401/100)</f>
        <v>0</v>
      </c>
      <c r="N401" s="225">
        <v>1E-4</v>
      </c>
      <c r="O401" s="225">
        <f>ROUND(E401*N401,2)</f>
        <v>0</v>
      </c>
      <c r="P401" s="225">
        <v>0</v>
      </c>
      <c r="Q401" s="225">
        <f>ROUND(E401*P401,2)</f>
        <v>0</v>
      </c>
      <c r="R401" s="225"/>
      <c r="S401" s="225" t="s">
        <v>180</v>
      </c>
      <c r="T401" s="225" t="s">
        <v>156</v>
      </c>
      <c r="U401" s="225">
        <v>0.249</v>
      </c>
      <c r="V401" s="225">
        <f>ROUND(E401*U401,2)</f>
        <v>3.49</v>
      </c>
      <c r="W401" s="225"/>
      <c r="X401" s="225" t="s">
        <v>181</v>
      </c>
      <c r="Y401" s="206"/>
      <c r="Z401" s="206"/>
      <c r="AA401" s="206"/>
      <c r="AB401" s="206"/>
      <c r="AC401" s="206"/>
      <c r="AD401" s="206"/>
      <c r="AE401" s="206"/>
      <c r="AF401" s="206"/>
      <c r="AG401" s="206" t="s">
        <v>182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40">
        <v>165</v>
      </c>
      <c r="B402" s="241" t="s">
        <v>624</v>
      </c>
      <c r="C402" s="248" t="s">
        <v>625</v>
      </c>
      <c r="D402" s="242" t="s">
        <v>187</v>
      </c>
      <c r="E402" s="243">
        <v>6</v>
      </c>
      <c r="F402" s="244"/>
      <c r="G402" s="245">
        <f>ROUND(E402*F402,2)</f>
        <v>0</v>
      </c>
      <c r="H402" s="226">
        <v>0</v>
      </c>
      <c r="I402" s="225">
        <f>ROUND(E402*H402,2)</f>
        <v>0</v>
      </c>
      <c r="J402" s="226">
        <v>185.6</v>
      </c>
      <c r="K402" s="225">
        <f>ROUND(E402*J402,2)</f>
        <v>1113.5999999999999</v>
      </c>
      <c r="L402" s="225">
        <v>15</v>
      </c>
      <c r="M402" s="225">
        <f>G402*(1+L402/100)</f>
        <v>0</v>
      </c>
      <c r="N402" s="225">
        <v>0</v>
      </c>
      <c r="O402" s="225">
        <f>ROUND(E402*N402,2)</f>
        <v>0</v>
      </c>
      <c r="P402" s="225">
        <v>0</v>
      </c>
      <c r="Q402" s="225">
        <f>ROUND(E402*P402,2)</f>
        <v>0</v>
      </c>
      <c r="R402" s="225"/>
      <c r="S402" s="225" t="s">
        <v>180</v>
      </c>
      <c r="T402" s="225" t="s">
        <v>156</v>
      </c>
      <c r="U402" s="225">
        <v>0.34</v>
      </c>
      <c r="V402" s="225">
        <f>ROUND(E402*U402,2)</f>
        <v>2.04</v>
      </c>
      <c r="W402" s="225"/>
      <c r="X402" s="225" t="s">
        <v>181</v>
      </c>
      <c r="Y402" s="206"/>
      <c r="Z402" s="206"/>
      <c r="AA402" s="206"/>
      <c r="AB402" s="206"/>
      <c r="AC402" s="206"/>
      <c r="AD402" s="206"/>
      <c r="AE402" s="206"/>
      <c r="AF402" s="206"/>
      <c r="AG402" s="206" t="s">
        <v>182</v>
      </c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40">
        <v>166</v>
      </c>
      <c r="B403" s="241" t="s">
        <v>626</v>
      </c>
      <c r="C403" s="248" t="s">
        <v>627</v>
      </c>
      <c r="D403" s="242" t="s">
        <v>187</v>
      </c>
      <c r="E403" s="243">
        <v>2</v>
      </c>
      <c r="F403" s="244"/>
      <c r="G403" s="245">
        <f>ROUND(E403*F403,2)</f>
        <v>0</v>
      </c>
      <c r="H403" s="226">
        <v>0</v>
      </c>
      <c r="I403" s="225">
        <f>ROUND(E403*H403,2)</f>
        <v>0</v>
      </c>
      <c r="J403" s="226">
        <v>247.7</v>
      </c>
      <c r="K403" s="225">
        <f>ROUND(E403*J403,2)</f>
        <v>495.4</v>
      </c>
      <c r="L403" s="225">
        <v>15</v>
      </c>
      <c r="M403" s="225">
        <f>G403*(1+L403/100)</f>
        <v>0</v>
      </c>
      <c r="N403" s="225">
        <v>0</v>
      </c>
      <c r="O403" s="225">
        <f>ROUND(E403*N403,2)</f>
        <v>0</v>
      </c>
      <c r="P403" s="225">
        <v>0</v>
      </c>
      <c r="Q403" s="225">
        <f>ROUND(E403*P403,2)</f>
        <v>0</v>
      </c>
      <c r="R403" s="225"/>
      <c r="S403" s="225" t="s">
        <v>180</v>
      </c>
      <c r="T403" s="225" t="s">
        <v>156</v>
      </c>
      <c r="U403" s="225">
        <v>0.45350000000000001</v>
      </c>
      <c r="V403" s="225">
        <f>ROUND(E403*U403,2)</f>
        <v>0.91</v>
      </c>
      <c r="W403" s="225"/>
      <c r="X403" s="225" t="s">
        <v>181</v>
      </c>
      <c r="Y403" s="206"/>
      <c r="Z403" s="206"/>
      <c r="AA403" s="206"/>
      <c r="AB403" s="206"/>
      <c r="AC403" s="206"/>
      <c r="AD403" s="206"/>
      <c r="AE403" s="206"/>
      <c r="AF403" s="206"/>
      <c r="AG403" s="206" t="s">
        <v>182</v>
      </c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40">
        <v>167</v>
      </c>
      <c r="B404" s="241" t="s">
        <v>628</v>
      </c>
      <c r="C404" s="248" t="s">
        <v>629</v>
      </c>
      <c r="D404" s="242" t="s">
        <v>187</v>
      </c>
      <c r="E404" s="243">
        <v>1</v>
      </c>
      <c r="F404" s="244"/>
      <c r="G404" s="245">
        <f>ROUND(E404*F404,2)</f>
        <v>0</v>
      </c>
      <c r="H404" s="226">
        <v>0</v>
      </c>
      <c r="I404" s="225">
        <f>ROUND(E404*H404,2)</f>
        <v>0</v>
      </c>
      <c r="J404" s="226">
        <v>197.8</v>
      </c>
      <c r="K404" s="225">
        <f>ROUND(E404*J404,2)</f>
        <v>197.8</v>
      </c>
      <c r="L404" s="225">
        <v>15</v>
      </c>
      <c r="M404" s="225">
        <f>G404*(1+L404/100)</f>
        <v>0</v>
      </c>
      <c r="N404" s="225">
        <v>0</v>
      </c>
      <c r="O404" s="225">
        <f>ROUND(E404*N404,2)</f>
        <v>0</v>
      </c>
      <c r="P404" s="225">
        <v>0</v>
      </c>
      <c r="Q404" s="225">
        <f>ROUND(E404*P404,2)</f>
        <v>0</v>
      </c>
      <c r="R404" s="225"/>
      <c r="S404" s="225" t="s">
        <v>180</v>
      </c>
      <c r="T404" s="225" t="s">
        <v>156</v>
      </c>
      <c r="U404" s="225">
        <v>0.36199999999999999</v>
      </c>
      <c r="V404" s="225">
        <f>ROUND(E404*U404,2)</f>
        <v>0.36</v>
      </c>
      <c r="W404" s="225"/>
      <c r="X404" s="225" t="s">
        <v>181</v>
      </c>
      <c r="Y404" s="206"/>
      <c r="Z404" s="206"/>
      <c r="AA404" s="206"/>
      <c r="AB404" s="206"/>
      <c r="AC404" s="206"/>
      <c r="AD404" s="206"/>
      <c r="AE404" s="206"/>
      <c r="AF404" s="206"/>
      <c r="AG404" s="206" t="s">
        <v>182</v>
      </c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40">
        <v>168</v>
      </c>
      <c r="B405" s="241" t="s">
        <v>630</v>
      </c>
      <c r="C405" s="248" t="s">
        <v>631</v>
      </c>
      <c r="D405" s="242" t="s">
        <v>187</v>
      </c>
      <c r="E405" s="243">
        <v>7</v>
      </c>
      <c r="F405" s="244"/>
      <c r="G405" s="245">
        <f>ROUND(E405*F405,2)</f>
        <v>0</v>
      </c>
      <c r="H405" s="226">
        <v>0</v>
      </c>
      <c r="I405" s="225">
        <f>ROUND(E405*H405,2)</f>
        <v>0</v>
      </c>
      <c r="J405" s="226">
        <v>235</v>
      </c>
      <c r="K405" s="225">
        <f>ROUND(E405*J405,2)</f>
        <v>1645</v>
      </c>
      <c r="L405" s="225">
        <v>15</v>
      </c>
      <c r="M405" s="225">
        <f>G405*(1+L405/100)</f>
        <v>0</v>
      </c>
      <c r="N405" s="225">
        <v>0</v>
      </c>
      <c r="O405" s="225">
        <f>ROUND(E405*N405,2)</f>
        <v>0</v>
      </c>
      <c r="P405" s="225">
        <v>0</v>
      </c>
      <c r="Q405" s="225">
        <f>ROUND(E405*P405,2)</f>
        <v>0</v>
      </c>
      <c r="R405" s="225"/>
      <c r="S405" s="225" t="s">
        <v>180</v>
      </c>
      <c r="T405" s="225" t="s">
        <v>156</v>
      </c>
      <c r="U405" s="225">
        <v>0.43</v>
      </c>
      <c r="V405" s="225">
        <f>ROUND(E405*U405,2)</f>
        <v>3.01</v>
      </c>
      <c r="W405" s="225"/>
      <c r="X405" s="225" t="s">
        <v>181</v>
      </c>
      <c r="Y405" s="206"/>
      <c r="Z405" s="206"/>
      <c r="AA405" s="206"/>
      <c r="AB405" s="206"/>
      <c r="AC405" s="206"/>
      <c r="AD405" s="206"/>
      <c r="AE405" s="206"/>
      <c r="AF405" s="206"/>
      <c r="AG405" s="206" t="s">
        <v>182</v>
      </c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40">
        <v>169</v>
      </c>
      <c r="B406" s="241" t="s">
        <v>632</v>
      </c>
      <c r="C406" s="248" t="s">
        <v>633</v>
      </c>
      <c r="D406" s="242" t="s">
        <v>197</v>
      </c>
      <c r="E406" s="243">
        <v>12</v>
      </c>
      <c r="F406" s="244"/>
      <c r="G406" s="245">
        <f>ROUND(E406*F406,2)</f>
        <v>0</v>
      </c>
      <c r="H406" s="226">
        <v>0</v>
      </c>
      <c r="I406" s="225">
        <f>ROUND(E406*H406,2)</f>
        <v>0</v>
      </c>
      <c r="J406" s="226">
        <v>35.1</v>
      </c>
      <c r="K406" s="225">
        <f>ROUND(E406*J406,2)</f>
        <v>421.2</v>
      </c>
      <c r="L406" s="225">
        <v>15</v>
      </c>
      <c r="M406" s="225">
        <f>G406*(1+L406/100)</f>
        <v>0</v>
      </c>
      <c r="N406" s="225">
        <v>0</v>
      </c>
      <c r="O406" s="225">
        <f>ROUND(E406*N406,2)</f>
        <v>0</v>
      </c>
      <c r="P406" s="225">
        <v>0</v>
      </c>
      <c r="Q406" s="225">
        <f>ROUND(E406*P406,2)</f>
        <v>0</v>
      </c>
      <c r="R406" s="225"/>
      <c r="S406" s="225" t="s">
        <v>180</v>
      </c>
      <c r="T406" s="225" t="s">
        <v>156</v>
      </c>
      <c r="U406" s="225">
        <v>6.4149999999999999E-2</v>
      </c>
      <c r="V406" s="225">
        <f>ROUND(E406*U406,2)</f>
        <v>0.77</v>
      </c>
      <c r="W406" s="225"/>
      <c r="X406" s="225" t="s">
        <v>181</v>
      </c>
      <c r="Y406" s="206"/>
      <c r="Z406" s="206"/>
      <c r="AA406" s="206"/>
      <c r="AB406" s="206"/>
      <c r="AC406" s="206"/>
      <c r="AD406" s="206"/>
      <c r="AE406" s="206"/>
      <c r="AF406" s="206"/>
      <c r="AG406" s="206" t="s">
        <v>182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40">
        <v>170</v>
      </c>
      <c r="B407" s="241" t="s">
        <v>634</v>
      </c>
      <c r="C407" s="248" t="s">
        <v>635</v>
      </c>
      <c r="D407" s="242" t="s">
        <v>197</v>
      </c>
      <c r="E407" s="243">
        <v>0.5</v>
      </c>
      <c r="F407" s="244"/>
      <c r="G407" s="245">
        <f>ROUND(E407*F407,2)</f>
        <v>0</v>
      </c>
      <c r="H407" s="226">
        <v>0</v>
      </c>
      <c r="I407" s="225">
        <f>ROUND(E407*H407,2)</f>
        <v>0</v>
      </c>
      <c r="J407" s="226">
        <v>81.400000000000006</v>
      </c>
      <c r="K407" s="225">
        <f>ROUND(E407*J407,2)</f>
        <v>40.700000000000003</v>
      </c>
      <c r="L407" s="225">
        <v>15</v>
      </c>
      <c r="M407" s="225">
        <f>G407*(1+L407/100)</f>
        <v>0</v>
      </c>
      <c r="N407" s="225">
        <v>0</v>
      </c>
      <c r="O407" s="225">
        <f>ROUND(E407*N407,2)</f>
        <v>0</v>
      </c>
      <c r="P407" s="225">
        <v>0</v>
      </c>
      <c r="Q407" s="225">
        <f>ROUND(E407*P407,2)</f>
        <v>0</v>
      </c>
      <c r="R407" s="225"/>
      <c r="S407" s="225" t="s">
        <v>180</v>
      </c>
      <c r="T407" s="225" t="s">
        <v>156</v>
      </c>
      <c r="U407" s="225">
        <v>0.14868000000000001</v>
      </c>
      <c r="V407" s="225">
        <f>ROUND(E407*U407,2)</f>
        <v>7.0000000000000007E-2</v>
      </c>
      <c r="W407" s="225"/>
      <c r="X407" s="225" t="s">
        <v>181</v>
      </c>
      <c r="Y407" s="206"/>
      <c r="Z407" s="206"/>
      <c r="AA407" s="206"/>
      <c r="AB407" s="206"/>
      <c r="AC407" s="206"/>
      <c r="AD407" s="206"/>
      <c r="AE407" s="206"/>
      <c r="AF407" s="206"/>
      <c r="AG407" s="206" t="s">
        <v>182</v>
      </c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ht="20.399999999999999" outlineLevel="1" x14ac:dyDescent="0.25">
      <c r="A408" s="240">
        <v>171</v>
      </c>
      <c r="B408" s="241" t="s">
        <v>636</v>
      </c>
      <c r="C408" s="248" t="s">
        <v>637</v>
      </c>
      <c r="D408" s="242" t="s">
        <v>197</v>
      </c>
      <c r="E408" s="243">
        <v>90</v>
      </c>
      <c r="F408" s="244"/>
      <c r="G408" s="245">
        <f>ROUND(E408*F408,2)</f>
        <v>0</v>
      </c>
      <c r="H408" s="226">
        <v>16.14</v>
      </c>
      <c r="I408" s="225">
        <f>ROUND(E408*H408,2)</f>
        <v>1452.6</v>
      </c>
      <c r="J408" s="226">
        <v>42.86</v>
      </c>
      <c r="K408" s="225">
        <f>ROUND(E408*J408,2)</f>
        <v>3857.4</v>
      </c>
      <c r="L408" s="225">
        <v>15</v>
      </c>
      <c r="M408" s="225">
        <f>G408*(1+L408/100)</f>
        <v>0</v>
      </c>
      <c r="N408" s="225">
        <v>1.6000000000000001E-4</v>
      </c>
      <c r="O408" s="225">
        <f>ROUND(E408*N408,2)</f>
        <v>0.01</v>
      </c>
      <c r="P408" s="225">
        <v>0</v>
      </c>
      <c r="Q408" s="225">
        <f>ROUND(E408*P408,2)</f>
        <v>0</v>
      </c>
      <c r="R408" s="225"/>
      <c r="S408" s="225" t="s">
        <v>180</v>
      </c>
      <c r="T408" s="225" t="s">
        <v>156</v>
      </c>
      <c r="U408" s="225">
        <v>7.0000000000000007E-2</v>
      </c>
      <c r="V408" s="225">
        <f>ROUND(E408*U408,2)</f>
        <v>6.3</v>
      </c>
      <c r="W408" s="225"/>
      <c r="X408" s="225" t="s">
        <v>181</v>
      </c>
      <c r="Y408" s="206"/>
      <c r="Z408" s="206"/>
      <c r="AA408" s="206"/>
      <c r="AB408" s="206"/>
      <c r="AC408" s="206"/>
      <c r="AD408" s="206"/>
      <c r="AE408" s="206"/>
      <c r="AF408" s="206"/>
      <c r="AG408" s="206" t="s">
        <v>182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ht="20.399999999999999" outlineLevel="1" x14ac:dyDescent="0.25">
      <c r="A409" s="240">
        <v>172</v>
      </c>
      <c r="B409" s="241" t="s">
        <v>638</v>
      </c>
      <c r="C409" s="248" t="s">
        <v>639</v>
      </c>
      <c r="D409" s="242" t="s">
        <v>197</v>
      </c>
      <c r="E409" s="243">
        <v>85</v>
      </c>
      <c r="F409" s="244"/>
      <c r="G409" s="245">
        <f>ROUND(E409*F409,2)</f>
        <v>0</v>
      </c>
      <c r="H409" s="226">
        <v>27.11</v>
      </c>
      <c r="I409" s="225">
        <f>ROUND(E409*H409,2)</f>
        <v>2304.35</v>
      </c>
      <c r="J409" s="226">
        <v>44.49</v>
      </c>
      <c r="K409" s="225">
        <f>ROUND(E409*J409,2)</f>
        <v>3781.65</v>
      </c>
      <c r="L409" s="225">
        <v>15</v>
      </c>
      <c r="M409" s="225">
        <f>G409*(1+L409/100)</f>
        <v>0</v>
      </c>
      <c r="N409" s="225">
        <v>2.1000000000000001E-4</v>
      </c>
      <c r="O409" s="225">
        <f>ROUND(E409*N409,2)</f>
        <v>0.02</v>
      </c>
      <c r="P409" s="225">
        <v>0</v>
      </c>
      <c r="Q409" s="225">
        <f>ROUND(E409*P409,2)</f>
        <v>0</v>
      </c>
      <c r="R409" s="225"/>
      <c r="S409" s="225" t="s">
        <v>180</v>
      </c>
      <c r="T409" s="225" t="s">
        <v>156</v>
      </c>
      <c r="U409" s="225">
        <v>7.0000000000000007E-2</v>
      </c>
      <c r="V409" s="225">
        <f>ROUND(E409*U409,2)</f>
        <v>5.95</v>
      </c>
      <c r="W409" s="225"/>
      <c r="X409" s="225" t="s">
        <v>181</v>
      </c>
      <c r="Y409" s="206"/>
      <c r="Z409" s="206"/>
      <c r="AA409" s="206"/>
      <c r="AB409" s="206"/>
      <c r="AC409" s="206"/>
      <c r="AD409" s="206"/>
      <c r="AE409" s="206"/>
      <c r="AF409" s="206"/>
      <c r="AG409" s="206" t="s">
        <v>182</v>
      </c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40">
        <v>173</v>
      </c>
      <c r="B410" s="241" t="s">
        <v>640</v>
      </c>
      <c r="C410" s="248" t="s">
        <v>641</v>
      </c>
      <c r="D410" s="242" t="s">
        <v>197</v>
      </c>
      <c r="E410" s="243">
        <v>10</v>
      </c>
      <c r="F410" s="244"/>
      <c r="G410" s="245">
        <f>ROUND(E410*F410,2)</f>
        <v>0</v>
      </c>
      <c r="H410" s="226">
        <v>0</v>
      </c>
      <c r="I410" s="225">
        <f>ROUND(E410*H410,2)</f>
        <v>0</v>
      </c>
      <c r="J410" s="226">
        <v>34.299999999999997</v>
      </c>
      <c r="K410" s="225">
        <f>ROUND(E410*J410,2)</f>
        <v>343</v>
      </c>
      <c r="L410" s="225">
        <v>15</v>
      </c>
      <c r="M410" s="225">
        <f>G410*(1+L410/100)</f>
        <v>0</v>
      </c>
      <c r="N410" s="225">
        <v>0</v>
      </c>
      <c r="O410" s="225">
        <f>ROUND(E410*N410,2)</f>
        <v>0</v>
      </c>
      <c r="P410" s="225">
        <v>0</v>
      </c>
      <c r="Q410" s="225">
        <f>ROUND(E410*P410,2)</f>
        <v>0</v>
      </c>
      <c r="R410" s="225"/>
      <c r="S410" s="225" t="s">
        <v>180</v>
      </c>
      <c r="T410" s="225" t="s">
        <v>156</v>
      </c>
      <c r="U410" s="225">
        <v>6.2700000000000006E-2</v>
      </c>
      <c r="V410" s="225">
        <f>ROUND(E410*U410,2)</f>
        <v>0.63</v>
      </c>
      <c r="W410" s="225"/>
      <c r="X410" s="225" t="s">
        <v>181</v>
      </c>
      <c r="Y410" s="206"/>
      <c r="Z410" s="206"/>
      <c r="AA410" s="206"/>
      <c r="AB410" s="206"/>
      <c r="AC410" s="206"/>
      <c r="AD410" s="206"/>
      <c r="AE410" s="206"/>
      <c r="AF410" s="206"/>
      <c r="AG410" s="206" t="s">
        <v>182</v>
      </c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40">
        <v>174</v>
      </c>
      <c r="B411" s="241" t="s">
        <v>642</v>
      </c>
      <c r="C411" s="248" t="s">
        <v>643</v>
      </c>
      <c r="D411" s="242" t="s">
        <v>187</v>
      </c>
      <c r="E411" s="243">
        <v>25</v>
      </c>
      <c r="F411" s="244"/>
      <c r="G411" s="245">
        <f>ROUND(E411*F411,2)</f>
        <v>0</v>
      </c>
      <c r="H411" s="226">
        <v>0</v>
      </c>
      <c r="I411" s="225">
        <f>ROUND(E411*H411,2)</f>
        <v>0</v>
      </c>
      <c r="J411" s="226">
        <v>180.7</v>
      </c>
      <c r="K411" s="225">
        <f>ROUND(E411*J411,2)</f>
        <v>4517.5</v>
      </c>
      <c r="L411" s="225">
        <v>15</v>
      </c>
      <c r="M411" s="225">
        <f>G411*(1+L411/100)</f>
        <v>0</v>
      </c>
      <c r="N411" s="225">
        <v>0</v>
      </c>
      <c r="O411" s="225">
        <f>ROUND(E411*N411,2)</f>
        <v>0</v>
      </c>
      <c r="P411" s="225">
        <v>0</v>
      </c>
      <c r="Q411" s="225">
        <f>ROUND(E411*P411,2)</f>
        <v>0</v>
      </c>
      <c r="R411" s="225"/>
      <c r="S411" s="225" t="s">
        <v>180</v>
      </c>
      <c r="T411" s="225" t="s">
        <v>156</v>
      </c>
      <c r="U411" s="225">
        <v>0.33050000000000002</v>
      </c>
      <c r="V411" s="225">
        <f>ROUND(E411*U411,2)</f>
        <v>8.26</v>
      </c>
      <c r="W411" s="225"/>
      <c r="X411" s="225" t="s">
        <v>181</v>
      </c>
      <c r="Y411" s="206"/>
      <c r="Z411" s="206"/>
      <c r="AA411" s="206"/>
      <c r="AB411" s="206"/>
      <c r="AC411" s="206"/>
      <c r="AD411" s="206"/>
      <c r="AE411" s="206"/>
      <c r="AF411" s="206"/>
      <c r="AG411" s="206" t="s">
        <v>182</v>
      </c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40">
        <v>175</v>
      </c>
      <c r="B412" s="241" t="s">
        <v>644</v>
      </c>
      <c r="C412" s="248" t="s">
        <v>645</v>
      </c>
      <c r="D412" s="242" t="s">
        <v>187</v>
      </c>
      <c r="E412" s="243">
        <v>1</v>
      </c>
      <c r="F412" s="244"/>
      <c r="G412" s="245">
        <f>ROUND(E412*F412,2)</f>
        <v>0</v>
      </c>
      <c r="H412" s="226">
        <v>0</v>
      </c>
      <c r="I412" s="225">
        <f>ROUND(E412*H412,2)</f>
        <v>0</v>
      </c>
      <c r="J412" s="226">
        <v>191.2</v>
      </c>
      <c r="K412" s="225">
        <f>ROUND(E412*J412,2)</f>
        <v>191.2</v>
      </c>
      <c r="L412" s="225">
        <v>15</v>
      </c>
      <c r="M412" s="225">
        <f>G412*(1+L412/100)</f>
        <v>0</v>
      </c>
      <c r="N412" s="225">
        <v>0</v>
      </c>
      <c r="O412" s="225">
        <f>ROUND(E412*N412,2)</f>
        <v>0</v>
      </c>
      <c r="P412" s="225">
        <v>0</v>
      </c>
      <c r="Q412" s="225">
        <f>ROUND(E412*P412,2)</f>
        <v>0</v>
      </c>
      <c r="R412" s="225"/>
      <c r="S412" s="225" t="s">
        <v>180</v>
      </c>
      <c r="T412" s="225" t="s">
        <v>156</v>
      </c>
      <c r="U412" s="225">
        <v>0.35</v>
      </c>
      <c r="V412" s="225">
        <f>ROUND(E412*U412,2)</f>
        <v>0.35</v>
      </c>
      <c r="W412" s="225"/>
      <c r="X412" s="225" t="s">
        <v>181</v>
      </c>
      <c r="Y412" s="206"/>
      <c r="Z412" s="206"/>
      <c r="AA412" s="206"/>
      <c r="AB412" s="206"/>
      <c r="AC412" s="206"/>
      <c r="AD412" s="206"/>
      <c r="AE412" s="206"/>
      <c r="AF412" s="206"/>
      <c r="AG412" s="206" t="s">
        <v>182</v>
      </c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5">
      <c r="A413" s="240">
        <v>176</v>
      </c>
      <c r="B413" s="241" t="s">
        <v>646</v>
      </c>
      <c r="C413" s="248" t="s">
        <v>647</v>
      </c>
      <c r="D413" s="242" t="s">
        <v>318</v>
      </c>
      <c r="E413" s="243">
        <v>1</v>
      </c>
      <c r="F413" s="244"/>
      <c r="G413" s="245">
        <f>ROUND(E413*F413,2)</f>
        <v>0</v>
      </c>
      <c r="H413" s="226">
        <v>0</v>
      </c>
      <c r="I413" s="225">
        <f>ROUND(E413*H413,2)</f>
        <v>0</v>
      </c>
      <c r="J413" s="226">
        <v>1662.3</v>
      </c>
      <c r="K413" s="225">
        <f>ROUND(E413*J413,2)</f>
        <v>1662.3</v>
      </c>
      <c r="L413" s="225">
        <v>15</v>
      </c>
      <c r="M413" s="225">
        <f>G413*(1+L413/100)</f>
        <v>0</v>
      </c>
      <c r="N413" s="225">
        <v>0</v>
      </c>
      <c r="O413" s="225">
        <f>ROUND(E413*N413,2)</f>
        <v>0</v>
      </c>
      <c r="P413" s="225">
        <v>0</v>
      </c>
      <c r="Q413" s="225">
        <f>ROUND(E413*P413,2)</f>
        <v>0</v>
      </c>
      <c r="R413" s="225"/>
      <c r="S413" s="225" t="s">
        <v>155</v>
      </c>
      <c r="T413" s="225" t="s">
        <v>156</v>
      </c>
      <c r="U413" s="225">
        <v>0</v>
      </c>
      <c r="V413" s="225">
        <f>ROUND(E413*U413,2)</f>
        <v>0</v>
      </c>
      <c r="W413" s="225"/>
      <c r="X413" s="225" t="s">
        <v>181</v>
      </c>
      <c r="Y413" s="206"/>
      <c r="Z413" s="206"/>
      <c r="AA413" s="206"/>
      <c r="AB413" s="206"/>
      <c r="AC413" s="206"/>
      <c r="AD413" s="206"/>
      <c r="AE413" s="206"/>
      <c r="AF413" s="206"/>
      <c r="AG413" s="206" t="s">
        <v>182</v>
      </c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40">
        <v>177</v>
      </c>
      <c r="B414" s="241" t="s">
        <v>648</v>
      </c>
      <c r="C414" s="248" t="s">
        <v>649</v>
      </c>
      <c r="D414" s="242" t="s">
        <v>331</v>
      </c>
      <c r="E414" s="243">
        <v>4</v>
      </c>
      <c r="F414" s="244"/>
      <c r="G414" s="245">
        <f>ROUND(E414*F414,2)</f>
        <v>0</v>
      </c>
      <c r="H414" s="226">
        <v>0</v>
      </c>
      <c r="I414" s="225">
        <f>ROUND(E414*H414,2)</f>
        <v>0</v>
      </c>
      <c r="J414" s="226">
        <v>574.1</v>
      </c>
      <c r="K414" s="225">
        <f>ROUND(E414*J414,2)</f>
        <v>2296.4</v>
      </c>
      <c r="L414" s="225">
        <v>15</v>
      </c>
      <c r="M414" s="225">
        <f>G414*(1+L414/100)</f>
        <v>0</v>
      </c>
      <c r="N414" s="225">
        <v>0</v>
      </c>
      <c r="O414" s="225">
        <f>ROUND(E414*N414,2)</f>
        <v>0</v>
      </c>
      <c r="P414" s="225">
        <v>0</v>
      </c>
      <c r="Q414" s="225">
        <f>ROUND(E414*P414,2)</f>
        <v>0</v>
      </c>
      <c r="R414" s="225"/>
      <c r="S414" s="225" t="s">
        <v>155</v>
      </c>
      <c r="T414" s="225" t="s">
        <v>156</v>
      </c>
      <c r="U414" s="225">
        <v>0</v>
      </c>
      <c r="V414" s="225">
        <f>ROUND(E414*U414,2)</f>
        <v>0</v>
      </c>
      <c r="W414" s="225"/>
      <c r="X414" s="225" t="s">
        <v>181</v>
      </c>
      <c r="Y414" s="206"/>
      <c r="Z414" s="206"/>
      <c r="AA414" s="206"/>
      <c r="AB414" s="206"/>
      <c r="AC414" s="206"/>
      <c r="AD414" s="206"/>
      <c r="AE414" s="206"/>
      <c r="AF414" s="206"/>
      <c r="AG414" s="206" t="s">
        <v>182</v>
      </c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5">
      <c r="A415" s="240">
        <v>178</v>
      </c>
      <c r="B415" s="241" t="s">
        <v>650</v>
      </c>
      <c r="C415" s="248" t="s">
        <v>651</v>
      </c>
      <c r="D415" s="242" t="s">
        <v>331</v>
      </c>
      <c r="E415" s="243">
        <v>4</v>
      </c>
      <c r="F415" s="244"/>
      <c r="G415" s="245">
        <f>ROUND(E415*F415,2)</f>
        <v>0</v>
      </c>
      <c r="H415" s="226">
        <v>0</v>
      </c>
      <c r="I415" s="225">
        <f>ROUND(E415*H415,2)</f>
        <v>0</v>
      </c>
      <c r="J415" s="226">
        <v>387.9</v>
      </c>
      <c r="K415" s="225">
        <f>ROUND(E415*J415,2)</f>
        <v>1551.6</v>
      </c>
      <c r="L415" s="225">
        <v>15</v>
      </c>
      <c r="M415" s="225">
        <f>G415*(1+L415/100)</f>
        <v>0</v>
      </c>
      <c r="N415" s="225">
        <v>0</v>
      </c>
      <c r="O415" s="225">
        <f>ROUND(E415*N415,2)</f>
        <v>0</v>
      </c>
      <c r="P415" s="225">
        <v>0</v>
      </c>
      <c r="Q415" s="225">
        <f>ROUND(E415*P415,2)</f>
        <v>0</v>
      </c>
      <c r="R415" s="225"/>
      <c r="S415" s="225" t="s">
        <v>155</v>
      </c>
      <c r="T415" s="225" t="s">
        <v>156</v>
      </c>
      <c r="U415" s="225">
        <v>0</v>
      </c>
      <c r="V415" s="225">
        <f>ROUND(E415*U415,2)</f>
        <v>0</v>
      </c>
      <c r="W415" s="225"/>
      <c r="X415" s="225" t="s">
        <v>181</v>
      </c>
      <c r="Y415" s="206"/>
      <c r="Z415" s="206"/>
      <c r="AA415" s="206"/>
      <c r="AB415" s="206"/>
      <c r="AC415" s="206"/>
      <c r="AD415" s="206"/>
      <c r="AE415" s="206"/>
      <c r="AF415" s="206"/>
      <c r="AG415" s="206" t="s">
        <v>182</v>
      </c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5">
      <c r="A416" s="240">
        <v>179</v>
      </c>
      <c r="B416" s="241" t="s">
        <v>652</v>
      </c>
      <c r="C416" s="248" t="s">
        <v>653</v>
      </c>
      <c r="D416" s="242" t="s">
        <v>197</v>
      </c>
      <c r="E416" s="243">
        <v>5</v>
      </c>
      <c r="F416" s="244"/>
      <c r="G416" s="245">
        <f>ROUND(E416*F416,2)</f>
        <v>0</v>
      </c>
      <c r="H416" s="226">
        <v>114.7</v>
      </c>
      <c r="I416" s="225">
        <f>ROUND(E416*H416,2)</f>
        <v>573.5</v>
      </c>
      <c r="J416" s="226">
        <v>0</v>
      </c>
      <c r="K416" s="225">
        <f>ROUND(E416*J416,2)</f>
        <v>0</v>
      </c>
      <c r="L416" s="225">
        <v>15</v>
      </c>
      <c r="M416" s="225">
        <f>G416*(1+L416/100)</f>
        <v>0</v>
      </c>
      <c r="N416" s="225">
        <v>5.2999999999999998E-4</v>
      </c>
      <c r="O416" s="225">
        <f>ROUND(E416*N416,2)</f>
        <v>0</v>
      </c>
      <c r="P416" s="225">
        <v>0</v>
      </c>
      <c r="Q416" s="225">
        <f>ROUND(E416*P416,2)</f>
        <v>0</v>
      </c>
      <c r="R416" s="225" t="s">
        <v>213</v>
      </c>
      <c r="S416" s="225" t="s">
        <v>180</v>
      </c>
      <c r="T416" s="225" t="s">
        <v>156</v>
      </c>
      <c r="U416" s="225">
        <v>0</v>
      </c>
      <c r="V416" s="225">
        <f>ROUND(E416*U416,2)</f>
        <v>0</v>
      </c>
      <c r="W416" s="225"/>
      <c r="X416" s="225" t="s">
        <v>209</v>
      </c>
      <c r="Y416" s="206"/>
      <c r="Z416" s="206"/>
      <c r="AA416" s="206"/>
      <c r="AB416" s="206"/>
      <c r="AC416" s="206"/>
      <c r="AD416" s="206"/>
      <c r="AE416" s="206"/>
      <c r="AF416" s="206"/>
      <c r="AG416" s="206" t="s">
        <v>210</v>
      </c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5">
      <c r="A417" s="240">
        <v>180</v>
      </c>
      <c r="B417" s="241" t="s">
        <v>654</v>
      </c>
      <c r="C417" s="248" t="s">
        <v>655</v>
      </c>
      <c r="D417" s="242" t="s">
        <v>197</v>
      </c>
      <c r="E417" s="243">
        <v>12</v>
      </c>
      <c r="F417" s="244"/>
      <c r="G417" s="245">
        <f>ROUND(E417*F417,2)</f>
        <v>0</v>
      </c>
      <c r="H417" s="226">
        <v>19.100000000000001</v>
      </c>
      <c r="I417" s="225">
        <f>ROUND(E417*H417,2)</f>
        <v>229.2</v>
      </c>
      <c r="J417" s="226">
        <v>0</v>
      </c>
      <c r="K417" s="225">
        <f>ROUND(E417*J417,2)</f>
        <v>0</v>
      </c>
      <c r="L417" s="225">
        <v>15</v>
      </c>
      <c r="M417" s="225">
        <f>G417*(1+L417/100)</f>
        <v>0</v>
      </c>
      <c r="N417" s="225">
        <v>8.0000000000000007E-5</v>
      </c>
      <c r="O417" s="225">
        <f>ROUND(E417*N417,2)</f>
        <v>0</v>
      </c>
      <c r="P417" s="225">
        <v>0</v>
      </c>
      <c r="Q417" s="225">
        <f>ROUND(E417*P417,2)</f>
        <v>0</v>
      </c>
      <c r="R417" s="225" t="s">
        <v>213</v>
      </c>
      <c r="S417" s="225" t="s">
        <v>180</v>
      </c>
      <c r="T417" s="225" t="s">
        <v>156</v>
      </c>
      <c r="U417" s="225">
        <v>0</v>
      </c>
      <c r="V417" s="225">
        <f>ROUND(E417*U417,2)</f>
        <v>0</v>
      </c>
      <c r="W417" s="225"/>
      <c r="X417" s="225" t="s">
        <v>209</v>
      </c>
      <c r="Y417" s="206"/>
      <c r="Z417" s="206"/>
      <c r="AA417" s="206"/>
      <c r="AB417" s="206"/>
      <c r="AC417" s="206"/>
      <c r="AD417" s="206"/>
      <c r="AE417" s="206"/>
      <c r="AF417" s="206"/>
      <c r="AG417" s="206" t="s">
        <v>210</v>
      </c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5">
      <c r="A418" s="240">
        <v>181</v>
      </c>
      <c r="B418" s="241" t="s">
        <v>656</v>
      </c>
      <c r="C418" s="248" t="s">
        <v>657</v>
      </c>
      <c r="D418" s="242" t="s">
        <v>197</v>
      </c>
      <c r="E418" s="243">
        <v>0.5</v>
      </c>
      <c r="F418" s="244"/>
      <c r="G418" s="245">
        <f>ROUND(E418*F418,2)</f>
        <v>0</v>
      </c>
      <c r="H418" s="226">
        <v>23.5</v>
      </c>
      <c r="I418" s="225">
        <f>ROUND(E418*H418,2)</f>
        <v>11.75</v>
      </c>
      <c r="J418" s="226">
        <v>0</v>
      </c>
      <c r="K418" s="225">
        <f>ROUND(E418*J418,2)</f>
        <v>0</v>
      </c>
      <c r="L418" s="225">
        <v>15</v>
      </c>
      <c r="M418" s="225">
        <f>G418*(1+L418/100)</f>
        <v>0</v>
      </c>
      <c r="N418" s="225">
        <v>6.0000000000000002E-5</v>
      </c>
      <c r="O418" s="225">
        <f>ROUND(E418*N418,2)</f>
        <v>0</v>
      </c>
      <c r="P418" s="225">
        <v>0</v>
      </c>
      <c r="Q418" s="225">
        <f>ROUND(E418*P418,2)</f>
        <v>0</v>
      </c>
      <c r="R418" s="225" t="s">
        <v>213</v>
      </c>
      <c r="S418" s="225" t="s">
        <v>180</v>
      </c>
      <c r="T418" s="225" t="s">
        <v>156</v>
      </c>
      <c r="U418" s="225">
        <v>0</v>
      </c>
      <c r="V418" s="225">
        <f>ROUND(E418*U418,2)</f>
        <v>0</v>
      </c>
      <c r="W418" s="225"/>
      <c r="X418" s="225" t="s">
        <v>209</v>
      </c>
      <c r="Y418" s="206"/>
      <c r="Z418" s="206"/>
      <c r="AA418" s="206"/>
      <c r="AB418" s="206"/>
      <c r="AC418" s="206"/>
      <c r="AD418" s="206"/>
      <c r="AE418" s="206"/>
      <c r="AF418" s="206"/>
      <c r="AG418" s="206" t="s">
        <v>210</v>
      </c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 x14ac:dyDescent="0.25">
      <c r="A419" s="240">
        <v>182</v>
      </c>
      <c r="B419" s="241" t="s">
        <v>658</v>
      </c>
      <c r="C419" s="248" t="s">
        <v>659</v>
      </c>
      <c r="D419" s="242" t="s">
        <v>187</v>
      </c>
      <c r="E419" s="243">
        <v>9</v>
      </c>
      <c r="F419" s="244"/>
      <c r="G419" s="245">
        <f>ROUND(E419*F419,2)</f>
        <v>0</v>
      </c>
      <c r="H419" s="226">
        <v>159</v>
      </c>
      <c r="I419" s="225">
        <f>ROUND(E419*H419,2)</f>
        <v>1431</v>
      </c>
      <c r="J419" s="226">
        <v>0</v>
      </c>
      <c r="K419" s="225">
        <f>ROUND(E419*J419,2)</f>
        <v>0</v>
      </c>
      <c r="L419" s="225">
        <v>15</v>
      </c>
      <c r="M419" s="225">
        <f>G419*(1+L419/100)</f>
        <v>0</v>
      </c>
      <c r="N419" s="225">
        <v>1.0000000000000001E-5</v>
      </c>
      <c r="O419" s="225">
        <f>ROUND(E419*N419,2)</f>
        <v>0</v>
      </c>
      <c r="P419" s="225">
        <v>0</v>
      </c>
      <c r="Q419" s="225">
        <f>ROUND(E419*P419,2)</f>
        <v>0</v>
      </c>
      <c r="R419" s="225" t="s">
        <v>213</v>
      </c>
      <c r="S419" s="225" t="s">
        <v>180</v>
      </c>
      <c r="T419" s="225" t="s">
        <v>156</v>
      </c>
      <c r="U419" s="225">
        <v>0</v>
      </c>
      <c r="V419" s="225">
        <f>ROUND(E419*U419,2)</f>
        <v>0</v>
      </c>
      <c r="W419" s="225"/>
      <c r="X419" s="225" t="s">
        <v>209</v>
      </c>
      <c r="Y419" s="206"/>
      <c r="Z419" s="206"/>
      <c r="AA419" s="206"/>
      <c r="AB419" s="206"/>
      <c r="AC419" s="206"/>
      <c r="AD419" s="206"/>
      <c r="AE419" s="206"/>
      <c r="AF419" s="206"/>
      <c r="AG419" s="206" t="s">
        <v>210</v>
      </c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5">
      <c r="A420" s="240">
        <v>183</v>
      </c>
      <c r="B420" s="241" t="s">
        <v>660</v>
      </c>
      <c r="C420" s="248" t="s">
        <v>661</v>
      </c>
      <c r="D420" s="242" t="s">
        <v>187</v>
      </c>
      <c r="E420" s="243">
        <v>2</v>
      </c>
      <c r="F420" s="244"/>
      <c r="G420" s="245">
        <f>ROUND(E420*F420,2)</f>
        <v>0</v>
      </c>
      <c r="H420" s="226">
        <v>617.29999999999995</v>
      </c>
      <c r="I420" s="225">
        <f>ROUND(E420*H420,2)</f>
        <v>1234.5999999999999</v>
      </c>
      <c r="J420" s="226">
        <v>0</v>
      </c>
      <c r="K420" s="225">
        <f>ROUND(E420*J420,2)</f>
        <v>0</v>
      </c>
      <c r="L420" s="225">
        <v>15</v>
      </c>
      <c r="M420" s="225">
        <f>G420*(1+L420/100)</f>
        <v>0</v>
      </c>
      <c r="N420" s="225">
        <v>2.4000000000000001E-4</v>
      </c>
      <c r="O420" s="225">
        <f>ROUND(E420*N420,2)</f>
        <v>0</v>
      </c>
      <c r="P420" s="225">
        <v>0</v>
      </c>
      <c r="Q420" s="225">
        <f>ROUND(E420*P420,2)</f>
        <v>0</v>
      </c>
      <c r="R420" s="225" t="s">
        <v>213</v>
      </c>
      <c r="S420" s="225" t="s">
        <v>180</v>
      </c>
      <c r="T420" s="225" t="s">
        <v>156</v>
      </c>
      <c r="U420" s="225">
        <v>0</v>
      </c>
      <c r="V420" s="225">
        <f>ROUND(E420*U420,2)</f>
        <v>0</v>
      </c>
      <c r="W420" s="225"/>
      <c r="X420" s="225" t="s">
        <v>209</v>
      </c>
      <c r="Y420" s="206"/>
      <c r="Z420" s="206"/>
      <c r="AA420" s="206"/>
      <c r="AB420" s="206"/>
      <c r="AC420" s="206"/>
      <c r="AD420" s="206"/>
      <c r="AE420" s="206"/>
      <c r="AF420" s="206"/>
      <c r="AG420" s="206" t="s">
        <v>210</v>
      </c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5">
      <c r="A421" s="240">
        <v>184</v>
      </c>
      <c r="B421" s="241" t="s">
        <v>662</v>
      </c>
      <c r="C421" s="248" t="s">
        <v>663</v>
      </c>
      <c r="D421" s="242" t="s">
        <v>187</v>
      </c>
      <c r="E421" s="243">
        <v>9</v>
      </c>
      <c r="F421" s="244"/>
      <c r="G421" s="245">
        <f>ROUND(E421*F421,2)</f>
        <v>0</v>
      </c>
      <c r="H421" s="226">
        <v>53.9</v>
      </c>
      <c r="I421" s="225">
        <f>ROUND(E421*H421,2)</f>
        <v>485.1</v>
      </c>
      <c r="J421" s="226">
        <v>0</v>
      </c>
      <c r="K421" s="225">
        <f>ROUND(E421*J421,2)</f>
        <v>0</v>
      </c>
      <c r="L421" s="225">
        <v>15</v>
      </c>
      <c r="M421" s="225">
        <f>G421*(1+L421/100)</f>
        <v>0</v>
      </c>
      <c r="N421" s="225">
        <v>1.0000000000000001E-5</v>
      </c>
      <c r="O421" s="225">
        <f>ROUND(E421*N421,2)</f>
        <v>0</v>
      </c>
      <c r="P421" s="225">
        <v>0</v>
      </c>
      <c r="Q421" s="225">
        <f>ROUND(E421*P421,2)</f>
        <v>0</v>
      </c>
      <c r="R421" s="225" t="s">
        <v>213</v>
      </c>
      <c r="S421" s="225" t="s">
        <v>180</v>
      </c>
      <c r="T421" s="225" t="s">
        <v>156</v>
      </c>
      <c r="U421" s="225">
        <v>0</v>
      </c>
      <c r="V421" s="225">
        <f>ROUND(E421*U421,2)</f>
        <v>0</v>
      </c>
      <c r="W421" s="225"/>
      <c r="X421" s="225" t="s">
        <v>209</v>
      </c>
      <c r="Y421" s="206"/>
      <c r="Z421" s="206"/>
      <c r="AA421" s="206"/>
      <c r="AB421" s="206"/>
      <c r="AC421" s="206"/>
      <c r="AD421" s="206"/>
      <c r="AE421" s="206"/>
      <c r="AF421" s="206"/>
      <c r="AG421" s="206" t="s">
        <v>210</v>
      </c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40">
        <v>185</v>
      </c>
      <c r="B422" s="241" t="s">
        <v>664</v>
      </c>
      <c r="C422" s="248" t="s">
        <v>665</v>
      </c>
      <c r="D422" s="242" t="s">
        <v>187</v>
      </c>
      <c r="E422" s="243">
        <v>9</v>
      </c>
      <c r="F422" s="244"/>
      <c r="G422" s="245">
        <f>ROUND(E422*F422,2)</f>
        <v>0</v>
      </c>
      <c r="H422" s="226">
        <v>34.1</v>
      </c>
      <c r="I422" s="225">
        <f>ROUND(E422*H422,2)</f>
        <v>306.89999999999998</v>
      </c>
      <c r="J422" s="226">
        <v>0</v>
      </c>
      <c r="K422" s="225">
        <f>ROUND(E422*J422,2)</f>
        <v>0</v>
      </c>
      <c r="L422" s="225">
        <v>15</v>
      </c>
      <c r="M422" s="225">
        <f>G422*(1+L422/100)</f>
        <v>0</v>
      </c>
      <c r="N422" s="225">
        <v>5.0000000000000002E-5</v>
      </c>
      <c r="O422" s="225">
        <f>ROUND(E422*N422,2)</f>
        <v>0</v>
      </c>
      <c r="P422" s="225">
        <v>0</v>
      </c>
      <c r="Q422" s="225">
        <f>ROUND(E422*P422,2)</f>
        <v>0</v>
      </c>
      <c r="R422" s="225" t="s">
        <v>213</v>
      </c>
      <c r="S422" s="225" t="s">
        <v>180</v>
      </c>
      <c r="T422" s="225" t="s">
        <v>156</v>
      </c>
      <c r="U422" s="225">
        <v>0</v>
      </c>
      <c r="V422" s="225">
        <f>ROUND(E422*U422,2)</f>
        <v>0</v>
      </c>
      <c r="W422" s="225"/>
      <c r="X422" s="225" t="s">
        <v>209</v>
      </c>
      <c r="Y422" s="206"/>
      <c r="Z422" s="206"/>
      <c r="AA422" s="206"/>
      <c r="AB422" s="206"/>
      <c r="AC422" s="206"/>
      <c r="AD422" s="206"/>
      <c r="AE422" s="206"/>
      <c r="AF422" s="206"/>
      <c r="AG422" s="206" t="s">
        <v>210</v>
      </c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40">
        <v>186</v>
      </c>
      <c r="B423" s="241" t="s">
        <v>666</v>
      </c>
      <c r="C423" s="248" t="s">
        <v>667</v>
      </c>
      <c r="D423" s="242" t="s">
        <v>187</v>
      </c>
      <c r="E423" s="243">
        <v>1</v>
      </c>
      <c r="F423" s="244"/>
      <c r="G423" s="245">
        <f>ROUND(E423*F423,2)</f>
        <v>0</v>
      </c>
      <c r="H423" s="226">
        <v>46.9</v>
      </c>
      <c r="I423" s="225">
        <f>ROUND(E423*H423,2)</f>
        <v>46.9</v>
      </c>
      <c r="J423" s="226">
        <v>0</v>
      </c>
      <c r="K423" s="225">
        <f>ROUND(E423*J423,2)</f>
        <v>0</v>
      </c>
      <c r="L423" s="225">
        <v>15</v>
      </c>
      <c r="M423" s="225">
        <f>G423*(1+L423/100)</f>
        <v>0</v>
      </c>
      <c r="N423" s="225">
        <v>0</v>
      </c>
      <c r="O423" s="225">
        <f>ROUND(E423*N423,2)</f>
        <v>0</v>
      </c>
      <c r="P423" s="225">
        <v>0</v>
      </c>
      <c r="Q423" s="225">
        <f>ROUND(E423*P423,2)</f>
        <v>0</v>
      </c>
      <c r="R423" s="225" t="s">
        <v>213</v>
      </c>
      <c r="S423" s="225" t="s">
        <v>180</v>
      </c>
      <c r="T423" s="225" t="s">
        <v>156</v>
      </c>
      <c r="U423" s="225">
        <v>0</v>
      </c>
      <c r="V423" s="225">
        <f>ROUND(E423*U423,2)</f>
        <v>0</v>
      </c>
      <c r="W423" s="225"/>
      <c r="X423" s="225" t="s">
        <v>209</v>
      </c>
      <c r="Y423" s="206"/>
      <c r="Z423" s="206"/>
      <c r="AA423" s="206"/>
      <c r="AB423" s="206"/>
      <c r="AC423" s="206"/>
      <c r="AD423" s="206"/>
      <c r="AE423" s="206"/>
      <c r="AF423" s="206"/>
      <c r="AG423" s="206" t="s">
        <v>210</v>
      </c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 x14ac:dyDescent="0.25">
      <c r="A424" s="240">
        <v>187</v>
      </c>
      <c r="B424" s="241" t="s">
        <v>668</v>
      </c>
      <c r="C424" s="248" t="s">
        <v>669</v>
      </c>
      <c r="D424" s="242" t="s">
        <v>187</v>
      </c>
      <c r="E424" s="243">
        <v>25</v>
      </c>
      <c r="F424" s="244"/>
      <c r="G424" s="245">
        <f>ROUND(E424*F424,2)</f>
        <v>0</v>
      </c>
      <c r="H424" s="226">
        <v>14.4</v>
      </c>
      <c r="I424" s="225">
        <f>ROUND(E424*H424,2)</f>
        <v>360</v>
      </c>
      <c r="J424" s="226">
        <v>0</v>
      </c>
      <c r="K424" s="225">
        <f>ROUND(E424*J424,2)</f>
        <v>0</v>
      </c>
      <c r="L424" s="225">
        <v>15</v>
      </c>
      <c r="M424" s="225">
        <f>G424*(1+L424/100)</f>
        <v>0</v>
      </c>
      <c r="N424" s="225">
        <v>4.0000000000000003E-5</v>
      </c>
      <c r="O424" s="225">
        <f>ROUND(E424*N424,2)</f>
        <v>0</v>
      </c>
      <c r="P424" s="225">
        <v>0</v>
      </c>
      <c r="Q424" s="225">
        <f>ROUND(E424*P424,2)</f>
        <v>0</v>
      </c>
      <c r="R424" s="225" t="s">
        <v>213</v>
      </c>
      <c r="S424" s="225" t="s">
        <v>180</v>
      </c>
      <c r="T424" s="225" t="s">
        <v>156</v>
      </c>
      <c r="U424" s="225">
        <v>0</v>
      </c>
      <c r="V424" s="225">
        <f>ROUND(E424*U424,2)</f>
        <v>0</v>
      </c>
      <c r="W424" s="225"/>
      <c r="X424" s="225" t="s">
        <v>209</v>
      </c>
      <c r="Y424" s="206"/>
      <c r="Z424" s="206"/>
      <c r="AA424" s="206"/>
      <c r="AB424" s="206"/>
      <c r="AC424" s="206"/>
      <c r="AD424" s="206"/>
      <c r="AE424" s="206"/>
      <c r="AF424" s="206"/>
      <c r="AG424" s="206" t="s">
        <v>210</v>
      </c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5">
      <c r="A425" s="240">
        <v>188</v>
      </c>
      <c r="B425" s="241" t="s">
        <v>670</v>
      </c>
      <c r="C425" s="248" t="s">
        <v>671</v>
      </c>
      <c r="D425" s="242" t="s">
        <v>187</v>
      </c>
      <c r="E425" s="243">
        <v>5</v>
      </c>
      <c r="F425" s="244"/>
      <c r="G425" s="245">
        <f>ROUND(E425*F425,2)</f>
        <v>0</v>
      </c>
      <c r="H425" s="226">
        <v>609.5</v>
      </c>
      <c r="I425" s="225">
        <f>ROUND(E425*H425,2)</f>
        <v>3047.5</v>
      </c>
      <c r="J425" s="226">
        <v>0</v>
      </c>
      <c r="K425" s="225">
        <f>ROUND(E425*J425,2)</f>
        <v>0</v>
      </c>
      <c r="L425" s="225">
        <v>15</v>
      </c>
      <c r="M425" s="225">
        <f>G425*(1+L425/100)</f>
        <v>0</v>
      </c>
      <c r="N425" s="225">
        <v>4.0000000000000001E-3</v>
      </c>
      <c r="O425" s="225">
        <f>ROUND(E425*N425,2)</f>
        <v>0.02</v>
      </c>
      <c r="P425" s="225">
        <v>0</v>
      </c>
      <c r="Q425" s="225">
        <f>ROUND(E425*P425,2)</f>
        <v>0</v>
      </c>
      <c r="R425" s="225" t="s">
        <v>213</v>
      </c>
      <c r="S425" s="225" t="s">
        <v>180</v>
      </c>
      <c r="T425" s="225" t="s">
        <v>156</v>
      </c>
      <c r="U425" s="225">
        <v>0</v>
      </c>
      <c r="V425" s="225">
        <f>ROUND(E425*U425,2)</f>
        <v>0</v>
      </c>
      <c r="W425" s="225"/>
      <c r="X425" s="225" t="s">
        <v>209</v>
      </c>
      <c r="Y425" s="206"/>
      <c r="Z425" s="206"/>
      <c r="AA425" s="206"/>
      <c r="AB425" s="206"/>
      <c r="AC425" s="206"/>
      <c r="AD425" s="206"/>
      <c r="AE425" s="206"/>
      <c r="AF425" s="206"/>
      <c r="AG425" s="206" t="s">
        <v>210</v>
      </c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 x14ac:dyDescent="0.25">
      <c r="A426" s="240">
        <v>189</v>
      </c>
      <c r="B426" s="241" t="s">
        <v>672</v>
      </c>
      <c r="C426" s="248" t="s">
        <v>673</v>
      </c>
      <c r="D426" s="242" t="s">
        <v>187</v>
      </c>
      <c r="E426" s="243">
        <v>2</v>
      </c>
      <c r="F426" s="244"/>
      <c r="G426" s="245">
        <f>ROUND(E426*F426,2)</f>
        <v>0</v>
      </c>
      <c r="H426" s="226">
        <v>1341</v>
      </c>
      <c r="I426" s="225">
        <f>ROUND(E426*H426,2)</f>
        <v>2682</v>
      </c>
      <c r="J426" s="226">
        <v>0</v>
      </c>
      <c r="K426" s="225">
        <f>ROUND(E426*J426,2)</f>
        <v>0</v>
      </c>
      <c r="L426" s="225">
        <v>15</v>
      </c>
      <c r="M426" s="225">
        <f>G426*(1+L426/100)</f>
        <v>0</v>
      </c>
      <c r="N426" s="225">
        <v>4.0000000000000001E-3</v>
      </c>
      <c r="O426" s="225">
        <f>ROUND(E426*N426,2)</f>
        <v>0.01</v>
      </c>
      <c r="P426" s="225">
        <v>0</v>
      </c>
      <c r="Q426" s="225">
        <f>ROUND(E426*P426,2)</f>
        <v>0</v>
      </c>
      <c r="R426" s="225"/>
      <c r="S426" s="225" t="s">
        <v>155</v>
      </c>
      <c r="T426" s="225" t="s">
        <v>156</v>
      </c>
      <c r="U426" s="225">
        <v>0</v>
      </c>
      <c r="V426" s="225">
        <f>ROUND(E426*U426,2)</f>
        <v>0</v>
      </c>
      <c r="W426" s="225"/>
      <c r="X426" s="225" t="s">
        <v>209</v>
      </c>
      <c r="Y426" s="206"/>
      <c r="Z426" s="206"/>
      <c r="AA426" s="206"/>
      <c r="AB426" s="206"/>
      <c r="AC426" s="206"/>
      <c r="AD426" s="206"/>
      <c r="AE426" s="206"/>
      <c r="AF426" s="206"/>
      <c r="AG426" s="206" t="s">
        <v>210</v>
      </c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outlineLevel="1" x14ac:dyDescent="0.25">
      <c r="A427" s="240">
        <v>190</v>
      </c>
      <c r="B427" s="241" t="s">
        <v>674</v>
      </c>
      <c r="C427" s="248" t="s">
        <v>675</v>
      </c>
      <c r="D427" s="242" t="s">
        <v>187</v>
      </c>
      <c r="E427" s="243">
        <v>1</v>
      </c>
      <c r="F427" s="244"/>
      <c r="G427" s="245">
        <f>ROUND(E427*F427,2)</f>
        <v>0</v>
      </c>
      <c r="H427" s="226">
        <v>1083.8</v>
      </c>
      <c r="I427" s="225">
        <f>ROUND(E427*H427,2)</f>
        <v>1083.8</v>
      </c>
      <c r="J427" s="226">
        <v>0</v>
      </c>
      <c r="K427" s="225">
        <f>ROUND(E427*J427,2)</f>
        <v>0</v>
      </c>
      <c r="L427" s="225">
        <v>15</v>
      </c>
      <c r="M427" s="225">
        <f>G427*(1+L427/100)</f>
        <v>0</v>
      </c>
      <c r="N427" s="225">
        <v>2.63E-2</v>
      </c>
      <c r="O427" s="225">
        <f>ROUND(E427*N427,2)</f>
        <v>0.03</v>
      </c>
      <c r="P427" s="225">
        <v>0</v>
      </c>
      <c r="Q427" s="225">
        <f>ROUND(E427*P427,2)</f>
        <v>0</v>
      </c>
      <c r="R427" s="225"/>
      <c r="S427" s="225" t="s">
        <v>155</v>
      </c>
      <c r="T427" s="225" t="s">
        <v>156</v>
      </c>
      <c r="U427" s="225">
        <v>0</v>
      </c>
      <c r="V427" s="225">
        <f>ROUND(E427*U427,2)</f>
        <v>0</v>
      </c>
      <c r="W427" s="225"/>
      <c r="X427" s="225" t="s">
        <v>209</v>
      </c>
      <c r="Y427" s="206"/>
      <c r="Z427" s="206"/>
      <c r="AA427" s="206"/>
      <c r="AB427" s="206"/>
      <c r="AC427" s="206"/>
      <c r="AD427" s="206"/>
      <c r="AE427" s="206"/>
      <c r="AF427" s="206"/>
      <c r="AG427" s="206" t="s">
        <v>210</v>
      </c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5">
      <c r="A428" s="240">
        <v>191</v>
      </c>
      <c r="B428" s="241" t="s">
        <v>676</v>
      </c>
      <c r="C428" s="248" t="s">
        <v>677</v>
      </c>
      <c r="D428" s="242" t="s">
        <v>187</v>
      </c>
      <c r="E428" s="243">
        <v>2</v>
      </c>
      <c r="F428" s="244"/>
      <c r="G428" s="245">
        <f>ROUND(E428*F428,2)</f>
        <v>0</v>
      </c>
      <c r="H428" s="226">
        <v>187</v>
      </c>
      <c r="I428" s="225">
        <f>ROUND(E428*H428,2)</f>
        <v>374</v>
      </c>
      <c r="J428" s="226">
        <v>0</v>
      </c>
      <c r="K428" s="225">
        <f>ROUND(E428*J428,2)</f>
        <v>0</v>
      </c>
      <c r="L428" s="225">
        <v>15</v>
      </c>
      <c r="M428" s="225">
        <f>G428*(1+L428/100)</f>
        <v>0</v>
      </c>
      <c r="N428" s="225">
        <v>1.8000000000000001E-4</v>
      </c>
      <c r="O428" s="225">
        <f>ROUND(E428*N428,2)</f>
        <v>0</v>
      </c>
      <c r="P428" s="225">
        <v>0</v>
      </c>
      <c r="Q428" s="225">
        <f>ROUND(E428*P428,2)</f>
        <v>0</v>
      </c>
      <c r="R428" s="225" t="s">
        <v>213</v>
      </c>
      <c r="S428" s="225" t="s">
        <v>180</v>
      </c>
      <c r="T428" s="225" t="s">
        <v>156</v>
      </c>
      <c r="U428" s="225">
        <v>0</v>
      </c>
      <c r="V428" s="225">
        <f>ROUND(E428*U428,2)</f>
        <v>0</v>
      </c>
      <c r="W428" s="225"/>
      <c r="X428" s="225" t="s">
        <v>209</v>
      </c>
      <c r="Y428" s="206"/>
      <c r="Z428" s="206"/>
      <c r="AA428" s="206"/>
      <c r="AB428" s="206"/>
      <c r="AC428" s="206"/>
      <c r="AD428" s="206"/>
      <c r="AE428" s="206"/>
      <c r="AF428" s="206"/>
      <c r="AG428" s="206" t="s">
        <v>210</v>
      </c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outlineLevel="1" x14ac:dyDescent="0.25">
      <c r="A429" s="240">
        <v>192</v>
      </c>
      <c r="B429" s="241" t="s">
        <v>678</v>
      </c>
      <c r="C429" s="248" t="s">
        <v>679</v>
      </c>
      <c r="D429" s="242" t="s">
        <v>187</v>
      </c>
      <c r="E429" s="243">
        <v>2</v>
      </c>
      <c r="F429" s="244"/>
      <c r="G429" s="245">
        <f>ROUND(E429*F429,2)</f>
        <v>0</v>
      </c>
      <c r="H429" s="226">
        <v>221.1</v>
      </c>
      <c r="I429" s="225">
        <f>ROUND(E429*H429,2)</f>
        <v>442.2</v>
      </c>
      <c r="J429" s="226">
        <v>0</v>
      </c>
      <c r="K429" s="225">
        <f>ROUND(E429*J429,2)</f>
        <v>0</v>
      </c>
      <c r="L429" s="225">
        <v>15</v>
      </c>
      <c r="M429" s="225">
        <f>G429*(1+L429/100)</f>
        <v>0</v>
      </c>
      <c r="N429" s="225">
        <v>1.8000000000000001E-4</v>
      </c>
      <c r="O429" s="225">
        <f>ROUND(E429*N429,2)</f>
        <v>0</v>
      </c>
      <c r="P429" s="225">
        <v>0</v>
      </c>
      <c r="Q429" s="225">
        <f>ROUND(E429*P429,2)</f>
        <v>0</v>
      </c>
      <c r="R429" s="225" t="s">
        <v>213</v>
      </c>
      <c r="S429" s="225" t="s">
        <v>180</v>
      </c>
      <c r="T429" s="225" t="s">
        <v>156</v>
      </c>
      <c r="U429" s="225">
        <v>0</v>
      </c>
      <c r="V429" s="225">
        <f>ROUND(E429*U429,2)</f>
        <v>0</v>
      </c>
      <c r="W429" s="225"/>
      <c r="X429" s="225" t="s">
        <v>209</v>
      </c>
      <c r="Y429" s="206"/>
      <c r="Z429" s="206"/>
      <c r="AA429" s="206"/>
      <c r="AB429" s="206"/>
      <c r="AC429" s="206"/>
      <c r="AD429" s="206"/>
      <c r="AE429" s="206"/>
      <c r="AF429" s="206"/>
      <c r="AG429" s="206" t="s">
        <v>210</v>
      </c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 x14ac:dyDescent="0.25">
      <c r="A430" s="240">
        <v>193</v>
      </c>
      <c r="B430" s="241" t="s">
        <v>680</v>
      </c>
      <c r="C430" s="248" t="s">
        <v>681</v>
      </c>
      <c r="D430" s="242" t="s">
        <v>187</v>
      </c>
      <c r="E430" s="243">
        <v>1</v>
      </c>
      <c r="F430" s="244"/>
      <c r="G430" s="245">
        <f>ROUND(E430*F430,2)</f>
        <v>0</v>
      </c>
      <c r="H430" s="226">
        <v>160.69999999999999</v>
      </c>
      <c r="I430" s="225">
        <f>ROUND(E430*H430,2)</f>
        <v>160.69999999999999</v>
      </c>
      <c r="J430" s="226">
        <v>0</v>
      </c>
      <c r="K430" s="225">
        <f>ROUND(E430*J430,2)</f>
        <v>0</v>
      </c>
      <c r="L430" s="225">
        <v>15</v>
      </c>
      <c r="M430" s="225">
        <f>G430*(1+L430/100)</f>
        <v>0</v>
      </c>
      <c r="N430" s="225">
        <v>1.8000000000000001E-4</v>
      </c>
      <c r="O430" s="225">
        <f>ROUND(E430*N430,2)</f>
        <v>0</v>
      </c>
      <c r="P430" s="225">
        <v>0</v>
      </c>
      <c r="Q430" s="225">
        <f>ROUND(E430*P430,2)</f>
        <v>0</v>
      </c>
      <c r="R430" s="225" t="s">
        <v>213</v>
      </c>
      <c r="S430" s="225" t="s">
        <v>180</v>
      </c>
      <c r="T430" s="225" t="s">
        <v>156</v>
      </c>
      <c r="U430" s="225">
        <v>0</v>
      </c>
      <c r="V430" s="225">
        <f>ROUND(E430*U430,2)</f>
        <v>0</v>
      </c>
      <c r="W430" s="225"/>
      <c r="X430" s="225" t="s">
        <v>209</v>
      </c>
      <c r="Y430" s="206"/>
      <c r="Z430" s="206"/>
      <c r="AA430" s="206"/>
      <c r="AB430" s="206"/>
      <c r="AC430" s="206"/>
      <c r="AD430" s="206"/>
      <c r="AE430" s="206"/>
      <c r="AF430" s="206"/>
      <c r="AG430" s="206" t="s">
        <v>210</v>
      </c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outlineLevel="1" x14ac:dyDescent="0.25">
      <c r="A431" s="240">
        <v>194</v>
      </c>
      <c r="B431" s="241" t="s">
        <v>682</v>
      </c>
      <c r="C431" s="248" t="s">
        <v>683</v>
      </c>
      <c r="D431" s="242" t="s">
        <v>187</v>
      </c>
      <c r="E431" s="243">
        <v>1</v>
      </c>
      <c r="F431" s="244"/>
      <c r="G431" s="245">
        <f>ROUND(E431*F431,2)</f>
        <v>0</v>
      </c>
      <c r="H431" s="226">
        <v>418.9</v>
      </c>
      <c r="I431" s="225">
        <f>ROUND(E431*H431,2)</f>
        <v>418.9</v>
      </c>
      <c r="J431" s="226">
        <v>0</v>
      </c>
      <c r="K431" s="225">
        <f>ROUND(E431*J431,2)</f>
        <v>0</v>
      </c>
      <c r="L431" s="225">
        <v>15</v>
      </c>
      <c r="M431" s="225">
        <f>G431*(1+L431/100)</f>
        <v>0</v>
      </c>
      <c r="N431" s="225">
        <v>4.0000000000000002E-4</v>
      </c>
      <c r="O431" s="225">
        <f>ROUND(E431*N431,2)</f>
        <v>0</v>
      </c>
      <c r="P431" s="225">
        <v>0</v>
      </c>
      <c r="Q431" s="225">
        <f>ROUND(E431*P431,2)</f>
        <v>0</v>
      </c>
      <c r="R431" s="225" t="s">
        <v>213</v>
      </c>
      <c r="S431" s="225" t="s">
        <v>180</v>
      </c>
      <c r="T431" s="225" t="s">
        <v>156</v>
      </c>
      <c r="U431" s="225">
        <v>0</v>
      </c>
      <c r="V431" s="225">
        <f>ROUND(E431*U431,2)</f>
        <v>0</v>
      </c>
      <c r="W431" s="225"/>
      <c r="X431" s="225" t="s">
        <v>209</v>
      </c>
      <c r="Y431" s="206"/>
      <c r="Z431" s="206"/>
      <c r="AA431" s="206"/>
      <c r="AB431" s="206"/>
      <c r="AC431" s="206"/>
      <c r="AD431" s="206"/>
      <c r="AE431" s="206"/>
      <c r="AF431" s="206"/>
      <c r="AG431" s="206" t="s">
        <v>210</v>
      </c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outlineLevel="1" x14ac:dyDescent="0.25">
      <c r="A432" s="240">
        <v>195</v>
      </c>
      <c r="B432" s="241" t="s">
        <v>684</v>
      </c>
      <c r="C432" s="248" t="s">
        <v>685</v>
      </c>
      <c r="D432" s="242" t="s">
        <v>187</v>
      </c>
      <c r="E432" s="243">
        <v>1</v>
      </c>
      <c r="F432" s="244"/>
      <c r="G432" s="245">
        <f>ROUND(E432*F432,2)</f>
        <v>0</v>
      </c>
      <c r="H432" s="226">
        <v>980.8</v>
      </c>
      <c r="I432" s="225">
        <f>ROUND(E432*H432,2)</f>
        <v>980.8</v>
      </c>
      <c r="J432" s="226">
        <v>0</v>
      </c>
      <c r="K432" s="225">
        <f>ROUND(E432*J432,2)</f>
        <v>0</v>
      </c>
      <c r="L432" s="225">
        <v>15</v>
      </c>
      <c r="M432" s="225">
        <f>G432*(1+L432/100)</f>
        <v>0</v>
      </c>
      <c r="N432" s="225">
        <v>5.0000000000000001E-4</v>
      </c>
      <c r="O432" s="225">
        <f>ROUND(E432*N432,2)</f>
        <v>0</v>
      </c>
      <c r="P432" s="225">
        <v>0</v>
      </c>
      <c r="Q432" s="225">
        <f>ROUND(E432*P432,2)</f>
        <v>0</v>
      </c>
      <c r="R432" s="225" t="s">
        <v>213</v>
      </c>
      <c r="S432" s="225" t="s">
        <v>180</v>
      </c>
      <c r="T432" s="225" t="s">
        <v>156</v>
      </c>
      <c r="U432" s="225">
        <v>0</v>
      </c>
      <c r="V432" s="225">
        <f>ROUND(E432*U432,2)</f>
        <v>0</v>
      </c>
      <c r="W432" s="225"/>
      <c r="X432" s="225" t="s">
        <v>209</v>
      </c>
      <c r="Y432" s="206"/>
      <c r="Z432" s="206"/>
      <c r="AA432" s="206"/>
      <c r="AB432" s="206"/>
      <c r="AC432" s="206"/>
      <c r="AD432" s="206"/>
      <c r="AE432" s="206"/>
      <c r="AF432" s="206"/>
      <c r="AG432" s="206" t="s">
        <v>210</v>
      </c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 x14ac:dyDescent="0.25">
      <c r="A433" s="240">
        <v>196</v>
      </c>
      <c r="B433" s="241" t="s">
        <v>686</v>
      </c>
      <c r="C433" s="248" t="s">
        <v>687</v>
      </c>
      <c r="D433" s="242" t="s">
        <v>688</v>
      </c>
      <c r="E433" s="243">
        <v>25</v>
      </c>
      <c r="F433" s="244"/>
      <c r="G433" s="245">
        <f>ROUND(E433*F433,2)</f>
        <v>0</v>
      </c>
      <c r="H433" s="226">
        <v>13.3</v>
      </c>
      <c r="I433" s="225">
        <f>ROUND(E433*H433,2)</f>
        <v>332.5</v>
      </c>
      <c r="J433" s="226">
        <v>0</v>
      </c>
      <c r="K433" s="225">
        <f>ROUND(E433*J433,2)</f>
        <v>0</v>
      </c>
      <c r="L433" s="225">
        <v>15</v>
      </c>
      <c r="M433" s="225">
        <f>G433*(1+L433/100)</f>
        <v>0</v>
      </c>
      <c r="N433" s="225">
        <v>1</v>
      </c>
      <c r="O433" s="225">
        <f>ROUND(E433*N433,2)</f>
        <v>25</v>
      </c>
      <c r="P433" s="225">
        <v>0</v>
      </c>
      <c r="Q433" s="225">
        <f>ROUND(E433*P433,2)</f>
        <v>0</v>
      </c>
      <c r="R433" s="225" t="s">
        <v>213</v>
      </c>
      <c r="S433" s="225" t="s">
        <v>180</v>
      </c>
      <c r="T433" s="225" t="s">
        <v>156</v>
      </c>
      <c r="U433" s="225">
        <v>0</v>
      </c>
      <c r="V433" s="225">
        <f>ROUND(E433*U433,2)</f>
        <v>0</v>
      </c>
      <c r="W433" s="225"/>
      <c r="X433" s="225" t="s">
        <v>209</v>
      </c>
      <c r="Y433" s="206"/>
      <c r="Z433" s="206"/>
      <c r="AA433" s="206"/>
      <c r="AB433" s="206"/>
      <c r="AC433" s="206"/>
      <c r="AD433" s="206"/>
      <c r="AE433" s="206"/>
      <c r="AF433" s="206"/>
      <c r="AG433" s="206" t="s">
        <v>210</v>
      </c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outlineLevel="1" x14ac:dyDescent="0.25">
      <c r="A434" s="240">
        <v>197</v>
      </c>
      <c r="B434" s="241" t="s">
        <v>689</v>
      </c>
      <c r="C434" s="248" t="s">
        <v>690</v>
      </c>
      <c r="D434" s="242" t="s">
        <v>318</v>
      </c>
      <c r="E434" s="243">
        <v>1</v>
      </c>
      <c r="F434" s="244"/>
      <c r="G434" s="245">
        <f>ROUND(E434*F434,2)</f>
        <v>0</v>
      </c>
      <c r="H434" s="226">
        <v>0</v>
      </c>
      <c r="I434" s="225">
        <f>ROUND(E434*H434,2)</f>
        <v>0</v>
      </c>
      <c r="J434" s="226">
        <v>3324.7</v>
      </c>
      <c r="K434" s="225">
        <f>ROUND(E434*J434,2)</f>
        <v>3324.7</v>
      </c>
      <c r="L434" s="225">
        <v>15</v>
      </c>
      <c r="M434" s="225">
        <f>G434*(1+L434/100)</f>
        <v>0</v>
      </c>
      <c r="N434" s="225">
        <v>0</v>
      </c>
      <c r="O434" s="225">
        <f>ROUND(E434*N434,2)</f>
        <v>0</v>
      </c>
      <c r="P434" s="225">
        <v>0</v>
      </c>
      <c r="Q434" s="225">
        <f>ROUND(E434*P434,2)</f>
        <v>0</v>
      </c>
      <c r="R434" s="225"/>
      <c r="S434" s="225" t="s">
        <v>155</v>
      </c>
      <c r="T434" s="225" t="s">
        <v>156</v>
      </c>
      <c r="U434" s="225">
        <v>0</v>
      </c>
      <c r="V434" s="225">
        <f>ROUND(E434*U434,2)</f>
        <v>0</v>
      </c>
      <c r="W434" s="225"/>
      <c r="X434" s="225" t="s">
        <v>219</v>
      </c>
      <c r="Y434" s="206"/>
      <c r="Z434" s="206"/>
      <c r="AA434" s="206"/>
      <c r="AB434" s="206"/>
      <c r="AC434" s="206"/>
      <c r="AD434" s="206"/>
      <c r="AE434" s="206"/>
      <c r="AF434" s="206"/>
      <c r="AG434" s="206" t="s">
        <v>220</v>
      </c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x14ac:dyDescent="0.25">
      <c r="A435" s="228" t="s">
        <v>150</v>
      </c>
      <c r="B435" s="229" t="s">
        <v>118</v>
      </c>
      <c r="C435" s="247" t="s">
        <v>119</v>
      </c>
      <c r="D435" s="230"/>
      <c r="E435" s="231"/>
      <c r="F435" s="232"/>
      <c r="G435" s="233">
        <f>SUMIF(AG436:AG438,"&lt;&gt;NOR",G436:G438)</f>
        <v>0</v>
      </c>
      <c r="H435" s="227"/>
      <c r="I435" s="227">
        <f>SUM(I436:I438)</f>
        <v>245.2</v>
      </c>
      <c r="J435" s="227"/>
      <c r="K435" s="227">
        <f>SUM(K436:K438)</f>
        <v>245.8</v>
      </c>
      <c r="L435" s="227"/>
      <c r="M435" s="227">
        <f>SUM(M436:M438)</f>
        <v>0</v>
      </c>
      <c r="N435" s="227"/>
      <c r="O435" s="227">
        <f>SUM(O436:O438)</f>
        <v>0</v>
      </c>
      <c r="P435" s="227"/>
      <c r="Q435" s="227">
        <f>SUM(Q436:Q438)</f>
        <v>0</v>
      </c>
      <c r="R435" s="227"/>
      <c r="S435" s="227"/>
      <c r="T435" s="227"/>
      <c r="U435" s="227"/>
      <c r="V435" s="227">
        <f>SUM(V436:V438)</f>
        <v>0.44</v>
      </c>
      <c r="W435" s="227"/>
      <c r="X435" s="227"/>
      <c r="AG435" t="s">
        <v>151</v>
      </c>
    </row>
    <row r="436" spans="1:60" outlineLevel="1" x14ac:dyDescent="0.25">
      <c r="A436" s="240">
        <v>198</v>
      </c>
      <c r="B436" s="241" t="s">
        <v>691</v>
      </c>
      <c r="C436" s="248" t="s">
        <v>692</v>
      </c>
      <c r="D436" s="242" t="s">
        <v>187</v>
      </c>
      <c r="E436" s="243">
        <v>1</v>
      </c>
      <c r="F436" s="244"/>
      <c r="G436" s="245">
        <f>ROUND(E436*F436,2)</f>
        <v>0</v>
      </c>
      <c r="H436" s="226">
        <v>76.7</v>
      </c>
      <c r="I436" s="225">
        <f>ROUND(E436*H436,2)</f>
        <v>76.7</v>
      </c>
      <c r="J436" s="226">
        <v>135.5</v>
      </c>
      <c r="K436" s="225">
        <f>ROUND(E436*J436,2)</f>
        <v>135.5</v>
      </c>
      <c r="L436" s="225">
        <v>15</v>
      </c>
      <c r="M436" s="225">
        <f>G436*(1+L436/100)</f>
        <v>0</v>
      </c>
      <c r="N436" s="225">
        <v>0</v>
      </c>
      <c r="O436" s="225">
        <f>ROUND(E436*N436,2)</f>
        <v>0</v>
      </c>
      <c r="P436" s="225">
        <v>0</v>
      </c>
      <c r="Q436" s="225">
        <f>ROUND(E436*P436,2)</f>
        <v>0</v>
      </c>
      <c r="R436" s="225"/>
      <c r="S436" s="225" t="s">
        <v>180</v>
      </c>
      <c r="T436" s="225" t="s">
        <v>156</v>
      </c>
      <c r="U436" s="225">
        <v>0.23599999999999999</v>
      </c>
      <c r="V436" s="225">
        <f>ROUND(E436*U436,2)</f>
        <v>0.24</v>
      </c>
      <c r="W436" s="225"/>
      <c r="X436" s="225" t="s">
        <v>181</v>
      </c>
      <c r="Y436" s="206"/>
      <c r="Z436" s="206"/>
      <c r="AA436" s="206"/>
      <c r="AB436" s="206"/>
      <c r="AC436" s="206"/>
      <c r="AD436" s="206"/>
      <c r="AE436" s="206"/>
      <c r="AF436" s="206"/>
      <c r="AG436" s="206" t="s">
        <v>182</v>
      </c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 x14ac:dyDescent="0.25">
      <c r="A437" s="240">
        <v>199</v>
      </c>
      <c r="B437" s="241" t="s">
        <v>693</v>
      </c>
      <c r="C437" s="248" t="s">
        <v>694</v>
      </c>
      <c r="D437" s="242" t="s">
        <v>187</v>
      </c>
      <c r="E437" s="243">
        <v>1</v>
      </c>
      <c r="F437" s="244"/>
      <c r="G437" s="245">
        <f>ROUND(E437*F437,2)</f>
        <v>0</v>
      </c>
      <c r="H437" s="226">
        <v>0</v>
      </c>
      <c r="I437" s="225">
        <f>ROUND(E437*H437,2)</f>
        <v>0</v>
      </c>
      <c r="J437" s="226">
        <v>110.3</v>
      </c>
      <c r="K437" s="225">
        <f>ROUND(E437*J437,2)</f>
        <v>110.3</v>
      </c>
      <c r="L437" s="225">
        <v>15</v>
      </c>
      <c r="M437" s="225">
        <f>G437*(1+L437/100)</f>
        <v>0</v>
      </c>
      <c r="N437" s="225">
        <v>0</v>
      </c>
      <c r="O437" s="225">
        <f>ROUND(E437*N437,2)</f>
        <v>0</v>
      </c>
      <c r="P437" s="225">
        <v>0</v>
      </c>
      <c r="Q437" s="225">
        <f>ROUND(E437*P437,2)</f>
        <v>0</v>
      </c>
      <c r="R437" s="225"/>
      <c r="S437" s="225" t="s">
        <v>180</v>
      </c>
      <c r="T437" s="225" t="s">
        <v>156</v>
      </c>
      <c r="U437" s="225">
        <v>0.20166999999999999</v>
      </c>
      <c r="V437" s="225">
        <f>ROUND(E437*U437,2)</f>
        <v>0.2</v>
      </c>
      <c r="W437" s="225"/>
      <c r="X437" s="225" t="s">
        <v>181</v>
      </c>
      <c r="Y437" s="206"/>
      <c r="Z437" s="206"/>
      <c r="AA437" s="206"/>
      <c r="AB437" s="206"/>
      <c r="AC437" s="206"/>
      <c r="AD437" s="206"/>
      <c r="AE437" s="206"/>
      <c r="AF437" s="206"/>
      <c r="AG437" s="206" t="s">
        <v>182</v>
      </c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outlineLevel="1" x14ac:dyDescent="0.25">
      <c r="A438" s="240">
        <v>200</v>
      </c>
      <c r="B438" s="241" t="s">
        <v>695</v>
      </c>
      <c r="C438" s="248" t="s">
        <v>696</v>
      </c>
      <c r="D438" s="242" t="s">
        <v>187</v>
      </c>
      <c r="E438" s="243">
        <v>1</v>
      </c>
      <c r="F438" s="244"/>
      <c r="G438" s="245">
        <f>ROUND(E438*F438,2)</f>
        <v>0</v>
      </c>
      <c r="H438" s="226">
        <v>168.5</v>
      </c>
      <c r="I438" s="225">
        <f>ROUND(E438*H438,2)</f>
        <v>168.5</v>
      </c>
      <c r="J438" s="226">
        <v>0</v>
      </c>
      <c r="K438" s="225">
        <f>ROUND(E438*J438,2)</f>
        <v>0</v>
      </c>
      <c r="L438" s="225">
        <v>15</v>
      </c>
      <c r="M438" s="225">
        <f>G438*(1+L438/100)</f>
        <v>0</v>
      </c>
      <c r="N438" s="225">
        <v>1.0000000000000001E-5</v>
      </c>
      <c r="O438" s="225">
        <f>ROUND(E438*N438,2)</f>
        <v>0</v>
      </c>
      <c r="P438" s="225">
        <v>0</v>
      </c>
      <c r="Q438" s="225">
        <f>ROUND(E438*P438,2)</f>
        <v>0</v>
      </c>
      <c r="R438" s="225" t="s">
        <v>213</v>
      </c>
      <c r="S438" s="225" t="s">
        <v>180</v>
      </c>
      <c r="T438" s="225" t="s">
        <v>156</v>
      </c>
      <c r="U438" s="225">
        <v>0</v>
      </c>
      <c r="V438" s="225">
        <f>ROUND(E438*U438,2)</f>
        <v>0</v>
      </c>
      <c r="W438" s="225"/>
      <c r="X438" s="225" t="s">
        <v>209</v>
      </c>
      <c r="Y438" s="206"/>
      <c r="Z438" s="206"/>
      <c r="AA438" s="206"/>
      <c r="AB438" s="206"/>
      <c r="AC438" s="206"/>
      <c r="AD438" s="206"/>
      <c r="AE438" s="206"/>
      <c r="AF438" s="206"/>
      <c r="AG438" s="206" t="s">
        <v>210</v>
      </c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</row>
    <row r="439" spans="1:60" x14ac:dyDescent="0.25">
      <c r="A439" s="228" t="s">
        <v>150</v>
      </c>
      <c r="B439" s="229" t="s">
        <v>120</v>
      </c>
      <c r="C439" s="247" t="s">
        <v>121</v>
      </c>
      <c r="D439" s="230"/>
      <c r="E439" s="231"/>
      <c r="F439" s="232"/>
      <c r="G439" s="233">
        <f>SUMIF(AG440:AG448,"&lt;&gt;NOR",G440:G448)</f>
        <v>0</v>
      </c>
      <c r="H439" s="227"/>
      <c r="I439" s="227">
        <f>SUM(I440:I448)</f>
        <v>0</v>
      </c>
      <c r="J439" s="227"/>
      <c r="K439" s="227">
        <f>SUM(K440:K448)</f>
        <v>7460.77</v>
      </c>
      <c r="L439" s="227"/>
      <c r="M439" s="227">
        <f>SUM(M440:M448)</f>
        <v>0</v>
      </c>
      <c r="N439" s="227"/>
      <c r="O439" s="227">
        <f>SUM(O440:O448)</f>
        <v>0</v>
      </c>
      <c r="P439" s="227"/>
      <c r="Q439" s="227">
        <f>SUM(Q440:Q448)</f>
        <v>0</v>
      </c>
      <c r="R439" s="227"/>
      <c r="S439" s="227"/>
      <c r="T439" s="227"/>
      <c r="U439" s="227"/>
      <c r="V439" s="227">
        <f>SUM(V440:V448)</f>
        <v>10.61</v>
      </c>
      <c r="W439" s="227"/>
      <c r="X439" s="227"/>
      <c r="AG439" t="s">
        <v>151</v>
      </c>
    </row>
    <row r="440" spans="1:60" outlineLevel="1" x14ac:dyDescent="0.25">
      <c r="A440" s="240">
        <v>201</v>
      </c>
      <c r="B440" s="241" t="s">
        <v>697</v>
      </c>
      <c r="C440" s="248" t="s">
        <v>698</v>
      </c>
      <c r="D440" s="242" t="s">
        <v>699</v>
      </c>
      <c r="E440" s="243">
        <v>4</v>
      </c>
      <c r="F440" s="244"/>
      <c r="G440" s="245">
        <f>ROUND(E440*F440,2)</f>
        <v>0</v>
      </c>
      <c r="H440" s="226">
        <v>0</v>
      </c>
      <c r="I440" s="225">
        <f>ROUND(E440*H440,2)</f>
        <v>0</v>
      </c>
      <c r="J440" s="226">
        <v>55.1</v>
      </c>
      <c r="K440" s="225">
        <f>ROUND(E440*J440,2)</f>
        <v>220.4</v>
      </c>
      <c r="L440" s="225">
        <v>15</v>
      </c>
      <c r="M440" s="225">
        <f>G440*(1+L440/100)</f>
        <v>0</v>
      </c>
      <c r="N440" s="225">
        <v>0</v>
      </c>
      <c r="O440" s="225">
        <f>ROUND(E440*N440,2)</f>
        <v>0</v>
      </c>
      <c r="P440" s="225">
        <v>0</v>
      </c>
      <c r="Q440" s="225">
        <f>ROUND(E440*P440,2)</f>
        <v>0</v>
      </c>
      <c r="R440" s="225"/>
      <c r="S440" s="225" t="s">
        <v>180</v>
      </c>
      <c r="T440" s="225" t="s">
        <v>156</v>
      </c>
      <c r="U440" s="225">
        <v>0</v>
      </c>
      <c r="V440" s="225">
        <f>ROUND(E440*U440,2)</f>
        <v>0</v>
      </c>
      <c r="W440" s="225"/>
      <c r="X440" s="225" t="s">
        <v>181</v>
      </c>
      <c r="Y440" s="206"/>
      <c r="Z440" s="206"/>
      <c r="AA440" s="206"/>
      <c r="AB440" s="206"/>
      <c r="AC440" s="206"/>
      <c r="AD440" s="206"/>
      <c r="AE440" s="206"/>
      <c r="AF440" s="206"/>
      <c r="AG440" s="206" t="s">
        <v>182</v>
      </c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 x14ac:dyDescent="0.25">
      <c r="A441" s="240">
        <v>202</v>
      </c>
      <c r="B441" s="241" t="s">
        <v>700</v>
      </c>
      <c r="C441" s="248" t="s">
        <v>701</v>
      </c>
      <c r="D441" s="242" t="s">
        <v>179</v>
      </c>
      <c r="E441" s="243">
        <v>2.12521</v>
      </c>
      <c r="F441" s="244"/>
      <c r="G441" s="245">
        <f>ROUND(E441*F441,2)</f>
        <v>0</v>
      </c>
      <c r="H441" s="226">
        <v>0</v>
      </c>
      <c r="I441" s="225">
        <f>ROUND(E441*H441,2)</f>
        <v>0</v>
      </c>
      <c r="J441" s="226">
        <v>186.7</v>
      </c>
      <c r="K441" s="225">
        <f>ROUND(E441*J441,2)</f>
        <v>396.78</v>
      </c>
      <c r="L441" s="225">
        <v>15</v>
      </c>
      <c r="M441" s="225">
        <f>G441*(1+L441/100)</f>
        <v>0</v>
      </c>
      <c r="N441" s="225">
        <v>0</v>
      </c>
      <c r="O441" s="225">
        <f>ROUND(E441*N441,2)</f>
        <v>0</v>
      </c>
      <c r="P441" s="225">
        <v>0</v>
      </c>
      <c r="Q441" s="225">
        <f>ROUND(E441*P441,2)</f>
        <v>0</v>
      </c>
      <c r="R441" s="225"/>
      <c r="S441" s="225" t="s">
        <v>180</v>
      </c>
      <c r="T441" s="225" t="s">
        <v>156</v>
      </c>
      <c r="U441" s="225">
        <v>0.27700000000000002</v>
      </c>
      <c r="V441" s="225">
        <f>ROUND(E441*U441,2)</f>
        <v>0.59</v>
      </c>
      <c r="W441" s="225"/>
      <c r="X441" s="225" t="s">
        <v>702</v>
      </c>
      <c r="Y441" s="206"/>
      <c r="Z441" s="206"/>
      <c r="AA441" s="206"/>
      <c r="AB441" s="206"/>
      <c r="AC441" s="206"/>
      <c r="AD441" s="206"/>
      <c r="AE441" s="206"/>
      <c r="AF441" s="206"/>
      <c r="AG441" s="206" t="s">
        <v>703</v>
      </c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 x14ac:dyDescent="0.25">
      <c r="A442" s="240">
        <v>203</v>
      </c>
      <c r="B442" s="241" t="s">
        <v>704</v>
      </c>
      <c r="C442" s="248" t="s">
        <v>705</v>
      </c>
      <c r="D442" s="242" t="s">
        <v>179</v>
      </c>
      <c r="E442" s="243">
        <v>2.12521</v>
      </c>
      <c r="F442" s="244"/>
      <c r="G442" s="245">
        <f>ROUND(E442*F442,2)</f>
        <v>0</v>
      </c>
      <c r="H442" s="226">
        <v>0</v>
      </c>
      <c r="I442" s="225">
        <f>ROUND(E442*H442,2)</f>
        <v>0</v>
      </c>
      <c r="J442" s="226">
        <v>782.4</v>
      </c>
      <c r="K442" s="225">
        <f>ROUND(E442*J442,2)</f>
        <v>1662.76</v>
      </c>
      <c r="L442" s="225">
        <v>15</v>
      </c>
      <c r="M442" s="225">
        <f>G442*(1+L442/100)</f>
        <v>0</v>
      </c>
      <c r="N442" s="225">
        <v>0</v>
      </c>
      <c r="O442" s="225">
        <f>ROUND(E442*N442,2)</f>
        <v>0</v>
      </c>
      <c r="P442" s="225">
        <v>0</v>
      </c>
      <c r="Q442" s="225">
        <f>ROUND(E442*P442,2)</f>
        <v>0</v>
      </c>
      <c r="R442" s="225"/>
      <c r="S442" s="225" t="s">
        <v>180</v>
      </c>
      <c r="T442" s="225" t="s">
        <v>156</v>
      </c>
      <c r="U442" s="225">
        <v>2.0089999999999999</v>
      </c>
      <c r="V442" s="225">
        <f>ROUND(E442*U442,2)</f>
        <v>4.2699999999999996</v>
      </c>
      <c r="W442" s="225"/>
      <c r="X442" s="225" t="s">
        <v>702</v>
      </c>
      <c r="Y442" s="206"/>
      <c r="Z442" s="206"/>
      <c r="AA442" s="206"/>
      <c r="AB442" s="206"/>
      <c r="AC442" s="206"/>
      <c r="AD442" s="206"/>
      <c r="AE442" s="206"/>
      <c r="AF442" s="206"/>
      <c r="AG442" s="206" t="s">
        <v>703</v>
      </c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outlineLevel="1" x14ac:dyDescent="0.25">
      <c r="A443" s="240">
        <v>204</v>
      </c>
      <c r="B443" s="241" t="s">
        <v>706</v>
      </c>
      <c r="C443" s="248" t="s">
        <v>707</v>
      </c>
      <c r="D443" s="242" t="s">
        <v>179</v>
      </c>
      <c r="E443" s="243">
        <v>2.12521</v>
      </c>
      <c r="F443" s="244"/>
      <c r="G443" s="245">
        <f>ROUND(E443*F443,2)</f>
        <v>0</v>
      </c>
      <c r="H443" s="226">
        <v>0</v>
      </c>
      <c r="I443" s="225">
        <f>ROUND(E443*H443,2)</f>
        <v>0</v>
      </c>
      <c r="J443" s="226">
        <v>337</v>
      </c>
      <c r="K443" s="225">
        <f>ROUND(E443*J443,2)</f>
        <v>716.2</v>
      </c>
      <c r="L443" s="225">
        <v>15</v>
      </c>
      <c r="M443" s="225">
        <f>G443*(1+L443/100)</f>
        <v>0</v>
      </c>
      <c r="N443" s="225">
        <v>0</v>
      </c>
      <c r="O443" s="225">
        <f>ROUND(E443*N443,2)</f>
        <v>0</v>
      </c>
      <c r="P443" s="225">
        <v>0</v>
      </c>
      <c r="Q443" s="225">
        <f>ROUND(E443*P443,2)</f>
        <v>0</v>
      </c>
      <c r="R443" s="225"/>
      <c r="S443" s="225" t="s">
        <v>180</v>
      </c>
      <c r="T443" s="225" t="s">
        <v>156</v>
      </c>
      <c r="U443" s="225">
        <v>0.95899999999999996</v>
      </c>
      <c r="V443" s="225">
        <f>ROUND(E443*U443,2)</f>
        <v>2.04</v>
      </c>
      <c r="W443" s="225"/>
      <c r="X443" s="225" t="s">
        <v>702</v>
      </c>
      <c r="Y443" s="206"/>
      <c r="Z443" s="206"/>
      <c r="AA443" s="206"/>
      <c r="AB443" s="206"/>
      <c r="AC443" s="206"/>
      <c r="AD443" s="206"/>
      <c r="AE443" s="206"/>
      <c r="AF443" s="206"/>
      <c r="AG443" s="206" t="s">
        <v>703</v>
      </c>
      <c r="AH443" s="206"/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outlineLevel="1" x14ac:dyDescent="0.25">
      <c r="A444" s="240">
        <v>205</v>
      </c>
      <c r="B444" s="241" t="s">
        <v>708</v>
      </c>
      <c r="C444" s="248" t="s">
        <v>709</v>
      </c>
      <c r="D444" s="242" t="s">
        <v>179</v>
      </c>
      <c r="E444" s="243">
        <v>2.12521</v>
      </c>
      <c r="F444" s="244"/>
      <c r="G444" s="245">
        <f>ROUND(E444*F444,2)</f>
        <v>0</v>
      </c>
      <c r="H444" s="226">
        <v>0</v>
      </c>
      <c r="I444" s="225">
        <f>ROUND(E444*H444,2)</f>
        <v>0</v>
      </c>
      <c r="J444" s="226">
        <v>259.89999999999998</v>
      </c>
      <c r="K444" s="225">
        <f>ROUND(E444*J444,2)</f>
        <v>552.34</v>
      </c>
      <c r="L444" s="225">
        <v>15</v>
      </c>
      <c r="M444" s="225">
        <f>G444*(1+L444/100)</f>
        <v>0</v>
      </c>
      <c r="N444" s="225">
        <v>0</v>
      </c>
      <c r="O444" s="225">
        <f>ROUND(E444*N444,2)</f>
        <v>0</v>
      </c>
      <c r="P444" s="225">
        <v>0</v>
      </c>
      <c r="Q444" s="225">
        <f>ROUND(E444*P444,2)</f>
        <v>0</v>
      </c>
      <c r="R444" s="225"/>
      <c r="S444" s="225" t="s">
        <v>180</v>
      </c>
      <c r="T444" s="225" t="s">
        <v>156</v>
      </c>
      <c r="U444" s="225">
        <v>0.49</v>
      </c>
      <c r="V444" s="225">
        <f>ROUND(E444*U444,2)</f>
        <v>1.04</v>
      </c>
      <c r="W444" s="225"/>
      <c r="X444" s="225" t="s">
        <v>702</v>
      </c>
      <c r="Y444" s="206"/>
      <c r="Z444" s="206"/>
      <c r="AA444" s="206"/>
      <c r="AB444" s="206"/>
      <c r="AC444" s="206"/>
      <c r="AD444" s="206"/>
      <c r="AE444" s="206"/>
      <c r="AF444" s="206"/>
      <c r="AG444" s="206" t="s">
        <v>703</v>
      </c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 x14ac:dyDescent="0.25">
      <c r="A445" s="240">
        <v>206</v>
      </c>
      <c r="B445" s="241" t="s">
        <v>710</v>
      </c>
      <c r="C445" s="248" t="s">
        <v>711</v>
      </c>
      <c r="D445" s="242" t="s">
        <v>179</v>
      </c>
      <c r="E445" s="243">
        <v>42.504199999999997</v>
      </c>
      <c r="F445" s="244"/>
      <c r="G445" s="245">
        <f>ROUND(E445*F445,2)</f>
        <v>0</v>
      </c>
      <c r="H445" s="226">
        <v>0</v>
      </c>
      <c r="I445" s="225">
        <f>ROUND(E445*H445,2)</f>
        <v>0</v>
      </c>
      <c r="J445" s="226">
        <v>17.7</v>
      </c>
      <c r="K445" s="225">
        <f>ROUND(E445*J445,2)</f>
        <v>752.32</v>
      </c>
      <c r="L445" s="225">
        <v>15</v>
      </c>
      <c r="M445" s="225">
        <f>G445*(1+L445/100)</f>
        <v>0</v>
      </c>
      <c r="N445" s="225">
        <v>0</v>
      </c>
      <c r="O445" s="225">
        <f>ROUND(E445*N445,2)</f>
        <v>0</v>
      </c>
      <c r="P445" s="225">
        <v>0</v>
      </c>
      <c r="Q445" s="225">
        <f>ROUND(E445*P445,2)</f>
        <v>0</v>
      </c>
      <c r="R445" s="225"/>
      <c r="S445" s="225" t="s">
        <v>180</v>
      </c>
      <c r="T445" s="225" t="s">
        <v>156</v>
      </c>
      <c r="U445" s="225">
        <v>0</v>
      </c>
      <c r="V445" s="225">
        <f>ROUND(E445*U445,2)</f>
        <v>0</v>
      </c>
      <c r="W445" s="225"/>
      <c r="X445" s="225" t="s">
        <v>702</v>
      </c>
      <c r="Y445" s="206"/>
      <c r="Z445" s="206"/>
      <c r="AA445" s="206"/>
      <c r="AB445" s="206"/>
      <c r="AC445" s="206"/>
      <c r="AD445" s="206"/>
      <c r="AE445" s="206"/>
      <c r="AF445" s="206"/>
      <c r="AG445" s="206" t="s">
        <v>703</v>
      </c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 x14ac:dyDescent="0.25">
      <c r="A446" s="240">
        <v>207</v>
      </c>
      <c r="B446" s="241" t="s">
        <v>712</v>
      </c>
      <c r="C446" s="248" t="s">
        <v>713</v>
      </c>
      <c r="D446" s="242" t="s">
        <v>179</v>
      </c>
      <c r="E446" s="243">
        <v>2.12521</v>
      </c>
      <c r="F446" s="244"/>
      <c r="G446" s="245">
        <f>ROUND(E446*F446,2)</f>
        <v>0</v>
      </c>
      <c r="H446" s="226">
        <v>0</v>
      </c>
      <c r="I446" s="225">
        <f>ROUND(E446*H446,2)</f>
        <v>0</v>
      </c>
      <c r="J446" s="226">
        <v>366.8</v>
      </c>
      <c r="K446" s="225">
        <f>ROUND(E446*J446,2)</f>
        <v>779.53</v>
      </c>
      <c r="L446" s="225">
        <v>15</v>
      </c>
      <c r="M446" s="225">
        <f>G446*(1+L446/100)</f>
        <v>0</v>
      </c>
      <c r="N446" s="225">
        <v>0</v>
      </c>
      <c r="O446" s="225">
        <f>ROUND(E446*N446,2)</f>
        <v>0</v>
      </c>
      <c r="P446" s="225">
        <v>0</v>
      </c>
      <c r="Q446" s="225">
        <f>ROUND(E446*P446,2)</f>
        <v>0</v>
      </c>
      <c r="R446" s="225"/>
      <c r="S446" s="225" t="s">
        <v>180</v>
      </c>
      <c r="T446" s="225" t="s">
        <v>156</v>
      </c>
      <c r="U446" s="225">
        <v>0.94199999999999995</v>
      </c>
      <c r="V446" s="225">
        <f>ROUND(E446*U446,2)</f>
        <v>2</v>
      </c>
      <c r="W446" s="225"/>
      <c r="X446" s="225" t="s">
        <v>702</v>
      </c>
      <c r="Y446" s="206"/>
      <c r="Z446" s="206"/>
      <c r="AA446" s="206"/>
      <c r="AB446" s="206"/>
      <c r="AC446" s="206"/>
      <c r="AD446" s="206"/>
      <c r="AE446" s="206"/>
      <c r="AF446" s="206"/>
      <c r="AG446" s="206" t="s">
        <v>703</v>
      </c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 x14ac:dyDescent="0.25">
      <c r="A447" s="240">
        <v>208</v>
      </c>
      <c r="B447" s="241" t="s">
        <v>714</v>
      </c>
      <c r="C447" s="248" t="s">
        <v>715</v>
      </c>
      <c r="D447" s="242" t="s">
        <v>179</v>
      </c>
      <c r="E447" s="243">
        <v>6.3756300000000001</v>
      </c>
      <c r="F447" s="244"/>
      <c r="G447" s="245">
        <f>ROUND(E447*F447,2)</f>
        <v>0</v>
      </c>
      <c r="H447" s="226">
        <v>0</v>
      </c>
      <c r="I447" s="225">
        <f>ROUND(E447*H447,2)</f>
        <v>0</v>
      </c>
      <c r="J447" s="226">
        <v>40.9</v>
      </c>
      <c r="K447" s="225">
        <f>ROUND(E447*J447,2)</f>
        <v>260.76</v>
      </c>
      <c r="L447" s="225">
        <v>15</v>
      </c>
      <c r="M447" s="225">
        <f>G447*(1+L447/100)</f>
        <v>0</v>
      </c>
      <c r="N447" s="225">
        <v>0</v>
      </c>
      <c r="O447" s="225">
        <f>ROUND(E447*N447,2)</f>
        <v>0</v>
      </c>
      <c r="P447" s="225">
        <v>0</v>
      </c>
      <c r="Q447" s="225">
        <f>ROUND(E447*P447,2)</f>
        <v>0</v>
      </c>
      <c r="R447" s="225"/>
      <c r="S447" s="225" t="s">
        <v>180</v>
      </c>
      <c r="T447" s="225" t="s">
        <v>156</v>
      </c>
      <c r="U447" s="225">
        <v>0.105</v>
      </c>
      <c r="V447" s="225">
        <f>ROUND(E447*U447,2)</f>
        <v>0.67</v>
      </c>
      <c r="W447" s="225"/>
      <c r="X447" s="225" t="s">
        <v>702</v>
      </c>
      <c r="Y447" s="206"/>
      <c r="Z447" s="206"/>
      <c r="AA447" s="206"/>
      <c r="AB447" s="206"/>
      <c r="AC447" s="206"/>
      <c r="AD447" s="206"/>
      <c r="AE447" s="206"/>
      <c r="AF447" s="206"/>
      <c r="AG447" s="206" t="s">
        <v>703</v>
      </c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 x14ac:dyDescent="0.25">
      <c r="A448" s="234">
        <v>209</v>
      </c>
      <c r="B448" s="235" t="s">
        <v>716</v>
      </c>
      <c r="C448" s="249" t="s">
        <v>717</v>
      </c>
      <c r="D448" s="236" t="s">
        <v>179</v>
      </c>
      <c r="E448" s="237">
        <v>2.12521</v>
      </c>
      <c r="F448" s="238"/>
      <c r="G448" s="239">
        <f>ROUND(E448*F448,2)</f>
        <v>0</v>
      </c>
      <c r="H448" s="226">
        <v>0</v>
      </c>
      <c r="I448" s="225">
        <f>ROUND(E448*H448,2)</f>
        <v>0</v>
      </c>
      <c r="J448" s="226">
        <v>997.4</v>
      </c>
      <c r="K448" s="225">
        <f>ROUND(E448*J448,2)</f>
        <v>2119.6799999999998</v>
      </c>
      <c r="L448" s="225">
        <v>15</v>
      </c>
      <c r="M448" s="225">
        <f>G448*(1+L448/100)</f>
        <v>0</v>
      </c>
      <c r="N448" s="225">
        <v>0</v>
      </c>
      <c r="O448" s="225">
        <f>ROUND(E448*N448,2)</f>
        <v>0</v>
      </c>
      <c r="P448" s="225">
        <v>0</v>
      </c>
      <c r="Q448" s="225">
        <f>ROUND(E448*P448,2)</f>
        <v>0</v>
      </c>
      <c r="R448" s="225"/>
      <c r="S448" s="225" t="s">
        <v>718</v>
      </c>
      <c r="T448" s="225" t="s">
        <v>156</v>
      </c>
      <c r="U448" s="225">
        <v>0</v>
      </c>
      <c r="V448" s="225">
        <f>ROUND(E448*U448,2)</f>
        <v>0</v>
      </c>
      <c r="W448" s="225"/>
      <c r="X448" s="225" t="s">
        <v>702</v>
      </c>
      <c r="Y448" s="206"/>
      <c r="Z448" s="206"/>
      <c r="AA448" s="206"/>
      <c r="AB448" s="206"/>
      <c r="AC448" s="206"/>
      <c r="AD448" s="206"/>
      <c r="AE448" s="206"/>
      <c r="AF448" s="206"/>
      <c r="AG448" s="206" t="s">
        <v>703</v>
      </c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33" x14ac:dyDescent="0.25">
      <c r="A449" s="3"/>
      <c r="B449" s="4"/>
      <c r="C449" s="250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AE449">
        <v>15</v>
      </c>
      <c r="AF449">
        <v>21</v>
      </c>
      <c r="AG449" t="s">
        <v>137</v>
      </c>
    </row>
    <row r="450" spans="1:33" x14ac:dyDescent="0.25">
      <c r="A450" s="209"/>
      <c r="B450" s="210" t="s">
        <v>31</v>
      </c>
      <c r="C450" s="251"/>
      <c r="D450" s="211"/>
      <c r="E450" s="212"/>
      <c r="F450" s="212"/>
      <c r="G450" s="246">
        <f>G8+G30+G36+G84+G94+G96+G107+G132+G134+G143+G145+G153+G160+G171+G202+G208+G234+G240+G271+G286+G321+G352+G363+G395+G397+G435+G439</f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AE450">
        <f>SUMIF(L7:L448,AE449,G7:G448)</f>
        <v>0</v>
      </c>
      <c r="AF450">
        <f>SUMIF(L7:L448,AF449,G7:G448)</f>
        <v>0</v>
      </c>
      <c r="AG450" t="s">
        <v>173</v>
      </c>
    </row>
    <row r="451" spans="1:33" x14ac:dyDescent="0.25">
      <c r="A451" s="3"/>
      <c r="B451" s="4"/>
      <c r="C451" s="250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33" x14ac:dyDescent="0.25">
      <c r="A452" s="3"/>
      <c r="B452" s="4"/>
      <c r="C452" s="250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33" x14ac:dyDescent="0.25">
      <c r="A453" s="213" t="s">
        <v>174</v>
      </c>
      <c r="B453" s="213"/>
      <c r="C453" s="252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33" x14ac:dyDescent="0.25">
      <c r="A454" s="214"/>
      <c r="B454" s="215"/>
      <c r="C454" s="253"/>
      <c r="D454" s="215"/>
      <c r="E454" s="215"/>
      <c r="F454" s="215"/>
      <c r="G454" s="21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AG454" t="s">
        <v>175</v>
      </c>
    </row>
    <row r="455" spans="1:33" x14ac:dyDescent="0.25">
      <c r="A455" s="217"/>
      <c r="B455" s="218"/>
      <c r="C455" s="254"/>
      <c r="D455" s="218"/>
      <c r="E455" s="218"/>
      <c r="F455" s="218"/>
      <c r="G455" s="219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33" x14ac:dyDescent="0.25">
      <c r="A456" s="217"/>
      <c r="B456" s="218"/>
      <c r="C456" s="254"/>
      <c r="D456" s="218"/>
      <c r="E456" s="218"/>
      <c r="F456" s="218"/>
      <c r="G456" s="219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33" x14ac:dyDescent="0.25">
      <c r="A457" s="217"/>
      <c r="B457" s="218"/>
      <c r="C457" s="254"/>
      <c r="D457" s="218"/>
      <c r="E457" s="218"/>
      <c r="F457" s="218"/>
      <c r="G457" s="219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33" x14ac:dyDescent="0.25">
      <c r="A458" s="220"/>
      <c r="B458" s="221"/>
      <c r="C458" s="255"/>
      <c r="D458" s="221"/>
      <c r="E458" s="221"/>
      <c r="F458" s="221"/>
      <c r="G458" s="2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33" x14ac:dyDescent="0.25">
      <c r="A459" s="3"/>
      <c r="B459" s="4"/>
      <c r="C459" s="250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33" x14ac:dyDescent="0.25">
      <c r="C460" s="256"/>
      <c r="D460" s="10"/>
      <c r="AG460" t="s">
        <v>176</v>
      </c>
    </row>
    <row r="461" spans="1:33" x14ac:dyDescent="0.25">
      <c r="D461" s="10"/>
    </row>
    <row r="462" spans="1:33" x14ac:dyDescent="0.25">
      <c r="D462" s="10"/>
    </row>
    <row r="463" spans="1:33" x14ac:dyDescent="0.25">
      <c r="D463" s="10"/>
    </row>
    <row r="464" spans="1:33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53:C453"/>
    <mergeCell ref="A454:G45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765FD-0040-4BCA-8293-3BD626A41661}">
  <sheetPr>
    <outlinePr summaryBelow="0"/>
  </sheetPr>
  <dimension ref="A1:BH5000"/>
  <sheetViews>
    <sheetView workbookViewId="0">
      <pane ySplit="7" topLeftCell="A8" activePane="bottomLeft" state="frozen"/>
      <selection pane="bottomLeft" activeCell="Z419" sqref="Z419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125</v>
      </c>
    </row>
    <row r="2" spans="1:60" ht="25.05" customHeight="1" x14ac:dyDescent="0.25">
      <c r="A2" s="192" t="s">
        <v>8</v>
      </c>
      <c r="B2" s="49"/>
      <c r="C2" s="195" t="s">
        <v>916</v>
      </c>
      <c r="D2" s="193"/>
      <c r="E2" s="193"/>
      <c r="F2" s="193"/>
      <c r="G2" s="194"/>
      <c r="AG2" t="s">
        <v>126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126</v>
      </c>
      <c r="AG3" t="s">
        <v>127</v>
      </c>
    </row>
    <row r="4" spans="1:60" ht="25.05" customHeight="1" x14ac:dyDescent="0.25">
      <c r="A4" s="196" t="s">
        <v>10</v>
      </c>
      <c r="B4" s="197"/>
      <c r="C4" s="198" t="s">
        <v>49</v>
      </c>
      <c r="D4" s="199"/>
      <c r="E4" s="199"/>
      <c r="F4" s="199"/>
      <c r="G4" s="200"/>
      <c r="AG4" t="s">
        <v>128</v>
      </c>
    </row>
    <row r="5" spans="1:60" x14ac:dyDescent="0.25">
      <c r="D5" s="10"/>
    </row>
    <row r="6" spans="1:60" ht="39.6" x14ac:dyDescent="0.25">
      <c r="A6" s="202" t="s">
        <v>129</v>
      </c>
      <c r="B6" s="204" t="s">
        <v>130</v>
      </c>
      <c r="C6" s="204" t="s">
        <v>131</v>
      </c>
      <c r="D6" s="203" t="s">
        <v>132</v>
      </c>
      <c r="E6" s="202" t="s">
        <v>133</v>
      </c>
      <c r="F6" s="201" t="s">
        <v>134</v>
      </c>
      <c r="G6" s="202" t="s">
        <v>31</v>
      </c>
      <c r="H6" s="205" t="s">
        <v>32</v>
      </c>
      <c r="I6" s="205" t="s">
        <v>135</v>
      </c>
      <c r="J6" s="205" t="s">
        <v>33</v>
      </c>
      <c r="K6" s="205" t="s">
        <v>136</v>
      </c>
      <c r="L6" s="205" t="s">
        <v>137</v>
      </c>
      <c r="M6" s="205" t="s">
        <v>138</v>
      </c>
      <c r="N6" s="205" t="s">
        <v>139</v>
      </c>
      <c r="O6" s="205" t="s">
        <v>140</v>
      </c>
      <c r="P6" s="205" t="s">
        <v>141</v>
      </c>
      <c r="Q6" s="205" t="s">
        <v>142</v>
      </c>
      <c r="R6" s="205" t="s">
        <v>143</v>
      </c>
      <c r="S6" s="205" t="s">
        <v>144</v>
      </c>
      <c r="T6" s="205" t="s">
        <v>145</v>
      </c>
      <c r="U6" s="205" t="s">
        <v>146</v>
      </c>
      <c r="V6" s="205" t="s">
        <v>147</v>
      </c>
      <c r="W6" s="205" t="s">
        <v>148</v>
      </c>
      <c r="X6" s="205" t="s">
        <v>149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150</v>
      </c>
      <c r="B8" s="229" t="s">
        <v>62</v>
      </c>
      <c r="C8" s="247" t="s">
        <v>63</v>
      </c>
      <c r="D8" s="230"/>
      <c r="E8" s="231"/>
      <c r="F8" s="232"/>
      <c r="G8" s="233">
        <f>SUMIF(AG9:AG29,"&lt;&gt;NOR",G9:G29)</f>
        <v>0</v>
      </c>
      <c r="H8" s="227"/>
      <c r="I8" s="227">
        <f>SUM(I9:I29)</f>
        <v>12539.650000000001</v>
      </c>
      <c r="J8" s="227"/>
      <c r="K8" s="227">
        <f>SUM(K9:K29)</f>
        <v>12362.46</v>
      </c>
      <c r="L8" s="227"/>
      <c r="M8" s="227">
        <f>SUM(M9:M29)</f>
        <v>0</v>
      </c>
      <c r="N8" s="227"/>
      <c r="O8" s="227">
        <f>SUM(O9:O29)</f>
        <v>1.3499999999999999</v>
      </c>
      <c r="P8" s="227"/>
      <c r="Q8" s="227">
        <f>SUM(Q9:Q29)</f>
        <v>0</v>
      </c>
      <c r="R8" s="227"/>
      <c r="S8" s="227"/>
      <c r="T8" s="227"/>
      <c r="U8" s="227"/>
      <c r="V8" s="227">
        <f>SUM(V9:V29)</f>
        <v>19.84</v>
      </c>
      <c r="W8" s="227"/>
      <c r="X8" s="227"/>
      <c r="AG8" t="s">
        <v>151</v>
      </c>
    </row>
    <row r="9" spans="1:60" outlineLevel="1" x14ac:dyDescent="0.25">
      <c r="A9" s="234">
        <v>1</v>
      </c>
      <c r="B9" s="235" t="s">
        <v>177</v>
      </c>
      <c r="C9" s="249" t="s">
        <v>178</v>
      </c>
      <c r="D9" s="236" t="s">
        <v>179</v>
      </c>
      <c r="E9" s="237">
        <v>1.346E-2</v>
      </c>
      <c r="F9" s="238"/>
      <c r="G9" s="239">
        <f>ROUND(E9*F9,2)</f>
        <v>0</v>
      </c>
      <c r="H9" s="226">
        <v>47266.02</v>
      </c>
      <c r="I9" s="225">
        <f>ROUND(E9*H9,2)</f>
        <v>636.20000000000005</v>
      </c>
      <c r="J9" s="226">
        <v>10671.88</v>
      </c>
      <c r="K9" s="225">
        <f>ROUND(E9*J9,2)</f>
        <v>143.63999999999999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180</v>
      </c>
      <c r="T9" s="225" t="s">
        <v>156</v>
      </c>
      <c r="U9" s="225">
        <v>20.6</v>
      </c>
      <c r="V9" s="225">
        <f>ROUND(E9*U9,2)</f>
        <v>0.28000000000000003</v>
      </c>
      <c r="W9" s="225"/>
      <c r="X9" s="225" t="s">
        <v>181</v>
      </c>
      <c r="Y9" s="206"/>
      <c r="Z9" s="206"/>
      <c r="AA9" s="206"/>
      <c r="AB9" s="206"/>
      <c r="AC9" s="206"/>
      <c r="AD9" s="206"/>
      <c r="AE9" s="206"/>
      <c r="AF9" s="206"/>
      <c r="AG9" s="206" t="s">
        <v>182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183</v>
      </c>
      <c r="D10" s="257"/>
      <c r="E10" s="258">
        <v>1.346E-2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184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2</v>
      </c>
      <c r="B11" s="241" t="s">
        <v>185</v>
      </c>
      <c r="C11" s="248" t="s">
        <v>186</v>
      </c>
      <c r="D11" s="242" t="s">
        <v>187</v>
      </c>
      <c r="E11" s="243">
        <v>1</v>
      </c>
      <c r="F11" s="244"/>
      <c r="G11" s="245">
        <f>ROUND(E11*F11,2)</f>
        <v>0</v>
      </c>
      <c r="H11" s="226">
        <v>5.67</v>
      </c>
      <c r="I11" s="225">
        <f>ROUND(E11*H11,2)</f>
        <v>5.67</v>
      </c>
      <c r="J11" s="226">
        <v>475.83</v>
      </c>
      <c r="K11" s="225">
        <f>ROUND(E11*J11,2)</f>
        <v>475.83</v>
      </c>
      <c r="L11" s="225">
        <v>15</v>
      </c>
      <c r="M11" s="225">
        <f>G11*(1+L11/100)</f>
        <v>0</v>
      </c>
      <c r="N11" s="225">
        <v>1.6000000000000001E-4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180</v>
      </c>
      <c r="T11" s="225" t="s">
        <v>156</v>
      </c>
      <c r="U11" s="225">
        <v>0.94</v>
      </c>
      <c r="V11" s="225">
        <f>ROUND(E11*U11,2)</f>
        <v>0.94</v>
      </c>
      <c r="W11" s="225"/>
      <c r="X11" s="225" t="s">
        <v>181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182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3</v>
      </c>
      <c r="B12" s="241" t="s">
        <v>188</v>
      </c>
      <c r="C12" s="248" t="s">
        <v>189</v>
      </c>
      <c r="D12" s="242" t="s">
        <v>187</v>
      </c>
      <c r="E12" s="243">
        <v>1</v>
      </c>
      <c r="F12" s="244"/>
      <c r="G12" s="245">
        <f>ROUND(E12*F12,2)</f>
        <v>0</v>
      </c>
      <c r="H12" s="226">
        <v>9.44</v>
      </c>
      <c r="I12" s="225">
        <f>ROUND(E12*H12,2)</f>
        <v>9.44</v>
      </c>
      <c r="J12" s="226">
        <v>584.55999999999995</v>
      </c>
      <c r="K12" s="225">
        <f>ROUND(E12*J12,2)</f>
        <v>584.55999999999995</v>
      </c>
      <c r="L12" s="225">
        <v>15</v>
      </c>
      <c r="M12" s="225">
        <f>G12*(1+L12/100)</f>
        <v>0</v>
      </c>
      <c r="N12" s="225">
        <v>2.4000000000000001E-4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180</v>
      </c>
      <c r="T12" s="225" t="s">
        <v>156</v>
      </c>
      <c r="U12" s="225">
        <v>1.04</v>
      </c>
      <c r="V12" s="225">
        <f>ROUND(E12*U12,2)</f>
        <v>1.04</v>
      </c>
      <c r="W12" s="225"/>
      <c r="X12" s="225" t="s">
        <v>181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182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ht="20.399999999999999" outlineLevel="1" x14ac:dyDescent="0.25">
      <c r="A13" s="234">
        <v>4</v>
      </c>
      <c r="B13" s="235" t="s">
        <v>190</v>
      </c>
      <c r="C13" s="249" t="s">
        <v>191</v>
      </c>
      <c r="D13" s="236" t="s">
        <v>192</v>
      </c>
      <c r="E13" s="237">
        <v>15.28</v>
      </c>
      <c r="F13" s="238"/>
      <c r="G13" s="239">
        <f>ROUND(E13*F13,2)</f>
        <v>0</v>
      </c>
      <c r="H13" s="226">
        <v>544.28</v>
      </c>
      <c r="I13" s="225">
        <f>ROUND(E13*H13,2)</f>
        <v>8316.6</v>
      </c>
      <c r="J13" s="226">
        <v>283.62</v>
      </c>
      <c r="K13" s="225">
        <f>ROUND(E13*J13,2)</f>
        <v>4333.71</v>
      </c>
      <c r="L13" s="225">
        <v>15</v>
      </c>
      <c r="M13" s="225">
        <f>G13*(1+L13/100)</f>
        <v>0</v>
      </c>
      <c r="N13" s="225">
        <v>7.4709999999999999E-2</v>
      </c>
      <c r="O13" s="225">
        <f>ROUND(E13*N13,2)</f>
        <v>1.1399999999999999</v>
      </c>
      <c r="P13" s="225">
        <v>0</v>
      </c>
      <c r="Q13" s="225">
        <f>ROUND(E13*P13,2)</f>
        <v>0</v>
      </c>
      <c r="R13" s="225"/>
      <c r="S13" s="225" t="s">
        <v>180</v>
      </c>
      <c r="T13" s="225" t="s">
        <v>156</v>
      </c>
      <c r="U13" s="225">
        <v>0.52915000000000001</v>
      </c>
      <c r="V13" s="225">
        <f>ROUND(E13*U13,2)</f>
        <v>8.09</v>
      </c>
      <c r="W13" s="225"/>
      <c r="X13" s="225" t="s">
        <v>181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182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193</v>
      </c>
      <c r="D14" s="257"/>
      <c r="E14" s="258">
        <v>17.68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184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61" t="s">
        <v>194</v>
      </c>
      <c r="D15" s="257"/>
      <c r="E15" s="258">
        <v>-2.4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184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4">
        <v>5</v>
      </c>
      <c r="B16" s="235" t="s">
        <v>195</v>
      </c>
      <c r="C16" s="249" t="s">
        <v>196</v>
      </c>
      <c r="D16" s="236" t="s">
        <v>197</v>
      </c>
      <c r="E16" s="237">
        <v>10.4</v>
      </c>
      <c r="F16" s="238"/>
      <c r="G16" s="239">
        <f>ROUND(E16*F16,2)</f>
        <v>0</v>
      </c>
      <c r="H16" s="226">
        <v>26.86</v>
      </c>
      <c r="I16" s="225">
        <f>ROUND(E16*H16,2)</f>
        <v>279.33999999999997</v>
      </c>
      <c r="J16" s="226">
        <v>121.04</v>
      </c>
      <c r="K16" s="225">
        <f>ROUND(E16*J16,2)</f>
        <v>1258.82</v>
      </c>
      <c r="L16" s="225">
        <v>15</v>
      </c>
      <c r="M16" s="225">
        <f>G16*(1+L16/100)</f>
        <v>0</v>
      </c>
      <c r="N16" s="225">
        <v>1.0200000000000001E-3</v>
      </c>
      <c r="O16" s="225">
        <f>ROUND(E16*N16,2)</f>
        <v>0.01</v>
      </c>
      <c r="P16" s="225">
        <v>0</v>
      </c>
      <c r="Q16" s="225">
        <f>ROUND(E16*P16,2)</f>
        <v>0</v>
      </c>
      <c r="R16" s="225"/>
      <c r="S16" s="225" t="s">
        <v>180</v>
      </c>
      <c r="T16" s="225" t="s">
        <v>156</v>
      </c>
      <c r="U16" s="225">
        <v>0.223</v>
      </c>
      <c r="V16" s="225">
        <f>ROUND(E16*U16,2)</f>
        <v>2.3199999999999998</v>
      </c>
      <c r="W16" s="225"/>
      <c r="X16" s="225" t="s">
        <v>181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182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61" t="s">
        <v>198</v>
      </c>
      <c r="D17" s="257"/>
      <c r="E17" s="258">
        <v>10.4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06"/>
      <c r="Z17" s="206"/>
      <c r="AA17" s="206"/>
      <c r="AB17" s="206"/>
      <c r="AC17" s="206"/>
      <c r="AD17" s="206"/>
      <c r="AE17" s="206"/>
      <c r="AF17" s="206"/>
      <c r="AG17" s="206" t="s">
        <v>184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34">
        <v>6</v>
      </c>
      <c r="B18" s="235" t="s">
        <v>199</v>
      </c>
      <c r="C18" s="249" t="s">
        <v>200</v>
      </c>
      <c r="D18" s="236" t="s">
        <v>192</v>
      </c>
      <c r="E18" s="237">
        <v>2.1</v>
      </c>
      <c r="F18" s="238"/>
      <c r="G18" s="239">
        <f>ROUND(E18*F18,2)</f>
        <v>0</v>
      </c>
      <c r="H18" s="226">
        <v>521.54999999999995</v>
      </c>
      <c r="I18" s="225">
        <f>ROUND(E18*H18,2)</f>
        <v>1095.26</v>
      </c>
      <c r="J18" s="226">
        <v>414.95</v>
      </c>
      <c r="K18" s="225">
        <f>ROUND(E18*J18,2)</f>
        <v>871.4</v>
      </c>
      <c r="L18" s="225">
        <v>15</v>
      </c>
      <c r="M18" s="225">
        <f>G18*(1+L18/100)</f>
        <v>0</v>
      </c>
      <c r="N18" s="225">
        <v>7.392E-2</v>
      </c>
      <c r="O18" s="225">
        <f>ROUND(E18*N18,2)</f>
        <v>0.16</v>
      </c>
      <c r="P18" s="225">
        <v>0</v>
      </c>
      <c r="Q18" s="225">
        <f>ROUND(E18*P18,2)</f>
        <v>0</v>
      </c>
      <c r="R18" s="225"/>
      <c r="S18" s="225" t="s">
        <v>180</v>
      </c>
      <c r="T18" s="225" t="s">
        <v>156</v>
      </c>
      <c r="U18" s="225">
        <v>0.77700000000000002</v>
      </c>
      <c r="V18" s="225">
        <f>ROUND(E18*U18,2)</f>
        <v>1.63</v>
      </c>
      <c r="W18" s="225"/>
      <c r="X18" s="225" t="s">
        <v>181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182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61" t="s">
        <v>201</v>
      </c>
      <c r="D19" s="257"/>
      <c r="E19" s="258">
        <v>2.1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06"/>
      <c r="Z19" s="206"/>
      <c r="AA19" s="206"/>
      <c r="AB19" s="206"/>
      <c r="AC19" s="206"/>
      <c r="AD19" s="206"/>
      <c r="AE19" s="206"/>
      <c r="AF19" s="206"/>
      <c r="AG19" s="206" t="s">
        <v>184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34">
        <v>7</v>
      </c>
      <c r="B20" s="235" t="s">
        <v>202</v>
      </c>
      <c r="C20" s="249" t="s">
        <v>203</v>
      </c>
      <c r="D20" s="236" t="s">
        <v>192</v>
      </c>
      <c r="E20" s="237">
        <v>9.56</v>
      </c>
      <c r="F20" s="238"/>
      <c r="G20" s="239">
        <f>ROUND(E20*F20,2)</f>
        <v>0</v>
      </c>
      <c r="H20" s="226">
        <v>0</v>
      </c>
      <c r="I20" s="225">
        <f>ROUND(E20*H20,2)</f>
        <v>0</v>
      </c>
      <c r="J20" s="226">
        <v>324.2</v>
      </c>
      <c r="K20" s="225">
        <f>ROUND(E20*J20,2)</f>
        <v>3099.35</v>
      </c>
      <c r="L20" s="225">
        <v>15</v>
      </c>
      <c r="M20" s="225">
        <f>G20*(1+L20/100)</f>
        <v>0</v>
      </c>
      <c r="N20" s="225">
        <v>0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180</v>
      </c>
      <c r="T20" s="225" t="s">
        <v>156</v>
      </c>
      <c r="U20" s="225">
        <v>0.57999999999999996</v>
      </c>
      <c r="V20" s="225">
        <f>ROUND(E20*U20,2)</f>
        <v>5.54</v>
      </c>
      <c r="W20" s="225"/>
      <c r="X20" s="225" t="s">
        <v>181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182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61" t="s">
        <v>204</v>
      </c>
      <c r="D21" s="257"/>
      <c r="E21" s="258">
        <v>6.04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184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205</v>
      </c>
      <c r="D22" s="257"/>
      <c r="E22" s="258">
        <v>2.72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184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206</v>
      </c>
      <c r="D23" s="257"/>
      <c r="E23" s="258">
        <v>0.8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184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40">
        <v>8</v>
      </c>
      <c r="B24" s="241" t="s">
        <v>47</v>
      </c>
      <c r="C24" s="248" t="s">
        <v>207</v>
      </c>
      <c r="D24" s="242" t="s">
        <v>208</v>
      </c>
      <c r="E24" s="243">
        <v>1</v>
      </c>
      <c r="F24" s="244"/>
      <c r="G24" s="245">
        <f>ROUND(E24*F24,2)</f>
        <v>0</v>
      </c>
      <c r="H24" s="226">
        <v>1491.7</v>
      </c>
      <c r="I24" s="225">
        <f>ROUND(E24*H24,2)</f>
        <v>1491.7</v>
      </c>
      <c r="J24" s="226">
        <v>0</v>
      </c>
      <c r="K24" s="225">
        <f>ROUND(E24*J24,2)</f>
        <v>0</v>
      </c>
      <c r="L24" s="225">
        <v>15</v>
      </c>
      <c r="M24" s="225">
        <f>G24*(1+L24/100)</f>
        <v>0</v>
      </c>
      <c r="N24" s="225">
        <v>0</v>
      </c>
      <c r="O24" s="225">
        <f>ROUND(E24*N24,2)</f>
        <v>0</v>
      </c>
      <c r="P24" s="225">
        <v>0</v>
      </c>
      <c r="Q24" s="225">
        <f>ROUND(E24*P24,2)</f>
        <v>0</v>
      </c>
      <c r="R24" s="225"/>
      <c r="S24" s="225" t="s">
        <v>155</v>
      </c>
      <c r="T24" s="225" t="s">
        <v>156</v>
      </c>
      <c r="U24" s="225">
        <v>0</v>
      </c>
      <c r="V24" s="225">
        <f>ROUND(E24*U24,2)</f>
        <v>0</v>
      </c>
      <c r="W24" s="225"/>
      <c r="X24" s="225" t="s">
        <v>209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210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34">
        <v>9</v>
      </c>
      <c r="B25" s="235" t="s">
        <v>211</v>
      </c>
      <c r="C25" s="249" t="s">
        <v>212</v>
      </c>
      <c r="D25" s="236" t="s">
        <v>179</v>
      </c>
      <c r="E25" s="237">
        <v>1.346E-2</v>
      </c>
      <c r="F25" s="238"/>
      <c r="G25" s="239">
        <f>ROUND(E25*F25,2)</f>
        <v>0</v>
      </c>
      <c r="H25" s="226">
        <v>44683.5</v>
      </c>
      <c r="I25" s="225">
        <f>ROUND(E25*H25,2)</f>
        <v>601.44000000000005</v>
      </c>
      <c r="J25" s="226">
        <v>0</v>
      </c>
      <c r="K25" s="225">
        <f>ROUND(E25*J25,2)</f>
        <v>0</v>
      </c>
      <c r="L25" s="225">
        <v>15</v>
      </c>
      <c r="M25" s="225">
        <f>G25*(1+L25/100)</f>
        <v>0</v>
      </c>
      <c r="N25" s="225">
        <v>1</v>
      </c>
      <c r="O25" s="225">
        <f>ROUND(E25*N25,2)</f>
        <v>0.01</v>
      </c>
      <c r="P25" s="225">
        <v>0</v>
      </c>
      <c r="Q25" s="225">
        <f>ROUND(E25*P25,2)</f>
        <v>0</v>
      </c>
      <c r="R25" s="225" t="s">
        <v>213</v>
      </c>
      <c r="S25" s="225" t="s">
        <v>180</v>
      </c>
      <c r="T25" s="225" t="s">
        <v>156</v>
      </c>
      <c r="U25" s="225">
        <v>0</v>
      </c>
      <c r="V25" s="225">
        <f>ROUND(E25*U25,2)</f>
        <v>0</v>
      </c>
      <c r="W25" s="225"/>
      <c r="X25" s="225" t="s">
        <v>209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210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214</v>
      </c>
      <c r="D26" s="257"/>
      <c r="E26" s="258">
        <v>1.346E-2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184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40">
        <v>10</v>
      </c>
      <c r="B27" s="241" t="s">
        <v>215</v>
      </c>
      <c r="C27" s="248" t="s">
        <v>216</v>
      </c>
      <c r="D27" s="242" t="s">
        <v>187</v>
      </c>
      <c r="E27" s="243">
        <v>1</v>
      </c>
      <c r="F27" s="244"/>
      <c r="G27" s="245">
        <f>ROUND(E27*F27,2)</f>
        <v>0</v>
      </c>
      <c r="H27" s="226">
        <v>104</v>
      </c>
      <c r="I27" s="225">
        <f>ROUND(E27*H27,2)</f>
        <v>104</v>
      </c>
      <c r="J27" s="226">
        <v>0</v>
      </c>
      <c r="K27" s="225">
        <f>ROUND(E27*J27,2)</f>
        <v>0</v>
      </c>
      <c r="L27" s="225">
        <v>15</v>
      </c>
      <c r="M27" s="225">
        <f>G27*(1+L27/100)</f>
        <v>0</v>
      </c>
      <c r="N27" s="225">
        <v>5.9999999999999995E-4</v>
      </c>
      <c r="O27" s="225">
        <f>ROUND(E27*N27,2)</f>
        <v>0</v>
      </c>
      <c r="P27" s="225">
        <v>0</v>
      </c>
      <c r="Q27" s="225">
        <f>ROUND(E27*P27,2)</f>
        <v>0</v>
      </c>
      <c r="R27" s="225" t="s">
        <v>213</v>
      </c>
      <c r="S27" s="225" t="s">
        <v>180</v>
      </c>
      <c r="T27" s="225" t="s">
        <v>156</v>
      </c>
      <c r="U27" s="225">
        <v>0</v>
      </c>
      <c r="V27" s="225">
        <f>ROUND(E27*U27,2)</f>
        <v>0</v>
      </c>
      <c r="W27" s="225"/>
      <c r="X27" s="225" t="s">
        <v>209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210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20.399999999999999" outlineLevel="1" x14ac:dyDescent="0.25">
      <c r="A28" s="234">
        <v>11</v>
      </c>
      <c r="B28" s="235" t="s">
        <v>217</v>
      </c>
      <c r="C28" s="249" t="s">
        <v>218</v>
      </c>
      <c r="D28" s="236" t="s">
        <v>192</v>
      </c>
      <c r="E28" s="237">
        <v>2.08</v>
      </c>
      <c r="F28" s="238"/>
      <c r="G28" s="239">
        <f>ROUND(E28*F28,2)</f>
        <v>0</v>
      </c>
      <c r="H28" s="226">
        <v>0</v>
      </c>
      <c r="I28" s="225">
        <f>ROUND(E28*H28,2)</f>
        <v>0</v>
      </c>
      <c r="J28" s="226">
        <v>766.9</v>
      </c>
      <c r="K28" s="225">
        <f>ROUND(E28*J28,2)</f>
        <v>1595.15</v>
      </c>
      <c r="L28" s="225">
        <v>15</v>
      </c>
      <c r="M28" s="225">
        <f>G28*(1+L28/100)</f>
        <v>0</v>
      </c>
      <c r="N28" s="225">
        <v>1.1469999999999999E-2</v>
      </c>
      <c r="O28" s="225">
        <f>ROUND(E28*N28,2)</f>
        <v>0.02</v>
      </c>
      <c r="P28" s="225">
        <v>0</v>
      </c>
      <c r="Q28" s="225">
        <f>ROUND(E28*P28,2)</f>
        <v>0</v>
      </c>
      <c r="R28" s="225"/>
      <c r="S28" s="225" t="s">
        <v>180</v>
      </c>
      <c r="T28" s="225" t="s">
        <v>156</v>
      </c>
      <c r="U28" s="225">
        <v>0</v>
      </c>
      <c r="V28" s="225">
        <f>ROUND(E28*U28,2)</f>
        <v>0</v>
      </c>
      <c r="W28" s="225"/>
      <c r="X28" s="225" t="s">
        <v>219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220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221</v>
      </c>
      <c r="D29" s="257"/>
      <c r="E29" s="258">
        <v>2.08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184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x14ac:dyDescent="0.25">
      <c r="A30" s="228" t="s">
        <v>150</v>
      </c>
      <c r="B30" s="229" t="s">
        <v>64</v>
      </c>
      <c r="C30" s="247" t="s">
        <v>65</v>
      </c>
      <c r="D30" s="230"/>
      <c r="E30" s="231"/>
      <c r="F30" s="232"/>
      <c r="G30" s="233">
        <f>SUMIF(AG31:AG35,"&lt;&gt;NOR",G31:G35)</f>
        <v>0</v>
      </c>
      <c r="H30" s="227"/>
      <c r="I30" s="227">
        <f>SUM(I31:I35)</f>
        <v>2753.55</v>
      </c>
      <c r="J30" s="227"/>
      <c r="K30" s="227">
        <f>SUM(K31:K35)</f>
        <v>5973.8</v>
      </c>
      <c r="L30" s="227"/>
      <c r="M30" s="227">
        <f>SUM(M31:M35)</f>
        <v>0</v>
      </c>
      <c r="N30" s="227"/>
      <c r="O30" s="227">
        <f>SUM(O31:O35)</f>
        <v>0.11000000000000001</v>
      </c>
      <c r="P30" s="227"/>
      <c r="Q30" s="227">
        <f>SUM(Q31:Q35)</f>
        <v>0</v>
      </c>
      <c r="R30" s="227"/>
      <c r="S30" s="227"/>
      <c r="T30" s="227"/>
      <c r="U30" s="227"/>
      <c r="V30" s="227">
        <f>SUM(V31:V35)</f>
        <v>9.08</v>
      </c>
      <c r="W30" s="227"/>
      <c r="X30" s="227"/>
      <c r="AG30" t="s">
        <v>151</v>
      </c>
    </row>
    <row r="31" spans="1:60" outlineLevel="1" x14ac:dyDescent="0.25">
      <c r="A31" s="234">
        <v>12</v>
      </c>
      <c r="B31" s="235" t="s">
        <v>222</v>
      </c>
      <c r="C31" s="249" t="s">
        <v>223</v>
      </c>
      <c r="D31" s="236" t="s">
        <v>192</v>
      </c>
      <c r="E31" s="237">
        <v>6.04</v>
      </c>
      <c r="F31" s="238"/>
      <c r="G31" s="239">
        <f>ROUND(E31*F31,2)</f>
        <v>0</v>
      </c>
      <c r="H31" s="226">
        <v>265.24</v>
      </c>
      <c r="I31" s="225">
        <f>ROUND(E31*H31,2)</f>
        <v>1602.05</v>
      </c>
      <c r="J31" s="226">
        <v>626.86</v>
      </c>
      <c r="K31" s="225">
        <f>ROUND(E31*J31,2)</f>
        <v>3786.23</v>
      </c>
      <c r="L31" s="225">
        <v>15</v>
      </c>
      <c r="M31" s="225">
        <f>G31*(1+L31/100)</f>
        <v>0</v>
      </c>
      <c r="N31" s="225">
        <v>1.1900000000000001E-2</v>
      </c>
      <c r="O31" s="225">
        <f>ROUND(E31*N31,2)</f>
        <v>7.0000000000000007E-2</v>
      </c>
      <c r="P31" s="225">
        <v>0</v>
      </c>
      <c r="Q31" s="225">
        <f>ROUND(E31*P31,2)</f>
        <v>0</v>
      </c>
      <c r="R31" s="225"/>
      <c r="S31" s="225" t="s">
        <v>180</v>
      </c>
      <c r="T31" s="225" t="s">
        <v>156</v>
      </c>
      <c r="U31" s="225">
        <v>0.95</v>
      </c>
      <c r="V31" s="225">
        <f>ROUND(E31*U31,2)</f>
        <v>5.74</v>
      </c>
      <c r="W31" s="225"/>
      <c r="X31" s="225" t="s">
        <v>181</v>
      </c>
      <c r="Y31" s="206"/>
      <c r="Z31" s="206"/>
      <c r="AA31" s="206"/>
      <c r="AB31" s="206"/>
      <c r="AC31" s="206"/>
      <c r="AD31" s="206"/>
      <c r="AE31" s="206"/>
      <c r="AF31" s="206"/>
      <c r="AG31" s="206" t="s">
        <v>182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204</v>
      </c>
      <c r="D32" s="257"/>
      <c r="E32" s="258">
        <v>6.04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184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34">
        <v>13</v>
      </c>
      <c r="B33" s="235" t="s">
        <v>224</v>
      </c>
      <c r="C33" s="249" t="s">
        <v>225</v>
      </c>
      <c r="D33" s="236" t="s">
        <v>192</v>
      </c>
      <c r="E33" s="237">
        <v>3.52</v>
      </c>
      <c r="F33" s="238"/>
      <c r="G33" s="239">
        <f>ROUND(E33*F33,2)</f>
        <v>0</v>
      </c>
      <c r="H33" s="226">
        <v>327.13</v>
      </c>
      <c r="I33" s="225">
        <f>ROUND(E33*H33,2)</f>
        <v>1151.5</v>
      </c>
      <c r="J33" s="226">
        <v>621.47</v>
      </c>
      <c r="K33" s="225">
        <f>ROUND(E33*J33,2)</f>
        <v>2187.5700000000002</v>
      </c>
      <c r="L33" s="225">
        <v>15</v>
      </c>
      <c r="M33" s="225">
        <f>G33*(1+L33/100)</f>
        <v>0</v>
      </c>
      <c r="N33" s="225">
        <v>1.201E-2</v>
      </c>
      <c r="O33" s="225">
        <f>ROUND(E33*N33,2)</f>
        <v>0.04</v>
      </c>
      <c r="P33" s="225">
        <v>0</v>
      </c>
      <c r="Q33" s="225">
        <f>ROUND(E33*P33,2)</f>
        <v>0</v>
      </c>
      <c r="R33" s="225"/>
      <c r="S33" s="225" t="s">
        <v>180</v>
      </c>
      <c r="T33" s="225" t="s">
        <v>156</v>
      </c>
      <c r="U33" s="225">
        <v>0.95</v>
      </c>
      <c r="V33" s="225">
        <f>ROUND(E33*U33,2)</f>
        <v>3.34</v>
      </c>
      <c r="W33" s="225"/>
      <c r="X33" s="225" t="s">
        <v>181</v>
      </c>
      <c r="Y33" s="206"/>
      <c r="Z33" s="206"/>
      <c r="AA33" s="206"/>
      <c r="AB33" s="206"/>
      <c r="AC33" s="206"/>
      <c r="AD33" s="206"/>
      <c r="AE33" s="206"/>
      <c r="AF33" s="206"/>
      <c r="AG33" s="206" t="s">
        <v>182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205</v>
      </c>
      <c r="D34" s="257"/>
      <c r="E34" s="258">
        <v>2.72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184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206</v>
      </c>
      <c r="D35" s="257"/>
      <c r="E35" s="258">
        <v>0.8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184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x14ac:dyDescent="0.25">
      <c r="A36" s="228" t="s">
        <v>150</v>
      </c>
      <c r="B36" s="229" t="s">
        <v>70</v>
      </c>
      <c r="C36" s="247" t="s">
        <v>71</v>
      </c>
      <c r="D36" s="230"/>
      <c r="E36" s="231"/>
      <c r="F36" s="232"/>
      <c r="G36" s="233">
        <f>SUMIF(AG37:AG83,"&lt;&gt;NOR",G37:G83)</f>
        <v>0</v>
      </c>
      <c r="H36" s="227"/>
      <c r="I36" s="227">
        <f>SUM(I37:I83)</f>
        <v>5408.47</v>
      </c>
      <c r="J36" s="227"/>
      <c r="K36" s="227">
        <f>SUM(K37:K83)</f>
        <v>30260.480000000003</v>
      </c>
      <c r="L36" s="227"/>
      <c r="M36" s="227">
        <f>SUM(M37:M83)</f>
        <v>0</v>
      </c>
      <c r="N36" s="227"/>
      <c r="O36" s="227">
        <f>SUM(O37:O83)</f>
        <v>1.5899999999999999</v>
      </c>
      <c r="P36" s="227"/>
      <c r="Q36" s="227">
        <f>SUM(Q37:Q83)</f>
        <v>0</v>
      </c>
      <c r="R36" s="227"/>
      <c r="S36" s="227"/>
      <c r="T36" s="227"/>
      <c r="U36" s="227"/>
      <c r="V36" s="227">
        <f>SUM(V37:V83)</f>
        <v>54.01</v>
      </c>
      <c r="W36" s="227"/>
      <c r="X36" s="227"/>
      <c r="AG36" t="s">
        <v>151</v>
      </c>
    </row>
    <row r="37" spans="1:60" outlineLevel="1" x14ac:dyDescent="0.25">
      <c r="A37" s="234">
        <v>14</v>
      </c>
      <c r="B37" s="235" t="s">
        <v>226</v>
      </c>
      <c r="C37" s="249" t="s">
        <v>227</v>
      </c>
      <c r="D37" s="236" t="s">
        <v>192</v>
      </c>
      <c r="E37" s="237">
        <v>13.18</v>
      </c>
      <c r="F37" s="238"/>
      <c r="G37" s="239">
        <f>ROUND(E37*F37,2)</f>
        <v>0</v>
      </c>
      <c r="H37" s="226">
        <v>30.39</v>
      </c>
      <c r="I37" s="225">
        <f>ROUND(E37*H37,2)</f>
        <v>400.54</v>
      </c>
      <c r="J37" s="226">
        <v>134.21</v>
      </c>
      <c r="K37" s="225">
        <f>ROUND(E37*J37,2)</f>
        <v>1768.89</v>
      </c>
      <c r="L37" s="225">
        <v>15</v>
      </c>
      <c r="M37" s="225">
        <f>G37*(1+L37/100)</f>
        <v>0</v>
      </c>
      <c r="N37" s="225">
        <v>4.8999999999999998E-3</v>
      </c>
      <c r="O37" s="225">
        <f>ROUND(E37*N37,2)</f>
        <v>0.06</v>
      </c>
      <c r="P37" s="225">
        <v>0</v>
      </c>
      <c r="Q37" s="225">
        <f>ROUND(E37*P37,2)</f>
        <v>0</v>
      </c>
      <c r="R37" s="225"/>
      <c r="S37" s="225" t="s">
        <v>180</v>
      </c>
      <c r="T37" s="225" t="s">
        <v>156</v>
      </c>
      <c r="U37" s="225">
        <v>0.25</v>
      </c>
      <c r="V37" s="225">
        <f>ROUND(E37*U37,2)</f>
        <v>3.3</v>
      </c>
      <c r="W37" s="225"/>
      <c r="X37" s="225" t="s">
        <v>181</v>
      </c>
      <c r="Y37" s="206"/>
      <c r="Z37" s="206"/>
      <c r="AA37" s="206"/>
      <c r="AB37" s="206"/>
      <c r="AC37" s="206"/>
      <c r="AD37" s="206"/>
      <c r="AE37" s="206"/>
      <c r="AF37" s="206"/>
      <c r="AG37" s="206" t="s">
        <v>182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61" t="s">
        <v>228</v>
      </c>
      <c r="D38" s="257"/>
      <c r="E38" s="258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184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229</v>
      </c>
      <c r="D39" s="257"/>
      <c r="E39" s="258">
        <v>6.76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184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230</v>
      </c>
      <c r="D40" s="257"/>
      <c r="E40" s="258">
        <v>4.68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184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231</v>
      </c>
      <c r="D41" s="257"/>
      <c r="E41" s="258">
        <v>-1.2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184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232</v>
      </c>
      <c r="D42" s="257"/>
      <c r="E42" s="258">
        <v>2.94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184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34">
        <v>15</v>
      </c>
      <c r="B43" s="235" t="s">
        <v>233</v>
      </c>
      <c r="C43" s="249" t="s">
        <v>234</v>
      </c>
      <c r="D43" s="236" t="s">
        <v>192</v>
      </c>
      <c r="E43" s="237">
        <v>7.92</v>
      </c>
      <c r="F43" s="238"/>
      <c r="G43" s="239">
        <f>ROUND(E43*F43,2)</f>
        <v>0</v>
      </c>
      <c r="H43" s="226">
        <v>15.23</v>
      </c>
      <c r="I43" s="225">
        <f>ROUND(E43*H43,2)</f>
        <v>120.62</v>
      </c>
      <c r="J43" s="226">
        <v>38.97</v>
      </c>
      <c r="K43" s="225">
        <f>ROUND(E43*J43,2)</f>
        <v>308.64</v>
      </c>
      <c r="L43" s="225">
        <v>15</v>
      </c>
      <c r="M43" s="225">
        <f>G43*(1+L43/100)</f>
        <v>0</v>
      </c>
      <c r="N43" s="225">
        <v>4.0000000000000003E-5</v>
      </c>
      <c r="O43" s="225">
        <f>ROUND(E43*N43,2)</f>
        <v>0</v>
      </c>
      <c r="P43" s="225">
        <v>0</v>
      </c>
      <c r="Q43" s="225">
        <f>ROUND(E43*P43,2)</f>
        <v>0</v>
      </c>
      <c r="R43" s="225"/>
      <c r="S43" s="225" t="s">
        <v>180</v>
      </c>
      <c r="T43" s="225" t="s">
        <v>156</v>
      </c>
      <c r="U43" s="225">
        <v>7.8E-2</v>
      </c>
      <c r="V43" s="225">
        <f>ROUND(E43*U43,2)</f>
        <v>0.62</v>
      </c>
      <c r="W43" s="225"/>
      <c r="X43" s="225" t="s">
        <v>181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182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235</v>
      </c>
      <c r="D44" s="257"/>
      <c r="E44" s="258">
        <v>3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184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236</v>
      </c>
      <c r="D45" s="257"/>
      <c r="E45" s="258">
        <v>4.92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184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ht="20.399999999999999" outlineLevel="1" x14ac:dyDescent="0.25">
      <c r="A46" s="234">
        <v>16</v>
      </c>
      <c r="B46" s="235" t="s">
        <v>237</v>
      </c>
      <c r="C46" s="249" t="s">
        <v>238</v>
      </c>
      <c r="D46" s="236" t="s">
        <v>192</v>
      </c>
      <c r="E46" s="237">
        <v>35.5</v>
      </c>
      <c r="F46" s="238"/>
      <c r="G46" s="239">
        <f>ROUND(E46*F46,2)</f>
        <v>0</v>
      </c>
      <c r="H46" s="226">
        <v>16.239999999999998</v>
      </c>
      <c r="I46" s="225">
        <f>ROUND(E46*H46,2)</f>
        <v>576.52</v>
      </c>
      <c r="J46" s="226">
        <v>108.46</v>
      </c>
      <c r="K46" s="225">
        <f>ROUND(E46*J46,2)</f>
        <v>3850.33</v>
      </c>
      <c r="L46" s="225">
        <v>15</v>
      </c>
      <c r="M46" s="225">
        <f>G46*(1+L46/100)</f>
        <v>0</v>
      </c>
      <c r="N46" s="225">
        <v>6.0899999999999999E-3</v>
      </c>
      <c r="O46" s="225">
        <f>ROUND(E46*N46,2)</f>
        <v>0.22</v>
      </c>
      <c r="P46" s="225">
        <v>0</v>
      </c>
      <c r="Q46" s="225">
        <f>ROUND(E46*P46,2)</f>
        <v>0</v>
      </c>
      <c r="R46" s="225"/>
      <c r="S46" s="225" t="s">
        <v>180</v>
      </c>
      <c r="T46" s="225" t="s">
        <v>156</v>
      </c>
      <c r="U46" s="225">
        <v>0.19273999999999999</v>
      </c>
      <c r="V46" s="225">
        <f>ROUND(E46*U46,2)</f>
        <v>6.84</v>
      </c>
      <c r="W46" s="225"/>
      <c r="X46" s="225" t="s">
        <v>181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182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239</v>
      </c>
      <c r="D47" s="257"/>
      <c r="E47" s="258">
        <v>11.52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184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240</v>
      </c>
      <c r="D48" s="257"/>
      <c r="E48" s="258">
        <v>18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184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241</v>
      </c>
      <c r="D49" s="257"/>
      <c r="E49" s="258">
        <v>5.98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184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34">
        <v>17</v>
      </c>
      <c r="B50" s="235" t="s">
        <v>242</v>
      </c>
      <c r="C50" s="249" t="s">
        <v>243</v>
      </c>
      <c r="D50" s="236" t="s">
        <v>192</v>
      </c>
      <c r="E50" s="237">
        <v>9.82</v>
      </c>
      <c r="F50" s="238"/>
      <c r="G50" s="239">
        <f>ROUND(E50*F50,2)</f>
        <v>0</v>
      </c>
      <c r="H50" s="226">
        <v>46.26</v>
      </c>
      <c r="I50" s="225">
        <f>ROUND(E50*H50,2)</f>
        <v>454.27</v>
      </c>
      <c r="J50" s="226">
        <v>406.24</v>
      </c>
      <c r="K50" s="225">
        <f>ROUND(E50*J50,2)</f>
        <v>3989.28</v>
      </c>
      <c r="L50" s="225">
        <v>15</v>
      </c>
      <c r="M50" s="225">
        <f>G50*(1+L50/100)</f>
        <v>0</v>
      </c>
      <c r="N50" s="225">
        <v>4.7660000000000001E-2</v>
      </c>
      <c r="O50" s="225">
        <f>ROUND(E50*N50,2)</f>
        <v>0.47</v>
      </c>
      <c r="P50" s="225">
        <v>0</v>
      </c>
      <c r="Q50" s="225">
        <f>ROUND(E50*P50,2)</f>
        <v>0</v>
      </c>
      <c r="R50" s="225"/>
      <c r="S50" s="225" t="s">
        <v>180</v>
      </c>
      <c r="T50" s="225" t="s">
        <v>156</v>
      </c>
      <c r="U50" s="225">
        <v>0.84</v>
      </c>
      <c r="V50" s="225">
        <f>ROUND(E50*U50,2)</f>
        <v>8.25</v>
      </c>
      <c r="W50" s="225"/>
      <c r="X50" s="225" t="s">
        <v>181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182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244</v>
      </c>
      <c r="D51" s="257"/>
      <c r="E51" s="258">
        <v>2.6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184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245</v>
      </c>
      <c r="D52" s="257"/>
      <c r="E52" s="258">
        <v>4.42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184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1" t="s">
        <v>246</v>
      </c>
      <c r="D53" s="257"/>
      <c r="E53" s="258">
        <v>2.8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184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20.399999999999999" outlineLevel="1" x14ac:dyDescent="0.25">
      <c r="A54" s="234">
        <v>18</v>
      </c>
      <c r="B54" s="235" t="s">
        <v>247</v>
      </c>
      <c r="C54" s="249" t="s">
        <v>248</v>
      </c>
      <c r="D54" s="236" t="s">
        <v>192</v>
      </c>
      <c r="E54" s="237">
        <v>111.48</v>
      </c>
      <c r="F54" s="238"/>
      <c r="G54" s="239">
        <f>ROUND(E54*F54,2)</f>
        <v>0</v>
      </c>
      <c r="H54" s="226">
        <v>5.7</v>
      </c>
      <c r="I54" s="225">
        <f>ROUND(E54*H54,2)</f>
        <v>635.44000000000005</v>
      </c>
      <c r="J54" s="226">
        <v>96.6</v>
      </c>
      <c r="K54" s="225">
        <f>ROUND(E54*J54,2)</f>
        <v>10768.97</v>
      </c>
      <c r="L54" s="225">
        <v>15</v>
      </c>
      <c r="M54" s="225">
        <f>G54*(1+L54/100)</f>
        <v>0</v>
      </c>
      <c r="N54" s="225">
        <v>5.4299999999999999E-3</v>
      </c>
      <c r="O54" s="225">
        <f>ROUND(E54*N54,2)</f>
        <v>0.61</v>
      </c>
      <c r="P54" s="225">
        <v>0</v>
      </c>
      <c r="Q54" s="225">
        <f>ROUND(E54*P54,2)</f>
        <v>0</v>
      </c>
      <c r="R54" s="225"/>
      <c r="S54" s="225" t="s">
        <v>180</v>
      </c>
      <c r="T54" s="225" t="s">
        <v>156</v>
      </c>
      <c r="U54" s="225">
        <v>0.16941999999999999</v>
      </c>
      <c r="V54" s="225">
        <f>ROUND(E54*U54,2)</f>
        <v>18.89</v>
      </c>
      <c r="W54" s="225"/>
      <c r="X54" s="225" t="s">
        <v>181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182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249</v>
      </c>
      <c r="D55" s="257"/>
      <c r="E55" s="258">
        <v>32.24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184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250</v>
      </c>
      <c r="D56" s="257"/>
      <c r="E56" s="258">
        <v>-4.8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184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61" t="s">
        <v>251</v>
      </c>
      <c r="D57" s="257"/>
      <c r="E57" s="258">
        <v>37.44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06"/>
      <c r="Z57" s="206"/>
      <c r="AA57" s="206"/>
      <c r="AB57" s="206"/>
      <c r="AC57" s="206"/>
      <c r="AD57" s="206"/>
      <c r="AE57" s="206"/>
      <c r="AF57" s="206"/>
      <c r="AG57" s="206" t="s">
        <v>184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252</v>
      </c>
      <c r="D58" s="257"/>
      <c r="E58" s="258">
        <v>-1.6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184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253</v>
      </c>
      <c r="D59" s="257"/>
      <c r="E59" s="258">
        <v>-3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184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1" t="s">
        <v>254</v>
      </c>
      <c r="D60" s="257"/>
      <c r="E60" s="258">
        <v>46.8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184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255</v>
      </c>
      <c r="D61" s="257"/>
      <c r="E61" s="258">
        <v>-3.9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184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252</v>
      </c>
      <c r="D62" s="257"/>
      <c r="E62" s="258">
        <v>-1.6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184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61" t="s">
        <v>256</v>
      </c>
      <c r="D63" s="257"/>
      <c r="E63" s="258">
        <v>-4.92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184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61" t="s">
        <v>257</v>
      </c>
      <c r="D64" s="257"/>
      <c r="E64" s="258">
        <v>18.72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06"/>
      <c r="Z64" s="206"/>
      <c r="AA64" s="206"/>
      <c r="AB64" s="206"/>
      <c r="AC64" s="206"/>
      <c r="AD64" s="206"/>
      <c r="AE64" s="206"/>
      <c r="AF64" s="206"/>
      <c r="AG64" s="206" t="s">
        <v>184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61" t="s">
        <v>255</v>
      </c>
      <c r="D65" s="257"/>
      <c r="E65" s="258">
        <v>-3.9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184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34">
        <v>19</v>
      </c>
      <c r="B66" s="235" t="s">
        <v>258</v>
      </c>
      <c r="C66" s="249" t="s">
        <v>259</v>
      </c>
      <c r="D66" s="236" t="s">
        <v>192</v>
      </c>
      <c r="E66" s="237">
        <v>2.5099999999999998</v>
      </c>
      <c r="F66" s="238"/>
      <c r="G66" s="239">
        <f>ROUND(E66*F66,2)</f>
        <v>0</v>
      </c>
      <c r="H66" s="226">
        <v>166.03</v>
      </c>
      <c r="I66" s="225">
        <f>ROUND(E66*H66,2)</f>
        <v>416.74</v>
      </c>
      <c r="J66" s="226">
        <v>1047.47</v>
      </c>
      <c r="K66" s="225">
        <f>ROUND(E66*J66,2)</f>
        <v>2629.15</v>
      </c>
      <c r="L66" s="225">
        <v>15</v>
      </c>
      <c r="M66" s="225">
        <f>G66*(1+L66/100)</f>
        <v>0</v>
      </c>
      <c r="N66" s="225">
        <v>5.8500000000000003E-2</v>
      </c>
      <c r="O66" s="225">
        <f>ROUND(E66*N66,2)</f>
        <v>0.15</v>
      </c>
      <c r="P66" s="225">
        <v>0</v>
      </c>
      <c r="Q66" s="225">
        <f>ROUND(E66*P66,2)</f>
        <v>0</v>
      </c>
      <c r="R66" s="225"/>
      <c r="S66" s="225" t="s">
        <v>180</v>
      </c>
      <c r="T66" s="225" t="s">
        <v>156</v>
      </c>
      <c r="U66" s="225">
        <v>1.86904</v>
      </c>
      <c r="V66" s="225">
        <f>ROUND(E66*U66,2)</f>
        <v>4.6900000000000004</v>
      </c>
      <c r="W66" s="225"/>
      <c r="X66" s="225" t="s">
        <v>181</v>
      </c>
      <c r="Y66" s="206"/>
      <c r="Z66" s="206"/>
      <c r="AA66" s="206"/>
      <c r="AB66" s="206"/>
      <c r="AC66" s="206"/>
      <c r="AD66" s="206"/>
      <c r="AE66" s="206"/>
      <c r="AF66" s="206"/>
      <c r="AG66" s="206" t="s">
        <v>182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260</v>
      </c>
      <c r="D67" s="257"/>
      <c r="E67" s="258">
        <v>0.56000000000000005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184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61" t="s">
        <v>261</v>
      </c>
      <c r="D68" s="257"/>
      <c r="E68" s="258">
        <v>0.3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184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262</v>
      </c>
      <c r="D69" s="257"/>
      <c r="E69" s="258">
        <v>1.65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184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ht="20.399999999999999" outlineLevel="1" x14ac:dyDescent="0.25">
      <c r="A70" s="234">
        <v>20</v>
      </c>
      <c r="B70" s="235" t="s">
        <v>263</v>
      </c>
      <c r="C70" s="249" t="s">
        <v>264</v>
      </c>
      <c r="D70" s="236" t="s">
        <v>192</v>
      </c>
      <c r="E70" s="237">
        <v>21.78</v>
      </c>
      <c r="F70" s="238"/>
      <c r="G70" s="239">
        <f>ROUND(E70*F70,2)</f>
        <v>0</v>
      </c>
      <c r="H70" s="226">
        <v>101.72</v>
      </c>
      <c r="I70" s="225">
        <f>ROUND(E70*H70,2)</f>
        <v>2215.46</v>
      </c>
      <c r="J70" s="226">
        <v>207.48</v>
      </c>
      <c r="K70" s="225">
        <f>ROUND(E70*J70,2)</f>
        <v>4518.91</v>
      </c>
      <c r="L70" s="225">
        <v>15</v>
      </c>
      <c r="M70" s="225">
        <f>G70*(1+L70/100)</f>
        <v>0</v>
      </c>
      <c r="N70" s="225">
        <v>3.6099999999999999E-3</v>
      </c>
      <c r="O70" s="225">
        <f>ROUND(E70*N70,2)</f>
        <v>0.08</v>
      </c>
      <c r="P70" s="225">
        <v>0</v>
      </c>
      <c r="Q70" s="225">
        <f>ROUND(E70*P70,2)</f>
        <v>0</v>
      </c>
      <c r="R70" s="225"/>
      <c r="S70" s="225" t="s">
        <v>180</v>
      </c>
      <c r="T70" s="225" t="s">
        <v>156</v>
      </c>
      <c r="U70" s="225">
        <v>0.36199999999999999</v>
      </c>
      <c r="V70" s="225">
        <f>ROUND(E70*U70,2)</f>
        <v>7.88</v>
      </c>
      <c r="W70" s="225"/>
      <c r="X70" s="225" t="s">
        <v>181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182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228</v>
      </c>
      <c r="D71" s="257"/>
      <c r="E71" s="258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184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229</v>
      </c>
      <c r="D72" s="257"/>
      <c r="E72" s="258">
        <v>6.76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184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265</v>
      </c>
      <c r="D73" s="257"/>
      <c r="E73" s="258">
        <v>4.68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184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231</v>
      </c>
      <c r="D74" s="257"/>
      <c r="E74" s="258">
        <v>-1.2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184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61" t="s">
        <v>266</v>
      </c>
      <c r="D75" s="257"/>
      <c r="E75" s="258">
        <v>12.74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184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61" t="s">
        <v>231</v>
      </c>
      <c r="D76" s="257"/>
      <c r="E76" s="258">
        <v>-1.2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184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34">
        <v>21</v>
      </c>
      <c r="B77" s="235" t="s">
        <v>267</v>
      </c>
      <c r="C77" s="249" t="s">
        <v>268</v>
      </c>
      <c r="D77" s="236" t="s">
        <v>192</v>
      </c>
      <c r="E77" s="237">
        <v>13.18</v>
      </c>
      <c r="F77" s="238"/>
      <c r="G77" s="239">
        <f>ROUND(E77*F77,2)</f>
        <v>0</v>
      </c>
      <c r="H77" s="226">
        <v>44.68</v>
      </c>
      <c r="I77" s="225">
        <f>ROUND(E77*H77,2)</f>
        <v>588.88</v>
      </c>
      <c r="J77" s="226">
        <v>47.52</v>
      </c>
      <c r="K77" s="225">
        <f>ROUND(E77*J77,2)</f>
        <v>626.30999999999995</v>
      </c>
      <c r="L77" s="225">
        <v>15</v>
      </c>
      <c r="M77" s="225">
        <f>G77*(1+L77/100)</f>
        <v>0</v>
      </c>
      <c r="N77" s="225">
        <v>2.5999999999999998E-4</v>
      </c>
      <c r="O77" s="225">
        <f>ROUND(E77*N77,2)</f>
        <v>0</v>
      </c>
      <c r="P77" s="225">
        <v>0</v>
      </c>
      <c r="Q77" s="225">
        <f>ROUND(E77*P77,2)</f>
        <v>0</v>
      </c>
      <c r="R77" s="225"/>
      <c r="S77" s="225" t="s">
        <v>180</v>
      </c>
      <c r="T77" s="225" t="s">
        <v>156</v>
      </c>
      <c r="U77" s="225">
        <v>0.09</v>
      </c>
      <c r="V77" s="225">
        <f>ROUND(E77*U77,2)</f>
        <v>1.19</v>
      </c>
      <c r="W77" s="225"/>
      <c r="X77" s="225" t="s">
        <v>181</v>
      </c>
      <c r="Y77" s="206"/>
      <c r="Z77" s="206"/>
      <c r="AA77" s="206"/>
      <c r="AB77" s="206"/>
      <c r="AC77" s="206"/>
      <c r="AD77" s="206"/>
      <c r="AE77" s="206"/>
      <c r="AF77" s="206"/>
      <c r="AG77" s="206" t="s">
        <v>182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61" t="s">
        <v>228</v>
      </c>
      <c r="D78" s="257"/>
      <c r="E78" s="258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184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61" t="s">
        <v>229</v>
      </c>
      <c r="D79" s="257"/>
      <c r="E79" s="258">
        <v>6.76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06"/>
      <c r="Z79" s="206"/>
      <c r="AA79" s="206"/>
      <c r="AB79" s="206"/>
      <c r="AC79" s="206"/>
      <c r="AD79" s="206"/>
      <c r="AE79" s="206"/>
      <c r="AF79" s="206"/>
      <c r="AG79" s="206" t="s">
        <v>184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61" t="s">
        <v>230</v>
      </c>
      <c r="D80" s="257"/>
      <c r="E80" s="258">
        <v>4.68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184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231</v>
      </c>
      <c r="D81" s="257"/>
      <c r="E81" s="258">
        <v>-1.2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184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232</v>
      </c>
      <c r="D82" s="257"/>
      <c r="E82" s="258">
        <v>2.94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184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ht="20.399999999999999" outlineLevel="1" x14ac:dyDescent="0.25">
      <c r="A83" s="240">
        <v>22</v>
      </c>
      <c r="B83" s="241" t="s">
        <v>269</v>
      </c>
      <c r="C83" s="248" t="s">
        <v>270</v>
      </c>
      <c r="D83" s="242" t="s">
        <v>197</v>
      </c>
      <c r="E83" s="243">
        <v>25</v>
      </c>
      <c r="F83" s="244"/>
      <c r="G83" s="245">
        <f>ROUND(E83*F83,2)</f>
        <v>0</v>
      </c>
      <c r="H83" s="226">
        <v>0</v>
      </c>
      <c r="I83" s="225">
        <f>ROUND(E83*H83,2)</f>
        <v>0</v>
      </c>
      <c r="J83" s="226">
        <v>72</v>
      </c>
      <c r="K83" s="225">
        <f>ROUND(E83*J83,2)</f>
        <v>1800</v>
      </c>
      <c r="L83" s="225">
        <v>15</v>
      </c>
      <c r="M83" s="225">
        <f>G83*(1+L83/100)</f>
        <v>0</v>
      </c>
      <c r="N83" s="225">
        <v>0</v>
      </c>
      <c r="O83" s="225">
        <f>ROUND(E83*N83,2)</f>
        <v>0</v>
      </c>
      <c r="P83" s="225">
        <v>0</v>
      </c>
      <c r="Q83" s="225">
        <f>ROUND(E83*P83,2)</f>
        <v>0</v>
      </c>
      <c r="R83" s="225"/>
      <c r="S83" s="225" t="s">
        <v>155</v>
      </c>
      <c r="T83" s="225" t="s">
        <v>156</v>
      </c>
      <c r="U83" s="225">
        <v>9.4E-2</v>
      </c>
      <c r="V83" s="225">
        <f>ROUND(E83*U83,2)</f>
        <v>2.35</v>
      </c>
      <c r="W83" s="225"/>
      <c r="X83" s="225" t="s">
        <v>181</v>
      </c>
      <c r="Y83" s="206"/>
      <c r="Z83" s="206"/>
      <c r="AA83" s="206"/>
      <c r="AB83" s="206"/>
      <c r="AC83" s="206"/>
      <c r="AD83" s="206"/>
      <c r="AE83" s="206"/>
      <c r="AF83" s="206"/>
      <c r="AG83" s="206" t="s">
        <v>182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x14ac:dyDescent="0.25">
      <c r="A84" s="228" t="s">
        <v>150</v>
      </c>
      <c r="B84" s="229" t="s">
        <v>74</v>
      </c>
      <c r="C84" s="247" t="s">
        <v>75</v>
      </c>
      <c r="D84" s="230"/>
      <c r="E84" s="231"/>
      <c r="F84" s="232"/>
      <c r="G84" s="233">
        <f>SUMIF(AG85:AG93,"&lt;&gt;NOR",G85:G93)</f>
        <v>0</v>
      </c>
      <c r="H84" s="227"/>
      <c r="I84" s="227">
        <f>SUM(I85:I93)</f>
        <v>1361.57</v>
      </c>
      <c r="J84" s="227"/>
      <c r="K84" s="227">
        <f>SUM(K85:K93)</f>
        <v>896.50999999999988</v>
      </c>
      <c r="L84" s="227"/>
      <c r="M84" s="227">
        <f>SUM(M85:M93)</f>
        <v>0</v>
      </c>
      <c r="N84" s="227"/>
      <c r="O84" s="227">
        <f>SUM(O85:O93)</f>
        <v>0.06</v>
      </c>
      <c r="P84" s="227"/>
      <c r="Q84" s="227">
        <f>SUM(Q85:Q93)</f>
        <v>0</v>
      </c>
      <c r="R84" s="227"/>
      <c r="S84" s="227"/>
      <c r="T84" s="227"/>
      <c r="U84" s="227"/>
      <c r="V84" s="227">
        <f>SUM(V85:V93)</f>
        <v>1.6900000000000002</v>
      </c>
      <c r="W84" s="227"/>
      <c r="X84" s="227"/>
      <c r="AG84" t="s">
        <v>151</v>
      </c>
    </row>
    <row r="85" spans="1:60" outlineLevel="1" x14ac:dyDescent="0.25">
      <c r="A85" s="234">
        <v>23</v>
      </c>
      <c r="B85" s="235" t="s">
        <v>267</v>
      </c>
      <c r="C85" s="249" t="s">
        <v>268</v>
      </c>
      <c r="D85" s="236" t="s">
        <v>192</v>
      </c>
      <c r="E85" s="237">
        <v>3.52</v>
      </c>
      <c r="F85" s="238"/>
      <c r="G85" s="239">
        <f>ROUND(E85*F85,2)</f>
        <v>0</v>
      </c>
      <c r="H85" s="226">
        <v>44.68</v>
      </c>
      <c r="I85" s="225">
        <f>ROUND(E85*H85,2)</f>
        <v>157.27000000000001</v>
      </c>
      <c r="J85" s="226">
        <v>47.52</v>
      </c>
      <c r="K85" s="225">
        <f>ROUND(E85*J85,2)</f>
        <v>167.27</v>
      </c>
      <c r="L85" s="225">
        <v>15</v>
      </c>
      <c r="M85" s="225">
        <f>G85*(1+L85/100)</f>
        <v>0</v>
      </c>
      <c r="N85" s="225">
        <v>2.5999999999999998E-4</v>
      </c>
      <c r="O85" s="225">
        <f>ROUND(E85*N85,2)</f>
        <v>0</v>
      </c>
      <c r="P85" s="225">
        <v>0</v>
      </c>
      <c r="Q85" s="225">
        <f>ROUND(E85*P85,2)</f>
        <v>0</v>
      </c>
      <c r="R85" s="225"/>
      <c r="S85" s="225" t="s">
        <v>180</v>
      </c>
      <c r="T85" s="225" t="s">
        <v>156</v>
      </c>
      <c r="U85" s="225">
        <v>0.09</v>
      </c>
      <c r="V85" s="225">
        <f>ROUND(E85*U85,2)</f>
        <v>0.32</v>
      </c>
      <c r="W85" s="225"/>
      <c r="X85" s="225" t="s">
        <v>181</v>
      </c>
      <c r="Y85" s="206"/>
      <c r="Z85" s="206"/>
      <c r="AA85" s="206"/>
      <c r="AB85" s="206"/>
      <c r="AC85" s="206"/>
      <c r="AD85" s="206"/>
      <c r="AE85" s="206"/>
      <c r="AF85" s="206"/>
      <c r="AG85" s="206" t="s">
        <v>182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61" t="s">
        <v>205</v>
      </c>
      <c r="D86" s="257"/>
      <c r="E86" s="258">
        <v>2.72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184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271</v>
      </c>
      <c r="D87" s="257"/>
      <c r="E87" s="258">
        <v>0.8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184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34">
        <v>24</v>
      </c>
      <c r="B88" s="235" t="s">
        <v>272</v>
      </c>
      <c r="C88" s="249" t="s">
        <v>273</v>
      </c>
      <c r="D88" s="236" t="s">
        <v>192</v>
      </c>
      <c r="E88" s="237">
        <v>3.52</v>
      </c>
      <c r="F88" s="238"/>
      <c r="G88" s="239">
        <f>ROUND(E88*F88,2)</f>
        <v>0</v>
      </c>
      <c r="H88" s="226">
        <v>342.13</v>
      </c>
      <c r="I88" s="225">
        <f>ROUND(E88*H88,2)</f>
        <v>1204.3</v>
      </c>
      <c r="J88" s="226">
        <v>199.27</v>
      </c>
      <c r="K88" s="225">
        <f>ROUND(E88*J88,2)</f>
        <v>701.43</v>
      </c>
      <c r="L88" s="225">
        <v>15</v>
      </c>
      <c r="M88" s="225">
        <f>G88*(1+L88/100)</f>
        <v>0</v>
      </c>
      <c r="N88" s="225">
        <v>1.806E-2</v>
      </c>
      <c r="O88" s="225">
        <f>ROUND(E88*N88,2)</f>
        <v>0.06</v>
      </c>
      <c r="P88" s="225">
        <v>0</v>
      </c>
      <c r="Q88" s="225">
        <f>ROUND(E88*P88,2)</f>
        <v>0</v>
      </c>
      <c r="R88" s="225"/>
      <c r="S88" s="225" t="s">
        <v>180</v>
      </c>
      <c r="T88" s="225" t="s">
        <v>156</v>
      </c>
      <c r="U88" s="225">
        <v>0.372</v>
      </c>
      <c r="V88" s="225">
        <f>ROUND(E88*U88,2)</f>
        <v>1.31</v>
      </c>
      <c r="W88" s="225"/>
      <c r="X88" s="225" t="s">
        <v>181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182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61" t="s">
        <v>205</v>
      </c>
      <c r="D89" s="257"/>
      <c r="E89" s="258">
        <v>2.72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06"/>
      <c r="Z89" s="206"/>
      <c r="AA89" s="206"/>
      <c r="AB89" s="206"/>
      <c r="AC89" s="206"/>
      <c r="AD89" s="206"/>
      <c r="AE89" s="206"/>
      <c r="AF89" s="206"/>
      <c r="AG89" s="206" t="s">
        <v>184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61" t="s">
        <v>271</v>
      </c>
      <c r="D90" s="257"/>
      <c r="E90" s="258">
        <v>0.8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06"/>
      <c r="Z90" s="206"/>
      <c r="AA90" s="206"/>
      <c r="AB90" s="206"/>
      <c r="AC90" s="206"/>
      <c r="AD90" s="206"/>
      <c r="AE90" s="206"/>
      <c r="AF90" s="206"/>
      <c r="AG90" s="206" t="s">
        <v>184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34">
        <v>25</v>
      </c>
      <c r="B91" s="235" t="s">
        <v>274</v>
      </c>
      <c r="C91" s="249" t="s">
        <v>275</v>
      </c>
      <c r="D91" s="236" t="s">
        <v>192</v>
      </c>
      <c r="E91" s="237">
        <v>3.52</v>
      </c>
      <c r="F91" s="238"/>
      <c r="G91" s="239">
        <f>ROUND(E91*F91,2)</f>
        <v>0</v>
      </c>
      <c r="H91" s="226">
        <v>0</v>
      </c>
      <c r="I91" s="225">
        <f>ROUND(E91*H91,2)</f>
        <v>0</v>
      </c>
      <c r="J91" s="226">
        <v>7.9</v>
      </c>
      <c r="K91" s="225">
        <f>ROUND(E91*J91,2)</f>
        <v>27.81</v>
      </c>
      <c r="L91" s="225">
        <v>15</v>
      </c>
      <c r="M91" s="225">
        <f>G91*(1+L91/100)</f>
        <v>0</v>
      </c>
      <c r="N91" s="225">
        <v>0</v>
      </c>
      <c r="O91" s="225">
        <f>ROUND(E91*N91,2)</f>
        <v>0</v>
      </c>
      <c r="P91" s="225">
        <v>0</v>
      </c>
      <c r="Q91" s="225">
        <f>ROUND(E91*P91,2)</f>
        <v>0</v>
      </c>
      <c r="R91" s="225"/>
      <c r="S91" s="225" t="s">
        <v>155</v>
      </c>
      <c r="T91" s="225" t="s">
        <v>156</v>
      </c>
      <c r="U91" s="225">
        <v>1.6E-2</v>
      </c>
      <c r="V91" s="225">
        <f>ROUND(E91*U91,2)</f>
        <v>0.06</v>
      </c>
      <c r="W91" s="225"/>
      <c r="X91" s="225" t="s">
        <v>181</v>
      </c>
      <c r="Y91" s="206"/>
      <c r="Z91" s="206"/>
      <c r="AA91" s="206"/>
      <c r="AB91" s="206"/>
      <c r="AC91" s="206"/>
      <c r="AD91" s="206"/>
      <c r="AE91" s="206"/>
      <c r="AF91" s="206"/>
      <c r="AG91" s="206" t="s">
        <v>182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61" t="s">
        <v>205</v>
      </c>
      <c r="D92" s="257"/>
      <c r="E92" s="258">
        <v>2.72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184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61" t="s">
        <v>271</v>
      </c>
      <c r="D93" s="257"/>
      <c r="E93" s="258">
        <v>0.8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184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x14ac:dyDescent="0.25">
      <c r="A94" s="228" t="s">
        <v>150</v>
      </c>
      <c r="B94" s="229" t="s">
        <v>76</v>
      </c>
      <c r="C94" s="247" t="s">
        <v>77</v>
      </c>
      <c r="D94" s="230"/>
      <c r="E94" s="231"/>
      <c r="F94" s="232"/>
      <c r="G94" s="233">
        <f>SUMIF(AG95:AG95,"&lt;&gt;NOR",G95:G95)</f>
        <v>0</v>
      </c>
      <c r="H94" s="227"/>
      <c r="I94" s="227">
        <f>SUM(I95:I95)</f>
        <v>2293.7399999999998</v>
      </c>
      <c r="J94" s="227"/>
      <c r="K94" s="227">
        <f>SUM(K95:K95)</f>
        <v>1816.26</v>
      </c>
      <c r="L94" s="227"/>
      <c r="M94" s="227">
        <f>SUM(M95:M95)</f>
        <v>0</v>
      </c>
      <c r="N94" s="227"/>
      <c r="O94" s="227">
        <f>SUM(O95:O95)</f>
        <v>0.06</v>
      </c>
      <c r="P94" s="227"/>
      <c r="Q94" s="227">
        <f>SUM(Q95:Q95)</f>
        <v>0</v>
      </c>
      <c r="R94" s="227"/>
      <c r="S94" s="227"/>
      <c r="T94" s="227"/>
      <c r="U94" s="227"/>
      <c r="V94" s="227">
        <f>SUM(V95:V95)</f>
        <v>3.72</v>
      </c>
      <c r="W94" s="227"/>
      <c r="X94" s="227"/>
      <c r="AG94" t="s">
        <v>151</v>
      </c>
    </row>
    <row r="95" spans="1:60" ht="20.399999999999999" outlineLevel="1" x14ac:dyDescent="0.25">
      <c r="A95" s="240">
        <v>26</v>
      </c>
      <c r="B95" s="241" t="s">
        <v>276</v>
      </c>
      <c r="C95" s="248" t="s">
        <v>277</v>
      </c>
      <c r="D95" s="242" t="s">
        <v>187</v>
      </c>
      <c r="E95" s="243">
        <v>2</v>
      </c>
      <c r="F95" s="244"/>
      <c r="G95" s="245">
        <f>ROUND(E95*F95,2)</f>
        <v>0</v>
      </c>
      <c r="H95" s="226">
        <v>1146.8699999999999</v>
      </c>
      <c r="I95" s="225">
        <f>ROUND(E95*H95,2)</f>
        <v>2293.7399999999998</v>
      </c>
      <c r="J95" s="226">
        <v>908.13</v>
      </c>
      <c r="K95" s="225">
        <f>ROUND(E95*J95,2)</f>
        <v>1816.26</v>
      </c>
      <c r="L95" s="225">
        <v>15</v>
      </c>
      <c r="M95" s="225">
        <f>G95*(1+L95/100)</f>
        <v>0</v>
      </c>
      <c r="N95" s="225">
        <v>2.9170000000000001E-2</v>
      </c>
      <c r="O95" s="225">
        <f>ROUND(E95*N95,2)</f>
        <v>0.06</v>
      </c>
      <c r="P95" s="225">
        <v>0</v>
      </c>
      <c r="Q95" s="225">
        <f>ROUND(E95*P95,2)</f>
        <v>0</v>
      </c>
      <c r="R95" s="225"/>
      <c r="S95" s="225" t="s">
        <v>180</v>
      </c>
      <c r="T95" s="225" t="s">
        <v>156</v>
      </c>
      <c r="U95" s="225">
        <v>1.86</v>
      </c>
      <c r="V95" s="225">
        <f>ROUND(E95*U95,2)</f>
        <v>3.72</v>
      </c>
      <c r="W95" s="225"/>
      <c r="X95" s="225" t="s">
        <v>181</v>
      </c>
      <c r="Y95" s="206"/>
      <c r="Z95" s="206"/>
      <c r="AA95" s="206"/>
      <c r="AB95" s="206"/>
      <c r="AC95" s="206"/>
      <c r="AD95" s="206"/>
      <c r="AE95" s="206"/>
      <c r="AF95" s="206"/>
      <c r="AG95" s="206" t="s">
        <v>182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ht="26.4" x14ac:dyDescent="0.25">
      <c r="A96" s="228" t="s">
        <v>150</v>
      </c>
      <c r="B96" s="229" t="s">
        <v>78</v>
      </c>
      <c r="C96" s="247" t="s">
        <v>79</v>
      </c>
      <c r="D96" s="230"/>
      <c r="E96" s="231"/>
      <c r="F96" s="232"/>
      <c r="G96" s="233">
        <f>SUMIF(AG97:AG106,"&lt;&gt;NOR",G97:G106)</f>
        <v>0</v>
      </c>
      <c r="H96" s="227"/>
      <c r="I96" s="227">
        <f>SUM(I97:I106)</f>
        <v>80.2</v>
      </c>
      <c r="J96" s="227"/>
      <c r="K96" s="227">
        <f>SUM(K97:K106)</f>
        <v>6549.46</v>
      </c>
      <c r="L96" s="227"/>
      <c r="M96" s="227">
        <f>SUM(M97:M106)</f>
        <v>0</v>
      </c>
      <c r="N96" s="227"/>
      <c r="O96" s="227">
        <f>SUM(O97:O106)</f>
        <v>0</v>
      </c>
      <c r="P96" s="227"/>
      <c r="Q96" s="227">
        <f>SUM(Q97:Q106)</f>
        <v>0</v>
      </c>
      <c r="R96" s="227"/>
      <c r="S96" s="227"/>
      <c r="T96" s="227"/>
      <c r="U96" s="227"/>
      <c r="V96" s="227">
        <f>SUM(V97:V106)</f>
        <v>14.91</v>
      </c>
      <c r="W96" s="227"/>
      <c r="X96" s="227"/>
      <c r="AG96" t="s">
        <v>151</v>
      </c>
    </row>
    <row r="97" spans="1:60" outlineLevel="1" x14ac:dyDescent="0.25">
      <c r="A97" s="234">
        <v>27</v>
      </c>
      <c r="B97" s="235" t="s">
        <v>278</v>
      </c>
      <c r="C97" s="249" t="s">
        <v>279</v>
      </c>
      <c r="D97" s="236" t="s">
        <v>192</v>
      </c>
      <c r="E97" s="237">
        <v>45.06</v>
      </c>
      <c r="F97" s="238"/>
      <c r="G97" s="239">
        <f>ROUND(E97*F97,2)</f>
        <v>0</v>
      </c>
      <c r="H97" s="226">
        <v>1.59</v>
      </c>
      <c r="I97" s="225">
        <f>ROUND(E97*H97,2)</f>
        <v>71.650000000000006</v>
      </c>
      <c r="J97" s="226">
        <v>135.31</v>
      </c>
      <c r="K97" s="225">
        <f>ROUND(E97*J97,2)</f>
        <v>6097.07</v>
      </c>
      <c r="L97" s="225">
        <v>15</v>
      </c>
      <c r="M97" s="225">
        <f>G97*(1+L97/100)</f>
        <v>0</v>
      </c>
      <c r="N97" s="225">
        <v>4.0000000000000003E-5</v>
      </c>
      <c r="O97" s="225">
        <f>ROUND(E97*N97,2)</f>
        <v>0</v>
      </c>
      <c r="P97" s="225">
        <v>0</v>
      </c>
      <c r="Q97" s="225">
        <f>ROUND(E97*P97,2)</f>
        <v>0</v>
      </c>
      <c r="R97" s="225"/>
      <c r="S97" s="225" t="s">
        <v>180</v>
      </c>
      <c r="T97" s="225" t="s">
        <v>156</v>
      </c>
      <c r="U97" s="225">
        <v>0.308</v>
      </c>
      <c r="V97" s="225">
        <f>ROUND(E97*U97,2)</f>
        <v>13.88</v>
      </c>
      <c r="W97" s="225"/>
      <c r="X97" s="225" t="s">
        <v>181</v>
      </c>
      <c r="Y97" s="206"/>
      <c r="Z97" s="206"/>
      <c r="AA97" s="206"/>
      <c r="AB97" s="206"/>
      <c r="AC97" s="206"/>
      <c r="AD97" s="206"/>
      <c r="AE97" s="206"/>
      <c r="AF97" s="206"/>
      <c r="AG97" s="206" t="s">
        <v>182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61" t="s">
        <v>204</v>
      </c>
      <c r="D98" s="257"/>
      <c r="E98" s="258">
        <v>6.04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184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61" t="s">
        <v>271</v>
      </c>
      <c r="D99" s="257"/>
      <c r="E99" s="258">
        <v>0.8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184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61" t="s">
        <v>205</v>
      </c>
      <c r="D100" s="257"/>
      <c r="E100" s="258">
        <v>2.72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184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61" t="s">
        <v>239</v>
      </c>
      <c r="D101" s="257"/>
      <c r="E101" s="258">
        <v>11.52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184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61" t="s">
        <v>240</v>
      </c>
      <c r="D102" s="257"/>
      <c r="E102" s="258">
        <v>18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184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280</v>
      </c>
      <c r="D103" s="257"/>
      <c r="E103" s="258">
        <v>5.98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184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34">
        <v>28</v>
      </c>
      <c r="B104" s="235" t="s">
        <v>281</v>
      </c>
      <c r="C104" s="249" t="s">
        <v>282</v>
      </c>
      <c r="D104" s="236" t="s">
        <v>192</v>
      </c>
      <c r="E104" s="237">
        <v>7.92</v>
      </c>
      <c r="F104" s="238"/>
      <c r="G104" s="239">
        <f>ROUND(E104*F104,2)</f>
        <v>0</v>
      </c>
      <c r="H104" s="226">
        <v>1.08</v>
      </c>
      <c r="I104" s="225">
        <f>ROUND(E104*H104,2)</f>
        <v>8.5500000000000007</v>
      </c>
      <c r="J104" s="226">
        <v>57.12</v>
      </c>
      <c r="K104" s="225">
        <f>ROUND(E104*J104,2)</f>
        <v>452.39</v>
      </c>
      <c r="L104" s="225">
        <v>15</v>
      </c>
      <c r="M104" s="225">
        <f>G104*(1+L104/100)</f>
        <v>0</v>
      </c>
      <c r="N104" s="225">
        <v>1.0000000000000001E-5</v>
      </c>
      <c r="O104" s="225">
        <f>ROUND(E104*N104,2)</f>
        <v>0</v>
      </c>
      <c r="P104" s="225">
        <v>0</v>
      </c>
      <c r="Q104" s="225">
        <f>ROUND(E104*P104,2)</f>
        <v>0</v>
      </c>
      <c r="R104" s="225"/>
      <c r="S104" s="225" t="s">
        <v>180</v>
      </c>
      <c r="T104" s="225" t="s">
        <v>156</v>
      </c>
      <c r="U104" s="225">
        <v>0.13</v>
      </c>
      <c r="V104" s="225">
        <f>ROUND(E104*U104,2)</f>
        <v>1.03</v>
      </c>
      <c r="W104" s="225"/>
      <c r="X104" s="225" t="s">
        <v>181</v>
      </c>
      <c r="Y104" s="206"/>
      <c r="Z104" s="206"/>
      <c r="AA104" s="206"/>
      <c r="AB104" s="206"/>
      <c r="AC104" s="206"/>
      <c r="AD104" s="206"/>
      <c r="AE104" s="206"/>
      <c r="AF104" s="206"/>
      <c r="AG104" s="206" t="s">
        <v>182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61" t="s">
        <v>235</v>
      </c>
      <c r="D105" s="257"/>
      <c r="E105" s="258">
        <v>3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184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23"/>
      <c r="B106" s="224"/>
      <c r="C106" s="261" t="s">
        <v>236</v>
      </c>
      <c r="D106" s="257"/>
      <c r="E106" s="258">
        <v>4.92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184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x14ac:dyDescent="0.25">
      <c r="A107" s="228" t="s">
        <v>150</v>
      </c>
      <c r="B107" s="229" t="s">
        <v>80</v>
      </c>
      <c r="C107" s="247" t="s">
        <v>81</v>
      </c>
      <c r="D107" s="230"/>
      <c r="E107" s="231"/>
      <c r="F107" s="232"/>
      <c r="G107" s="233">
        <f>SUMIF(AG108:AG131,"&lt;&gt;NOR",G108:G131)</f>
        <v>0</v>
      </c>
      <c r="H107" s="227"/>
      <c r="I107" s="227">
        <f>SUM(I108:I131)</f>
        <v>894.6099999999999</v>
      </c>
      <c r="J107" s="227"/>
      <c r="K107" s="227">
        <f>SUM(K108:K131)</f>
        <v>9866.7699999999986</v>
      </c>
      <c r="L107" s="227"/>
      <c r="M107" s="227">
        <f>SUM(M108:M131)</f>
        <v>0</v>
      </c>
      <c r="N107" s="227"/>
      <c r="O107" s="227">
        <f>SUM(O108:O131)</f>
        <v>0.01</v>
      </c>
      <c r="P107" s="227"/>
      <c r="Q107" s="227">
        <f>SUM(Q108:Q131)</f>
        <v>0.93</v>
      </c>
      <c r="R107" s="227"/>
      <c r="S107" s="227"/>
      <c r="T107" s="227"/>
      <c r="U107" s="227"/>
      <c r="V107" s="227">
        <f>SUM(V108:V131)</f>
        <v>21.98</v>
      </c>
      <c r="W107" s="227"/>
      <c r="X107" s="227"/>
      <c r="AG107" t="s">
        <v>151</v>
      </c>
    </row>
    <row r="108" spans="1:60" outlineLevel="1" x14ac:dyDescent="0.25">
      <c r="A108" s="240">
        <v>29</v>
      </c>
      <c r="B108" s="241" t="s">
        <v>283</v>
      </c>
      <c r="C108" s="248" t="s">
        <v>719</v>
      </c>
      <c r="D108" s="242" t="s">
        <v>187</v>
      </c>
      <c r="E108" s="243">
        <v>4</v>
      </c>
      <c r="F108" s="244"/>
      <c r="G108" s="245">
        <f>ROUND(E108*F108,2)</f>
        <v>0</v>
      </c>
      <c r="H108" s="226">
        <v>0</v>
      </c>
      <c r="I108" s="225">
        <f>ROUND(E108*H108,2)</f>
        <v>0</v>
      </c>
      <c r="J108" s="226">
        <v>19.5</v>
      </c>
      <c r="K108" s="225">
        <f>ROUND(E108*J108,2)</f>
        <v>78</v>
      </c>
      <c r="L108" s="225">
        <v>15</v>
      </c>
      <c r="M108" s="225">
        <f>G108*(1+L108/100)</f>
        <v>0</v>
      </c>
      <c r="N108" s="225">
        <v>0</v>
      </c>
      <c r="O108" s="225">
        <f>ROUND(E108*N108,2)</f>
        <v>0</v>
      </c>
      <c r="P108" s="225">
        <v>0</v>
      </c>
      <c r="Q108" s="225">
        <f>ROUND(E108*P108,2)</f>
        <v>0</v>
      </c>
      <c r="R108" s="225"/>
      <c r="S108" s="225" t="s">
        <v>180</v>
      </c>
      <c r="T108" s="225" t="s">
        <v>156</v>
      </c>
      <c r="U108" s="225">
        <v>0.05</v>
      </c>
      <c r="V108" s="225">
        <f>ROUND(E108*U108,2)</f>
        <v>0.2</v>
      </c>
      <c r="W108" s="225"/>
      <c r="X108" s="225" t="s">
        <v>181</v>
      </c>
      <c r="Y108" s="206"/>
      <c r="Z108" s="206"/>
      <c r="AA108" s="206"/>
      <c r="AB108" s="206"/>
      <c r="AC108" s="206"/>
      <c r="AD108" s="206"/>
      <c r="AE108" s="206"/>
      <c r="AF108" s="206"/>
      <c r="AG108" s="206" t="s">
        <v>182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40">
        <v>30</v>
      </c>
      <c r="B109" s="241" t="s">
        <v>285</v>
      </c>
      <c r="C109" s="248" t="s">
        <v>286</v>
      </c>
      <c r="D109" s="242" t="s">
        <v>197</v>
      </c>
      <c r="E109" s="243">
        <v>8</v>
      </c>
      <c r="F109" s="244"/>
      <c r="G109" s="245">
        <f>ROUND(E109*F109,2)</f>
        <v>0</v>
      </c>
      <c r="H109" s="226">
        <v>12.38</v>
      </c>
      <c r="I109" s="225">
        <f>ROUND(E109*H109,2)</f>
        <v>99.04</v>
      </c>
      <c r="J109" s="226">
        <v>112.82</v>
      </c>
      <c r="K109" s="225">
        <f>ROUND(E109*J109,2)</f>
        <v>902.56</v>
      </c>
      <c r="L109" s="225">
        <v>15</v>
      </c>
      <c r="M109" s="225">
        <f>G109*(1+L109/100)</f>
        <v>0</v>
      </c>
      <c r="N109" s="225">
        <v>4.8999999999999998E-4</v>
      </c>
      <c r="O109" s="225">
        <f>ROUND(E109*N109,2)</f>
        <v>0</v>
      </c>
      <c r="P109" s="225">
        <v>6.0000000000000001E-3</v>
      </c>
      <c r="Q109" s="225">
        <f>ROUND(E109*P109,2)</f>
        <v>0.05</v>
      </c>
      <c r="R109" s="225"/>
      <c r="S109" s="225" t="s">
        <v>180</v>
      </c>
      <c r="T109" s="225" t="s">
        <v>156</v>
      </c>
      <c r="U109" s="225">
        <v>0.27400000000000002</v>
      </c>
      <c r="V109" s="225">
        <f>ROUND(E109*U109,2)</f>
        <v>2.19</v>
      </c>
      <c r="W109" s="225"/>
      <c r="X109" s="225" t="s">
        <v>181</v>
      </c>
      <c r="Y109" s="206"/>
      <c r="Z109" s="206"/>
      <c r="AA109" s="206"/>
      <c r="AB109" s="206"/>
      <c r="AC109" s="206"/>
      <c r="AD109" s="206"/>
      <c r="AE109" s="206"/>
      <c r="AF109" s="206"/>
      <c r="AG109" s="206" t="s">
        <v>182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40">
        <v>31</v>
      </c>
      <c r="B110" s="241" t="s">
        <v>287</v>
      </c>
      <c r="C110" s="248" t="s">
        <v>288</v>
      </c>
      <c r="D110" s="242" t="s">
        <v>197</v>
      </c>
      <c r="E110" s="243">
        <v>2</v>
      </c>
      <c r="F110" s="244"/>
      <c r="G110" s="245">
        <f>ROUND(E110*F110,2)</f>
        <v>0</v>
      </c>
      <c r="H110" s="226">
        <v>12.31</v>
      </c>
      <c r="I110" s="225">
        <f>ROUND(E110*H110,2)</f>
        <v>24.62</v>
      </c>
      <c r="J110" s="226">
        <v>170.59</v>
      </c>
      <c r="K110" s="225">
        <f>ROUND(E110*J110,2)</f>
        <v>341.18</v>
      </c>
      <c r="L110" s="225">
        <v>15</v>
      </c>
      <c r="M110" s="225">
        <f>G110*(1+L110/100)</f>
        <v>0</v>
      </c>
      <c r="N110" s="225">
        <v>4.8999999999999998E-4</v>
      </c>
      <c r="O110" s="225">
        <f>ROUND(E110*N110,2)</f>
        <v>0</v>
      </c>
      <c r="P110" s="225">
        <v>2.7E-2</v>
      </c>
      <c r="Q110" s="225">
        <f>ROUND(E110*P110,2)</f>
        <v>0.05</v>
      </c>
      <c r="R110" s="225"/>
      <c r="S110" s="225" t="s">
        <v>180</v>
      </c>
      <c r="T110" s="225" t="s">
        <v>156</v>
      </c>
      <c r="U110" s="225">
        <v>0.42199999999999999</v>
      </c>
      <c r="V110" s="225">
        <f>ROUND(E110*U110,2)</f>
        <v>0.84</v>
      </c>
      <c r="W110" s="225"/>
      <c r="X110" s="225" t="s">
        <v>181</v>
      </c>
      <c r="Y110" s="206"/>
      <c r="Z110" s="206"/>
      <c r="AA110" s="206"/>
      <c r="AB110" s="206"/>
      <c r="AC110" s="206"/>
      <c r="AD110" s="206"/>
      <c r="AE110" s="206"/>
      <c r="AF110" s="206"/>
      <c r="AG110" s="206" t="s">
        <v>182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40">
        <v>32</v>
      </c>
      <c r="B111" s="241" t="s">
        <v>289</v>
      </c>
      <c r="C111" s="248" t="s">
        <v>290</v>
      </c>
      <c r="D111" s="242" t="s">
        <v>197</v>
      </c>
      <c r="E111" s="243">
        <v>45</v>
      </c>
      <c r="F111" s="244"/>
      <c r="G111" s="245">
        <f>ROUND(E111*F111,2)</f>
        <v>0</v>
      </c>
      <c r="H111" s="226">
        <v>14.04</v>
      </c>
      <c r="I111" s="225">
        <f>ROUND(E111*H111,2)</f>
        <v>631.79999999999995</v>
      </c>
      <c r="J111" s="226">
        <v>113.96</v>
      </c>
      <c r="K111" s="225">
        <f>ROUND(E111*J111,2)</f>
        <v>5128.2</v>
      </c>
      <c r="L111" s="225">
        <v>15</v>
      </c>
      <c r="M111" s="225">
        <f>G111*(1+L111/100)</f>
        <v>0</v>
      </c>
      <c r="N111" s="225">
        <v>0</v>
      </c>
      <c r="O111" s="225">
        <f>ROUND(E111*N111,2)</f>
        <v>0</v>
      </c>
      <c r="P111" s="225">
        <v>2.16E-3</v>
      </c>
      <c r="Q111" s="225">
        <f>ROUND(E111*P111,2)</f>
        <v>0.1</v>
      </c>
      <c r="R111" s="225"/>
      <c r="S111" s="225" t="s">
        <v>180</v>
      </c>
      <c r="T111" s="225" t="s">
        <v>156</v>
      </c>
      <c r="U111" s="225">
        <v>0.26500000000000001</v>
      </c>
      <c r="V111" s="225">
        <f>ROUND(E111*U111,2)</f>
        <v>11.93</v>
      </c>
      <c r="W111" s="225"/>
      <c r="X111" s="225" t="s">
        <v>181</v>
      </c>
      <c r="Y111" s="206"/>
      <c r="Z111" s="206"/>
      <c r="AA111" s="206"/>
      <c r="AB111" s="206"/>
      <c r="AC111" s="206"/>
      <c r="AD111" s="206"/>
      <c r="AE111" s="206"/>
      <c r="AF111" s="206"/>
      <c r="AG111" s="206" t="s">
        <v>182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40">
        <v>33</v>
      </c>
      <c r="B112" s="241" t="s">
        <v>291</v>
      </c>
      <c r="C112" s="248" t="s">
        <v>292</v>
      </c>
      <c r="D112" s="242" t="s">
        <v>197</v>
      </c>
      <c r="E112" s="243">
        <v>10</v>
      </c>
      <c r="F112" s="244"/>
      <c r="G112" s="245">
        <f>ROUND(E112*F112,2)</f>
        <v>0</v>
      </c>
      <c r="H112" s="226">
        <v>12.61</v>
      </c>
      <c r="I112" s="225">
        <f>ROUND(E112*H112,2)</f>
        <v>126.1</v>
      </c>
      <c r="J112" s="226">
        <v>48.99</v>
      </c>
      <c r="K112" s="225">
        <f>ROUND(E112*J112,2)</f>
        <v>489.9</v>
      </c>
      <c r="L112" s="225">
        <v>15</v>
      </c>
      <c r="M112" s="225">
        <f>G112*(1+L112/100)</f>
        <v>0</v>
      </c>
      <c r="N112" s="225">
        <v>4.8999999999999998E-4</v>
      </c>
      <c r="O112" s="225">
        <f>ROUND(E112*N112,2)</f>
        <v>0</v>
      </c>
      <c r="P112" s="225">
        <v>1E-3</v>
      </c>
      <c r="Q112" s="225">
        <f>ROUND(E112*P112,2)</f>
        <v>0.01</v>
      </c>
      <c r="R112" s="225"/>
      <c r="S112" s="225" t="s">
        <v>180</v>
      </c>
      <c r="T112" s="225" t="s">
        <v>156</v>
      </c>
      <c r="U112" s="225">
        <v>0.111</v>
      </c>
      <c r="V112" s="225">
        <f>ROUND(E112*U112,2)</f>
        <v>1.1100000000000001</v>
      </c>
      <c r="W112" s="225"/>
      <c r="X112" s="225" t="s">
        <v>181</v>
      </c>
      <c r="Y112" s="206"/>
      <c r="Z112" s="206"/>
      <c r="AA112" s="206"/>
      <c r="AB112" s="206"/>
      <c r="AC112" s="206"/>
      <c r="AD112" s="206"/>
      <c r="AE112" s="206"/>
      <c r="AF112" s="206"/>
      <c r="AG112" s="206" t="s">
        <v>182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34">
        <v>34</v>
      </c>
      <c r="B113" s="235" t="s">
        <v>293</v>
      </c>
      <c r="C113" s="249" t="s">
        <v>294</v>
      </c>
      <c r="D113" s="236" t="s">
        <v>192</v>
      </c>
      <c r="E113" s="237">
        <v>35.5</v>
      </c>
      <c r="F113" s="238"/>
      <c r="G113" s="239">
        <f>ROUND(E113*F113,2)</f>
        <v>0</v>
      </c>
      <c r="H113" s="226">
        <v>0</v>
      </c>
      <c r="I113" s="225">
        <f>ROUND(E113*H113,2)</f>
        <v>0</v>
      </c>
      <c r="J113" s="226">
        <v>11.6</v>
      </c>
      <c r="K113" s="225">
        <f>ROUND(E113*J113,2)</f>
        <v>411.8</v>
      </c>
      <c r="L113" s="225">
        <v>15</v>
      </c>
      <c r="M113" s="225">
        <f>G113*(1+L113/100)</f>
        <v>0</v>
      </c>
      <c r="N113" s="225">
        <v>0</v>
      </c>
      <c r="O113" s="225">
        <f>ROUND(E113*N113,2)</f>
        <v>0</v>
      </c>
      <c r="P113" s="225">
        <v>4.0000000000000001E-3</v>
      </c>
      <c r="Q113" s="225">
        <f>ROUND(E113*P113,2)</f>
        <v>0.14000000000000001</v>
      </c>
      <c r="R113" s="225"/>
      <c r="S113" s="225" t="s">
        <v>180</v>
      </c>
      <c r="T113" s="225" t="s">
        <v>156</v>
      </c>
      <c r="U113" s="225">
        <v>0.03</v>
      </c>
      <c r="V113" s="225">
        <f>ROUND(E113*U113,2)</f>
        <v>1.07</v>
      </c>
      <c r="W113" s="225"/>
      <c r="X113" s="225" t="s">
        <v>181</v>
      </c>
      <c r="Y113" s="206"/>
      <c r="Z113" s="206"/>
      <c r="AA113" s="206"/>
      <c r="AB113" s="206"/>
      <c r="AC113" s="206"/>
      <c r="AD113" s="206"/>
      <c r="AE113" s="206"/>
      <c r="AF113" s="206"/>
      <c r="AG113" s="206" t="s">
        <v>182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61" t="s">
        <v>239</v>
      </c>
      <c r="D114" s="257"/>
      <c r="E114" s="258">
        <v>11.52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184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61" t="s">
        <v>240</v>
      </c>
      <c r="D115" s="257"/>
      <c r="E115" s="258">
        <v>18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184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23"/>
      <c r="B116" s="224"/>
      <c r="C116" s="261" t="s">
        <v>241</v>
      </c>
      <c r="D116" s="257"/>
      <c r="E116" s="258">
        <v>5.98</v>
      </c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184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34">
        <v>35</v>
      </c>
      <c r="B117" s="235" t="s">
        <v>295</v>
      </c>
      <c r="C117" s="249" t="s">
        <v>296</v>
      </c>
      <c r="D117" s="236" t="s">
        <v>192</v>
      </c>
      <c r="E117" s="237">
        <v>111.48</v>
      </c>
      <c r="F117" s="238"/>
      <c r="G117" s="239">
        <f>ROUND(E117*F117,2)</f>
        <v>0</v>
      </c>
      <c r="H117" s="226">
        <v>0</v>
      </c>
      <c r="I117" s="225">
        <f>ROUND(E117*H117,2)</f>
        <v>0</v>
      </c>
      <c r="J117" s="226">
        <v>11.6</v>
      </c>
      <c r="K117" s="225">
        <f>ROUND(E117*J117,2)</f>
        <v>1293.17</v>
      </c>
      <c r="L117" s="225">
        <v>15</v>
      </c>
      <c r="M117" s="225">
        <f>G117*(1+L117/100)</f>
        <v>0</v>
      </c>
      <c r="N117" s="225">
        <v>0</v>
      </c>
      <c r="O117" s="225">
        <f>ROUND(E117*N117,2)</f>
        <v>0</v>
      </c>
      <c r="P117" s="225">
        <v>4.0000000000000001E-3</v>
      </c>
      <c r="Q117" s="225">
        <f>ROUND(E117*P117,2)</f>
        <v>0.45</v>
      </c>
      <c r="R117" s="225"/>
      <c r="S117" s="225" t="s">
        <v>180</v>
      </c>
      <c r="T117" s="225" t="s">
        <v>156</v>
      </c>
      <c r="U117" s="225">
        <v>0.03</v>
      </c>
      <c r="V117" s="225">
        <f>ROUND(E117*U117,2)</f>
        <v>3.34</v>
      </c>
      <c r="W117" s="225"/>
      <c r="X117" s="225" t="s">
        <v>181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182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23"/>
      <c r="B118" s="224"/>
      <c r="C118" s="261" t="s">
        <v>249</v>
      </c>
      <c r="D118" s="257"/>
      <c r="E118" s="258">
        <v>32.24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06"/>
      <c r="Z118" s="206"/>
      <c r="AA118" s="206"/>
      <c r="AB118" s="206"/>
      <c r="AC118" s="206"/>
      <c r="AD118" s="206"/>
      <c r="AE118" s="206"/>
      <c r="AF118" s="206"/>
      <c r="AG118" s="206" t="s">
        <v>184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61" t="s">
        <v>250</v>
      </c>
      <c r="D119" s="257"/>
      <c r="E119" s="258">
        <v>-4.8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184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23"/>
      <c r="B120" s="224"/>
      <c r="C120" s="261" t="s">
        <v>251</v>
      </c>
      <c r="D120" s="257"/>
      <c r="E120" s="258">
        <v>37.44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184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61" t="s">
        <v>252</v>
      </c>
      <c r="D121" s="257"/>
      <c r="E121" s="258">
        <v>-1.6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184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23"/>
      <c r="B122" s="224"/>
      <c r="C122" s="261" t="s">
        <v>253</v>
      </c>
      <c r="D122" s="257"/>
      <c r="E122" s="258">
        <v>-3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06"/>
      <c r="Z122" s="206"/>
      <c r="AA122" s="206"/>
      <c r="AB122" s="206"/>
      <c r="AC122" s="206"/>
      <c r="AD122" s="206"/>
      <c r="AE122" s="206"/>
      <c r="AF122" s="206"/>
      <c r="AG122" s="206" t="s">
        <v>184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61" t="s">
        <v>254</v>
      </c>
      <c r="D123" s="257"/>
      <c r="E123" s="258">
        <v>46.8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184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61" t="s">
        <v>255</v>
      </c>
      <c r="D124" s="257"/>
      <c r="E124" s="258">
        <v>-3.9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184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61" t="s">
        <v>252</v>
      </c>
      <c r="D125" s="257"/>
      <c r="E125" s="258">
        <v>-1.6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184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61" t="s">
        <v>256</v>
      </c>
      <c r="D126" s="257"/>
      <c r="E126" s="258">
        <v>-4.92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184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61" t="s">
        <v>257</v>
      </c>
      <c r="D127" s="257"/>
      <c r="E127" s="258">
        <v>18.72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184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61" t="s">
        <v>255</v>
      </c>
      <c r="D128" s="257"/>
      <c r="E128" s="258">
        <v>-3.9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184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ht="20.399999999999999" outlineLevel="1" x14ac:dyDescent="0.25">
      <c r="A129" s="240">
        <v>36</v>
      </c>
      <c r="B129" s="241" t="s">
        <v>297</v>
      </c>
      <c r="C129" s="248" t="s">
        <v>298</v>
      </c>
      <c r="D129" s="242" t="s">
        <v>187</v>
      </c>
      <c r="E129" s="243">
        <v>3</v>
      </c>
      <c r="F129" s="244"/>
      <c r="G129" s="245">
        <f>ROUND(E129*F129,2)</f>
        <v>0</v>
      </c>
      <c r="H129" s="226">
        <v>4.3499999999999996</v>
      </c>
      <c r="I129" s="225">
        <f>ROUND(E129*H129,2)</f>
        <v>13.05</v>
      </c>
      <c r="J129" s="226">
        <v>215.05</v>
      </c>
      <c r="K129" s="225">
        <f>ROUND(E129*J129,2)</f>
        <v>645.15</v>
      </c>
      <c r="L129" s="225">
        <v>15</v>
      </c>
      <c r="M129" s="225">
        <f>G129*(1+L129/100)</f>
        <v>0</v>
      </c>
      <c r="N129" s="225">
        <v>3.6700000000000001E-3</v>
      </c>
      <c r="O129" s="225">
        <f>ROUND(E129*N129,2)</f>
        <v>0.01</v>
      </c>
      <c r="P129" s="225">
        <v>0</v>
      </c>
      <c r="Q129" s="225">
        <f>ROUND(E129*P129,2)</f>
        <v>0</v>
      </c>
      <c r="R129" s="225"/>
      <c r="S129" s="225" t="s">
        <v>180</v>
      </c>
      <c r="T129" s="225" t="s">
        <v>156</v>
      </c>
      <c r="U129" s="225">
        <v>0.433</v>
      </c>
      <c r="V129" s="225">
        <f>ROUND(E129*U129,2)</f>
        <v>1.3</v>
      </c>
      <c r="W129" s="225"/>
      <c r="X129" s="225" t="s">
        <v>181</v>
      </c>
      <c r="Y129" s="206"/>
      <c r="Z129" s="206"/>
      <c r="AA129" s="206"/>
      <c r="AB129" s="206"/>
      <c r="AC129" s="206"/>
      <c r="AD129" s="206"/>
      <c r="AE129" s="206"/>
      <c r="AF129" s="206"/>
      <c r="AG129" s="206" t="s">
        <v>182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ht="20.399999999999999" outlineLevel="1" x14ac:dyDescent="0.25">
      <c r="A130" s="234">
        <v>37</v>
      </c>
      <c r="B130" s="235" t="s">
        <v>299</v>
      </c>
      <c r="C130" s="249" t="s">
        <v>300</v>
      </c>
      <c r="D130" s="236" t="s">
        <v>192</v>
      </c>
      <c r="E130" s="237">
        <v>2.21</v>
      </c>
      <c r="F130" s="238"/>
      <c r="G130" s="239">
        <f>ROUND(E130*F130,2)</f>
        <v>0</v>
      </c>
      <c r="H130" s="226">
        <v>0</v>
      </c>
      <c r="I130" s="225">
        <f>ROUND(E130*H130,2)</f>
        <v>0</v>
      </c>
      <c r="J130" s="226">
        <v>261</v>
      </c>
      <c r="K130" s="225">
        <f>ROUND(E130*J130,2)</f>
        <v>576.80999999999995</v>
      </c>
      <c r="L130" s="225">
        <v>15</v>
      </c>
      <c r="M130" s="225">
        <f>G130*(1+L130/100)</f>
        <v>0</v>
      </c>
      <c r="N130" s="225">
        <v>0</v>
      </c>
      <c r="O130" s="225">
        <f>ROUND(E130*N130,2)</f>
        <v>0</v>
      </c>
      <c r="P130" s="225">
        <v>6.0999999999999999E-2</v>
      </c>
      <c r="Q130" s="225">
        <f>ROUND(E130*P130,2)</f>
        <v>0.13</v>
      </c>
      <c r="R130" s="225"/>
      <c r="S130" s="225" t="s">
        <v>180</v>
      </c>
      <c r="T130" s="225" t="s">
        <v>156</v>
      </c>
      <c r="U130" s="225">
        <v>0</v>
      </c>
      <c r="V130" s="225">
        <f>ROUND(E130*U130,2)</f>
        <v>0</v>
      </c>
      <c r="W130" s="225"/>
      <c r="X130" s="225" t="s">
        <v>219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220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61" t="s">
        <v>301</v>
      </c>
      <c r="D131" s="257"/>
      <c r="E131" s="258">
        <v>2.21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184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x14ac:dyDescent="0.25">
      <c r="A132" s="228" t="s">
        <v>150</v>
      </c>
      <c r="B132" s="229" t="s">
        <v>82</v>
      </c>
      <c r="C132" s="247" t="s">
        <v>83</v>
      </c>
      <c r="D132" s="230"/>
      <c r="E132" s="231"/>
      <c r="F132" s="232"/>
      <c r="G132" s="233">
        <f>SUMIF(AG133:AG133,"&lt;&gt;NOR",G133:G133)</f>
        <v>0</v>
      </c>
      <c r="H132" s="227"/>
      <c r="I132" s="227">
        <f>SUM(I133:I133)</f>
        <v>0</v>
      </c>
      <c r="J132" s="227"/>
      <c r="K132" s="227">
        <f>SUM(K133:K133)</f>
        <v>2540.3000000000002</v>
      </c>
      <c r="L132" s="227"/>
      <c r="M132" s="227">
        <f>SUM(M133:M133)</f>
        <v>0</v>
      </c>
      <c r="N132" s="227"/>
      <c r="O132" s="227">
        <f>SUM(O133:O133)</f>
        <v>0</v>
      </c>
      <c r="P132" s="227"/>
      <c r="Q132" s="227">
        <f>SUM(Q133:Q133)</f>
        <v>0</v>
      </c>
      <c r="R132" s="227"/>
      <c r="S132" s="227"/>
      <c r="T132" s="227"/>
      <c r="U132" s="227"/>
      <c r="V132" s="227">
        <f>SUM(V133:V133)</f>
        <v>6.06</v>
      </c>
      <c r="W132" s="227"/>
      <c r="X132" s="227"/>
      <c r="AG132" t="s">
        <v>151</v>
      </c>
    </row>
    <row r="133" spans="1:60" outlineLevel="1" x14ac:dyDescent="0.25">
      <c r="A133" s="240">
        <v>38</v>
      </c>
      <c r="B133" s="241" t="s">
        <v>302</v>
      </c>
      <c r="C133" s="248" t="s">
        <v>303</v>
      </c>
      <c r="D133" s="242" t="s">
        <v>179</v>
      </c>
      <c r="E133" s="243">
        <v>3.2034099999999999</v>
      </c>
      <c r="F133" s="244"/>
      <c r="G133" s="245">
        <f>ROUND(E133*F133,2)</f>
        <v>0</v>
      </c>
      <c r="H133" s="226">
        <v>0</v>
      </c>
      <c r="I133" s="225">
        <f>ROUND(E133*H133,2)</f>
        <v>0</v>
      </c>
      <c r="J133" s="226">
        <v>793</v>
      </c>
      <c r="K133" s="225">
        <f>ROUND(E133*J133,2)</f>
        <v>2540.3000000000002</v>
      </c>
      <c r="L133" s="225">
        <v>15</v>
      </c>
      <c r="M133" s="225">
        <f>G133*(1+L133/100)</f>
        <v>0</v>
      </c>
      <c r="N133" s="225">
        <v>0</v>
      </c>
      <c r="O133" s="225">
        <f>ROUND(E133*N133,2)</f>
        <v>0</v>
      </c>
      <c r="P133" s="225">
        <v>0</v>
      </c>
      <c r="Q133" s="225">
        <f>ROUND(E133*P133,2)</f>
        <v>0</v>
      </c>
      <c r="R133" s="225"/>
      <c r="S133" s="225" t="s">
        <v>180</v>
      </c>
      <c r="T133" s="225" t="s">
        <v>156</v>
      </c>
      <c r="U133" s="225">
        <v>1.8919999999999999</v>
      </c>
      <c r="V133" s="225">
        <f>ROUND(E133*U133,2)</f>
        <v>6.06</v>
      </c>
      <c r="W133" s="225"/>
      <c r="X133" s="225" t="s">
        <v>304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305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x14ac:dyDescent="0.25">
      <c r="A134" s="228" t="s">
        <v>150</v>
      </c>
      <c r="B134" s="229" t="s">
        <v>84</v>
      </c>
      <c r="C134" s="247" t="s">
        <v>85</v>
      </c>
      <c r="D134" s="230"/>
      <c r="E134" s="231"/>
      <c r="F134" s="232"/>
      <c r="G134" s="233">
        <f>SUMIF(AG135:AG142,"&lt;&gt;NOR",G135:G142)</f>
        <v>0</v>
      </c>
      <c r="H134" s="227"/>
      <c r="I134" s="227">
        <f>SUM(I135:I142)</f>
        <v>4581.34</v>
      </c>
      <c r="J134" s="227"/>
      <c r="K134" s="227">
        <f>SUM(K135:K142)</f>
        <v>3327.4199999999996</v>
      </c>
      <c r="L134" s="227"/>
      <c r="M134" s="227">
        <f>SUM(M135:M142)</f>
        <v>0</v>
      </c>
      <c r="N134" s="227"/>
      <c r="O134" s="227">
        <f>SUM(O135:O142)</f>
        <v>0.04</v>
      </c>
      <c r="P134" s="227"/>
      <c r="Q134" s="227">
        <f>SUM(Q135:Q142)</f>
        <v>0</v>
      </c>
      <c r="R134" s="227"/>
      <c r="S134" s="227"/>
      <c r="T134" s="227"/>
      <c r="U134" s="227"/>
      <c r="V134" s="227">
        <f>SUM(V135:V142)</f>
        <v>5.15</v>
      </c>
      <c r="W134" s="227"/>
      <c r="X134" s="227"/>
      <c r="AG134" t="s">
        <v>151</v>
      </c>
    </row>
    <row r="135" spans="1:60" outlineLevel="1" x14ac:dyDescent="0.25">
      <c r="A135" s="234">
        <v>39</v>
      </c>
      <c r="B135" s="235" t="s">
        <v>306</v>
      </c>
      <c r="C135" s="249" t="s">
        <v>307</v>
      </c>
      <c r="D135" s="236" t="s">
        <v>192</v>
      </c>
      <c r="E135" s="237">
        <v>10.52</v>
      </c>
      <c r="F135" s="238"/>
      <c r="G135" s="239">
        <f>ROUND(E135*F135,2)</f>
        <v>0</v>
      </c>
      <c r="H135" s="226">
        <v>343.34</v>
      </c>
      <c r="I135" s="225">
        <f>ROUND(E135*H135,2)</f>
        <v>3611.94</v>
      </c>
      <c r="J135" s="226">
        <v>225.16</v>
      </c>
      <c r="K135" s="225">
        <f>ROUND(E135*J135,2)</f>
        <v>2368.6799999999998</v>
      </c>
      <c r="L135" s="225">
        <v>15</v>
      </c>
      <c r="M135" s="225">
        <f>G135*(1+L135/100)</f>
        <v>0</v>
      </c>
      <c r="N135" s="225">
        <v>3.6800000000000001E-3</v>
      </c>
      <c r="O135" s="225">
        <f>ROUND(E135*N135,2)</f>
        <v>0.04</v>
      </c>
      <c r="P135" s="225">
        <v>0</v>
      </c>
      <c r="Q135" s="225">
        <f>ROUND(E135*P135,2)</f>
        <v>0</v>
      </c>
      <c r="R135" s="225"/>
      <c r="S135" s="225" t="s">
        <v>180</v>
      </c>
      <c r="T135" s="225" t="s">
        <v>156</v>
      </c>
      <c r="U135" s="225">
        <v>0.38500000000000001</v>
      </c>
      <c r="V135" s="225">
        <f>ROUND(E135*U135,2)</f>
        <v>4.05</v>
      </c>
      <c r="W135" s="225"/>
      <c r="X135" s="225" t="s">
        <v>181</v>
      </c>
      <c r="Y135" s="206"/>
      <c r="Z135" s="206"/>
      <c r="AA135" s="206"/>
      <c r="AB135" s="206"/>
      <c r="AC135" s="206"/>
      <c r="AD135" s="206"/>
      <c r="AE135" s="206"/>
      <c r="AF135" s="206"/>
      <c r="AG135" s="206" t="s">
        <v>182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23"/>
      <c r="B136" s="224"/>
      <c r="C136" s="261" t="s">
        <v>205</v>
      </c>
      <c r="D136" s="257"/>
      <c r="E136" s="258">
        <v>2.72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184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23"/>
      <c r="B137" s="224"/>
      <c r="C137" s="261" t="s">
        <v>308</v>
      </c>
      <c r="D137" s="257"/>
      <c r="E137" s="258">
        <v>7.2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184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61" t="s">
        <v>309</v>
      </c>
      <c r="D138" s="257"/>
      <c r="E138" s="258">
        <v>0.6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184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34">
        <v>40</v>
      </c>
      <c r="B139" s="235" t="s">
        <v>310</v>
      </c>
      <c r="C139" s="249" t="s">
        <v>311</v>
      </c>
      <c r="D139" s="236" t="s">
        <v>197</v>
      </c>
      <c r="E139" s="237">
        <v>10</v>
      </c>
      <c r="F139" s="238"/>
      <c r="G139" s="239">
        <f>ROUND(E139*F139,2)</f>
        <v>0</v>
      </c>
      <c r="H139" s="226">
        <v>96.94</v>
      </c>
      <c r="I139" s="225">
        <f>ROUND(E139*H139,2)</f>
        <v>969.4</v>
      </c>
      <c r="J139" s="226">
        <v>64.36</v>
      </c>
      <c r="K139" s="225">
        <f>ROUND(E139*J139,2)</f>
        <v>643.6</v>
      </c>
      <c r="L139" s="225">
        <v>15</v>
      </c>
      <c r="M139" s="225">
        <f>G139*(1+L139/100)</f>
        <v>0</v>
      </c>
      <c r="N139" s="225">
        <v>3.2000000000000003E-4</v>
      </c>
      <c r="O139" s="225">
        <f>ROUND(E139*N139,2)</f>
        <v>0</v>
      </c>
      <c r="P139" s="225">
        <v>0</v>
      </c>
      <c r="Q139" s="225">
        <f>ROUND(E139*P139,2)</f>
        <v>0</v>
      </c>
      <c r="R139" s="225"/>
      <c r="S139" s="225" t="s">
        <v>180</v>
      </c>
      <c r="T139" s="225" t="s">
        <v>156</v>
      </c>
      <c r="U139" s="225">
        <v>0.11</v>
      </c>
      <c r="V139" s="225">
        <f>ROUND(E139*U139,2)</f>
        <v>1.1000000000000001</v>
      </c>
      <c r="W139" s="225"/>
      <c r="X139" s="225" t="s">
        <v>181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182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61" t="s">
        <v>312</v>
      </c>
      <c r="D140" s="257"/>
      <c r="E140" s="258">
        <v>6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184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61" t="s">
        <v>313</v>
      </c>
      <c r="D141" s="257"/>
      <c r="E141" s="258">
        <v>4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184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40">
        <v>41</v>
      </c>
      <c r="B142" s="241" t="s">
        <v>314</v>
      </c>
      <c r="C142" s="248" t="s">
        <v>315</v>
      </c>
      <c r="D142" s="242" t="s">
        <v>0</v>
      </c>
      <c r="E142" s="243">
        <v>75.936199999999999</v>
      </c>
      <c r="F142" s="244"/>
      <c r="G142" s="245">
        <f>ROUND(E142*F142,2)</f>
        <v>0</v>
      </c>
      <c r="H142" s="226">
        <v>0</v>
      </c>
      <c r="I142" s="225">
        <f>ROUND(E142*H142,2)</f>
        <v>0</v>
      </c>
      <c r="J142" s="226">
        <v>4.1500000000000004</v>
      </c>
      <c r="K142" s="225">
        <f>ROUND(E142*J142,2)</f>
        <v>315.14</v>
      </c>
      <c r="L142" s="225">
        <v>15</v>
      </c>
      <c r="M142" s="225">
        <f>G142*(1+L142/100)</f>
        <v>0</v>
      </c>
      <c r="N142" s="225">
        <v>0</v>
      </c>
      <c r="O142" s="225">
        <f>ROUND(E142*N142,2)</f>
        <v>0</v>
      </c>
      <c r="P142" s="225">
        <v>0</v>
      </c>
      <c r="Q142" s="225">
        <f>ROUND(E142*P142,2)</f>
        <v>0</v>
      </c>
      <c r="R142" s="225"/>
      <c r="S142" s="225" t="s">
        <v>180</v>
      </c>
      <c r="T142" s="225" t="s">
        <v>156</v>
      </c>
      <c r="U142" s="225">
        <v>0</v>
      </c>
      <c r="V142" s="225">
        <f>ROUND(E142*U142,2)</f>
        <v>0</v>
      </c>
      <c r="W142" s="225"/>
      <c r="X142" s="225" t="s">
        <v>304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305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x14ac:dyDescent="0.25">
      <c r="A143" s="228" t="s">
        <v>150</v>
      </c>
      <c r="B143" s="229" t="s">
        <v>86</v>
      </c>
      <c r="C143" s="247" t="s">
        <v>87</v>
      </c>
      <c r="D143" s="230"/>
      <c r="E143" s="231"/>
      <c r="F143" s="232"/>
      <c r="G143" s="233">
        <f>SUMIF(AG144:AG144,"&lt;&gt;NOR",G144:G144)</f>
        <v>0</v>
      </c>
      <c r="H143" s="227"/>
      <c r="I143" s="227">
        <f>SUM(I144:I144)</f>
        <v>0</v>
      </c>
      <c r="J143" s="227"/>
      <c r="K143" s="227">
        <f>SUM(K144:K144)</f>
        <v>1108.2</v>
      </c>
      <c r="L143" s="227"/>
      <c r="M143" s="227">
        <f>SUM(M144:M144)</f>
        <v>0</v>
      </c>
      <c r="N143" s="227"/>
      <c r="O143" s="227">
        <f>SUM(O144:O144)</f>
        <v>0</v>
      </c>
      <c r="P143" s="227"/>
      <c r="Q143" s="227">
        <f>SUM(Q144:Q144)</f>
        <v>0</v>
      </c>
      <c r="R143" s="227"/>
      <c r="S143" s="227"/>
      <c r="T143" s="227"/>
      <c r="U143" s="227"/>
      <c r="V143" s="227">
        <f>SUM(V144:V144)</f>
        <v>0.16</v>
      </c>
      <c r="W143" s="227"/>
      <c r="X143" s="227"/>
      <c r="AG143" t="s">
        <v>151</v>
      </c>
    </row>
    <row r="144" spans="1:60" outlineLevel="1" x14ac:dyDescent="0.25">
      <c r="A144" s="240">
        <v>42</v>
      </c>
      <c r="B144" s="241" t="s">
        <v>316</v>
      </c>
      <c r="C144" s="248" t="s">
        <v>317</v>
      </c>
      <c r="D144" s="242" t="s">
        <v>318</v>
      </c>
      <c r="E144" s="243">
        <v>1</v>
      </c>
      <c r="F144" s="244"/>
      <c r="G144" s="245">
        <f>ROUND(E144*F144,2)</f>
        <v>0</v>
      </c>
      <c r="H144" s="226">
        <v>0</v>
      </c>
      <c r="I144" s="225">
        <f>ROUND(E144*H144,2)</f>
        <v>0</v>
      </c>
      <c r="J144" s="226">
        <v>1108.2</v>
      </c>
      <c r="K144" s="225">
        <f>ROUND(E144*J144,2)</f>
        <v>1108.2</v>
      </c>
      <c r="L144" s="225">
        <v>15</v>
      </c>
      <c r="M144" s="225">
        <f>G144*(1+L144/100)</f>
        <v>0</v>
      </c>
      <c r="N144" s="225">
        <v>0</v>
      </c>
      <c r="O144" s="225">
        <f>ROUND(E144*N144,2)</f>
        <v>0</v>
      </c>
      <c r="P144" s="225">
        <v>0</v>
      </c>
      <c r="Q144" s="225">
        <f>ROUND(E144*P144,2)</f>
        <v>0</v>
      </c>
      <c r="R144" s="225"/>
      <c r="S144" s="225" t="s">
        <v>155</v>
      </c>
      <c r="T144" s="225" t="s">
        <v>156</v>
      </c>
      <c r="U144" s="225">
        <v>0.157</v>
      </c>
      <c r="V144" s="225">
        <f>ROUND(E144*U144,2)</f>
        <v>0.16</v>
      </c>
      <c r="W144" s="225"/>
      <c r="X144" s="225" t="s">
        <v>181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182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x14ac:dyDescent="0.25">
      <c r="A145" s="228" t="s">
        <v>150</v>
      </c>
      <c r="B145" s="229" t="s">
        <v>88</v>
      </c>
      <c r="C145" s="247" t="s">
        <v>89</v>
      </c>
      <c r="D145" s="230"/>
      <c r="E145" s="231"/>
      <c r="F145" s="232"/>
      <c r="G145" s="233">
        <f>SUMIF(AG146:AG152,"&lt;&gt;NOR",G146:G152)</f>
        <v>0</v>
      </c>
      <c r="H145" s="227"/>
      <c r="I145" s="227">
        <f>SUM(I146:I152)</f>
        <v>1336.02</v>
      </c>
      <c r="J145" s="227"/>
      <c r="K145" s="227">
        <f>SUM(K146:K152)</f>
        <v>5060.7699999999995</v>
      </c>
      <c r="L145" s="227"/>
      <c r="M145" s="227">
        <f>SUM(M146:M152)</f>
        <v>0</v>
      </c>
      <c r="N145" s="227"/>
      <c r="O145" s="227">
        <f>SUM(O146:O152)</f>
        <v>0</v>
      </c>
      <c r="P145" s="227"/>
      <c r="Q145" s="227">
        <f>SUM(Q146:Q152)</f>
        <v>0</v>
      </c>
      <c r="R145" s="227"/>
      <c r="S145" s="227"/>
      <c r="T145" s="227"/>
      <c r="U145" s="227"/>
      <c r="V145" s="227">
        <f>SUM(V146:V152)</f>
        <v>5.0699999999999994</v>
      </c>
      <c r="W145" s="227"/>
      <c r="X145" s="227"/>
      <c r="AG145" t="s">
        <v>151</v>
      </c>
    </row>
    <row r="146" spans="1:60" outlineLevel="1" x14ac:dyDescent="0.25">
      <c r="A146" s="240">
        <v>43</v>
      </c>
      <c r="B146" s="241" t="s">
        <v>319</v>
      </c>
      <c r="C146" s="248" t="s">
        <v>320</v>
      </c>
      <c r="D146" s="242" t="s">
        <v>197</v>
      </c>
      <c r="E146" s="243">
        <v>7</v>
      </c>
      <c r="F146" s="244"/>
      <c r="G146" s="245">
        <f>ROUND(E146*F146,2)</f>
        <v>0</v>
      </c>
      <c r="H146" s="226">
        <v>190.86</v>
      </c>
      <c r="I146" s="225">
        <f>ROUND(E146*H146,2)</f>
        <v>1336.02</v>
      </c>
      <c r="J146" s="226">
        <v>308.94</v>
      </c>
      <c r="K146" s="225">
        <f>ROUND(E146*J146,2)</f>
        <v>2162.58</v>
      </c>
      <c r="L146" s="225">
        <v>15</v>
      </c>
      <c r="M146" s="225">
        <f>G146*(1+L146/100)</f>
        <v>0</v>
      </c>
      <c r="N146" s="225">
        <v>5.1999999999999995E-4</v>
      </c>
      <c r="O146" s="225">
        <f>ROUND(E146*N146,2)</f>
        <v>0</v>
      </c>
      <c r="P146" s="225">
        <v>0</v>
      </c>
      <c r="Q146" s="225">
        <f>ROUND(E146*P146,2)</f>
        <v>0</v>
      </c>
      <c r="R146" s="225"/>
      <c r="S146" s="225" t="s">
        <v>180</v>
      </c>
      <c r="T146" s="225" t="s">
        <v>156</v>
      </c>
      <c r="U146" s="225">
        <v>0.52900000000000003</v>
      </c>
      <c r="V146" s="225">
        <f>ROUND(E146*U146,2)</f>
        <v>3.7</v>
      </c>
      <c r="W146" s="225"/>
      <c r="X146" s="225" t="s">
        <v>181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182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40">
        <v>44</v>
      </c>
      <c r="B147" s="241" t="s">
        <v>321</v>
      </c>
      <c r="C147" s="248" t="s">
        <v>322</v>
      </c>
      <c r="D147" s="242" t="s">
        <v>187</v>
      </c>
      <c r="E147" s="243">
        <v>2</v>
      </c>
      <c r="F147" s="244"/>
      <c r="G147" s="245">
        <f>ROUND(E147*F147,2)</f>
        <v>0</v>
      </c>
      <c r="H147" s="226">
        <v>0</v>
      </c>
      <c r="I147" s="225">
        <f>ROUND(E147*H147,2)</f>
        <v>0</v>
      </c>
      <c r="J147" s="226">
        <v>87.8</v>
      </c>
      <c r="K147" s="225">
        <f>ROUND(E147*J147,2)</f>
        <v>175.6</v>
      </c>
      <c r="L147" s="225">
        <v>15</v>
      </c>
      <c r="M147" s="225">
        <f>G147*(1+L147/100)</f>
        <v>0</v>
      </c>
      <c r="N147" s="225">
        <v>0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180</v>
      </c>
      <c r="T147" s="225" t="s">
        <v>156</v>
      </c>
      <c r="U147" s="225">
        <v>0.157</v>
      </c>
      <c r="V147" s="225">
        <f>ROUND(E147*U147,2)</f>
        <v>0.31</v>
      </c>
      <c r="W147" s="225"/>
      <c r="X147" s="225" t="s">
        <v>181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182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0">
        <v>45</v>
      </c>
      <c r="B148" s="241" t="s">
        <v>323</v>
      </c>
      <c r="C148" s="248" t="s">
        <v>324</v>
      </c>
      <c r="D148" s="242" t="s">
        <v>187</v>
      </c>
      <c r="E148" s="243">
        <v>2</v>
      </c>
      <c r="F148" s="244"/>
      <c r="G148" s="245">
        <f>ROUND(E148*F148,2)</f>
        <v>0</v>
      </c>
      <c r="H148" s="226">
        <v>0</v>
      </c>
      <c r="I148" s="225">
        <f>ROUND(E148*H148,2)</f>
        <v>0</v>
      </c>
      <c r="J148" s="226">
        <v>97.2</v>
      </c>
      <c r="K148" s="225">
        <f>ROUND(E148*J148,2)</f>
        <v>194.4</v>
      </c>
      <c r="L148" s="225">
        <v>15</v>
      </c>
      <c r="M148" s="225">
        <f>G148*(1+L148/100)</f>
        <v>0</v>
      </c>
      <c r="N148" s="225">
        <v>0</v>
      </c>
      <c r="O148" s="225">
        <f>ROUND(E148*N148,2)</f>
        <v>0</v>
      </c>
      <c r="P148" s="225">
        <v>0</v>
      </c>
      <c r="Q148" s="225">
        <f>ROUND(E148*P148,2)</f>
        <v>0</v>
      </c>
      <c r="R148" s="225"/>
      <c r="S148" s="225" t="s">
        <v>180</v>
      </c>
      <c r="T148" s="225" t="s">
        <v>156</v>
      </c>
      <c r="U148" s="225">
        <v>0.17399999999999999</v>
      </c>
      <c r="V148" s="225">
        <f>ROUND(E148*U148,2)</f>
        <v>0.35</v>
      </c>
      <c r="W148" s="225"/>
      <c r="X148" s="225" t="s">
        <v>181</v>
      </c>
      <c r="Y148" s="206"/>
      <c r="Z148" s="206"/>
      <c r="AA148" s="206"/>
      <c r="AB148" s="206"/>
      <c r="AC148" s="206"/>
      <c r="AD148" s="206"/>
      <c r="AE148" s="206"/>
      <c r="AF148" s="206"/>
      <c r="AG148" s="206" t="s">
        <v>182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40">
        <v>46</v>
      </c>
      <c r="B149" s="241" t="s">
        <v>325</v>
      </c>
      <c r="C149" s="248" t="s">
        <v>326</v>
      </c>
      <c r="D149" s="242" t="s">
        <v>187</v>
      </c>
      <c r="E149" s="243">
        <v>1</v>
      </c>
      <c r="F149" s="244"/>
      <c r="G149" s="245">
        <f>ROUND(E149*F149,2)</f>
        <v>0</v>
      </c>
      <c r="H149" s="226">
        <v>0</v>
      </c>
      <c r="I149" s="225">
        <f>ROUND(E149*H149,2)</f>
        <v>0</v>
      </c>
      <c r="J149" s="226">
        <v>144.6</v>
      </c>
      <c r="K149" s="225">
        <f>ROUND(E149*J149,2)</f>
        <v>144.6</v>
      </c>
      <c r="L149" s="225">
        <v>15</v>
      </c>
      <c r="M149" s="225">
        <f>G149*(1+L149/100)</f>
        <v>0</v>
      </c>
      <c r="N149" s="225">
        <v>0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180</v>
      </c>
      <c r="T149" s="225" t="s">
        <v>156</v>
      </c>
      <c r="U149" s="225">
        <v>0.25900000000000001</v>
      </c>
      <c r="V149" s="225">
        <f>ROUND(E149*U149,2)</f>
        <v>0.26</v>
      </c>
      <c r="W149" s="225"/>
      <c r="X149" s="225" t="s">
        <v>181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182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40">
        <v>47</v>
      </c>
      <c r="B150" s="241" t="s">
        <v>327</v>
      </c>
      <c r="C150" s="248" t="s">
        <v>328</v>
      </c>
      <c r="D150" s="242" t="s">
        <v>187</v>
      </c>
      <c r="E150" s="243">
        <v>1</v>
      </c>
      <c r="F150" s="244"/>
      <c r="G150" s="245">
        <f>ROUND(E150*F150,2)</f>
        <v>0</v>
      </c>
      <c r="H150" s="226">
        <v>0</v>
      </c>
      <c r="I150" s="225">
        <f>ROUND(E150*H150,2)</f>
        <v>0</v>
      </c>
      <c r="J150" s="226">
        <v>272.60000000000002</v>
      </c>
      <c r="K150" s="225">
        <f>ROUND(E150*J150,2)</f>
        <v>272.60000000000002</v>
      </c>
      <c r="L150" s="225">
        <v>15</v>
      </c>
      <c r="M150" s="225">
        <f>G150*(1+L150/100)</f>
        <v>0</v>
      </c>
      <c r="N150" s="225">
        <v>0</v>
      </c>
      <c r="O150" s="225">
        <f>ROUND(E150*N150,2)</f>
        <v>0</v>
      </c>
      <c r="P150" s="225">
        <v>0</v>
      </c>
      <c r="Q150" s="225">
        <f>ROUND(E150*P150,2)</f>
        <v>0</v>
      </c>
      <c r="R150" s="225"/>
      <c r="S150" s="225" t="s">
        <v>180</v>
      </c>
      <c r="T150" s="225" t="s">
        <v>156</v>
      </c>
      <c r="U150" s="225">
        <v>0.45</v>
      </c>
      <c r="V150" s="225">
        <f>ROUND(E150*U150,2)</f>
        <v>0.45</v>
      </c>
      <c r="W150" s="225"/>
      <c r="X150" s="225" t="s">
        <v>181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182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40">
        <v>48</v>
      </c>
      <c r="B151" s="241" t="s">
        <v>329</v>
      </c>
      <c r="C151" s="248" t="s">
        <v>330</v>
      </c>
      <c r="D151" s="242" t="s">
        <v>331</v>
      </c>
      <c r="E151" s="243">
        <v>4</v>
      </c>
      <c r="F151" s="244"/>
      <c r="G151" s="245">
        <f>ROUND(E151*F151,2)</f>
        <v>0</v>
      </c>
      <c r="H151" s="226">
        <v>0</v>
      </c>
      <c r="I151" s="225">
        <f>ROUND(E151*H151,2)</f>
        <v>0</v>
      </c>
      <c r="J151" s="226">
        <v>498.7</v>
      </c>
      <c r="K151" s="225">
        <f>ROUND(E151*J151,2)</f>
        <v>1994.8</v>
      </c>
      <c r="L151" s="225">
        <v>15</v>
      </c>
      <c r="M151" s="225">
        <f>G151*(1+L151/100)</f>
        <v>0</v>
      </c>
      <c r="N151" s="225">
        <v>0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155</v>
      </c>
      <c r="T151" s="225" t="s">
        <v>156</v>
      </c>
      <c r="U151" s="225">
        <v>0</v>
      </c>
      <c r="V151" s="225">
        <f>ROUND(E151*U151,2)</f>
        <v>0</v>
      </c>
      <c r="W151" s="225"/>
      <c r="X151" s="225" t="s">
        <v>181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182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40">
        <v>49</v>
      </c>
      <c r="B152" s="241" t="s">
        <v>332</v>
      </c>
      <c r="C152" s="248" t="s">
        <v>333</v>
      </c>
      <c r="D152" s="242" t="s">
        <v>0</v>
      </c>
      <c r="E152" s="243">
        <v>62.805999999999997</v>
      </c>
      <c r="F152" s="244"/>
      <c r="G152" s="245">
        <f>ROUND(E152*F152,2)</f>
        <v>0</v>
      </c>
      <c r="H152" s="226">
        <v>0</v>
      </c>
      <c r="I152" s="225">
        <f>ROUND(E152*H152,2)</f>
        <v>0</v>
      </c>
      <c r="J152" s="226">
        <v>1.85</v>
      </c>
      <c r="K152" s="225">
        <f>ROUND(E152*J152,2)</f>
        <v>116.19</v>
      </c>
      <c r="L152" s="225">
        <v>15</v>
      </c>
      <c r="M152" s="225">
        <f>G152*(1+L152/100)</f>
        <v>0</v>
      </c>
      <c r="N152" s="225">
        <v>0</v>
      </c>
      <c r="O152" s="225">
        <f>ROUND(E152*N152,2)</f>
        <v>0</v>
      </c>
      <c r="P152" s="225">
        <v>0</v>
      </c>
      <c r="Q152" s="225">
        <f>ROUND(E152*P152,2)</f>
        <v>0</v>
      </c>
      <c r="R152" s="225"/>
      <c r="S152" s="225" t="s">
        <v>180</v>
      </c>
      <c r="T152" s="225" t="s">
        <v>156</v>
      </c>
      <c r="U152" s="225">
        <v>0</v>
      </c>
      <c r="V152" s="225">
        <f>ROUND(E152*U152,2)</f>
        <v>0</v>
      </c>
      <c r="W152" s="225"/>
      <c r="X152" s="225" t="s">
        <v>304</v>
      </c>
      <c r="Y152" s="206"/>
      <c r="Z152" s="206"/>
      <c r="AA152" s="206"/>
      <c r="AB152" s="206"/>
      <c r="AC152" s="206"/>
      <c r="AD152" s="206"/>
      <c r="AE152" s="206"/>
      <c r="AF152" s="206"/>
      <c r="AG152" s="206" t="s">
        <v>305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x14ac:dyDescent="0.25">
      <c r="A153" s="228" t="s">
        <v>150</v>
      </c>
      <c r="B153" s="229" t="s">
        <v>90</v>
      </c>
      <c r="C153" s="247" t="s">
        <v>91</v>
      </c>
      <c r="D153" s="230"/>
      <c r="E153" s="231"/>
      <c r="F153" s="232"/>
      <c r="G153" s="233">
        <f>SUMIF(AG154:AG159,"&lt;&gt;NOR",G154:G159)</f>
        <v>0</v>
      </c>
      <c r="H153" s="227"/>
      <c r="I153" s="227">
        <f>SUM(I154:I159)</f>
        <v>2637.84</v>
      </c>
      <c r="J153" s="227"/>
      <c r="K153" s="227">
        <f>SUM(K154:K159)</f>
        <v>6514.7899999999991</v>
      </c>
      <c r="L153" s="227"/>
      <c r="M153" s="227">
        <f>SUM(M154:M159)</f>
        <v>0</v>
      </c>
      <c r="N153" s="227"/>
      <c r="O153" s="227">
        <f>SUM(O154:O159)</f>
        <v>0.06</v>
      </c>
      <c r="P153" s="227"/>
      <c r="Q153" s="227">
        <f>SUM(Q154:Q159)</f>
        <v>0</v>
      </c>
      <c r="R153" s="227"/>
      <c r="S153" s="227"/>
      <c r="T153" s="227"/>
      <c r="U153" s="227"/>
      <c r="V153" s="227">
        <f>SUM(V154:V159)</f>
        <v>12.14</v>
      </c>
      <c r="W153" s="227"/>
      <c r="X153" s="227"/>
      <c r="AG153" t="s">
        <v>151</v>
      </c>
    </row>
    <row r="154" spans="1:60" outlineLevel="1" x14ac:dyDescent="0.25">
      <c r="A154" s="240">
        <v>50</v>
      </c>
      <c r="B154" s="241" t="s">
        <v>334</v>
      </c>
      <c r="C154" s="248" t="s">
        <v>335</v>
      </c>
      <c r="D154" s="242" t="s">
        <v>197</v>
      </c>
      <c r="E154" s="243">
        <v>14</v>
      </c>
      <c r="F154" s="244"/>
      <c r="G154" s="245">
        <f>ROUND(E154*F154,2)</f>
        <v>0</v>
      </c>
      <c r="H154" s="226">
        <v>77.489999999999995</v>
      </c>
      <c r="I154" s="225">
        <f>ROUND(E154*H154,2)</f>
        <v>1084.8599999999999</v>
      </c>
      <c r="J154" s="226">
        <v>294.91000000000003</v>
      </c>
      <c r="K154" s="225">
        <f>ROUND(E154*J154,2)</f>
        <v>4128.74</v>
      </c>
      <c r="L154" s="225">
        <v>15</v>
      </c>
      <c r="M154" s="225">
        <f>G154*(1+L154/100)</f>
        <v>0</v>
      </c>
      <c r="N154" s="225">
        <v>3.9899999999999996E-3</v>
      </c>
      <c r="O154" s="225">
        <f>ROUND(E154*N154,2)</f>
        <v>0.06</v>
      </c>
      <c r="P154" s="225">
        <v>0</v>
      </c>
      <c r="Q154" s="225">
        <f>ROUND(E154*P154,2)</f>
        <v>0</v>
      </c>
      <c r="R154" s="225"/>
      <c r="S154" s="225" t="s">
        <v>180</v>
      </c>
      <c r="T154" s="225" t="s">
        <v>156</v>
      </c>
      <c r="U154" s="225">
        <v>0.54290000000000005</v>
      </c>
      <c r="V154" s="225">
        <f>ROUND(E154*U154,2)</f>
        <v>7.6</v>
      </c>
      <c r="W154" s="225"/>
      <c r="X154" s="225" t="s">
        <v>181</v>
      </c>
      <c r="Y154" s="206"/>
      <c r="Z154" s="206"/>
      <c r="AA154" s="206"/>
      <c r="AB154" s="206"/>
      <c r="AC154" s="206"/>
      <c r="AD154" s="206"/>
      <c r="AE154" s="206"/>
      <c r="AF154" s="206"/>
      <c r="AG154" s="206" t="s">
        <v>182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ht="20.399999999999999" outlineLevel="1" x14ac:dyDescent="0.25">
      <c r="A155" s="240">
        <v>51</v>
      </c>
      <c r="B155" s="241" t="s">
        <v>336</v>
      </c>
      <c r="C155" s="248" t="s">
        <v>337</v>
      </c>
      <c r="D155" s="242" t="s">
        <v>197</v>
      </c>
      <c r="E155" s="243">
        <v>14</v>
      </c>
      <c r="F155" s="244"/>
      <c r="G155" s="245">
        <f>ROUND(E155*F155,2)</f>
        <v>0</v>
      </c>
      <c r="H155" s="226">
        <v>29.94</v>
      </c>
      <c r="I155" s="225">
        <f>ROUND(E155*H155,2)</f>
        <v>419.16</v>
      </c>
      <c r="J155" s="226">
        <v>66.16</v>
      </c>
      <c r="K155" s="225">
        <f>ROUND(E155*J155,2)</f>
        <v>926.24</v>
      </c>
      <c r="L155" s="225">
        <v>15</v>
      </c>
      <c r="M155" s="225">
        <f>G155*(1+L155/100)</f>
        <v>0</v>
      </c>
      <c r="N155" s="225">
        <v>4.0000000000000003E-5</v>
      </c>
      <c r="O155" s="225">
        <f>ROUND(E155*N155,2)</f>
        <v>0</v>
      </c>
      <c r="P155" s="225">
        <v>0</v>
      </c>
      <c r="Q155" s="225">
        <f>ROUND(E155*P155,2)</f>
        <v>0</v>
      </c>
      <c r="R155" s="225"/>
      <c r="S155" s="225" t="s">
        <v>180</v>
      </c>
      <c r="T155" s="225" t="s">
        <v>156</v>
      </c>
      <c r="U155" s="225">
        <v>0.129</v>
      </c>
      <c r="V155" s="225">
        <f>ROUND(E155*U155,2)</f>
        <v>1.81</v>
      </c>
      <c r="W155" s="225"/>
      <c r="X155" s="225" t="s">
        <v>181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182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40">
        <v>52</v>
      </c>
      <c r="B156" s="241" t="s">
        <v>338</v>
      </c>
      <c r="C156" s="248" t="s">
        <v>339</v>
      </c>
      <c r="D156" s="242" t="s">
        <v>187</v>
      </c>
      <c r="E156" s="243">
        <v>3</v>
      </c>
      <c r="F156" s="244"/>
      <c r="G156" s="245">
        <f>ROUND(E156*F156,2)</f>
        <v>0</v>
      </c>
      <c r="H156" s="226">
        <v>123.72</v>
      </c>
      <c r="I156" s="225">
        <f>ROUND(E156*H156,2)</f>
        <v>371.16</v>
      </c>
      <c r="J156" s="226">
        <v>132.28</v>
      </c>
      <c r="K156" s="225">
        <f>ROUND(E156*J156,2)</f>
        <v>396.84</v>
      </c>
      <c r="L156" s="225">
        <v>15</v>
      </c>
      <c r="M156" s="225">
        <f>G156*(1+L156/100)</f>
        <v>0</v>
      </c>
      <c r="N156" s="225">
        <v>6.3000000000000003E-4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180</v>
      </c>
      <c r="T156" s="225" t="s">
        <v>156</v>
      </c>
      <c r="U156" s="225">
        <v>0.27200000000000002</v>
      </c>
      <c r="V156" s="225">
        <f>ROUND(E156*U156,2)</f>
        <v>0.82</v>
      </c>
      <c r="W156" s="225"/>
      <c r="X156" s="225" t="s">
        <v>181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182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40">
        <v>53</v>
      </c>
      <c r="B157" s="241" t="s">
        <v>340</v>
      </c>
      <c r="C157" s="248" t="s">
        <v>341</v>
      </c>
      <c r="D157" s="242" t="s">
        <v>342</v>
      </c>
      <c r="E157" s="243">
        <v>3</v>
      </c>
      <c r="F157" s="244"/>
      <c r="G157" s="245">
        <f>ROUND(E157*F157,2)</f>
        <v>0</v>
      </c>
      <c r="H157" s="226">
        <v>252.96</v>
      </c>
      <c r="I157" s="225">
        <f>ROUND(E157*H157,2)</f>
        <v>758.88</v>
      </c>
      <c r="J157" s="226">
        <v>262.94</v>
      </c>
      <c r="K157" s="225">
        <f>ROUND(E157*J157,2)</f>
        <v>788.82</v>
      </c>
      <c r="L157" s="225">
        <v>15</v>
      </c>
      <c r="M157" s="225">
        <f>G157*(1+L157/100)</f>
        <v>0</v>
      </c>
      <c r="N157" s="225">
        <v>1.48E-3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180</v>
      </c>
      <c r="T157" s="225" t="s">
        <v>156</v>
      </c>
      <c r="U157" s="225">
        <v>0.54</v>
      </c>
      <c r="V157" s="225">
        <f>ROUND(E157*U157,2)</f>
        <v>1.62</v>
      </c>
      <c r="W157" s="225"/>
      <c r="X157" s="225" t="s">
        <v>181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182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54</v>
      </c>
      <c r="B158" s="241" t="s">
        <v>343</v>
      </c>
      <c r="C158" s="248" t="s">
        <v>344</v>
      </c>
      <c r="D158" s="242" t="s">
        <v>197</v>
      </c>
      <c r="E158" s="243">
        <v>14</v>
      </c>
      <c r="F158" s="244"/>
      <c r="G158" s="245">
        <f>ROUND(E158*F158,2)</f>
        <v>0</v>
      </c>
      <c r="H158" s="226">
        <v>0.27</v>
      </c>
      <c r="I158" s="225">
        <f>ROUND(E158*H158,2)</f>
        <v>3.78</v>
      </c>
      <c r="J158" s="226">
        <v>11.83</v>
      </c>
      <c r="K158" s="225">
        <f>ROUND(E158*J158,2)</f>
        <v>165.62</v>
      </c>
      <c r="L158" s="225">
        <v>15</v>
      </c>
      <c r="M158" s="225">
        <f>G158*(1+L158/100)</f>
        <v>0</v>
      </c>
      <c r="N158" s="225">
        <v>0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180</v>
      </c>
      <c r="T158" s="225" t="s">
        <v>156</v>
      </c>
      <c r="U158" s="225">
        <v>2.1000000000000001E-2</v>
      </c>
      <c r="V158" s="225">
        <f>ROUND(E158*U158,2)</f>
        <v>0.28999999999999998</v>
      </c>
      <c r="W158" s="225"/>
      <c r="X158" s="225" t="s">
        <v>181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182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40">
        <v>55</v>
      </c>
      <c r="B159" s="241" t="s">
        <v>345</v>
      </c>
      <c r="C159" s="248" t="s">
        <v>346</v>
      </c>
      <c r="D159" s="242" t="s">
        <v>0</v>
      </c>
      <c r="E159" s="243">
        <v>90.441000000000003</v>
      </c>
      <c r="F159" s="244"/>
      <c r="G159" s="245">
        <f>ROUND(E159*F159,2)</f>
        <v>0</v>
      </c>
      <c r="H159" s="226">
        <v>0</v>
      </c>
      <c r="I159" s="225">
        <f>ROUND(E159*H159,2)</f>
        <v>0</v>
      </c>
      <c r="J159" s="226">
        <v>1.2</v>
      </c>
      <c r="K159" s="225">
        <f>ROUND(E159*J159,2)</f>
        <v>108.53</v>
      </c>
      <c r="L159" s="225">
        <v>15</v>
      </c>
      <c r="M159" s="225">
        <f>G159*(1+L159/100)</f>
        <v>0</v>
      </c>
      <c r="N159" s="225">
        <v>0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180</v>
      </c>
      <c r="T159" s="225" t="s">
        <v>156</v>
      </c>
      <c r="U159" s="225">
        <v>0</v>
      </c>
      <c r="V159" s="225">
        <f>ROUND(E159*U159,2)</f>
        <v>0</v>
      </c>
      <c r="W159" s="225"/>
      <c r="X159" s="225" t="s">
        <v>304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305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x14ac:dyDescent="0.25">
      <c r="A160" s="228" t="s">
        <v>150</v>
      </c>
      <c r="B160" s="229" t="s">
        <v>92</v>
      </c>
      <c r="C160" s="247" t="s">
        <v>93</v>
      </c>
      <c r="D160" s="230"/>
      <c r="E160" s="231"/>
      <c r="F160" s="232"/>
      <c r="G160" s="233">
        <f>SUMIF(AG161:AG170,"&lt;&gt;NOR",G161:G170)</f>
        <v>0</v>
      </c>
      <c r="H160" s="227"/>
      <c r="I160" s="227">
        <f>SUM(I161:I170)</f>
        <v>4493.7900000000009</v>
      </c>
      <c r="J160" s="227"/>
      <c r="K160" s="227">
        <f>SUM(K161:K170)</f>
        <v>5530.58</v>
      </c>
      <c r="L160" s="227"/>
      <c r="M160" s="227">
        <f>SUM(M161:M170)</f>
        <v>0</v>
      </c>
      <c r="N160" s="227"/>
      <c r="O160" s="227">
        <f>SUM(O161:O170)</f>
        <v>0</v>
      </c>
      <c r="P160" s="227"/>
      <c r="Q160" s="227">
        <f>SUM(Q161:Q170)</f>
        <v>0.01</v>
      </c>
      <c r="R160" s="227"/>
      <c r="S160" s="227"/>
      <c r="T160" s="227"/>
      <c r="U160" s="227"/>
      <c r="V160" s="227">
        <f>SUM(V161:V170)</f>
        <v>4.3000000000000007</v>
      </c>
      <c r="W160" s="227"/>
      <c r="X160" s="227"/>
      <c r="AG160" t="s">
        <v>151</v>
      </c>
    </row>
    <row r="161" spans="1:60" ht="20.399999999999999" outlineLevel="1" x14ac:dyDescent="0.25">
      <c r="A161" s="240">
        <v>56</v>
      </c>
      <c r="B161" s="241" t="s">
        <v>347</v>
      </c>
      <c r="C161" s="248" t="s">
        <v>348</v>
      </c>
      <c r="D161" s="242" t="s">
        <v>349</v>
      </c>
      <c r="E161" s="243">
        <v>1</v>
      </c>
      <c r="F161" s="244"/>
      <c r="G161" s="245">
        <f>ROUND(E161*F161,2)</f>
        <v>0</v>
      </c>
      <c r="H161" s="226">
        <v>983.29</v>
      </c>
      <c r="I161" s="225">
        <f>ROUND(E161*H161,2)</f>
        <v>983.29</v>
      </c>
      <c r="J161" s="226">
        <v>1066.71</v>
      </c>
      <c r="K161" s="225">
        <f>ROUND(E161*J161,2)</f>
        <v>1066.71</v>
      </c>
      <c r="L161" s="225">
        <v>15</v>
      </c>
      <c r="M161" s="225">
        <f>G161*(1+L161/100)</f>
        <v>0</v>
      </c>
      <c r="N161" s="225">
        <v>3.2499999999999999E-3</v>
      </c>
      <c r="O161" s="225">
        <f>ROUND(E161*N161,2)</f>
        <v>0</v>
      </c>
      <c r="P161" s="225">
        <v>0</v>
      </c>
      <c r="Q161" s="225">
        <f>ROUND(E161*P161,2)</f>
        <v>0</v>
      </c>
      <c r="R161" s="225"/>
      <c r="S161" s="225" t="s">
        <v>180</v>
      </c>
      <c r="T161" s="225" t="s">
        <v>156</v>
      </c>
      <c r="U161" s="225">
        <v>1.78</v>
      </c>
      <c r="V161" s="225">
        <f>ROUND(E161*U161,2)</f>
        <v>1.78</v>
      </c>
      <c r="W161" s="225"/>
      <c r="X161" s="225" t="s">
        <v>181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182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40">
        <v>57</v>
      </c>
      <c r="B162" s="241" t="s">
        <v>350</v>
      </c>
      <c r="C162" s="248" t="s">
        <v>351</v>
      </c>
      <c r="D162" s="242" t="s">
        <v>349</v>
      </c>
      <c r="E162" s="243">
        <v>1</v>
      </c>
      <c r="F162" s="244"/>
      <c r="G162" s="245">
        <f>ROUND(E162*F162,2)</f>
        <v>0</v>
      </c>
      <c r="H162" s="226">
        <v>31.9</v>
      </c>
      <c r="I162" s="225">
        <f>ROUND(E162*H162,2)</f>
        <v>31.9</v>
      </c>
      <c r="J162" s="226">
        <v>432.1</v>
      </c>
      <c r="K162" s="225">
        <f>ROUND(E162*J162,2)</f>
        <v>432.1</v>
      </c>
      <c r="L162" s="225">
        <v>15</v>
      </c>
      <c r="M162" s="225">
        <f>G162*(1+L162/100)</f>
        <v>0</v>
      </c>
      <c r="N162" s="225">
        <v>1.8000000000000001E-4</v>
      </c>
      <c r="O162" s="225">
        <f>ROUND(E162*N162,2)</f>
        <v>0</v>
      </c>
      <c r="P162" s="225">
        <v>0</v>
      </c>
      <c r="Q162" s="225">
        <f>ROUND(E162*P162,2)</f>
        <v>0</v>
      </c>
      <c r="R162" s="225"/>
      <c r="S162" s="225" t="s">
        <v>180</v>
      </c>
      <c r="T162" s="225" t="s">
        <v>156</v>
      </c>
      <c r="U162" s="225">
        <v>0.83799999999999997</v>
      </c>
      <c r="V162" s="225">
        <f>ROUND(E162*U162,2)</f>
        <v>0.84</v>
      </c>
      <c r="W162" s="225"/>
      <c r="X162" s="225" t="s">
        <v>181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182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58</v>
      </c>
      <c r="B163" s="241" t="s">
        <v>352</v>
      </c>
      <c r="C163" s="248" t="s">
        <v>353</v>
      </c>
      <c r="D163" s="242" t="s">
        <v>197</v>
      </c>
      <c r="E163" s="243">
        <v>2</v>
      </c>
      <c r="F163" s="244"/>
      <c r="G163" s="245">
        <f>ROUND(E163*F163,2)</f>
        <v>0</v>
      </c>
      <c r="H163" s="226">
        <v>262.51</v>
      </c>
      <c r="I163" s="225">
        <f>ROUND(E163*H163,2)</f>
        <v>525.02</v>
      </c>
      <c r="J163" s="226">
        <v>169.49</v>
      </c>
      <c r="K163" s="225">
        <f>ROUND(E163*J163,2)</f>
        <v>338.98</v>
      </c>
      <c r="L163" s="225">
        <v>15</v>
      </c>
      <c r="M163" s="225">
        <f>G163*(1+L163/100)</f>
        <v>0</v>
      </c>
      <c r="N163" s="225">
        <v>7.9000000000000001E-4</v>
      </c>
      <c r="O163" s="225">
        <f>ROUND(E163*N163,2)</f>
        <v>0</v>
      </c>
      <c r="P163" s="225">
        <v>0</v>
      </c>
      <c r="Q163" s="225">
        <f>ROUND(E163*P163,2)</f>
        <v>0</v>
      </c>
      <c r="R163" s="225"/>
      <c r="S163" s="225" t="s">
        <v>180</v>
      </c>
      <c r="T163" s="225" t="s">
        <v>156</v>
      </c>
      <c r="U163" s="225">
        <v>0.30869000000000002</v>
      </c>
      <c r="V163" s="225">
        <f>ROUND(E163*U163,2)</f>
        <v>0.62</v>
      </c>
      <c r="W163" s="225"/>
      <c r="X163" s="225" t="s">
        <v>181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182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59</v>
      </c>
      <c r="B164" s="241" t="s">
        <v>354</v>
      </c>
      <c r="C164" s="248" t="s">
        <v>355</v>
      </c>
      <c r="D164" s="242" t="s">
        <v>187</v>
      </c>
      <c r="E164" s="243">
        <v>1</v>
      </c>
      <c r="F164" s="244"/>
      <c r="G164" s="245">
        <f>ROUND(E164*F164,2)</f>
        <v>0</v>
      </c>
      <c r="H164" s="226">
        <v>124.39</v>
      </c>
      <c r="I164" s="225">
        <f>ROUND(E164*H164,2)</f>
        <v>124.39</v>
      </c>
      <c r="J164" s="226">
        <v>236.11</v>
      </c>
      <c r="K164" s="225">
        <f>ROUND(E164*J164,2)</f>
        <v>236.11</v>
      </c>
      <c r="L164" s="225">
        <v>15</v>
      </c>
      <c r="M164" s="225">
        <f>G164*(1+L164/100)</f>
        <v>0</v>
      </c>
      <c r="N164" s="225">
        <v>9.3000000000000005E-4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180</v>
      </c>
      <c r="T164" s="225" t="s">
        <v>156</v>
      </c>
      <c r="U164" s="225">
        <v>0.42399999999999999</v>
      </c>
      <c r="V164" s="225">
        <f>ROUND(E164*U164,2)</f>
        <v>0.42</v>
      </c>
      <c r="W164" s="225"/>
      <c r="X164" s="225" t="s">
        <v>181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182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60</v>
      </c>
      <c r="B165" s="241" t="s">
        <v>356</v>
      </c>
      <c r="C165" s="248" t="s">
        <v>357</v>
      </c>
      <c r="D165" s="242" t="s">
        <v>349</v>
      </c>
      <c r="E165" s="243">
        <v>1</v>
      </c>
      <c r="F165" s="244"/>
      <c r="G165" s="245">
        <f>ROUND(E165*F165,2)</f>
        <v>0</v>
      </c>
      <c r="H165" s="226">
        <v>1800.82</v>
      </c>
      <c r="I165" s="225">
        <f>ROUND(E165*H165,2)</f>
        <v>1800.82</v>
      </c>
      <c r="J165" s="226">
        <v>81.180000000000007</v>
      </c>
      <c r="K165" s="225">
        <f>ROUND(E165*J165,2)</f>
        <v>81.180000000000007</v>
      </c>
      <c r="L165" s="225">
        <v>15</v>
      </c>
      <c r="M165" s="225">
        <f>G165*(1+L165/100)</f>
        <v>0</v>
      </c>
      <c r="N165" s="225">
        <v>1E-3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180</v>
      </c>
      <c r="T165" s="225" t="s">
        <v>156</v>
      </c>
      <c r="U165" s="225">
        <v>0.14499999999999999</v>
      </c>
      <c r="V165" s="225">
        <f>ROUND(E165*U165,2)</f>
        <v>0.15</v>
      </c>
      <c r="W165" s="225"/>
      <c r="X165" s="225" t="s">
        <v>181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182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61</v>
      </c>
      <c r="B166" s="241" t="s">
        <v>358</v>
      </c>
      <c r="C166" s="248" t="s">
        <v>359</v>
      </c>
      <c r="D166" s="242" t="s">
        <v>349</v>
      </c>
      <c r="E166" s="243">
        <v>1</v>
      </c>
      <c r="F166" s="244"/>
      <c r="G166" s="245">
        <f>ROUND(E166*F166,2)</f>
        <v>0</v>
      </c>
      <c r="H166" s="226">
        <v>738.8</v>
      </c>
      <c r="I166" s="225">
        <f>ROUND(E166*H166,2)</f>
        <v>738.8</v>
      </c>
      <c r="J166" s="226">
        <v>92.2</v>
      </c>
      <c r="K166" s="225">
        <f>ROUND(E166*J166,2)</f>
        <v>92.2</v>
      </c>
      <c r="L166" s="225">
        <v>15</v>
      </c>
      <c r="M166" s="225">
        <f>G166*(1+L166/100)</f>
        <v>0</v>
      </c>
      <c r="N166" s="225">
        <v>5.0000000000000001E-4</v>
      </c>
      <c r="O166" s="225">
        <f>ROUND(E166*N166,2)</f>
        <v>0</v>
      </c>
      <c r="P166" s="225">
        <v>0</v>
      </c>
      <c r="Q166" s="225">
        <f>ROUND(E166*P166,2)</f>
        <v>0</v>
      </c>
      <c r="R166" s="225"/>
      <c r="S166" s="225" t="s">
        <v>180</v>
      </c>
      <c r="T166" s="225" t="s">
        <v>156</v>
      </c>
      <c r="U166" s="225">
        <v>0.16500000000000001</v>
      </c>
      <c r="V166" s="225">
        <f>ROUND(E166*U166,2)</f>
        <v>0.17</v>
      </c>
      <c r="W166" s="225"/>
      <c r="X166" s="225" t="s">
        <v>181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182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40">
        <v>62</v>
      </c>
      <c r="B167" s="241" t="s">
        <v>360</v>
      </c>
      <c r="C167" s="248" t="s">
        <v>361</v>
      </c>
      <c r="D167" s="242" t="s">
        <v>187</v>
      </c>
      <c r="E167" s="243">
        <v>1</v>
      </c>
      <c r="F167" s="244"/>
      <c r="G167" s="245">
        <f>ROUND(E167*F167,2)</f>
        <v>0</v>
      </c>
      <c r="H167" s="226">
        <v>280.43</v>
      </c>
      <c r="I167" s="225">
        <f>ROUND(E167*H167,2)</f>
        <v>280.43</v>
      </c>
      <c r="J167" s="226">
        <v>115.57</v>
      </c>
      <c r="K167" s="225">
        <f>ROUND(E167*J167,2)</f>
        <v>115.57</v>
      </c>
      <c r="L167" s="225">
        <v>15</v>
      </c>
      <c r="M167" s="225">
        <f>G167*(1+L167/100)</f>
        <v>0</v>
      </c>
      <c r="N167" s="225">
        <v>2.5000000000000001E-4</v>
      </c>
      <c r="O167" s="225">
        <f>ROUND(E167*N167,2)</f>
        <v>0</v>
      </c>
      <c r="P167" s="225">
        <v>0</v>
      </c>
      <c r="Q167" s="225">
        <f>ROUND(E167*P167,2)</f>
        <v>0</v>
      </c>
      <c r="R167" s="225"/>
      <c r="S167" s="225" t="s">
        <v>180</v>
      </c>
      <c r="T167" s="225" t="s">
        <v>156</v>
      </c>
      <c r="U167" s="225">
        <v>0.20599999999999999</v>
      </c>
      <c r="V167" s="225">
        <f>ROUND(E167*U167,2)</f>
        <v>0.21</v>
      </c>
      <c r="W167" s="225"/>
      <c r="X167" s="225" t="s">
        <v>181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182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ht="20.399999999999999" outlineLevel="1" x14ac:dyDescent="0.25">
      <c r="A168" s="240">
        <v>63</v>
      </c>
      <c r="B168" s="241" t="s">
        <v>362</v>
      </c>
      <c r="C168" s="248" t="s">
        <v>363</v>
      </c>
      <c r="D168" s="242" t="s">
        <v>197</v>
      </c>
      <c r="E168" s="243">
        <v>2</v>
      </c>
      <c r="F168" s="244"/>
      <c r="G168" s="245">
        <f>ROUND(E168*F168,2)</f>
        <v>0</v>
      </c>
      <c r="H168" s="226">
        <v>4.57</v>
      </c>
      <c r="I168" s="225">
        <f>ROUND(E168*H168,2)</f>
        <v>9.14</v>
      </c>
      <c r="J168" s="226">
        <v>24.43</v>
      </c>
      <c r="K168" s="225">
        <f>ROUND(E168*J168,2)</f>
        <v>48.86</v>
      </c>
      <c r="L168" s="225">
        <v>15</v>
      </c>
      <c r="M168" s="225">
        <f>G168*(1+L168/100)</f>
        <v>0</v>
      </c>
      <c r="N168" s="225">
        <v>2.0000000000000002E-5</v>
      </c>
      <c r="O168" s="225">
        <f>ROUND(E168*N168,2)</f>
        <v>0</v>
      </c>
      <c r="P168" s="225">
        <v>3.2000000000000002E-3</v>
      </c>
      <c r="Q168" s="225">
        <f>ROUND(E168*P168,2)</f>
        <v>0.01</v>
      </c>
      <c r="R168" s="225"/>
      <c r="S168" s="225" t="s">
        <v>180</v>
      </c>
      <c r="T168" s="225" t="s">
        <v>156</v>
      </c>
      <c r="U168" s="225">
        <v>5.2999999999999999E-2</v>
      </c>
      <c r="V168" s="225">
        <f>ROUND(E168*U168,2)</f>
        <v>0.11</v>
      </c>
      <c r="W168" s="225"/>
      <c r="X168" s="225" t="s">
        <v>181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182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64</v>
      </c>
      <c r="B169" s="241" t="s">
        <v>364</v>
      </c>
      <c r="C169" s="248" t="s">
        <v>365</v>
      </c>
      <c r="D169" s="242" t="s">
        <v>318</v>
      </c>
      <c r="E169" s="243">
        <v>1</v>
      </c>
      <c r="F169" s="244"/>
      <c r="G169" s="245">
        <f>ROUND(E169*F169,2)</f>
        <v>0</v>
      </c>
      <c r="H169" s="226">
        <v>0</v>
      </c>
      <c r="I169" s="225">
        <f>ROUND(E169*H169,2)</f>
        <v>0</v>
      </c>
      <c r="J169" s="226">
        <v>3000</v>
      </c>
      <c r="K169" s="225">
        <f>ROUND(E169*J169,2)</f>
        <v>3000</v>
      </c>
      <c r="L169" s="225">
        <v>15</v>
      </c>
      <c r="M169" s="225">
        <f>G169*(1+L169/100)</f>
        <v>0</v>
      </c>
      <c r="N169" s="225">
        <v>0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155</v>
      </c>
      <c r="T169" s="225" t="s">
        <v>156</v>
      </c>
      <c r="U169" s="225">
        <v>0</v>
      </c>
      <c r="V169" s="225">
        <f>ROUND(E169*U169,2)</f>
        <v>0</v>
      </c>
      <c r="W169" s="225"/>
      <c r="X169" s="225" t="s">
        <v>181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182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65</v>
      </c>
      <c r="B170" s="241" t="s">
        <v>366</v>
      </c>
      <c r="C170" s="248" t="s">
        <v>367</v>
      </c>
      <c r="D170" s="242" t="s">
        <v>0</v>
      </c>
      <c r="E170" s="243">
        <v>99.055000000000007</v>
      </c>
      <c r="F170" s="244"/>
      <c r="G170" s="245">
        <f>ROUND(E170*F170,2)</f>
        <v>0</v>
      </c>
      <c r="H170" s="226">
        <v>0</v>
      </c>
      <c r="I170" s="225">
        <f>ROUND(E170*H170,2)</f>
        <v>0</v>
      </c>
      <c r="J170" s="226">
        <v>1.2</v>
      </c>
      <c r="K170" s="225">
        <f>ROUND(E170*J170,2)</f>
        <v>118.87</v>
      </c>
      <c r="L170" s="225">
        <v>15</v>
      </c>
      <c r="M170" s="225">
        <f>G170*(1+L170/100)</f>
        <v>0</v>
      </c>
      <c r="N170" s="225">
        <v>0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180</v>
      </c>
      <c r="T170" s="225" t="s">
        <v>156</v>
      </c>
      <c r="U170" s="225">
        <v>0</v>
      </c>
      <c r="V170" s="225">
        <f>ROUND(E170*U170,2)</f>
        <v>0</v>
      </c>
      <c r="W170" s="225"/>
      <c r="X170" s="225" t="s">
        <v>304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305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x14ac:dyDescent="0.25">
      <c r="A171" s="228" t="s">
        <v>150</v>
      </c>
      <c r="B171" s="229" t="s">
        <v>94</v>
      </c>
      <c r="C171" s="247" t="s">
        <v>95</v>
      </c>
      <c r="D171" s="230"/>
      <c r="E171" s="231"/>
      <c r="F171" s="232"/>
      <c r="G171" s="233">
        <f>SUMIF(AG172:AG199,"&lt;&gt;NOR",G172:G199)</f>
        <v>0</v>
      </c>
      <c r="H171" s="227"/>
      <c r="I171" s="227">
        <f>SUM(I172:I199)</f>
        <v>18143.509999999998</v>
      </c>
      <c r="J171" s="227"/>
      <c r="K171" s="227">
        <f>SUM(K172:K199)</f>
        <v>7259.47</v>
      </c>
      <c r="L171" s="227"/>
      <c r="M171" s="227">
        <f>SUM(M172:M199)</f>
        <v>0</v>
      </c>
      <c r="N171" s="227"/>
      <c r="O171" s="227">
        <f>SUM(O172:O199)</f>
        <v>0.11</v>
      </c>
      <c r="P171" s="227"/>
      <c r="Q171" s="227">
        <f>SUM(Q172:Q199)</f>
        <v>0.28000000000000003</v>
      </c>
      <c r="R171" s="227"/>
      <c r="S171" s="227"/>
      <c r="T171" s="227"/>
      <c r="U171" s="227"/>
      <c r="V171" s="227">
        <f>SUM(V172:V199)</f>
        <v>10.450000000000001</v>
      </c>
      <c r="W171" s="227"/>
      <c r="X171" s="227"/>
      <c r="AG171" t="s">
        <v>151</v>
      </c>
    </row>
    <row r="172" spans="1:60" ht="20.399999999999999" outlineLevel="1" x14ac:dyDescent="0.25">
      <c r="A172" s="240">
        <v>66</v>
      </c>
      <c r="B172" s="241" t="s">
        <v>370</v>
      </c>
      <c r="C172" s="248" t="s">
        <v>720</v>
      </c>
      <c r="D172" s="242" t="s">
        <v>349</v>
      </c>
      <c r="E172" s="243">
        <v>1</v>
      </c>
      <c r="F172" s="244"/>
      <c r="G172" s="245">
        <f>ROUND(E172*F172,2)</f>
        <v>0</v>
      </c>
      <c r="H172" s="226">
        <v>526.70000000000005</v>
      </c>
      <c r="I172" s="225">
        <f>ROUND(E172*H172,2)</f>
        <v>526.70000000000005</v>
      </c>
      <c r="J172" s="226">
        <v>843.1</v>
      </c>
      <c r="K172" s="225">
        <f>ROUND(E172*J172,2)</f>
        <v>843.1</v>
      </c>
      <c r="L172" s="225">
        <v>15</v>
      </c>
      <c r="M172" s="225">
        <f>G172*(1+L172/100)</f>
        <v>0</v>
      </c>
      <c r="N172" s="225">
        <v>1.8600000000000001E-3</v>
      </c>
      <c r="O172" s="225">
        <f>ROUND(E172*N172,2)</f>
        <v>0</v>
      </c>
      <c r="P172" s="225">
        <v>0</v>
      </c>
      <c r="Q172" s="225">
        <f>ROUND(E172*P172,2)</f>
        <v>0</v>
      </c>
      <c r="R172" s="225"/>
      <c r="S172" s="225" t="s">
        <v>180</v>
      </c>
      <c r="T172" s="225" t="s">
        <v>156</v>
      </c>
      <c r="U172" s="225">
        <v>1.3340000000000001</v>
      </c>
      <c r="V172" s="225">
        <f>ROUND(E172*U172,2)</f>
        <v>1.33</v>
      </c>
      <c r="W172" s="225"/>
      <c r="X172" s="225" t="s">
        <v>181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182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40">
        <v>67</v>
      </c>
      <c r="B173" s="241" t="s">
        <v>372</v>
      </c>
      <c r="C173" s="248" t="s">
        <v>721</v>
      </c>
      <c r="D173" s="242" t="s">
        <v>349</v>
      </c>
      <c r="E173" s="243">
        <v>1</v>
      </c>
      <c r="F173" s="244"/>
      <c r="G173" s="245">
        <f>ROUND(E173*F173,2)</f>
        <v>0</v>
      </c>
      <c r="H173" s="226">
        <v>103.93</v>
      </c>
      <c r="I173" s="225">
        <f>ROUND(E173*H173,2)</f>
        <v>103.93</v>
      </c>
      <c r="J173" s="226">
        <v>848.07</v>
      </c>
      <c r="K173" s="225">
        <f>ROUND(E173*J173,2)</f>
        <v>848.07</v>
      </c>
      <c r="L173" s="225">
        <v>15</v>
      </c>
      <c r="M173" s="225">
        <f>G173*(1+L173/100)</f>
        <v>0</v>
      </c>
      <c r="N173" s="225">
        <v>1.41E-3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180</v>
      </c>
      <c r="T173" s="225" t="s">
        <v>156</v>
      </c>
      <c r="U173" s="225">
        <v>1.575</v>
      </c>
      <c r="V173" s="225">
        <f>ROUND(E173*U173,2)</f>
        <v>1.58</v>
      </c>
      <c r="W173" s="225"/>
      <c r="X173" s="225" t="s">
        <v>181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182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0">
        <v>68</v>
      </c>
      <c r="B174" s="241" t="s">
        <v>374</v>
      </c>
      <c r="C174" s="248" t="s">
        <v>375</v>
      </c>
      <c r="D174" s="242" t="s">
        <v>349</v>
      </c>
      <c r="E174" s="243">
        <v>1</v>
      </c>
      <c r="F174" s="244"/>
      <c r="G174" s="245">
        <f>ROUND(E174*F174,2)</f>
        <v>0</v>
      </c>
      <c r="H174" s="226">
        <v>0</v>
      </c>
      <c r="I174" s="225">
        <f>ROUND(E174*H174,2)</f>
        <v>0</v>
      </c>
      <c r="J174" s="226">
        <v>504.8</v>
      </c>
      <c r="K174" s="225">
        <f>ROUND(E174*J174,2)</f>
        <v>504.8</v>
      </c>
      <c r="L174" s="225">
        <v>15</v>
      </c>
      <c r="M174" s="225">
        <f>G174*(1+L174/100)</f>
        <v>0</v>
      </c>
      <c r="N174" s="225">
        <v>0</v>
      </c>
      <c r="O174" s="225">
        <f>ROUND(E174*N174,2)</f>
        <v>0</v>
      </c>
      <c r="P174" s="225">
        <v>0.125</v>
      </c>
      <c r="Q174" s="225">
        <f>ROUND(E174*P174,2)</f>
        <v>0.13</v>
      </c>
      <c r="R174" s="225"/>
      <c r="S174" s="225" t="s">
        <v>180</v>
      </c>
      <c r="T174" s="225" t="s">
        <v>156</v>
      </c>
      <c r="U174" s="225">
        <v>1.1499999999999999</v>
      </c>
      <c r="V174" s="225">
        <f>ROUND(E174*U174,2)</f>
        <v>1.1499999999999999</v>
      </c>
      <c r="W174" s="225"/>
      <c r="X174" s="225" t="s">
        <v>181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182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0">
        <v>69</v>
      </c>
      <c r="B175" s="241" t="s">
        <v>376</v>
      </c>
      <c r="C175" s="248" t="s">
        <v>377</v>
      </c>
      <c r="D175" s="242" t="s">
        <v>349</v>
      </c>
      <c r="E175" s="243">
        <v>3</v>
      </c>
      <c r="F175" s="244"/>
      <c r="G175" s="245">
        <f>ROUND(E175*F175,2)</f>
        <v>0</v>
      </c>
      <c r="H175" s="226">
        <v>20.239999999999998</v>
      </c>
      <c r="I175" s="225">
        <f>ROUND(E175*H175,2)</f>
        <v>60.72</v>
      </c>
      <c r="J175" s="226">
        <v>190.36</v>
      </c>
      <c r="K175" s="225">
        <f>ROUND(E175*J175,2)</f>
        <v>571.08000000000004</v>
      </c>
      <c r="L175" s="225">
        <v>15</v>
      </c>
      <c r="M175" s="225">
        <f>G175*(1+L175/100)</f>
        <v>0</v>
      </c>
      <c r="N175" s="225">
        <v>3.0000000000000001E-5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180</v>
      </c>
      <c r="T175" s="225" t="s">
        <v>156</v>
      </c>
      <c r="U175" s="225">
        <v>0.33</v>
      </c>
      <c r="V175" s="225">
        <f>ROUND(E175*U175,2)</f>
        <v>0.99</v>
      </c>
      <c r="W175" s="225"/>
      <c r="X175" s="225" t="s">
        <v>181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182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40">
        <v>70</v>
      </c>
      <c r="B176" s="241" t="s">
        <v>378</v>
      </c>
      <c r="C176" s="248" t="s">
        <v>722</v>
      </c>
      <c r="D176" s="242" t="s">
        <v>349</v>
      </c>
      <c r="E176" s="243">
        <v>1</v>
      </c>
      <c r="F176" s="244"/>
      <c r="G176" s="245">
        <f>ROUND(E176*F176,2)</f>
        <v>0</v>
      </c>
      <c r="H176" s="226">
        <v>0</v>
      </c>
      <c r="I176" s="225">
        <f>ROUND(E176*H176,2)</f>
        <v>0</v>
      </c>
      <c r="J176" s="226">
        <v>123</v>
      </c>
      <c r="K176" s="225">
        <f>ROUND(E176*J176,2)</f>
        <v>123</v>
      </c>
      <c r="L176" s="225">
        <v>15</v>
      </c>
      <c r="M176" s="225">
        <f>G176*(1+L176/100)</f>
        <v>0</v>
      </c>
      <c r="N176" s="225">
        <v>0</v>
      </c>
      <c r="O176" s="225">
        <f>ROUND(E176*N176,2)</f>
        <v>0</v>
      </c>
      <c r="P176" s="225">
        <v>6.7000000000000004E-2</v>
      </c>
      <c r="Q176" s="225">
        <f>ROUND(E176*P176,2)</f>
        <v>7.0000000000000007E-2</v>
      </c>
      <c r="R176" s="225"/>
      <c r="S176" s="225" t="s">
        <v>180</v>
      </c>
      <c r="T176" s="225" t="s">
        <v>156</v>
      </c>
      <c r="U176" s="225">
        <v>0.31</v>
      </c>
      <c r="V176" s="225">
        <f>ROUND(E176*U176,2)</f>
        <v>0.31</v>
      </c>
      <c r="W176" s="225"/>
      <c r="X176" s="225" t="s">
        <v>181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182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40">
        <v>71</v>
      </c>
      <c r="B177" s="241" t="s">
        <v>380</v>
      </c>
      <c r="C177" s="248" t="s">
        <v>381</v>
      </c>
      <c r="D177" s="242" t="s">
        <v>349</v>
      </c>
      <c r="E177" s="243">
        <v>5</v>
      </c>
      <c r="F177" s="244"/>
      <c r="G177" s="245">
        <f>ROUND(E177*F177,2)</f>
        <v>0</v>
      </c>
      <c r="H177" s="226">
        <v>141.22</v>
      </c>
      <c r="I177" s="225">
        <f>ROUND(E177*H177,2)</f>
        <v>706.1</v>
      </c>
      <c r="J177" s="226">
        <v>128.68</v>
      </c>
      <c r="K177" s="225">
        <f>ROUND(E177*J177,2)</f>
        <v>643.4</v>
      </c>
      <c r="L177" s="225">
        <v>15</v>
      </c>
      <c r="M177" s="225">
        <f>G177*(1+L177/100)</f>
        <v>0</v>
      </c>
      <c r="N177" s="225">
        <v>1.7000000000000001E-4</v>
      </c>
      <c r="O177" s="225">
        <f>ROUND(E177*N177,2)</f>
        <v>0</v>
      </c>
      <c r="P177" s="225">
        <v>0</v>
      </c>
      <c r="Q177" s="225">
        <f>ROUND(E177*P177,2)</f>
        <v>0</v>
      </c>
      <c r="R177" s="225"/>
      <c r="S177" s="225" t="s">
        <v>180</v>
      </c>
      <c r="T177" s="225" t="s">
        <v>156</v>
      </c>
      <c r="U177" s="225">
        <v>0.22700000000000001</v>
      </c>
      <c r="V177" s="225">
        <f>ROUND(E177*U177,2)</f>
        <v>1.1399999999999999</v>
      </c>
      <c r="W177" s="225"/>
      <c r="X177" s="225" t="s">
        <v>181</v>
      </c>
      <c r="Y177" s="206"/>
      <c r="Z177" s="206"/>
      <c r="AA177" s="206"/>
      <c r="AB177" s="206"/>
      <c r="AC177" s="206"/>
      <c r="AD177" s="206"/>
      <c r="AE177" s="206"/>
      <c r="AF177" s="206"/>
      <c r="AG177" s="206" t="s">
        <v>182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40">
        <v>72</v>
      </c>
      <c r="B178" s="241" t="s">
        <v>382</v>
      </c>
      <c r="C178" s="248" t="s">
        <v>383</v>
      </c>
      <c r="D178" s="242" t="s">
        <v>349</v>
      </c>
      <c r="E178" s="243">
        <v>2</v>
      </c>
      <c r="F178" s="244"/>
      <c r="G178" s="245">
        <f>ROUND(E178*F178,2)</f>
        <v>0</v>
      </c>
      <c r="H178" s="226">
        <v>216.46</v>
      </c>
      <c r="I178" s="225">
        <f>ROUND(E178*H178,2)</f>
        <v>432.92</v>
      </c>
      <c r="J178" s="226">
        <v>70.540000000000006</v>
      </c>
      <c r="K178" s="225">
        <f>ROUND(E178*J178,2)</f>
        <v>141.08000000000001</v>
      </c>
      <c r="L178" s="225">
        <v>15</v>
      </c>
      <c r="M178" s="225">
        <f>G178*(1+L178/100)</f>
        <v>0</v>
      </c>
      <c r="N178" s="225">
        <v>2.4000000000000001E-4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180</v>
      </c>
      <c r="T178" s="225" t="s">
        <v>156</v>
      </c>
      <c r="U178" s="225">
        <v>0.124</v>
      </c>
      <c r="V178" s="225">
        <f>ROUND(E178*U178,2)</f>
        <v>0.25</v>
      </c>
      <c r="W178" s="225"/>
      <c r="X178" s="225" t="s">
        <v>181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182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ht="20.399999999999999" outlineLevel="1" x14ac:dyDescent="0.25">
      <c r="A179" s="240">
        <v>73</v>
      </c>
      <c r="B179" s="241" t="s">
        <v>384</v>
      </c>
      <c r="C179" s="248" t="s">
        <v>385</v>
      </c>
      <c r="D179" s="242" t="s">
        <v>187</v>
      </c>
      <c r="E179" s="243">
        <v>1</v>
      </c>
      <c r="F179" s="244"/>
      <c r="G179" s="245">
        <f>ROUND(E179*F179,2)</f>
        <v>0</v>
      </c>
      <c r="H179" s="226">
        <v>1982.17</v>
      </c>
      <c r="I179" s="225">
        <f>ROUND(E179*H179,2)</f>
        <v>1982.17</v>
      </c>
      <c r="J179" s="226">
        <v>262.02999999999997</v>
      </c>
      <c r="K179" s="225">
        <f>ROUND(E179*J179,2)</f>
        <v>262.02999999999997</v>
      </c>
      <c r="L179" s="225">
        <v>15</v>
      </c>
      <c r="M179" s="225">
        <f>G179*(1+L179/100)</f>
        <v>0</v>
      </c>
      <c r="N179" s="225">
        <v>1.64E-3</v>
      </c>
      <c r="O179" s="225">
        <f>ROUND(E179*N179,2)</f>
        <v>0</v>
      </c>
      <c r="P179" s="225">
        <v>0</v>
      </c>
      <c r="Q179" s="225">
        <f>ROUND(E179*P179,2)</f>
        <v>0</v>
      </c>
      <c r="R179" s="225"/>
      <c r="S179" s="225" t="s">
        <v>180</v>
      </c>
      <c r="T179" s="225" t="s">
        <v>156</v>
      </c>
      <c r="U179" s="225">
        <v>0.44500000000000001</v>
      </c>
      <c r="V179" s="225">
        <f>ROUND(E179*U179,2)</f>
        <v>0.45</v>
      </c>
      <c r="W179" s="225"/>
      <c r="X179" s="225" t="s">
        <v>181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182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40">
        <v>74</v>
      </c>
      <c r="B180" s="241" t="s">
        <v>388</v>
      </c>
      <c r="C180" s="248" t="s">
        <v>389</v>
      </c>
      <c r="D180" s="242" t="s">
        <v>187</v>
      </c>
      <c r="E180" s="243">
        <v>1</v>
      </c>
      <c r="F180" s="244"/>
      <c r="G180" s="245">
        <f>ROUND(E180*F180,2)</f>
        <v>0</v>
      </c>
      <c r="H180" s="226">
        <v>7.16</v>
      </c>
      <c r="I180" s="225">
        <f>ROUND(E180*H180,2)</f>
        <v>7.16</v>
      </c>
      <c r="J180" s="226">
        <v>249.44</v>
      </c>
      <c r="K180" s="225">
        <f>ROUND(E180*J180,2)</f>
        <v>249.44</v>
      </c>
      <c r="L180" s="225">
        <v>15</v>
      </c>
      <c r="M180" s="225">
        <f>G180*(1+L180/100)</f>
        <v>0</v>
      </c>
      <c r="N180" s="225">
        <v>4.0000000000000003E-5</v>
      </c>
      <c r="O180" s="225">
        <f>ROUND(E180*N180,2)</f>
        <v>0</v>
      </c>
      <c r="P180" s="225">
        <v>0</v>
      </c>
      <c r="Q180" s="225">
        <f>ROUND(E180*P180,2)</f>
        <v>0</v>
      </c>
      <c r="R180" s="225"/>
      <c r="S180" s="225" t="s">
        <v>180</v>
      </c>
      <c r="T180" s="225" t="s">
        <v>156</v>
      </c>
      <c r="U180" s="225">
        <v>0.44500000000000001</v>
      </c>
      <c r="V180" s="225">
        <f>ROUND(E180*U180,2)</f>
        <v>0.45</v>
      </c>
      <c r="W180" s="225"/>
      <c r="X180" s="225" t="s">
        <v>181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182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40">
        <v>75</v>
      </c>
      <c r="B181" s="241" t="s">
        <v>390</v>
      </c>
      <c r="C181" s="248" t="s">
        <v>391</v>
      </c>
      <c r="D181" s="242" t="s">
        <v>349</v>
      </c>
      <c r="E181" s="243">
        <v>2</v>
      </c>
      <c r="F181" s="244"/>
      <c r="G181" s="245">
        <f>ROUND(E181*F181,2)</f>
        <v>0</v>
      </c>
      <c r="H181" s="226">
        <v>0</v>
      </c>
      <c r="I181" s="225">
        <f>ROUND(E181*H181,2)</f>
        <v>0</v>
      </c>
      <c r="J181" s="226">
        <v>95.3</v>
      </c>
      <c r="K181" s="225">
        <f>ROUND(E181*J181,2)</f>
        <v>190.6</v>
      </c>
      <c r="L181" s="225">
        <v>15</v>
      </c>
      <c r="M181" s="225">
        <f>G181*(1+L181/100)</f>
        <v>0</v>
      </c>
      <c r="N181" s="225">
        <v>0</v>
      </c>
      <c r="O181" s="225">
        <f>ROUND(E181*N181,2)</f>
        <v>0</v>
      </c>
      <c r="P181" s="225">
        <v>1.56E-3</v>
      </c>
      <c r="Q181" s="225">
        <f>ROUND(E181*P181,2)</f>
        <v>0</v>
      </c>
      <c r="R181" s="225"/>
      <c r="S181" s="225" t="s">
        <v>180</v>
      </c>
      <c r="T181" s="225" t="s">
        <v>156</v>
      </c>
      <c r="U181" s="225">
        <v>0.217</v>
      </c>
      <c r="V181" s="225">
        <f>ROUND(E181*U181,2)</f>
        <v>0.43</v>
      </c>
      <c r="W181" s="225"/>
      <c r="X181" s="225" t="s">
        <v>181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182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40">
        <v>76</v>
      </c>
      <c r="B182" s="241" t="s">
        <v>392</v>
      </c>
      <c r="C182" s="248" t="s">
        <v>393</v>
      </c>
      <c r="D182" s="242" t="s">
        <v>349</v>
      </c>
      <c r="E182" s="243">
        <v>1</v>
      </c>
      <c r="F182" s="244"/>
      <c r="G182" s="245">
        <f>ROUND(E182*F182,2)</f>
        <v>0</v>
      </c>
      <c r="H182" s="226">
        <v>0</v>
      </c>
      <c r="I182" s="225">
        <f>ROUND(E182*H182,2)</f>
        <v>0</v>
      </c>
      <c r="J182" s="226">
        <v>97.4</v>
      </c>
      <c r="K182" s="225">
        <f>ROUND(E182*J182,2)</f>
        <v>97.4</v>
      </c>
      <c r="L182" s="225">
        <v>15</v>
      </c>
      <c r="M182" s="225">
        <f>G182*(1+L182/100)</f>
        <v>0</v>
      </c>
      <c r="N182" s="225">
        <v>0</v>
      </c>
      <c r="O182" s="225">
        <f>ROUND(E182*N182,2)</f>
        <v>0</v>
      </c>
      <c r="P182" s="225">
        <v>8.5999999999999998E-4</v>
      </c>
      <c r="Q182" s="225">
        <f>ROUND(E182*P182,2)</f>
        <v>0</v>
      </c>
      <c r="R182" s="225"/>
      <c r="S182" s="225" t="s">
        <v>180</v>
      </c>
      <c r="T182" s="225" t="s">
        <v>156</v>
      </c>
      <c r="U182" s="225">
        <v>0.222</v>
      </c>
      <c r="V182" s="225">
        <f>ROUND(E182*U182,2)</f>
        <v>0.22</v>
      </c>
      <c r="W182" s="225"/>
      <c r="X182" s="225" t="s">
        <v>181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182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ht="20.399999999999999" outlineLevel="1" x14ac:dyDescent="0.25">
      <c r="A183" s="240">
        <v>77</v>
      </c>
      <c r="B183" s="241" t="s">
        <v>394</v>
      </c>
      <c r="C183" s="248" t="s">
        <v>395</v>
      </c>
      <c r="D183" s="242" t="s">
        <v>187</v>
      </c>
      <c r="E183" s="243">
        <v>1</v>
      </c>
      <c r="F183" s="244"/>
      <c r="G183" s="245">
        <f>ROUND(E183*F183,2)</f>
        <v>0</v>
      </c>
      <c r="H183" s="226">
        <v>480.9</v>
      </c>
      <c r="I183" s="225">
        <f>ROUND(E183*H183,2)</f>
        <v>480.9</v>
      </c>
      <c r="J183" s="226">
        <v>139.69999999999999</v>
      </c>
      <c r="K183" s="225">
        <f>ROUND(E183*J183,2)</f>
        <v>139.69999999999999</v>
      </c>
      <c r="L183" s="225">
        <v>15</v>
      </c>
      <c r="M183" s="225">
        <f>G183*(1+L183/100)</f>
        <v>0</v>
      </c>
      <c r="N183" s="225">
        <v>2.0000000000000001E-4</v>
      </c>
      <c r="O183" s="225">
        <f>ROUND(E183*N183,2)</f>
        <v>0</v>
      </c>
      <c r="P183" s="225">
        <v>0</v>
      </c>
      <c r="Q183" s="225">
        <f>ROUND(E183*P183,2)</f>
        <v>0</v>
      </c>
      <c r="R183" s="225"/>
      <c r="S183" s="225" t="s">
        <v>180</v>
      </c>
      <c r="T183" s="225" t="s">
        <v>156</v>
      </c>
      <c r="U183" s="225">
        <v>0.246</v>
      </c>
      <c r="V183" s="225">
        <f>ROUND(E183*U183,2)</f>
        <v>0.25</v>
      </c>
      <c r="W183" s="225"/>
      <c r="X183" s="225" t="s">
        <v>181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182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ht="20.399999999999999" outlineLevel="1" x14ac:dyDescent="0.25">
      <c r="A184" s="240">
        <v>78</v>
      </c>
      <c r="B184" s="241" t="s">
        <v>396</v>
      </c>
      <c r="C184" s="248" t="s">
        <v>397</v>
      </c>
      <c r="D184" s="242" t="s">
        <v>187</v>
      </c>
      <c r="E184" s="243">
        <v>1</v>
      </c>
      <c r="F184" s="244"/>
      <c r="G184" s="245">
        <f>ROUND(E184*F184,2)</f>
        <v>0</v>
      </c>
      <c r="H184" s="226">
        <v>307.14999999999998</v>
      </c>
      <c r="I184" s="225">
        <f>ROUND(E184*H184,2)</f>
        <v>307.14999999999998</v>
      </c>
      <c r="J184" s="226">
        <v>125.85</v>
      </c>
      <c r="K184" s="225">
        <f>ROUND(E184*J184,2)</f>
        <v>125.85</v>
      </c>
      <c r="L184" s="225">
        <v>15</v>
      </c>
      <c r="M184" s="225">
        <f>G184*(1+L184/100)</f>
        <v>0</v>
      </c>
      <c r="N184" s="225">
        <v>9.0000000000000006E-5</v>
      </c>
      <c r="O184" s="225">
        <f>ROUND(E184*N184,2)</f>
        <v>0</v>
      </c>
      <c r="P184" s="225">
        <v>0</v>
      </c>
      <c r="Q184" s="225">
        <f>ROUND(E184*P184,2)</f>
        <v>0</v>
      </c>
      <c r="R184" s="225"/>
      <c r="S184" s="225" t="s">
        <v>180</v>
      </c>
      <c r="T184" s="225" t="s">
        <v>156</v>
      </c>
      <c r="U184" s="225">
        <v>0.246</v>
      </c>
      <c r="V184" s="225">
        <f>ROUND(E184*U184,2)</f>
        <v>0.25</v>
      </c>
      <c r="W184" s="225"/>
      <c r="X184" s="225" t="s">
        <v>181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182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40">
        <v>79</v>
      </c>
      <c r="B185" s="241" t="s">
        <v>398</v>
      </c>
      <c r="C185" s="248" t="s">
        <v>399</v>
      </c>
      <c r="D185" s="242" t="s">
        <v>187</v>
      </c>
      <c r="E185" s="243">
        <v>1</v>
      </c>
      <c r="F185" s="244"/>
      <c r="G185" s="245">
        <f>ROUND(E185*F185,2)</f>
        <v>0</v>
      </c>
      <c r="H185" s="226">
        <v>391.97</v>
      </c>
      <c r="I185" s="225">
        <f>ROUND(E185*H185,2)</f>
        <v>391.97</v>
      </c>
      <c r="J185" s="226">
        <v>142.72999999999999</v>
      </c>
      <c r="K185" s="225">
        <f>ROUND(E185*J185,2)</f>
        <v>142.72999999999999</v>
      </c>
      <c r="L185" s="225">
        <v>15</v>
      </c>
      <c r="M185" s="225">
        <f>G185*(1+L185/100)</f>
        <v>0</v>
      </c>
      <c r="N185" s="225">
        <v>2.5999999999999998E-4</v>
      </c>
      <c r="O185" s="225">
        <f>ROUND(E185*N185,2)</f>
        <v>0</v>
      </c>
      <c r="P185" s="225">
        <v>0</v>
      </c>
      <c r="Q185" s="225">
        <f>ROUND(E185*P185,2)</f>
        <v>0</v>
      </c>
      <c r="R185" s="225"/>
      <c r="S185" s="225" t="s">
        <v>180</v>
      </c>
      <c r="T185" s="225" t="s">
        <v>156</v>
      </c>
      <c r="U185" s="225">
        <v>0.246</v>
      </c>
      <c r="V185" s="225">
        <f>ROUND(E185*U185,2)</f>
        <v>0.25</v>
      </c>
      <c r="W185" s="225"/>
      <c r="X185" s="225" t="s">
        <v>181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182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40">
        <v>80</v>
      </c>
      <c r="B186" s="241" t="s">
        <v>400</v>
      </c>
      <c r="C186" s="248" t="s">
        <v>401</v>
      </c>
      <c r="D186" s="242" t="s">
        <v>187</v>
      </c>
      <c r="E186" s="243">
        <v>1</v>
      </c>
      <c r="F186" s="244"/>
      <c r="G186" s="245">
        <f>ROUND(E186*F186,2)</f>
        <v>0</v>
      </c>
      <c r="H186" s="226">
        <v>267.89</v>
      </c>
      <c r="I186" s="225">
        <f>ROUND(E186*H186,2)</f>
        <v>267.89</v>
      </c>
      <c r="J186" s="226">
        <v>139.41</v>
      </c>
      <c r="K186" s="225">
        <f>ROUND(E186*J186,2)</f>
        <v>139.41</v>
      </c>
      <c r="L186" s="225">
        <v>15</v>
      </c>
      <c r="M186" s="225">
        <f>G186*(1+L186/100)</f>
        <v>0</v>
      </c>
      <c r="N186" s="225">
        <v>2.0000000000000001E-4</v>
      </c>
      <c r="O186" s="225">
        <f>ROUND(E186*N186,2)</f>
        <v>0</v>
      </c>
      <c r="P186" s="225">
        <v>0</v>
      </c>
      <c r="Q186" s="225">
        <f>ROUND(E186*P186,2)</f>
        <v>0</v>
      </c>
      <c r="R186" s="225"/>
      <c r="S186" s="225" t="s">
        <v>180</v>
      </c>
      <c r="T186" s="225" t="s">
        <v>156</v>
      </c>
      <c r="U186" s="225">
        <v>0.246</v>
      </c>
      <c r="V186" s="225">
        <f>ROUND(E186*U186,2)</f>
        <v>0.25</v>
      </c>
      <c r="W186" s="225"/>
      <c r="X186" s="225" t="s">
        <v>181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182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40">
        <v>81</v>
      </c>
      <c r="B187" s="241" t="s">
        <v>402</v>
      </c>
      <c r="C187" s="248" t="s">
        <v>403</v>
      </c>
      <c r="D187" s="242" t="s">
        <v>187</v>
      </c>
      <c r="E187" s="243">
        <v>1</v>
      </c>
      <c r="F187" s="244"/>
      <c r="G187" s="245">
        <f>ROUND(E187*F187,2)</f>
        <v>0</v>
      </c>
      <c r="H187" s="226">
        <v>2290.8200000000002</v>
      </c>
      <c r="I187" s="225">
        <f>ROUND(E187*H187,2)</f>
        <v>2290.8200000000002</v>
      </c>
      <c r="J187" s="226">
        <v>334.18</v>
      </c>
      <c r="K187" s="225">
        <f>ROUND(E187*J187,2)</f>
        <v>334.18</v>
      </c>
      <c r="L187" s="225">
        <v>15</v>
      </c>
      <c r="M187" s="225">
        <f>G187*(1+L187/100)</f>
        <v>0</v>
      </c>
      <c r="N187" s="225">
        <v>4.453E-2</v>
      </c>
      <c r="O187" s="225">
        <f>ROUND(E187*N187,2)</f>
        <v>0.04</v>
      </c>
      <c r="P187" s="225">
        <v>4.2529999999999998E-2</v>
      </c>
      <c r="Q187" s="225">
        <f>ROUND(E187*P187,2)</f>
        <v>0.04</v>
      </c>
      <c r="R187" s="225"/>
      <c r="S187" s="225" t="s">
        <v>180</v>
      </c>
      <c r="T187" s="225" t="s">
        <v>156</v>
      </c>
      <c r="U187" s="225">
        <v>0.65400000000000003</v>
      </c>
      <c r="V187" s="225">
        <f>ROUND(E187*U187,2)</f>
        <v>0.65</v>
      </c>
      <c r="W187" s="225"/>
      <c r="X187" s="225" t="s">
        <v>181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182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34">
        <v>82</v>
      </c>
      <c r="B188" s="235" t="s">
        <v>404</v>
      </c>
      <c r="C188" s="249" t="s">
        <v>405</v>
      </c>
      <c r="D188" s="236" t="s">
        <v>192</v>
      </c>
      <c r="E188" s="237">
        <v>0.24</v>
      </c>
      <c r="F188" s="238"/>
      <c r="G188" s="239">
        <f>ROUND(E188*F188,2)</f>
        <v>0</v>
      </c>
      <c r="H188" s="226">
        <v>32.42</v>
      </c>
      <c r="I188" s="225">
        <f>ROUND(E188*H188,2)</f>
        <v>7.78</v>
      </c>
      <c r="J188" s="226">
        <v>1193.28</v>
      </c>
      <c r="K188" s="225">
        <f>ROUND(E188*J188,2)</f>
        <v>286.39</v>
      </c>
      <c r="L188" s="225">
        <v>15</v>
      </c>
      <c r="M188" s="225">
        <f>G188*(1+L188/100)</f>
        <v>0</v>
      </c>
      <c r="N188" s="225">
        <v>8.0000000000000007E-5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180</v>
      </c>
      <c r="T188" s="225" t="s">
        <v>156</v>
      </c>
      <c r="U188" s="225">
        <v>2.1</v>
      </c>
      <c r="V188" s="225">
        <f>ROUND(E188*U188,2)</f>
        <v>0.5</v>
      </c>
      <c r="W188" s="225"/>
      <c r="X188" s="225" t="s">
        <v>181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182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23"/>
      <c r="B189" s="224"/>
      <c r="C189" s="261" t="s">
        <v>406</v>
      </c>
      <c r="D189" s="257"/>
      <c r="E189" s="258">
        <v>0.24</v>
      </c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06"/>
      <c r="Z189" s="206"/>
      <c r="AA189" s="206"/>
      <c r="AB189" s="206"/>
      <c r="AC189" s="206"/>
      <c r="AD189" s="206"/>
      <c r="AE189" s="206"/>
      <c r="AF189" s="206"/>
      <c r="AG189" s="206" t="s">
        <v>184</v>
      </c>
      <c r="AH189" s="206">
        <v>0</v>
      </c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ht="20.399999999999999" outlineLevel="1" x14ac:dyDescent="0.25">
      <c r="A190" s="240">
        <v>83</v>
      </c>
      <c r="B190" s="241" t="s">
        <v>407</v>
      </c>
      <c r="C190" s="248" t="s">
        <v>408</v>
      </c>
      <c r="D190" s="242" t="s">
        <v>187</v>
      </c>
      <c r="E190" s="243">
        <v>1</v>
      </c>
      <c r="F190" s="244"/>
      <c r="G190" s="245">
        <f>ROUND(E190*F190,2)</f>
        <v>0</v>
      </c>
      <c r="H190" s="226">
        <v>1189.0999999999999</v>
      </c>
      <c r="I190" s="225">
        <f>ROUND(E190*H190,2)</f>
        <v>1189.0999999999999</v>
      </c>
      <c r="J190" s="226">
        <v>0</v>
      </c>
      <c r="K190" s="225">
        <f>ROUND(E190*J190,2)</f>
        <v>0</v>
      </c>
      <c r="L190" s="225">
        <v>15</v>
      </c>
      <c r="M190" s="225">
        <f>G190*(1+L190/100)</f>
        <v>0</v>
      </c>
      <c r="N190" s="225">
        <v>1.2999999999999999E-2</v>
      </c>
      <c r="O190" s="225">
        <f>ROUND(E190*N190,2)</f>
        <v>0.01</v>
      </c>
      <c r="P190" s="225">
        <v>0</v>
      </c>
      <c r="Q190" s="225">
        <f>ROUND(E190*P190,2)</f>
        <v>0</v>
      </c>
      <c r="R190" s="225"/>
      <c r="S190" s="225" t="s">
        <v>180</v>
      </c>
      <c r="T190" s="225" t="s">
        <v>156</v>
      </c>
      <c r="U190" s="225">
        <v>0</v>
      </c>
      <c r="V190" s="225">
        <f>ROUND(E190*U190,2)</f>
        <v>0</v>
      </c>
      <c r="W190" s="225"/>
      <c r="X190" s="225" t="s">
        <v>219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409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40">
        <v>84</v>
      </c>
      <c r="B191" s="241" t="s">
        <v>410</v>
      </c>
      <c r="C191" s="248" t="s">
        <v>411</v>
      </c>
      <c r="D191" s="242" t="s">
        <v>187</v>
      </c>
      <c r="E191" s="243">
        <v>2</v>
      </c>
      <c r="F191" s="244"/>
      <c r="G191" s="245">
        <f>ROUND(E191*F191,2)</f>
        <v>0</v>
      </c>
      <c r="H191" s="226">
        <v>382.4</v>
      </c>
      <c r="I191" s="225">
        <f>ROUND(E191*H191,2)</f>
        <v>764.8</v>
      </c>
      <c r="J191" s="226">
        <v>0</v>
      </c>
      <c r="K191" s="225">
        <f>ROUND(E191*J191,2)</f>
        <v>0</v>
      </c>
      <c r="L191" s="225">
        <v>15</v>
      </c>
      <c r="M191" s="225">
        <f>G191*(1+L191/100)</f>
        <v>0</v>
      </c>
      <c r="N191" s="225">
        <v>8.9999999999999998E-4</v>
      </c>
      <c r="O191" s="225">
        <f>ROUND(E191*N191,2)</f>
        <v>0</v>
      </c>
      <c r="P191" s="225">
        <v>0</v>
      </c>
      <c r="Q191" s="225">
        <f>ROUND(E191*P191,2)</f>
        <v>0</v>
      </c>
      <c r="R191" s="225"/>
      <c r="S191" s="225" t="s">
        <v>155</v>
      </c>
      <c r="T191" s="225" t="s">
        <v>156</v>
      </c>
      <c r="U191" s="225">
        <v>0</v>
      </c>
      <c r="V191" s="225">
        <f>ROUND(E191*U191,2)</f>
        <v>0</v>
      </c>
      <c r="W191" s="225"/>
      <c r="X191" s="225" t="s">
        <v>209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210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ht="20.399999999999999" outlineLevel="1" x14ac:dyDescent="0.25">
      <c r="A192" s="240">
        <v>85</v>
      </c>
      <c r="B192" s="241" t="s">
        <v>412</v>
      </c>
      <c r="C192" s="248" t="s">
        <v>413</v>
      </c>
      <c r="D192" s="242" t="s">
        <v>187</v>
      </c>
      <c r="E192" s="243">
        <v>1</v>
      </c>
      <c r="F192" s="244"/>
      <c r="G192" s="245">
        <f>ROUND(E192*F192,2)</f>
        <v>0</v>
      </c>
      <c r="H192" s="226">
        <v>1850.7</v>
      </c>
      <c r="I192" s="225">
        <f>ROUND(E192*H192,2)</f>
        <v>1850.7</v>
      </c>
      <c r="J192" s="226">
        <v>0</v>
      </c>
      <c r="K192" s="225">
        <f>ROUND(E192*J192,2)</f>
        <v>0</v>
      </c>
      <c r="L192" s="225">
        <v>15</v>
      </c>
      <c r="M192" s="225">
        <f>G192*(1+L192/100)</f>
        <v>0</v>
      </c>
      <c r="N192" s="225">
        <v>8.0000000000000004E-4</v>
      </c>
      <c r="O192" s="225">
        <f>ROUND(E192*N192,2)</f>
        <v>0</v>
      </c>
      <c r="P192" s="225">
        <v>0</v>
      </c>
      <c r="Q192" s="225">
        <f>ROUND(E192*P192,2)</f>
        <v>0</v>
      </c>
      <c r="R192" s="225" t="s">
        <v>213</v>
      </c>
      <c r="S192" s="225" t="s">
        <v>180</v>
      </c>
      <c r="T192" s="225" t="s">
        <v>156</v>
      </c>
      <c r="U192" s="225">
        <v>0</v>
      </c>
      <c r="V192" s="225">
        <f>ROUND(E192*U192,2)</f>
        <v>0</v>
      </c>
      <c r="W192" s="225"/>
      <c r="X192" s="225" t="s">
        <v>209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210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40">
        <v>86</v>
      </c>
      <c r="B193" s="241" t="s">
        <v>414</v>
      </c>
      <c r="C193" s="248" t="s">
        <v>415</v>
      </c>
      <c r="D193" s="242" t="s">
        <v>187</v>
      </c>
      <c r="E193" s="243">
        <v>1</v>
      </c>
      <c r="F193" s="244"/>
      <c r="G193" s="245">
        <f>ROUND(E193*F193,2)</f>
        <v>0</v>
      </c>
      <c r="H193" s="226">
        <v>532</v>
      </c>
      <c r="I193" s="225">
        <f>ROUND(E193*H193,2)</f>
        <v>532</v>
      </c>
      <c r="J193" s="226">
        <v>0</v>
      </c>
      <c r="K193" s="225">
        <f>ROUND(E193*J193,2)</f>
        <v>0</v>
      </c>
      <c r="L193" s="225">
        <v>15</v>
      </c>
      <c r="M193" s="225">
        <f>G193*(1+L193/100)</f>
        <v>0</v>
      </c>
      <c r="N193" s="225">
        <v>2E-3</v>
      </c>
      <c r="O193" s="225">
        <f>ROUND(E193*N193,2)</f>
        <v>0</v>
      </c>
      <c r="P193" s="225">
        <v>0</v>
      </c>
      <c r="Q193" s="225">
        <f>ROUND(E193*P193,2)</f>
        <v>0</v>
      </c>
      <c r="R193" s="225"/>
      <c r="S193" s="225" t="s">
        <v>155</v>
      </c>
      <c r="T193" s="225" t="s">
        <v>156</v>
      </c>
      <c r="U193" s="225">
        <v>0</v>
      </c>
      <c r="V193" s="225">
        <f>ROUND(E193*U193,2)</f>
        <v>0</v>
      </c>
      <c r="W193" s="225"/>
      <c r="X193" s="225" t="s">
        <v>209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210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40">
        <v>87</v>
      </c>
      <c r="B194" s="241" t="s">
        <v>416</v>
      </c>
      <c r="C194" s="248" t="s">
        <v>417</v>
      </c>
      <c r="D194" s="242" t="s">
        <v>187</v>
      </c>
      <c r="E194" s="243">
        <v>1</v>
      </c>
      <c r="F194" s="244"/>
      <c r="G194" s="245">
        <f>ROUND(E194*F194,2)</f>
        <v>0</v>
      </c>
      <c r="H194" s="226">
        <v>5850</v>
      </c>
      <c r="I194" s="225">
        <f>ROUND(E194*H194,2)</f>
        <v>5850</v>
      </c>
      <c r="J194" s="226">
        <v>0</v>
      </c>
      <c r="K194" s="225">
        <f>ROUND(E194*J194,2)</f>
        <v>0</v>
      </c>
      <c r="L194" s="225">
        <v>15</v>
      </c>
      <c r="M194" s="225">
        <f>G194*(1+L194/100)</f>
        <v>0</v>
      </c>
      <c r="N194" s="225">
        <v>4.5999999999999999E-2</v>
      </c>
      <c r="O194" s="225">
        <f>ROUND(E194*N194,2)</f>
        <v>0.05</v>
      </c>
      <c r="P194" s="225">
        <v>0</v>
      </c>
      <c r="Q194" s="225">
        <f>ROUND(E194*P194,2)</f>
        <v>0</v>
      </c>
      <c r="R194" s="225" t="s">
        <v>213</v>
      </c>
      <c r="S194" s="225" t="s">
        <v>180</v>
      </c>
      <c r="T194" s="225" t="s">
        <v>156</v>
      </c>
      <c r="U194" s="225">
        <v>0</v>
      </c>
      <c r="V194" s="225">
        <f>ROUND(E194*U194,2)</f>
        <v>0</v>
      </c>
      <c r="W194" s="225"/>
      <c r="X194" s="225" t="s">
        <v>209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210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40">
        <v>88</v>
      </c>
      <c r="B195" s="241" t="s">
        <v>418</v>
      </c>
      <c r="C195" s="248" t="s">
        <v>419</v>
      </c>
      <c r="D195" s="242" t="s">
        <v>208</v>
      </c>
      <c r="E195" s="243">
        <v>1</v>
      </c>
      <c r="F195" s="244"/>
      <c r="G195" s="245">
        <f>ROUND(E195*F195,2)</f>
        <v>0</v>
      </c>
      <c r="H195" s="226">
        <v>390.7</v>
      </c>
      <c r="I195" s="225">
        <f>ROUND(E195*H195,2)</f>
        <v>390.7</v>
      </c>
      <c r="J195" s="226">
        <v>0</v>
      </c>
      <c r="K195" s="225">
        <f>ROUND(E195*J195,2)</f>
        <v>0</v>
      </c>
      <c r="L195" s="225">
        <v>15</v>
      </c>
      <c r="M195" s="225">
        <f>G195*(1+L195/100)</f>
        <v>0</v>
      </c>
      <c r="N195" s="225">
        <v>0.01</v>
      </c>
      <c r="O195" s="225">
        <f>ROUND(E195*N195,2)</f>
        <v>0.01</v>
      </c>
      <c r="P195" s="225">
        <v>0</v>
      </c>
      <c r="Q195" s="225">
        <f>ROUND(E195*P195,2)</f>
        <v>0</v>
      </c>
      <c r="R195" s="225" t="s">
        <v>213</v>
      </c>
      <c r="S195" s="225" t="s">
        <v>180</v>
      </c>
      <c r="T195" s="225" t="s">
        <v>156</v>
      </c>
      <c r="U195" s="225">
        <v>0</v>
      </c>
      <c r="V195" s="225">
        <f>ROUND(E195*U195,2)</f>
        <v>0</v>
      </c>
      <c r="W195" s="225"/>
      <c r="X195" s="225" t="s">
        <v>209</v>
      </c>
      <c r="Y195" s="206"/>
      <c r="Z195" s="206"/>
      <c r="AA195" s="206"/>
      <c r="AB195" s="206"/>
      <c r="AC195" s="206"/>
      <c r="AD195" s="206"/>
      <c r="AE195" s="206"/>
      <c r="AF195" s="206"/>
      <c r="AG195" s="206" t="s">
        <v>210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40">
        <v>89</v>
      </c>
      <c r="B196" s="241" t="s">
        <v>420</v>
      </c>
      <c r="C196" s="248" t="s">
        <v>723</v>
      </c>
      <c r="D196" s="242" t="s">
        <v>349</v>
      </c>
      <c r="E196" s="243">
        <v>1</v>
      </c>
      <c r="F196" s="244"/>
      <c r="G196" s="245">
        <f>ROUND(E196*F196,2)</f>
        <v>0</v>
      </c>
      <c r="H196" s="226">
        <v>0</v>
      </c>
      <c r="I196" s="225">
        <f>ROUND(E196*H196,2)</f>
        <v>0</v>
      </c>
      <c r="J196" s="226">
        <v>258.8</v>
      </c>
      <c r="K196" s="225">
        <f>ROUND(E196*J196,2)</f>
        <v>258.8</v>
      </c>
      <c r="L196" s="225">
        <v>15</v>
      </c>
      <c r="M196" s="225">
        <f>G196*(1+L196/100)</f>
        <v>0</v>
      </c>
      <c r="N196" s="225">
        <v>0</v>
      </c>
      <c r="O196" s="225">
        <f>ROUND(E196*N196,2)</f>
        <v>0</v>
      </c>
      <c r="P196" s="225">
        <v>1.933E-2</v>
      </c>
      <c r="Q196" s="225">
        <f>ROUND(E196*P196,2)</f>
        <v>0.02</v>
      </c>
      <c r="R196" s="225"/>
      <c r="S196" s="225" t="s">
        <v>180</v>
      </c>
      <c r="T196" s="225" t="s">
        <v>156</v>
      </c>
      <c r="U196" s="225">
        <v>0</v>
      </c>
      <c r="V196" s="225">
        <f>ROUND(E196*U196,2)</f>
        <v>0</v>
      </c>
      <c r="W196" s="225"/>
      <c r="X196" s="225" t="s">
        <v>219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220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ht="20.399999999999999" outlineLevel="1" x14ac:dyDescent="0.25">
      <c r="A197" s="240">
        <v>90</v>
      </c>
      <c r="B197" s="241" t="s">
        <v>422</v>
      </c>
      <c r="C197" s="248" t="s">
        <v>724</v>
      </c>
      <c r="D197" s="242" t="s">
        <v>349</v>
      </c>
      <c r="E197" s="243">
        <v>1</v>
      </c>
      <c r="F197" s="244"/>
      <c r="G197" s="245">
        <f>ROUND(E197*F197,2)</f>
        <v>0</v>
      </c>
      <c r="H197" s="226">
        <v>0</v>
      </c>
      <c r="I197" s="225">
        <f>ROUND(E197*H197,2)</f>
        <v>0</v>
      </c>
      <c r="J197" s="226">
        <v>167.9</v>
      </c>
      <c r="K197" s="225">
        <f>ROUND(E197*J197,2)</f>
        <v>167.9</v>
      </c>
      <c r="L197" s="225">
        <v>15</v>
      </c>
      <c r="M197" s="225">
        <f>G197*(1+L197/100)</f>
        <v>0</v>
      </c>
      <c r="N197" s="225">
        <v>0</v>
      </c>
      <c r="O197" s="225">
        <f>ROUND(E197*N197,2)</f>
        <v>0</v>
      </c>
      <c r="P197" s="225">
        <v>1.9460000000000002E-2</v>
      </c>
      <c r="Q197" s="225">
        <f>ROUND(E197*P197,2)</f>
        <v>0.02</v>
      </c>
      <c r="R197" s="225"/>
      <c r="S197" s="225" t="s">
        <v>180</v>
      </c>
      <c r="T197" s="225" t="s">
        <v>156</v>
      </c>
      <c r="U197" s="225">
        <v>0</v>
      </c>
      <c r="V197" s="225">
        <f>ROUND(E197*U197,2)</f>
        <v>0</v>
      </c>
      <c r="W197" s="225"/>
      <c r="X197" s="225" t="s">
        <v>219</v>
      </c>
      <c r="Y197" s="206"/>
      <c r="Z197" s="206"/>
      <c r="AA197" s="206"/>
      <c r="AB197" s="206"/>
      <c r="AC197" s="206"/>
      <c r="AD197" s="206"/>
      <c r="AE197" s="206"/>
      <c r="AF197" s="206"/>
      <c r="AG197" s="206" t="s">
        <v>220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ht="20.399999999999999" outlineLevel="1" x14ac:dyDescent="0.25">
      <c r="A198" s="240">
        <v>91</v>
      </c>
      <c r="B198" s="241" t="s">
        <v>424</v>
      </c>
      <c r="C198" s="248" t="s">
        <v>725</v>
      </c>
      <c r="D198" s="242" t="s">
        <v>187</v>
      </c>
      <c r="E198" s="243">
        <v>1</v>
      </c>
      <c r="F198" s="244"/>
      <c r="G198" s="245">
        <f>ROUND(E198*F198,2)</f>
        <v>0</v>
      </c>
      <c r="H198" s="226">
        <v>0</v>
      </c>
      <c r="I198" s="225">
        <f>ROUND(E198*H198,2)</f>
        <v>0</v>
      </c>
      <c r="J198" s="226">
        <v>1112</v>
      </c>
      <c r="K198" s="225">
        <f>ROUND(E198*J198,2)</f>
        <v>1112</v>
      </c>
      <c r="L198" s="225">
        <v>15</v>
      </c>
      <c r="M198" s="225">
        <f>G198*(1+L198/100)</f>
        <v>0</v>
      </c>
      <c r="N198" s="225">
        <v>1.82E-3</v>
      </c>
      <c r="O198" s="225">
        <f>ROUND(E198*N198,2)</f>
        <v>0</v>
      </c>
      <c r="P198" s="225">
        <v>0</v>
      </c>
      <c r="Q198" s="225">
        <f>ROUND(E198*P198,2)</f>
        <v>0</v>
      </c>
      <c r="R198" s="225"/>
      <c r="S198" s="225" t="s">
        <v>180</v>
      </c>
      <c r="T198" s="225" t="s">
        <v>156</v>
      </c>
      <c r="U198" s="225">
        <v>0</v>
      </c>
      <c r="V198" s="225">
        <f>ROUND(E198*U198,2)</f>
        <v>0</v>
      </c>
      <c r="W198" s="225"/>
      <c r="X198" s="225" t="s">
        <v>219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220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40">
        <v>92</v>
      </c>
      <c r="B199" s="241" t="s">
        <v>426</v>
      </c>
      <c r="C199" s="248" t="s">
        <v>427</v>
      </c>
      <c r="D199" s="242" t="s">
        <v>0</v>
      </c>
      <c r="E199" s="243">
        <v>253.24469999999999</v>
      </c>
      <c r="F199" s="244"/>
      <c r="G199" s="245">
        <f>ROUND(E199*F199,2)</f>
        <v>0</v>
      </c>
      <c r="H199" s="226">
        <v>0</v>
      </c>
      <c r="I199" s="225">
        <f>ROUND(E199*H199,2)</f>
        <v>0</v>
      </c>
      <c r="J199" s="226">
        <v>0.31</v>
      </c>
      <c r="K199" s="225">
        <f>ROUND(E199*J199,2)</f>
        <v>78.510000000000005</v>
      </c>
      <c r="L199" s="225">
        <v>15</v>
      </c>
      <c r="M199" s="225">
        <f>G199*(1+L199/100)</f>
        <v>0</v>
      </c>
      <c r="N199" s="225">
        <v>0</v>
      </c>
      <c r="O199" s="225">
        <f>ROUND(E199*N199,2)</f>
        <v>0</v>
      </c>
      <c r="P199" s="225">
        <v>0</v>
      </c>
      <c r="Q199" s="225">
        <f>ROUND(E199*P199,2)</f>
        <v>0</v>
      </c>
      <c r="R199" s="225"/>
      <c r="S199" s="225" t="s">
        <v>180</v>
      </c>
      <c r="T199" s="225" t="s">
        <v>156</v>
      </c>
      <c r="U199" s="225">
        <v>0</v>
      </c>
      <c r="V199" s="225">
        <f>ROUND(E199*U199,2)</f>
        <v>0</v>
      </c>
      <c r="W199" s="225"/>
      <c r="X199" s="225" t="s">
        <v>304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305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x14ac:dyDescent="0.25">
      <c r="A200" s="228" t="s">
        <v>150</v>
      </c>
      <c r="B200" s="229" t="s">
        <v>96</v>
      </c>
      <c r="C200" s="247" t="s">
        <v>97</v>
      </c>
      <c r="D200" s="230"/>
      <c r="E200" s="231"/>
      <c r="F200" s="232"/>
      <c r="G200" s="233">
        <f>SUMIF(AG201:AG205,"&lt;&gt;NOR",G201:G205)</f>
        <v>0</v>
      </c>
      <c r="H200" s="227"/>
      <c r="I200" s="227">
        <f>SUM(I201:I205)</f>
        <v>1205.8</v>
      </c>
      <c r="J200" s="227"/>
      <c r="K200" s="227">
        <f>SUM(K201:K205)</f>
        <v>1862.88</v>
      </c>
      <c r="L200" s="227"/>
      <c r="M200" s="227">
        <f>SUM(M201:M205)</f>
        <v>0</v>
      </c>
      <c r="N200" s="227"/>
      <c r="O200" s="227">
        <f>SUM(O201:O205)</f>
        <v>0</v>
      </c>
      <c r="P200" s="227"/>
      <c r="Q200" s="227">
        <f>SUM(Q201:Q205)</f>
        <v>0.03</v>
      </c>
      <c r="R200" s="227"/>
      <c r="S200" s="227"/>
      <c r="T200" s="227"/>
      <c r="U200" s="227"/>
      <c r="V200" s="227">
        <f>SUM(V201:V205)</f>
        <v>2.86</v>
      </c>
      <c r="W200" s="227"/>
      <c r="X200" s="227"/>
      <c r="AG200" t="s">
        <v>151</v>
      </c>
    </row>
    <row r="201" spans="1:60" ht="20.399999999999999" outlineLevel="1" x14ac:dyDescent="0.25">
      <c r="A201" s="240">
        <v>93</v>
      </c>
      <c r="B201" s="241" t="s">
        <v>428</v>
      </c>
      <c r="C201" s="248" t="s">
        <v>429</v>
      </c>
      <c r="D201" s="242" t="s">
        <v>187</v>
      </c>
      <c r="E201" s="243">
        <v>2</v>
      </c>
      <c r="F201" s="244"/>
      <c r="G201" s="245">
        <f>ROUND(E201*F201,2)</f>
        <v>0</v>
      </c>
      <c r="H201" s="226">
        <v>0</v>
      </c>
      <c r="I201" s="225">
        <f>ROUND(E201*H201,2)</f>
        <v>0</v>
      </c>
      <c r="J201" s="226">
        <v>254.9</v>
      </c>
      <c r="K201" s="225">
        <f>ROUND(E201*J201,2)</f>
        <v>509.8</v>
      </c>
      <c r="L201" s="225">
        <v>15</v>
      </c>
      <c r="M201" s="225">
        <f>G201*(1+L201/100)</f>
        <v>0</v>
      </c>
      <c r="N201" s="225">
        <v>0</v>
      </c>
      <c r="O201" s="225">
        <f>ROUND(E201*N201,2)</f>
        <v>0</v>
      </c>
      <c r="P201" s="225">
        <v>0</v>
      </c>
      <c r="Q201" s="225">
        <f>ROUND(E201*P201,2)</f>
        <v>0</v>
      </c>
      <c r="R201" s="225"/>
      <c r="S201" s="225" t="s">
        <v>180</v>
      </c>
      <c r="T201" s="225" t="s">
        <v>156</v>
      </c>
      <c r="U201" s="225">
        <v>0.5</v>
      </c>
      <c r="V201" s="225">
        <f>ROUND(E201*U201,2)</f>
        <v>1</v>
      </c>
      <c r="W201" s="225"/>
      <c r="X201" s="225" t="s">
        <v>181</v>
      </c>
      <c r="Y201" s="206"/>
      <c r="Z201" s="206"/>
      <c r="AA201" s="206"/>
      <c r="AB201" s="206"/>
      <c r="AC201" s="206"/>
      <c r="AD201" s="206"/>
      <c r="AE201" s="206"/>
      <c r="AF201" s="206"/>
      <c r="AG201" s="206" t="s">
        <v>182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40">
        <v>94</v>
      </c>
      <c r="B202" s="241" t="s">
        <v>430</v>
      </c>
      <c r="C202" s="248" t="s">
        <v>431</v>
      </c>
      <c r="D202" s="242" t="s">
        <v>187</v>
      </c>
      <c r="E202" s="243">
        <v>2</v>
      </c>
      <c r="F202" s="244"/>
      <c r="G202" s="245">
        <f>ROUND(E202*F202,2)</f>
        <v>0</v>
      </c>
      <c r="H202" s="226">
        <v>0</v>
      </c>
      <c r="I202" s="225">
        <f>ROUND(E202*H202,2)</f>
        <v>0</v>
      </c>
      <c r="J202" s="226">
        <v>218.3</v>
      </c>
      <c r="K202" s="225">
        <f>ROUND(E202*J202,2)</f>
        <v>436.6</v>
      </c>
      <c r="L202" s="225">
        <v>15</v>
      </c>
      <c r="M202" s="225">
        <f>G202*(1+L202/100)</f>
        <v>0</v>
      </c>
      <c r="N202" s="225">
        <v>0</v>
      </c>
      <c r="O202" s="225">
        <f>ROUND(E202*N202,2)</f>
        <v>0</v>
      </c>
      <c r="P202" s="225">
        <v>1.489E-2</v>
      </c>
      <c r="Q202" s="225">
        <f>ROUND(E202*P202,2)</f>
        <v>0.03</v>
      </c>
      <c r="R202" s="225"/>
      <c r="S202" s="225" t="s">
        <v>180</v>
      </c>
      <c r="T202" s="225" t="s">
        <v>156</v>
      </c>
      <c r="U202" s="225">
        <v>0.42899999999999999</v>
      </c>
      <c r="V202" s="225">
        <f>ROUND(E202*U202,2)</f>
        <v>0.86</v>
      </c>
      <c r="W202" s="225"/>
      <c r="X202" s="225" t="s">
        <v>181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182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ht="20.399999999999999" outlineLevel="1" x14ac:dyDescent="0.25">
      <c r="A203" s="240">
        <v>95</v>
      </c>
      <c r="B203" s="241" t="s">
        <v>432</v>
      </c>
      <c r="C203" s="248" t="s">
        <v>433</v>
      </c>
      <c r="D203" s="242" t="s">
        <v>331</v>
      </c>
      <c r="E203" s="243">
        <v>2</v>
      </c>
      <c r="F203" s="244"/>
      <c r="G203" s="245">
        <f>ROUND(E203*F203,2)</f>
        <v>0</v>
      </c>
      <c r="H203" s="226">
        <v>0</v>
      </c>
      <c r="I203" s="225">
        <f>ROUND(E203*H203,2)</f>
        <v>0</v>
      </c>
      <c r="J203" s="226">
        <v>450</v>
      </c>
      <c r="K203" s="225">
        <f>ROUND(E203*J203,2)</f>
        <v>900</v>
      </c>
      <c r="L203" s="225">
        <v>15</v>
      </c>
      <c r="M203" s="225">
        <f>G203*(1+L203/100)</f>
        <v>0</v>
      </c>
      <c r="N203" s="225">
        <v>0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155</v>
      </c>
      <c r="T203" s="225" t="s">
        <v>156</v>
      </c>
      <c r="U203" s="225">
        <v>0.5</v>
      </c>
      <c r="V203" s="225">
        <f>ROUND(E203*U203,2)</f>
        <v>1</v>
      </c>
      <c r="W203" s="225"/>
      <c r="X203" s="225" t="s">
        <v>181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182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ht="20.399999999999999" outlineLevel="1" x14ac:dyDescent="0.25">
      <c r="A204" s="240">
        <v>96</v>
      </c>
      <c r="B204" s="241" t="s">
        <v>434</v>
      </c>
      <c r="C204" s="248" t="s">
        <v>435</v>
      </c>
      <c r="D204" s="242" t="s">
        <v>187</v>
      </c>
      <c r="E204" s="243">
        <v>2</v>
      </c>
      <c r="F204" s="244"/>
      <c r="G204" s="245">
        <f>ROUND(E204*F204,2)</f>
        <v>0</v>
      </c>
      <c r="H204" s="226">
        <v>602.9</v>
      </c>
      <c r="I204" s="225">
        <f>ROUND(E204*H204,2)</f>
        <v>1205.8</v>
      </c>
      <c r="J204" s="226">
        <v>0</v>
      </c>
      <c r="K204" s="225">
        <f>ROUND(E204*J204,2)</f>
        <v>0</v>
      </c>
      <c r="L204" s="225">
        <v>15</v>
      </c>
      <c r="M204" s="225">
        <f>G204*(1+L204/100)</f>
        <v>0</v>
      </c>
      <c r="N204" s="225">
        <v>5.9000000000000003E-4</v>
      </c>
      <c r="O204" s="225">
        <f>ROUND(E204*N204,2)</f>
        <v>0</v>
      </c>
      <c r="P204" s="225">
        <v>0</v>
      </c>
      <c r="Q204" s="225">
        <f>ROUND(E204*P204,2)</f>
        <v>0</v>
      </c>
      <c r="R204" s="225" t="s">
        <v>213</v>
      </c>
      <c r="S204" s="225" t="s">
        <v>180</v>
      </c>
      <c r="T204" s="225" t="s">
        <v>156</v>
      </c>
      <c r="U204" s="225">
        <v>0</v>
      </c>
      <c r="V204" s="225">
        <f>ROUND(E204*U204,2)</f>
        <v>0</v>
      </c>
      <c r="W204" s="225"/>
      <c r="X204" s="225" t="s">
        <v>209</v>
      </c>
      <c r="Y204" s="206"/>
      <c r="Z204" s="206"/>
      <c r="AA204" s="206"/>
      <c r="AB204" s="206"/>
      <c r="AC204" s="206"/>
      <c r="AD204" s="206"/>
      <c r="AE204" s="206"/>
      <c r="AF204" s="206"/>
      <c r="AG204" s="206" t="s">
        <v>210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40">
        <v>97</v>
      </c>
      <c r="B205" s="241" t="s">
        <v>436</v>
      </c>
      <c r="C205" s="248" t="s">
        <v>437</v>
      </c>
      <c r="D205" s="242" t="s">
        <v>0</v>
      </c>
      <c r="E205" s="243">
        <v>30.521999999999998</v>
      </c>
      <c r="F205" s="244"/>
      <c r="G205" s="245">
        <f>ROUND(E205*F205,2)</f>
        <v>0</v>
      </c>
      <c r="H205" s="226">
        <v>0</v>
      </c>
      <c r="I205" s="225">
        <f>ROUND(E205*H205,2)</f>
        <v>0</v>
      </c>
      <c r="J205" s="226">
        <v>0.54</v>
      </c>
      <c r="K205" s="225">
        <f>ROUND(E205*J205,2)</f>
        <v>16.48</v>
      </c>
      <c r="L205" s="225">
        <v>15</v>
      </c>
      <c r="M205" s="225">
        <f>G205*(1+L205/100)</f>
        <v>0</v>
      </c>
      <c r="N205" s="225">
        <v>0</v>
      </c>
      <c r="O205" s="225">
        <f>ROUND(E205*N205,2)</f>
        <v>0</v>
      </c>
      <c r="P205" s="225">
        <v>0</v>
      </c>
      <c r="Q205" s="225">
        <f>ROUND(E205*P205,2)</f>
        <v>0</v>
      </c>
      <c r="R205" s="225"/>
      <c r="S205" s="225" t="s">
        <v>180</v>
      </c>
      <c r="T205" s="225" t="s">
        <v>156</v>
      </c>
      <c r="U205" s="225">
        <v>0</v>
      </c>
      <c r="V205" s="225">
        <f>ROUND(E205*U205,2)</f>
        <v>0</v>
      </c>
      <c r="W205" s="225"/>
      <c r="X205" s="225" t="s">
        <v>304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305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x14ac:dyDescent="0.25">
      <c r="A206" s="228" t="s">
        <v>150</v>
      </c>
      <c r="B206" s="229" t="s">
        <v>98</v>
      </c>
      <c r="C206" s="247" t="s">
        <v>99</v>
      </c>
      <c r="D206" s="230"/>
      <c r="E206" s="231"/>
      <c r="F206" s="232"/>
      <c r="G206" s="233">
        <f>SUMIF(AG207:AG215,"&lt;&gt;NOR",G207:G215)</f>
        <v>0</v>
      </c>
      <c r="H206" s="227"/>
      <c r="I206" s="227">
        <f>SUM(I207:I215)</f>
        <v>0</v>
      </c>
      <c r="J206" s="227"/>
      <c r="K206" s="227">
        <f>SUM(K207:K215)</f>
        <v>22312.3</v>
      </c>
      <c r="L206" s="227"/>
      <c r="M206" s="227">
        <f>SUM(M207:M215)</f>
        <v>0</v>
      </c>
      <c r="N206" s="227"/>
      <c r="O206" s="227">
        <f>SUM(O207:O215)</f>
        <v>0</v>
      </c>
      <c r="P206" s="227"/>
      <c r="Q206" s="227">
        <f>SUM(Q207:Q215)</f>
        <v>0.28000000000000003</v>
      </c>
      <c r="R206" s="227"/>
      <c r="S206" s="227"/>
      <c r="T206" s="227"/>
      <c r="U206" s="227"/>
      <c r="V206" s="227">
        <f>SUM(V207:V215)</f>
        <v>8.379999999999999</v>
      </c>
      <c r="W206" s="227"/>
      <c r="X206" s="227"/>
      <c r="AG206" t="s">
        <v>151</v>
      </c>
    </row>
    <row r="207" spans="1:60" outlineLevel="1" x14ac:dyDescent="0.25">
      <c r="A207" s="240">
        <v>98</v>
      </c>
      <c r="B207" s="241" t="s">
        <v>438</v>
      </c>
      <c r="C207" s="248" t="s">
        <v>439</v>
      </c>
      <c r="D207" s="242" t="s">
        <v>187</v>
      </c>
      <c r="E207" s="243">
        <v>4</v>
      </c>
      <c r="F207" s="244"/>
      <c r="G207" s="245">
        <f>ROUND(E207*F207,2)</f>
        <v>0</v>
      </c>
      <c r="H207" s="226">
        <v>0</v>
      </c>
      <c r="I207" s="225">
        <f>ROUND(E207*H207,2)</f>
        <v>0</v>
      </c>
      <c r="J207" s="226">
        <v>738.1</v>
      </c>
      <c r="K207" s="225">
        <f>ROUND(E207*J207,2)</f>
        <v>2952.4</v>
      </c>
      <c r="L207" s="225">
        <v>15</v>
      </c>
      <c r="M207" s="225">
        <f>G207*(1+L207/100)</f>
        <v>0</v>
      </c>
      <c r="N207" s="225">
        <v>0</v>
      </c>
      <c r="O207" s="225">
        <f>ROUND(E207*N207,2)</f>
        <v>0</v>
      </c>
      <c r="P207" s="225">
        <v>0</v>
      </c>
      <c r="Q207" s="225">
        <f>ROUND(E207*P207,2)</f>
        <v>0</v>
      </c>
      <c r="R207" s="225"/>
      <c r="S207" s="225" t="s">
        <v>180</v>
      </c>
      <c r="T207" s="225" t="s">
        <v>156</v>
      </c>
      <c r="U207" s="225">
        <v>1.45</v>
      </c>
      <c r="V207" s="225">
        <f>ROUND(E207*U207,2)</f>
        <v>5.8</v>
      </c>
      <c r="W207" s="225"/>
      <c r="X207" s="225" t="s">
        <v>181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182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40">
        <v>99</v>
      </c>
      <c r="B208" s="241" t="s">
        <v>440</v>
      </c>
      <c r="C208" s="248" t="s">
        <v>441</v>
      </c>
      <c r="D208" s="242" t="s">
        <v>187</v>
      </c>
      <c r="E208" s="243">
        <v>2</v>
      </c>
      <c r="F208" s="244"/>
      <c r="G208" s="245">
        <f>ROUND(E208*F208,2)</f>
        <v>0</v>
      </c>
      <c r="H208" s="226">
        <v>0</v>
      </c>
      <c r="I208" s="225">
        <f>ROUND(E208*H208,2)</f>
        <v>0</v>
      </c>
      <c r="J208" s="226">
        <v>56.1</v>
      </c>
      <c r="K208" s="225">
        <f>ROUND(E208*J208,2)</f>
        <v>112.2</v>
      </c>
      <c r="L208" s="225">
        <v>15</v>
      </c>
      <c r="M208" s="225">
        <f>G208*(1+L208/100)</f>
        <v>0</v>
      </c>
      <c r="N208" s="225">
        <v>0</v>
      </c>
      <c r="O208" s="225">
        <f>ROUND(E208*N208,2)</f>
        <v>0</v>
      </c>
      <c r="P208" s="225">
        <v>1.8E-3</v>
      </c>
      <c r="Q208" s="225">
        <f>ROUND(E208*P208,2)</f>
        <v>0</v>
      </c>
      <c r="R208" s="225"/>
      <c r="S208" s="225" t="s">
        <v>180</v>
      </c>
      <c r="T208" s="225" t="s">
        <v>156</v>
      </c>
      <c r="U208" s="225">
        <v>0.11</v>
      </c>
      <c r="V208" s="225">
        <f>ROUND(E208*U208,2)</f>
        <v>0.22</v>
      </c>
      <c r="W208" s="225"/>
      <c r="X208" s="225" t="s">
        <v>181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182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20.399999999999999" outlineLevel="1" x14ac:dyDescent="0.25">
      <c r="A209" s="240">
        <v>100</v>
      </c>
      <c r="B209" s="241" t="s">
        <v>442</v>
      </c>
      <c r="C209" s="248" t="s">
        <v>726</v>
      </c>
      <c r="D209" s="242" t="s">
        <v>187</v>
      </c>
      <c r="E209" s="243">
        <v>1</v>
      </c>
      <c r="F209" s="244"/>
      <c r="G209" s="245">
        <f>ROUND(E209*F209,2)</f>
        <v>0</v>
      </c>
      <c r="H209" s="226">
        <v>0</v>
      </c>
      <c r="I209" s="225">
        <f>ROUND(E209*H209,2)</f>
        <v>0</v>
      </c>
      <c r="J209" s="226">
        <v>436.5</v>
      </c>
      <c r="K209" s="225">
        <f>ROUND(E209*J209,2)</f>
        <v>436.5</v>
      </c>
      <c r="L209" s="225">
        <v>15</v>
      </c>
      <c r="M209" s="225">
        <f>G209*(1+L209/100)</f>
        <v>0</v>
      </c>
      <c r="N209" s="225">
        <v>0</v>
      </c>
      <c r="O209" s="225">
        <f>ROUND(E209*N209,2)</f>
        <v>0</v>
      </c>
      <c r="P209" s="225">
        <v>0.17399999999999999</v>
      </c>
      <c r="Q209" s="225">
        <f>ROUND(E209*P209,2)</f>
        <v>0.17</v>
      </c>
      <c r="R209" s="225"/>
      <c r="S209" s="225" t="s">
        <v>180</v>
      </c>
      <c r="T209" s="225" t="s">
        <v>156</v>
      </c>
      <c r="U209" s="225">
        <v>0.95</v>
      </c>
      <c r="V209" s="225">
        <f>ROUND(E209*U209,2)</f>
        <v>0.95</v>
      </c>
      <c r="W209" s="225"/>
      <c r="X209" s="225" t="s">
        <v>181</v>
      </c>
      <c r="Y209" s="206"/>
      <c r="Z209" s="206"/>
      <c r="AA209" s="206"/>
      <c r="AB209" s="206"/>
      <c r="AC209" s="206"/>
      <c r="AD209" s="206"/>
      <c r="AE209" s="206"/>
      <c r="AF209" s="206"/>
      <c r="AG209" s="206" t="s">
        <v>182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40">
        <v>101</v>
      </c>
      <c r="B210" s="241" t="s">
        <v>444</v>
      </c>
      <c r="C210" s="248" t="s">
        <v>727</v>
      </c>
      <c r="D210" s="242" t="s">
        <v>187</v>
      </c>
      <c r="E210" s="243">
        <v>1</v>
      </c>
      <c r="F210" s="244"/>
      <c r="G210" s="245">
        <f>ROUND(E210*F210,2)</f>
        <v>0</v>
      </c>
      <c r="H210" s="226">
        <v>0</v>
      </c>
      <c r="I210" s="225">
        <f>ROUND(E210*H210,2)</f>
        <v>0</v>
      </c>
      <c r="J210" s="226">
        <v>211.5</v>
      </c>
      <c r="K210" s="225">
        <f>ROUND(E210*J210,2)</f>
        <v>211.5</v>
      </c>
      <c r="L210" s="225">
        <v>15</v>
      </c>
      <c r="M210" s="225">
        <f>G210*(1+L210/100)</f>
        <v>0</v>
      </c>
      <c r="N210" s="225">
        <v>0</v>
      </c>
      <c r="O210" s="225">
        <f>ROUND(E210*N210,2)</f>
        <v>0</v>
      </c>
      <c r="P210" s="225">
        <v>0.1104</v>
      </c>
      <c r="Q210" s="225">
        <f>ROUND(E210*P210,2)</f>
        <v>0.11</v>
      </c>
      <c r="R210" s="225"/>
      <c r="S210" s="225" t="s">
        <v>180</v>
      </c>
      <c r="T210" s="225" t="s">
        <v>180</v>
      </c>
      <c r="U210" s="225">
        <v>0.46</v>
      </c>
      <c r="V210" s="225">
        <f>ROUND(E210*U210,2)</f>
        <v>0.46</v>
      </c>
      <c r="W210" s="225"/>
      <c r="X210" s="225" t="s">
        <v>181</v>
      </c>
      <c r="Y210" s="206"/>
      <c r="Z210" s="206"/>
      <c r="AA210" s="206"/>
      <c r="AB210" s="206"/>
      <c r="AC210" s="206"/>
      <c r="AD210" s="206"/>
      <c r="AE210" s="206"/>
      <c r="AF210" s="206"/>
      <c r="AG210" s="206" t="s">
        <v>182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ht="40.799999999999997" outlineLevel="1" x14ac:dyDescent="0.25">
      <c r="A211" s="240">
        <v>102</v>
      </c>
      <c r="B211" s="241" t="s">
        <v>448</v>
      </c>
      <c r="C211" s="248" t="s">
        <v>728</v>
      </c>
      <c r="D211" s="242" t="s">
        <v>187</v>
      </c>
      <c r="E211" s="243">
        <v>1</v>
      </c>
      <c r="F211" s="244"/>
      <c r="G211" s="245">
        <f>ROUND(E211*F211,2)</f>
        <v>0</v>
      </c>
      <c r="H211" s="226">
        <v>0</v>
      </c>
      <c r="I211" s="225">
        <f>ROUND(E211*H211,2)</f>
        <v>0</v>
      </c>
      <c r="J211" s="226">
        <v>9364.5</v>
      </c>
      <c r="K211" s="225">
        <f>ROUND(E211*J211,2)</f>
        <v>9364.5</v>
      </c>
      <c r="L211" s="225">
        <v>15</v>
      </c>
      <c r="M211" s="225">
        <f>G211*(1+L211/100)</f>
        <v>0</v>
      </c>
      <c r="N211" s="225">
        <v>0</v>
      </c>
      <c r="O211" s="225">
        <f>ROUND(E211*N211,2)</f>
        <v>0</v>
      </c>
      <c r="P211" s="225">
        <v>0</v>
      </c>
      <c r="Q211" s="225">
        <f>ROUND(E211*P211,2)</f>
        <v>0</v>
      </c>
      <c r="R211" s="225"/>
      <c r="S211" s="225" t="s">
        <v>155</v>
      </c>
      <c r="T211" s="225" t="s">
        <v>156</v>
      </c>
      <c r="U211" s="225">
        <v>0.95</v>
      </c>
      <c r="V211" s="225">
        <f>ROUND(E211*U211,2)</f>
        <v>0.95</v>
      </c>
      <c r="W211" s="225"/>
      <c r="X211" s="225" t="s">
        <v>181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182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ht="20.399999999999999" outlineLevel="1" x14ac:dyDescent="0.25">
      <c r="A212" s="240">
        <v>103</v>
      </c>
      <c r="B212" s="241" t="s">
        <v>729</v>
      </c>
      <c r="C212" s="248" t="s">
        <v>730</v>
      </c>
      <c r="D212" s="242" t="s">
        <v>187</v>
      </c>
      <c r="E212" s="243">
        <v>1</v>
      </c>
      <c r="F212" s="244"/>
      <c r="G212" s="245">
        <f>ROUND(E212*F212,2)</f>
        <v>0</v>
      </c>
      <c r="H212" s="226">
        <v>0</v>
      </c>
      <c r="I212" s="225">
        <f>ROUND(E212*H212,2)</f>
        <v>0</v>
      </c>
      <c r="J212" s="226">
        <v>4930</v>
      </c>
      <c r="K212" s="225">
        <f>ROUND(E212*J212,2)</f>
        <v>4930</v>
      </c>
      <c r="L212" s="225">
        <v>15</v>
      </c>
      <c r="M212" s="225">
        <f>G212*(1+L212/100)</f>
        <v>0</v>
      </c>
      <c r="N212" s="225">
        <v>0</v>
      </c>
      <c r="O212" s="225">
        <f>ROUND(E212*N212,2)</f>
        <v>0</v>
      </c>
      <c r="P212" s="225">
        <v>0</v>
      </c>
      <c r="Q212" s="225">
        <f>ROUND(E212*P212,2)</f>
        <v>0</v>
      </c>
      <c r="R212" s="225"/>
      <c r="S212" s="225" t="s">
        <v>180</v>
      </c>
      <c r="T212" s="225" t="s">
        <v>180</v>
      </c>
      <c r="U212" s="225">
        <v>0</v>
      </c>
      <c r="V212" s="225">
        <f>ROUND(E212*U212,2)</f>
        <v>0</v>
      </c>
      <c r="W212" s="225"/>
      <c r="X212" s="225" t="s">
        <v>219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220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ht="20.399999999999999" outlineLevel="1" x14ac:dyDescent="0.25">
      <c r="A213" s="240">
        <v>104</v>
      </c>
      <c r="B213" s="241" t="s">
        <v>454</v>
      </c>
      <c r="C213" s="248" t="s">
        <v>455</v>
      </c>
      <c r="D213" s="242" t="s">
        <v>187</v>
      </c>
      <c r="E213" s="243">
        <v>1</v>
      </c>
      <c r="F213" s="244"/>
      <c r="G213" s="245">
        <f>ROUND(E213*F213,2)</f>
        <v>0</v>
      </c>
      <c r="H213" s="226">
        <v>0</v>
      </c>
      <c r="I213" s="225">
        <f>ROUND(E213*H213,2)</f>
        <v>0</v>
      </c>
      <c r="J213" s="226">
        <v>2205.4</v>
      </c>
      <c r="K213" s="225">
        <f>ROUND(E213*J213,2)</f>
        <v>2205.4</v>
      </c>
      <c r="L213" s="225">
        <v>15</v>
      </c>
      <c r="M213" s="225">
        <f>G213*(1+L213/100)</f>
        <v>0</v>
      </c>
      <c r="N213" s="225">
        <v>0</v>
      </c>
      <c r="O213" s="225">
        <f>ROUND(E213*N213,2)</f>
        <v>0</v>
      </c>
      <c r="P213" s="225">
        <v>0</v>
      </c>
      <c r="Q213" s="225">
        <f>ROUND(E213*P213,2)</f>
        <v>0</v>
      </c>
      <c r="R213" s="225"/>
      <c r="S213" s="225" t="s">
        <v>155</v>
      </c>
      <c r="T213" s="225" t="s">
        <v>156</v>
      </c>
      <c r="U213" s="225">
        <v>0</v>
      </c>
      <c r="V213" s="225">
        <f>ROUND(E213*U213,2)</f>
        <v>0</v>
      </c>
      <c r="W213" s="225"/>
      <c r="X213" s="225" t="s">
        <v>219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220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ht="20.399999999999999" outlineLevel="1" x14ac:dyDescent="0.25">
      <c r="A214" s="240">
        <v>105</v>
      </c>
      <c r="B214" s="241" t="s">
        <v>456</v>
      </c>
      <c r="C214" s="248" t="s">
        <v>457</v>
      </c>
      <c r="D214" s="242" t="s">
        <v>318</v>
      </c>
      <c r="E214" s="243">
        <v>1</v>
      </c>
      <c r="F214" s="244"/>
      <c r="G214" s="245">
        <f>ROUND(E214*F214,2)</f>
        <v>0</v>
      </c>
      <c r="H214" s="226">
        <v>0</v>
      </c>
      <c r="I214" s="225">
        <f>ROUND(E214*H214,2)</f>
        <v>0</v>
      </c>
      <c r="J214" s="226">
        <v>1662.3</v>
      </c>
      <c r="K214" s="225">
        <f>ROUND(E214*J214,2)</f>
        <v>1662.3</v>
      </c>
      <c r="L214" s="225">
        <v>15</v>
      </c>
      <c r="M214" s="225">
        <f>G214*(1+L214/100)</f>
        <v>0</v>
      </c>
      <c r="N214" s="225">
        <v>0</v>
      </c>
      <c r="O214" s="225">
        <f>ROUND(E214*N214,2)</f>
        <v>0</v>
      </c>
      <c r="P214" s="225">
        <v>0</v>
      </c>
      <c r="Q214" s="225">
        <f>ROUND(E214*P214,2)</f>
        <v>0</v>
      </c>
      <c r="R214" s="225"/>
      <c r="S214" s="225" t="s">
        <v>155</v>
      </c>
      <c r="T214" s="225" t="s">
        <v>156</v>
      </c>
      <c r="U214" s="225">
        <v>0</v>
      </c>
      <c r="V214" s="225">
        <f>ROUND(E214*U214,2)</f>
        <v>0</v>
      </c>
      <c r="W214" s="225"/>
      <c r="X214" s="225" t="s">
        <v>219</v>
      </c>
      <c r="Y214" s="206"/>
      <c r="Z214" s="206"/>
      <c r="AA214" s="206"/>
      <c r="AB214" s="206"/>
      <c r="AC214" s="206"/>
      <c r="AD214" s="206"/>
      <c r="AE214" s="206"/>
      <c r="AF214" s="206"/>
      <c r="AG214" s="206" t="s">
        <v>220</v>
      </c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40">
        <v>106</v>
      </c>
      <c r="B215" s="241" t="s">
        <v>473</v>
      </c>
      <c r="C215" s="248" t="s">
        <v>474</v>
      </c>
      <c r="D215" s="242" t="s">
        <v>0</v>
      </c>
      <c r="E215" s="243">
        <v>218.74799999999999</v>
      </c>
      <c r="F215" s="244"/>
      <c r="G215" s="245">
        <f>ROUND(E215*F215,2)</f>
        <v>0</v>
      </c>
      <c r="H215" s="226">
        <v>0</v>
      </c>
      <c r="I215" s="225">
        <f>ROUND(E215*H215,2)</f>
        <v>0</v>
      </c>
      <c r="J215" s="226">
        <v>2</v>
      </c>
      <c r="K215" s="225">
        <f>ROUND(E215*J215,2)</f>
        <v>437.5</v>
      </c>
      <c r="L215" s="225">
        <v>15</v>
      </c>
      <c r="M215" s="225">
        <f>G215*(1+L215/100)</f>
        <v>0</v>
      </c>
      <c r="N215" s="225">
        <v>0</v>
      </c>
      <c r="O215" s="225">
        <f>ROUND(E215*N215,2)</f>
        <v>0</v>
      </c>
      <c r="P215" s="225">
        <v>0</v>
      </c>
      <c r="Q215" s="225">
        <f>ROUND(E215*P215,2)</f>
        <v>0</v>
      </c>
      <c r="R215" s="225"/>
      <c r="S215" s="225" t="s">
        <v>180</v>
      </c>
      <c r="T215" s="225" t="s">
        <v>156</v>
      </c>
      <c r="U215" s="225">
        <v>0</v>
      </c>
      <c r="V215" s="225">
        <f>ROUND(E215*U215,2)</f>
        <v>0</v>
      </c>
      <c r="W215" s="225"/>
      <c r="X215" s="225" t="s">
        <v>304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305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x14ac:dyDescent="0.25">
      <c r="A216" s="228" t="s">
        <v>150</v>
      </c>
      <c r="B216" s="229" t="s">
        <v>100</v>
      </c>
      <c r="C216" s="247" t="s">
        <v>101</v>
      </c>
      <c r="D216" s="230"/>
      <c r="E216" s="231"/>
      <c r="F216" s="232"/>
      <c r="G216" s="233">
        <f>SUMIF(AG217:AG221,"&lt;&gt;NOR",G217:G221)</f>
        <v>0</v>
      </c>
      <c r="H216" s="227"/>
      <c r="I216" s="227">
        <f>SUM(I217:I221)</f>
        <v>0</v>
      </c>
      <c r="J216" s="227"/>
      <c r="K216" s="227">
        <f>SUM(K217:K221)</f>
        <v>2397.81</v>
      </c>
      <c r="L216" s="227"/>
      <c r="M216" s="227">
        <f>SUM(M217:M221)</f>
        <v>0</v>
      </c>
      <c r="N216" s="227"/>
      <c r="O216" s="227">
        <f>SUM(O217:O221)</f>
        <v>0</v>
      </c>
      <c r="P216" s="227"/>
      <c r="Q216" s="227">
        <f>SUM(Q217:Q221)</f>
        <v>0.39</v>
      </c>
      <c r="R216" s="227"/>
      <c r="S216" s="227"/>
      <c r="T216" s="227"/>
      <c r="U216" s="227"/>
      <c r="V216" s="227">
        <f>SUM(V217:V221)</f>
        <v>0</v>
      </c>
      <c r="W216" s="227"/>
      <c r="X216" s="227"/>
      <c r="AG216" t="s">
        <v>151</v>
      </c>
    </row>
    <row r="217" spans="1:60" ht="20.399999999999999" outlineLevel="1" x14ac:dyDescent="0.25">
      <c r="A217" s="234">
        <v>107</v>
      </c>
      <c r="B217" s="235" t="s">
        <v>475</v>
      </c>
      <c r="C217" s="249" t="s">
        <v>476</v>
      </c>
      <c r="D217" s="236" t="s">
        <v>192</v>
      </c>
      <c r="E217" s="237">
        <v>32.380000000000003</v>
      </c>
      <c r="F217" s="238"/>
      <c r="G217" s="239">
        <f>ROUND(E217*F217,2)</f>
        <v>0</v>
      </c>
      <c r="H217" s="226">
        <v>0</v>
      </c>
      <c r="I217" s="225">
        <f>ROUND(E217*H217,2)</f>
        <v>0</v>
      </c>
      <c r="J217" s="226">
        <v>72.599999999999994</v>
      </c>
      <c r="K217" s="225">
        <f>ROUND(E217*J217,2)</f>
        <v>2350.79</v>
      </c>
      <c r="L217" s="225">
        <v>15</v>
      </c>
      <c r="M217" s="225">
        <f>G217*(1+L217/100)</f>
        <v>0</v>
      </c>
      <c r="N217" s="225">
        <v>0</v>
      </c>
      <c r="O217" s="225">
        <f>ROUND(E217*N217,2)</f>
        <v>0</v>
      </c>
      <c r="P217" s="225">
        <v>1.2E-2</v>
      </c>
      <c r="Q217" s="225">
        <f>ROUND(E217*P217,2)</f>
        <v>0.39</v>
      </c>
      <c r="R217" s="225"/>
      <c r="S217" s="225" t="s">
        <v>180</v>
      </c>
      <c r="T217" s="225" t="s">
        <v>156</v>
      </c>
      <c r="U217" s="225">
        <v>0</v>
      </c>
      <c r="V217" s="225">
        <f>ROUND(E217*U217,2)</f>
        <v>0</v>
      </c>
      <c r="W217" s="225"/>
      <c r="X217" s="225" t="s">
        <v>219</v>
      </c>
      <c r="Y217" s="206"/>
      <c r="Z217" s="206"/>
      <c r="AA217" s="206"/>
      <c r="AB217" s="206"/>
      <c r="AC217" s="206"/>
      <c r="AD217" s="206"/>
      <c r="AE217" s="206"/>
      <c r="AF217" s="206"/>
      <c r="AG217" s="206" t="s">
        <v>220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61" t="s">
        <v>477</v>
      </c>
      <c r="D218" s="257"/>
      <c r="E218" s="258">
        <v>28.86</v>
      </c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184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23"/>
      <c r="B219" s="224"/>
      <c r="C219" s="261" t="s">
        <v>478</v>
      </c>
      <c r="D219" s="257"/>
      <c r="E219" s="258">
        <v>2.72</v>
      </c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184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61" t="s">
        <v>479</v>
      </c>
      <c r="D220" s="257"/>
      <c r="E220" s="258">
        <v>0.8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184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40">
        <v>108</v>
      </c>
      <c r="B221" s="241" t="s">
        <v>480</v>
      </c>
      <c r="C221" s="248" t="s">
        <v>481</v>
      </c>
      <c r="D221" s="242" t="s">
        <v>0</v>
      </c>
      <c r="E221" s="243">
        <v>23.507899999999999</v>
      </c>
      <c r="F221" s="244"/>
      <c r="G221" s="245">
        <f>ROUND(E221*F221,2)</f>
        <v>0</v>
      </c>
      <c r="H221" s="226">
        <v>0</v>
      </c>
      <c r="I221" s="225">
        <f>ROUND(E221*H221,2)</f>
        <v>0</v>
      </c>
      <c r="J221" s="226">
        <v>2</v>
      </c>
      <c r="K221" s="225">
        <f>ROUND(E221*J221,2)</f>
        <v>47.02</v>
      </c>
      <c r="L221" s="225">
        <v>15</v>
      </c>
      <c r="M221" s="225">
        <f>G221*(1+L221/100)</f>
        <v>0</v>
      </c>
      <c r="N221" s="225">
        <v>0</v>
      </c>
      <c r="O221" s="225">
        <f>ROUND(E221*N221,2)</f>
        <v>0</v>
      </c>
      <c r="P221" s="225">
        <v>0</v>
      </c>
      <c r="Q221" s="225">
        <f>ROUND(E221*P221,2)</f>
        <v>0</v>
      </c>
      <c r="R221" s="225"/>
      <c r="S221" s="225" t="s">
        <v>180</v>
      </c>
      <c r="T221" s="225" t="s">
        <v>156</v>
      </c>
      <c r="U221" s="225">
        <v>0</v>
      </c>
      <c r="V221" s="225">
        <f>ROUND(E221*U221,2)</f>
        <v>0</v>
      </c>
      <c r="W221" s="225"/>
      <c r="X221" s="225" t="s">
        <v>304</v>
      </c>
      <c r="Y221" s="206"/>
      <c r="Z221" s="206"/>
      <c r="AA221" s="206"/>
      <c r="AB221" s="206"/>
      <c r="AC221" s="206"/>
      <c r="AD221" s="206"/>
      <c r="AE221" s="206"/>
      <c r="AF221" s="206"/>
      <c r="AG221" s="206" t="s">
        <v>305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x14ac:dyDescent="0.25">
      <c r="A222" s="228" t="s">
        <v>150</v>
      </c>
      <c r="B222" s="229" t="s">
        <v>102</v>
      </c>
      <c r="C222" s="247" t="s">
        <v>103</v>
      </c>
      <c r="D222" s="230"/>
      <c r="E222" s="231"/>
      <c r="F222" s="232"/>
      <c r="G222" s="233">
        <f>SUMIF(AG223:AG252,"&lt;&gt;NOR",G223:G252)</f>
        <v>0</v>
      </c>
      <c r="H222" s="227"/>
      <c r="I222" s="227">
        <f>SUM(I223:I252)</f>
        <v>2709.28</v>
      </c>
      <c r="J222" s="227"/>
      <c r="K222" s="227">
        <f>SUM(K223:K252)</f>
        <v>3624.1900000000005</v>
      </c>
      <c r="L222" s="227"/>
      <c r="M222" s="227">
        <f>SUM(M223:M252)</f>
        <v>0</v>
      </c>
      <c r="N222" s="227"/>
      <c r="O222" s="227">
        <f>SUM(O223:O252)</f>
        <v>0.02</v>
      </c>
      <c r="P222" s="227"/>
      <c r="Q222" s="227">
        <f>SUM(Q223:Q252)</f>
        <v>0</v>
      </c>
      <c r="R222" s="227"/>
      <c r="S222" s="227"/>
      <c r="T222" s="227"/>
      <c r="U222" s="227"/>
      <c r="V222" s="227">
        <f>SUM(V223:V252)</f>
        <v>5.8100000000000005</v>
      </c>
      <c r="W222" s="227"/>
      <c r="X222" s="227"/>
      <c r="AG222" t="s">
        <v>151</v>
      </c>
    </row>
    <row r="223" spans="1:60" outlineLevel="1" x14ac:dyDescent="0.25">
      <c r="A223" s="234">
        <v>109</v>
      </c>
      <c r="B223" s="235" t="s">
        <v>482</v>
      </c>
      <c r="C223" s="249" t="s">
        <v>483</v>
      </c>
      <c r="D223" s="236" t="s">
        <v>192</v>
      </c>
      <c r="E223" s="237">
        <v>3.52</v>
      </c>
      <c r="F223" s="238"/>
      <c r="G223" s="239">
        <f>ROUND(E223*F223,2)</f>
        <v>0</v>
      </c>
      <c r="H223" s="226">
        <v>0</v>
      </c>
      <c r="I223" s="225">
        <f>ROUND(E223*H223,2)</f>
        <v>0</v>
      </c>
      <c r="J223" s="226">
        <v>7.9</v>
      </c>
      <c r="K223" s="225">
        <f>ROUND(E223*J223,2)</f>
        <v>27.81</v>
      </c>
      <c r="L223" s="225">
        <v>15</v>
      </c>
      <c r="M223" s="225">
        <f>G223*(1+L223/100)</f>
        <v>0</v>
      </c>
      <c r="N223" s="225">
        <v>0</v>
      </c>
      <c r="O223" s="225">
        <f>ROUND(E223*N223,2)</f>
        <v>0</v>
      </c>
      <c r="P223" s="225">
        <v>0</v>
      </c>
      <c r="Q223" s="225">
        <f>ROUND(E223*P223,2)</f>
        <v>0</v>
      </c>
      <c r="R223" s="225"/>
      <c r="S223" s="225" t="s">
        <v>180</v>
      </c>
      <c r="T223" s="225" t="s">
        <v>156</v>
      </c>
      <c r="U223" s="225">
        <v>1.6E-2</v>
      </c>
      <c r="V223" s="225">
        <f>ROUND(E223*U223,2)</f>
        <v>0.06</v>
      </c>
      <c r="W223" s="225"/>
      <c r="X223" s="225" t="s">
        <v>181</v>
      </c>
      <c r="Y223" s="206"/>
      <c r="Z223" s="206"/>
      <c r="AA223" s="206"/>
      <c r="AB223" s="206"/>
      <c r="AC223" s="206"/>
      <c r="AD223" s="206"/>
      <c r="AE223" s="206"/>
      <c r="AF223" s="206"/>
      <c r="AG223" s="206" t="s">
        <v>182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61" t="s">
        <v>205</v>
      </c>
      <c r="D224" s="257"/>
      <c r="E224" s="258">
        <v>2.72</v>
      </c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184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61" t="s">
        <v>271</v>
      </c>
      <c r="D225" s="257"/>
      <c r="E225" s="258">
        <v>0.8</v>
      </c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184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34">
        <v>110</v>
      </c>
      <c r="B226" s="235" t="s">
        <v>484</v>
      </c>
      <c r="C226" s="249" t="s">
        <v>485</v>
      </c>
      <c r="D226" s="236" t="s">
        <v>192</v>
      </c>
      <c r="E226" s="237">
        <v>3.52</v>
      </c>
      <c r="F226" s="238"/>
      <c r="G226" s="239">
        <f>ROUND(E226*F226,2)</f>
        <v>0</v>
      </c>
      <c r="H226" s="226">
        <v>27.14</v>
      </c>
      <c r="I226" s="225">
        <f>ROUND(E226*H226,2)</f>
        <v>95.53</v>
      </c>
      <c r="J226" s="226">
        <v>28.36</v>
      </c>
      <c r="K226" s="225">
        <f>ROUND(E226*J226,2)</f>
        <v>99.83</v>
      </c>
      <c r="L226" s="225">
        <v>15</v>
      </c>
      <c r="M226" s="225">
        <f>G226*(1+L226/100)</f>
        <v>0</v>
      </c>
      <c r="N226" s="225">
        <v>2.1000000000000001E-4</v>
      </c>
      <c r="O226" s="225">
        <f>ROUND(E226*N226,2)</f>
        <v>0</v>
      </c>
      <c r="P226" s="225">
        <v>0</v>
      </c>
      <c r="Q226" s="225">
        <f>ROUND(E226*P226,2)</f>
        <v>0</v>
      </c>
      <c r="R226" s="225"/>
      <c r="S226" s="225" t="s">
        <v>180</v>
      </c>
      <c r="T226" s="225" t="s">
        <v>156</v>
      </c>
      <c r="U226" s="225">
        <v>0.05</v>
      </c>
      <c r="V226" s="225">
        <f>ROUND(E226*U226,2)</f>
        <v>0.18</v>
      </c>
      <c r="W226" s="225"/>
      <c r="X226" s="225" t="s">
        <v>181</v>
      </c>
      <c r="Y226" s="206"/>
      <c r="Z226" s="206"/>
      <c r="AA226" s="206"/>
      <c r="AB226" s="206"/>
      <c r="AC226" s="206"/>
      <c r="AD226" s="206"/>
      <c r="AE226" s="206"/>
      <c r="AF226" s="206"/>
      <c r="AG226" s="206" t="s">
        <v>182</v>
      </c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23"/>
      <c r="B227" s="224"/>
      <c r="C227" s="261" t="s">
        <v>205</v>
      </c>
      <c r="D227" s="257"/>
      <c r="E227" s="258">
        <v>2.72</v>
      </c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184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23"/>
      <c r="B228" s="224"/>
      <c r="C228" s="261" t="s">
        <v>271</v>
      </c>
      <c r="D228" s="257"/>
      <c r="E228" s="258">
        <v>0.8</v>
      </c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184</v>
      </c>
      <c r="AH228" s="206">
        <v>0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34">
        <v>111</v>
      </c>
      <c r="B229" s="235" t="s">
        <v>486</v>
      </c>
      <c r="C229" s="249" t="s">
        <v>487</v>
      </c>
      <c r="D229" s="236" t="s">
        <v>197</v>
      </c>
      <c r="E229" s="237">
        <v>3</v>
      </c>
      <c r="F229" s="238"/>
      <c r="G229" s="239">
        <f>ROUND(E229*F229,2)</f>
        <v>0</v>
      </c>
      <c r="H229" s="226">
        <v>9.5500000000000007</v>
      </c>
      <c r="I229" s="225">
        <f>ROUND(E229*H229,2)</f>
        <v>28.65</v>
      </c>
      <c r="J229" s="226">
        <v>116.45</v>
      </c>
      <c r="K229" s="225">
        <f>ROUND(E229*J229,2)</f>
        <v>349.35</v>
      </c>
      <c r="L229" s="225">
        <v>15</v>
      </c>
      <c r="M229" s="225">
        <f>G229*(1+L229/100)</f>
        <v>0</v>
      </c>
      <c r="N229" s="225">
        <v>3.2000000000000003E-4</v>
      </c>
      <c r="O229" s="225">
        <f>ROUND(E229*N229,2)</f>
        <v>0</v>
      </c>
      <c r="P229" s="225">
        <v>0</v>
      </c>
      <c r="Q229" s="225">
        <f>ROUND(E229*P229,2)</f>
        <v>0</v>
      </c>
      <c r="R229" s="225"/>
      <c r="S229" s="225" t="s">
        <v>180</v>
      </c>
      <c r="T229" s="225" t="s">
        <v>156</v>
      </c>
      <c r="U229" s="225">
        <v>0.23599999999999999</v>
      </c>
      <c r="V229" s="225">
        <f>ROUND(E229*U229,2)</f>
        <v>0.71</v>
      </c>
      <c r="W229" s="225"/>
      <c r="X229" s="225" t="s">
        <v>181</v>
      </c>
      <c r="Y229" s="206"/>
      <c r="Z229" s="206"/>
      <c r="AA229" s="206"/>
      <c r="AB229" s="206"/>
      <c r="AC229" s="206"/>
      <c r="AD229" s="206"/>
      <c r="AE229" s="206"/>
      <c r="AF229" s="206"/>
      <c r="AG229" s="206" t="s">
        <v>182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23"/>
      <c r="B230" s="224"/>
      <c r="C230" s="261" t="s">
        <v>488</v>
      </c>
      <c r="D230" s="257"/>
      <c r="E230" s="258">
        <v>3</v>
      </c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184</v>
      </c>
      <c r="AH230" s="206">
        <v>0</v>
      </c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34">
        <v>112</v>
      </c>
      <c r="B231" s="235" t="s">
        <v>489</v>
      </c>
      <c r="C231" s="249" t="s">
        <v>490</v>
      </c>
      <c r="D231" s="236" t="s">
        <v>197</v>
      </c>
      <c r="E231" s="237">
        <v>3</v>
      </c>
      <c r="F231" s="238"/>
      <c r="G231" s="239">
        <f>ROUND(E231*F231,2)</f>
        <v>0</v>
      </c>
      <c r="H231" s="226">
        <v>5.14</v>
      </c>
      <c r="I231" s="225">
        <f>ROUND(E231*H231,2)</f>
        <v>15.42</v>
      </c>
      <c r="J231" s="226">
        <v>87.06</v>
      </c>
      <c r="K231" s="225">
        <f>ROUND(E231*J231,2)</f>
        <v>261.18</v>
      </c>
      <c r="L231" s="225">
        <v>15</v>
      </c>
      <c r="M231" s="225">
        <f>G231*(1+L231/100)</f>
        <v>0</v>
      </c>
      <c r="N231" s="225">
        <v>0</v>
      </c>
      <c r="O231" s="225">
        <f>ROUND(E231*N231,2)</f>
        <v>0</v>
      </c>
      <c r="P231" s="225">
        <v>0</v>
      </c>
      <c r="Q231" s="225">
        <f>ROUND(E231*P231,2)</f>
        <v>0</v>
      </c>
      <c r="R231" s="225"/>
      <c r="S231" s="225" t="s">
        <v>180</v>
      </c>
      <c r="T231" s="225" t="s">
        <v>156</v>
      </c>
      <c r="U231" s="225">
        <v>0.154</v>
      </c>
      <c r="V231" s="225">
        <f>ROUND(E231*U231,2)</f>
        <v>0.46</v>
      </c>
      <c r="W231" s="225"/>
      <c r="X231" s="225" t="s">
        <v>181</v>
      </c>
      <c r="Y231" s="206"/>
      <c r="Z231" s="206"/>
      <c r="AA231" s="206"/>
      <c r="AB231" s="206"/>
      <c r="AC231" s="206"/>
      <c r="AD231" s="206"/>
      <c r="AE231" s="206"/>
      <c r="AF231" s="206"/>
      <c r="AG231" s="206" t="s">
        <v>182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23"/>
      <c r="B232" s="224"/>
      <c r="C232" s="261" t="s">
        <v>488</v>
      </c>
      <c r="D232" s="257"/>
      <c r="E232" s="258">
        <v>3</v>
      </c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184</v>
      </c>
      <c r="AH232" s="206">
        <v>0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34">
        <v>113</v>
      </c>
      <c r="B233" s="235" t="s">
        <v>491</v>
      </c>
      <c r="C233" s="249" t="s">
        <v>492</v>
      </c>
      <c r="D233" s="236" t="s">
        <v>192</v>
      </c>
      <c r="E233" s="237">
        <v>3.52</v>
      </c>
      <c r="F233" s="238"/>
      <c r="G233" s="239">
        <f>ROUND(E233*F233,2)</f>
        <v>0</v>
      </c>
      <c r="H233" s="226">
        <v>144.49</v>
      </c>
      <c r="I233" s="225">
        <f>ROUND(E233*H233,2)</f>
        <v>508.6</v>
      </c>
      <c r="J233" s="226">
        <v>589.11</v>
      </c>
      <c r="K233" s="225">
        <f>ROUND(E233*J233,2)</f>
        <v>2073.67</v>
      </c>
      <c r="L233" s="225">
        <v>15</v>
      </c>
      <c r="M233" s="225">
        <f>G233*(1+L233/100)</f>
        <v>0</v>
      </c>
      <c r="N233" s="225">
        <v>5.1500000000000001E-3</v>
      </c>
      <c r="O233" s="225">
        <f>ROUND(E233*N233,2)</f>
        <v>0.02</v>
      </c>
      <c r="P233" s="225">
        <v>0</v>
      </c>
      <c r="Q233" s="225">
        <f>ROUND(E233*P233,2)</f>
        <v>0</v>
      </c>
      <c r="R233" s="225"/>
      <c r="S233" s="225" t="s">
        <v>180</v>
      </c>
      <c r="T233" s="225" t="s">
        <v>156</v>
      </c>
      <c r="U233" s="225">
        <v>1.04</v>
      </c>
      <c r="V233" s="225">
        <f>ROUND(E233*U233,2)</f>
        <v>3.66</v>
      </c>
      <c r="W233" s="225"/>
      <c r="X233" s="225" t="s">
        <v>181</v>
      </c>
      <c r="Y233" s="206"/>
      <c r="Z233" s="206"/>
      <c r="AA233" s="206"/>
      <c r="AB233" s="206"/>
      <c r="AC233" s="206"/>
      <c r="AD233" s="206"/>
      <c r="AE233" s="206"/>
      <c r="AF233" s="206"/>
      <c r="AG233" s="206" t="s">
        <v>182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23"/>
      <c r="B234" s="224"/>
      <c r="C234" s="261" t="s">
        <v>205</v>
      </c>
      <c r="D234" s="257"/>
      <c r="E234" s="258">
        <v>2.72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184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23"/>
      <c r="B235" s="224"/>
      <c r="C235" s="261" t="s">
        <v>271</v>
      </c>
      <c r="D235" s="257"/>
      <c r="E235" s="258">
        <v>0.8</v>
      </c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06"/>
      <c r="Z235" s="206"/>
      <c r="AA235" s="206"/>
      <c r="AB235" s="206"/>
      <c r="AC235" s="206"/>
      <c r="AD235" s="206"/>
      <c r="AE235" s="206"/>
      <c r="AF235" s="206"/>
      <c r="AG235" s="206" t="s">
        <v>184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34">
        <v>114</v>
      </c>
      <c r="B236" s="235" t="s">
        <v>493</v>
      </c>
      <c r="C236" s="249" t="s">
        <v>494</v>
      </c>
      <c r="D236" s="236" t="s">
        <v>197</v>
      </c>
      <c r="E236" s="237">
        <v>9</v>
      </c>
      <c r="F236" s="238"/>
      <c r="G236" s="239">
        <f>ROUND(E236*F236,2)</f>
        <v>0</v>
      </c>
      <c r="H236" s="226">
        <v>23.14</v>
      </c>
      <c r="I236" s="225">
        <f>ROUND(E236*H236,2)</f>
        <v>208.26</v>
      </c>
      <c r="J236" s="226">
        <v>40.159999999999997</v>
      </c>
      <c r="K236" s="225">
        <f>ROUND(E236*J236,2)</f>
        <v>361.44</v>
      </c>
      <c r="L236" s="225">
        <v>15</v>
      </c>
      <c r="M236" s="225">
        <f>G236*(1+L236/100)</f>
        <v>0</v>
      </c>
      <c r="N236" s="225">
        <v>4.0000000000000003E-5</v>
      </c>
      <c r="O236" s="225">
        <f>ROUND(E236*N236,2)</f>
        <v>0</v>
      </c>
      <c r="P236" s="225">
        <v>0</v>
      </c>
      <c r="Q236" s="225">
        <f>ROUND(E236*P236,2)</f>
        <v>0</v>
      </c>
      <c r="R236" s="225"/>
      <c r="S236" s="225" t="s">
        <v>180</v>
      </c>
      <c r="T236" s="225" t="s">
        <v>156</v>
      </c>
      <c r="U236" s="225">
        <v>7.0000000000000007E-2</v>
      </c>
      <c r="V236" s="225">
        <f>ROUND(E236*U236,2)</f>
        <v>0.63</v>
      </c>
      <c r="W236" s="225"/>
      <c r="X236" s="225" t="s">
        <v>181</v>
      </c>
      <c r="Y236" s="206"/>
      <c r="Z236" s="206"/>
      <c r="AA236" s="206"/>
      <c r="AB236" s="206"/>
      <c r="AC236" s="206"/>
      <c r="AD236" s="206"/>
      <c r="AE236" s="206"/>
      <c r="AF236" s="206"/>
      <c r="AG236" s="206" t="s">
        <v>182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61" t="s">
        <v>495</v>
      </c>
      <c r="D237" s="257"/>
      <c r="E237" s="258">
        <v>6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184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61" t="s">
        <v>488</v>
      </c>
      <c r="D238" s="257"/>
      <c r="E238" s="258">
        <v>3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184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34">
        <v>115</v>
      </c>
      <c r="B239" s="235" t="s">
        <v>496</v>
      </c>
      <c r="C239" s="249" t="s">
        <v>497</v>
      </c>
      <c r="D239" s="236" t="s">
        <v>192</v>
      </c>
      <c r="E239" s="237">
        <v>3.52</v>
      </c>
      <c r="F239" s="238"/>
      <c r="G239" s="239">
        <f>ROUND(E239*F239,2)</f>
        <v>0</v>
      </c>
      <c r="H239" s="226">
        <v>0</v>
      </c>
      <c r="I239" s="225">
        <f>ROUND(E239*H239,2)</f>
        <v>0</v>
      </c>
      <c r="J239" s="226">
        <v>16.7</v>
      </c>
      <c r="K239" s="225">
        <f>ROUND(E239*J239,2)</f>
        <v>58.78</v>
      </c>
      <c r="L239" s="225">
        <v>15</v>
      </c>
      <c r="M239" s="225">
        <f>G239*(1+L239/100)</f>
        <v>0</v>
      </c>
      <c r="N239" s="225">
        <v>0</v>
      </c>
      <c r="O239" s="225">
        <f>ROUND(E239*N239,2)</f>
        <v>0</v>
      </c>
      <c r="P239" s="225">
        <v>0</v>
      </c>
      <c r="Q239" s="225">
        <f>ROUND(E239*P239,2)</f>
        <v>0</v>
      </c>
      <c r="R239" s="225"/>
      <c r="S239" s="225" t="s">
        <v>180</v>
      </c>
      <c r="T239" s="225" t="s">
        <v>156</v>
      </c>
      <c r="U239" s="225">
        <v>0.03</v>
      </c>
      <c r="V239" s="225">
        <f>ROUND(E239*U239,2)</f>
        <v>0.11</v>
      </c>
      <c r="W239" s="225"/>
      <c r="X239" s="225" t="s">
        <v>181</v>
      </c>
      <c r="Y239" s="206"/>
      <c r="Z239" s="206"/>
      <c r="AA239" s="206"/>
      <c r="AB239" s="206"/>
      <c r="AC239" s="206"/>
      <c r="AD239" s="206"/>
      <c r="AE239" s="206"/>
      <c r="AF239" s="206"/>
      <c r="AG239" s="206" t="s">
        <v>182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61" t="s">
        <v>205</v>
      </c>
      <c r="D240" s="257"/>
      <c r="E240" s="258">
        <v>2.72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184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271</v>
      </c>
      <c r="D241" s="257"/>
      <c r="E241" s="258">
        <v>0.8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184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34">
        <v>116</v>
      </c>
      <c r="B242" s="235" t="s">
        <v>498</v>
      </c>
      <c r="C242" s="249" t="s">
        <v>499</v>
      </c>
      <c r="D242" s="236" t="s">
        <v>192</v>
      </c>
      <c r="E242" s="237">
        <v>3.52</v>
      </c>
      <c r="F242" s="238"/>
      <c r="G242" s="239">
        <f>ROUND(E242*F242,2)</f>
        <v>0</v>
      </c>
      <c r="H242" s="226">
        <v>13.6</v>
      </c>
      <c r="I242" s="225">
        <f>ROUND(E242*H242,2)</f>
        <v>47.87</v>
      </c>
      <c r="J242" s="226">
        <v>0</v>
      </c>
      <c r="K242" s="225">
        <f>ROUND(E242*J242,2)</f>
        <v>0</v>
      </c>
      <c r="L242" s="225">
        <v>15</v>
      </c>
      <c r="M242" s="225">
        <f>G242*(1+L242/100)</f>
        <v>0</v>
      </c>
      <c r="N242" s="225">
        <v>1.1999999999999999E-3</v>
      </c>
      <c r="O242" s="225">
        <f>ROUND(E242*N242,2)</f>
        <v>0</v>
      </c>
      <c r="P242" s="225">
        <v>0</v>
      </c>
      <c r="Q242" s="225">
        <f>ROUND(E242*P242,2)</f>
        <v>0</v>
      </c>
      <c r="R242" s="225"/>
      <c r="S242" s="225" t="s">
        <v>180</v>
      </c>
      <c r="T242" s="225" t="s">
        <v>156</v>
      </c>
      <c r="U242" s="225">
        <v>0</v>
      </c>
      <c r="V242" s="225">
        <f>ROUND(E242*U242,2)</f>
        <v>0</v>
      </c>
      <c r="W242" s="225"/>
      <c r="X242" s="225" t="s">
        <v>181</v>
      </c>
      <c r="Y242" s="206"/>
      <c r="Z242" s="206"/>
      <c r="AA242" s="206"/>
      <c r="AB242" s="206"/>
      <c r="AC242" s="206"/>
      <c r="AD242" s="206"/>
      <c r="AE242" s="206"/>
      <c r="AF242" s="206"/>
      <c r="AG242" s="206" t="s">
        <v>182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61" t="s">
        <v>205</v>
      </c>
      <c r="D243" s="257"/>
      <c r="E243" s="258">
        <v>2.72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184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23"/>
      <c r="B244" s="224"/>
      <c r="C244" s="261" t="s">
        <v>271</v>
      </c>
      <c r="D244" s="257"/>
      <c r="E244" s="258">
        <v>0.8</v>
      </c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184</v>
      </c>
      <c r="AH244" s="206">
        <v>0</v>
      </c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34">
        <v>117</v>
      </c>
      <c r="B245" s="235" t="s">
        <v>500</v>
      </c>
      <c r="C245" s="249" t="s">
        <v>501</v>
      </c>
      <c r="D245" s="236" t="s">
        <v>192</v>
      </c>
      <c r="E245" s="237">
        <v>4.0110000000000001</v>
      </c>
      <c r="F245" s="238"/>
      <c r="G245" s="239">
        <f>ROUND(E245*F245,2)</f>
        <v>0</v>
      </c>
      <c r="H245" s="226">
        <v>450</v>
      </c>
      <c r="I245" s="225">
        <f>ROUND(E245*H245,2)</f>
        <v>1804.95</v>
      </c>
      <c r="J245" s="226">
        <v>0</v>
      </c>
      <c r="K245" s="225">
        <f>ROUND(E245*J245,2)</f>
        <v>0</v>
      </c>
      <c r="L245" s="225">
        <v>15</v>
      </c>
      <c r="M245" s="225">
        <f>G245*(1+L245/100)</f>
        <v>0</v>
      </c>
      <c r="N245" s="225">
        <v>0</v>
      </c>
      <c r="O245" s="225">
        <f>ROUND(E245*N245,2)</f>
        <v>0</v>
      </c>
      <c r="P245" s="225">
        <v>0</v>
      </c>
      <c r="Q245" s="225">
        <f>ROUND(E245*P245,2)</f>
        <v>0</v>
      </c>
      <c r="R245" s="225"/>
      <c r="S245" s="225" t="s">
        <v>155</v>
      </c>
      <c r="T245" s="225" t="s">
        <v>156</v>
      </c>
      <c r="U245" s="225">
        <v>0</v>
      </c>
      <c r="V245" s="225">
        <f>ROUND(E245*U245,2)</f>
        <v>0</v>
      </c>
      <c r="W245" s="225"/>
      <c r="X245" s="225" t="s">
        <v>209</v>
      </c>
      <c r="Y245" s="206"/>
      <c r="Z245" s="206"/>
      <c r="AA245" s="206"/>
      <c r="AB245" s="206"/>
      <c r="AC245" s="206"/>
      <c r="AD245" s="206"/>
      <c r="AE245" s="206"/>
      <c r="AF245" s="206"/>
      <c r="AG245" s="206" t="s">
        <v>210</v>
      </c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23"/>
      <c r="B246" s="224"/>
      <c r="C246" s="262" t="s">
        <v>502</v>
      </c>
      <c r="D246" s="259"/>
      <c r="E246" s="260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184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23"/>
      <c r="B247" s="224"/>
      <c r="C247" s="263" t="s">
        <v>503</v>
      </c>
      <c r="D247" s="259"/>
      <c r="E247" s="260">
        <v>2.72</v>
      </c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184</v>
      </c>
      <c r="AH247" s="206">
        <v>2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3" t="s">
        <v>504</v>
      </c>
      <c r="D248" s="259"/>
      <c r="E248" s="260">
        <v>0.8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184</v>
      </c>
      <c r="AH248" s="206">
        <v>2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63" t="s">
        <v>505</v>
      </c>
      <c r="D249" s="259"/>
      <c r="E249" s="260">
        <v>0.3</v>
      </c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184</v>
      </c>
      <c r="AH249" s="206">
        <v>2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23"/>
      <c r="B250" s="224"/>
      <c r="C250" s="262" t="s">
        <v>506</v>
      </c>
      <c r="D250" s="259"/>
      <c r="E250" s="260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184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23"/>
      <c r="B251" s="224"/>
      <c r="C251" s="261" t="s">
        <v>507</v>
      </c>
      <c r="D251" s="257"/>
      <c r="E251" s="258">
        <v>4.0110000000000001</v>
      </c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184</v>
      </c>
      <c r="AH251" s="206">
        <v>0</v>
      </c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40">
        <v>118</v>
      </c>
      <c r="B252" s="241" t="s">
        <v>508</v>
      </c>
      <c r="C252" s="248" t="s">
        <v>509</v>
      </c>
      <c r="D252" s="242" t="s">
        <v>0</v>
      </c>
      <c r="E252" s="243">
        <v>59.413400000000003</v>
      </c>
      <c r="F252" s="244"/>
      <c r="G252" s="245">
        <f>ROUND(E252*F252,2)</f>
        <v>0</v>
      </c>
      <c r="H252" s="226">
        <v>0</v>
      </c>
      <c r="I252" s="225">
        <f>ROUND(E252*H252,2)</f>
        <v>0</v>
      </c>
      <c r="J252" s="226">
        <v>6.6</v>
      </c>
      <c r="K252" s="225">
        <f>ROUND(E252*J252,2)</f>
        <v>392.13</v>
      </c>
      <c r="L252" s="225">
        <v>15</v>
      </c>
      <c r="M252" s="225">
        <f>G252*(1+L252/100)</f>
        <v>0</v>
      </c>
      <c r="N252" s="225">
        <v>0</v>
      </c>
      <c r="O252" s="225">
        <f>ROUND(E252*N252,2)</f>
        <v>0</v>
      </c>
      <c r="P252" s="225">
        <v>0</v>
      </c>
      <c r="Q252" s="225">
        <f>ROUND(E252*P252,2)</f>
        <v>0</v>
      </c>
      <c r="R252" s="225"/>
      <c r="S252" s="225" t="s">
        <v>180</v>
      </c>
      <c r="T252" s="225" t="s">
        <v>156</v>
      </c>
      <c r="U252" s="225">
        <v>0</v>
      </c>
      <c r="V252" s="225">
        <f>ROUND(E252*U252,2)</f>
        <v>0</v>
      </c>
      <c r="W252" s="225"/>
      <c r="X252" s="225" t="s">
        <v>304</v>
      </c>
      <c r="Y252" s="206"/>
      <c r="Z252" s="206"/>
      <c r="AA252" s="206"/>
      <c r="AB252" s="206"/>
      <c r="AC252" s="206"/>
      <c r="AD252" s="206"/>
      <c r="AE252" s="206"/>
      <c r="AF252" s="206"/>
      <c r="AG252" s="206" t="s">
        <v>305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x14ac:dyDescent="0.25">
      <c r="A253" s="228" t="s">
        <v>150</v>
      </c>
      <c r="B253" s="229" t="s">
        <v>104</v>
      </c>
      <c r="C253" s="247" t="s">
        <v>105</v>
      </c>
      <c r="D253" s="230"/>
      <c r="E253" s="231"/>
      <c r="F253" s="232"/>
      <c r="G253" s="233">
        <f>SUMIF(AG254:AG263,"&lt;&gt;NOR",G254:G263)</f>
        <v>0</v>
      </c>
      <c r="H253" s="227"/>
      <c r="I253" s="227">
        <f>SUM(I254:I263)</f>
        <v>570.03</v>
      </c>
      <c r="J253" s="227"/>
      <c r="K253" s="227">
        <f>SUM(K254:K263)</f>
        <v>2273.2500000000005</v>
      </c>
      <c r="L253" s="227"/>
      <c r="M253" s="227">
        <f>SUM(M254:M263)</f>
        <v>0</v>
      </c>
      <c r="N253" s="227"/>
      <c r="O253" s="227">
        <f>SUM(O254:O263)</f>
        <v>0.01</v>
      </c>
      <c r="P253" s="227"/>
      <c r="Q253" s="227">
        <f>SUM(Q254:Q263)</f>
        <v>0</v>
      </c>
      <c r="R253" s="227"/>
      <c r="S253" s="227"/>
      <c r="T253" s="227"/>
      <c r="U253" s="227"/>
      <c r="V253" s="227">
        <f>SUM(V254:V263)</f>
        <v>5.1000000000000005</v>
      </c>
      <c r="W253" s="227"/>
      <c r="X253" s="227"/>
      <c r="AG253" t="s">
        <v>151</v>
      </c>
    </row>
    <row r="254" spans="1:60" ht="20.399999999999999" outlineLevel="1" x14ac:dyDescent="0.25">
      <c r="A254" s="234">
        <v>119</v>
      </c>
      <c r="B254" s="235" t="s">
        <v>731</v>
      </c>
      <c r="C254" s="249" t="s">
        <v>732</v>
      </c>
      <c r="D254" s="236" t="s">
        <v>192</v>
      </c>
      <c r="E254" s="237">
        <v>29.52</v>
      </c>
      <c r="F254" s="238"/>
      <c r="G254" s="239">
        <f>ROUND(E254*F254,2)</f>
        <v>0</v>
      </c>
      <c r="H254" s="226">
        <v>19.309999999999999</v>
      </c>
      <c r="I254" s="225">
        <f>ROUND(E254*H254,2)</f>
        <v>570.03</v>
      </c>
      <c r="J254" s="226">
        <v>40.69</v>
      </c>
      <c r="K254" s="225">
        <f>ROUND(E254*J254,2)</f>
        <v>1201.17</v>
      </c>
      <c r="L254" s="225">
        <v>15</v>
      </c>
      <c r="M254" s="225">
        <f>G254*(1+L254/100)</f>
        <v>0</v>
      </c>
      <c r="N254" s="225">
        <v>5.0000000000000001E-4</v>
      </c>
      <c r="O254" s="225">
        <f>ROUND(E254*N254,2)</f>
        <v>0.01</v>
      </c>
      <c r="P254" s="225">
        <v>0</v>
      </c>
      <c r="Q254" s="225">
        <f>ROUND(E254*P254,2)</f>
        <v>0</v>
      </c>
      <c r="R254" s="225"/>
      <c r="S254" s="225" t="s">
        <v>180</v>
      </c>
      <c r="T254" s="225" t="s">
        <v>156</v>
      </c>
      <c r="U254" s="225">
        <v>9.4E-2</v>
      </c>
      <c r="V254" s="225">
        <f>ROUND(E254*U254,2)</f>
        <v>2.77</v>
      </c>
      <c r="W254" s="225"/>
      <c r="X254" s="225" t="s">
        <v>181</v>
      </c>
      <c r="Y254" s="206"/>
      <c r="Z254" s="206"/>
      <c r="AA254" s="206"/>
      <c r="AB254" s="206"/>
      <c r="AC254" s="206"/>
      <c r="AD254" s="206"/>
      <c r="AE254" s="206"/>
      <c r="AF254" s="206"/>
      <c r="AG254" s="206" t="s">
        <v>182</v>
      </c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23"/>
      <c r="B255" s="224"/>
      <c r="C255" s="261" t="s">
        <v>239</v>
      </c>
      <c r="D255" s="257"/>
      <c r="E255" s="258">
        <v>11.52</v>
      </c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06"/>
      <c r="Z255" s="206"/>
      <c r="AA255" s="206"/>
      <c r="AB255" s="206"/>
      <c r="AC255" s="206"/>
      <c r="AD255" s="206"/>
      <c r="AE255" s="206"/>
      <c r="AF255" s="206"/>
      <c r="AG255" s="206" t="s">
        <v>184</v>
      </c>
      <c r="AH255" s="206">
        <v>0</v>
      </c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23"/>
      <c r="B256" s="224"/>
      <c r="C256" s="261" t="s">
        <v>240</v>
      </c>
      <c r="D256" s="257"/>
      <c r="E256" s="258">
        <v>18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184</v>
      </c>
      <c r="AH256" s="206">
        <v>0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34">
        <v>120</v>
      </c>
      <c r="B257" s="235" t="s">
        <v>510</v>
      </c>
      <c r="C257" s="249" t="s">
        <v>511</v>
      </c>
      <c r="D257" s="236" t="s">
        <v>192</v>
      </c>
      <c r="E257" s="237">
        <v>29.52</v>
      </c>
      <c r="F257" s="238"/>
      <c r="G257" s="239">
        <f>ROUND(E257*F257,2)</f>
        <v>0</v>
      </c>
      <c r="H257" s="226">
        <v>0</v>
      </c>
      <c r="I257" s="225">
        <f>ROUND(E257*H257,2)</f>
        <v>0</v>
      </c>
      <c r="J257" s="226">
        <v>6.9</v>
      </c>
      <c r="K257" s="225">
        <f>ROUND(E257*J257,2)</f>
        <v>203.69</v>
      </c>
      <c r="L257" s="225">
        <v>15</v>
      </c>
      <c r="M257" s="225">
        <f>G257*(1+L257/100)</f>
        <v>0</v>
      </c>
      <c r="N257" s="225">
        <v>0</v>
      </c>
      <c r="O257" s="225">
        <f>ROUND(E257*N257,2)</f>
        <v>0</v>
      </c>
      <c r="P257" s="225">
        <v>0</v>
      </c>
      <c r="Q257" s="225">
        <f>ROUND(E257*P257,2)</f>
        <v>0</v>
      </c>
      <c r="R257" s="225"/>
      <c r="S257" s="225" t="s">
        <v>180</v>
      </c>
      <c r="T257" s="225" t="s">
        <v>156</v>
      </c>
      <c r="U257" s="225">
        <v>1.6E-2</v>
      </c>
      <c r="V257" s="225">
        <f>ROUND(E257*U257,2)</f>
        <v>0.47</v>
      </c>
      <c r="W257" s="225"/>
      <c r="X257" s="225" t="s">
        <v>181</v>
      </c>
      <c r="Y257" s="206"/>
      <c r="Z257" s="206"/>
      <c r="AA257" s="206"/>
      <c r="AB257" s="206"/>
      <c r="AC257" s="206"/>
      <c r="AD257" s="206"/>
      <c r="AE257" s="206"/>
      <c r="AF257" s="206"/>
      <c r="AG257" s="206" t="s">
        <v>182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23"/>
      <c r="B258" s="224"/>
      <c r="C258" s="261" t="s">
        <v>239</v>
      </c>
      <c r="D258" s="257"/>
      <c r="E258" s="258">
        <v>11.52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184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61" t="s">
        <v>240</v>
      </c>
      <c r="D259" s="257"/>
      <c r="E259" s="258">
        <v>18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184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34">
        <v>121</v>
      </c>
      <c r="B260" s="235" t="s">
        <v>733</v>
      </c>
      <c r="C260" s="249" t="s">
        <v>734</v>
      </c>
      <c r="D260" s="236" t="s">
        <v>192</v>
      </c>
      <c r="E260" s="237">
        <v>29.52</v>
      </c>
      <c r="F260" s="238"/>
      <c r="G260" s="239">
        <f>ROUND(E260*F260,2)</f>
        <v>0</v>
      </c>
      <c r="H260" s="226">
        <v>0</v>
      </c>
      <c r="I260" s="225">
        <f>ROUND(E260*H260,2)</f>
        <v>0</v>
      </c>
      <c r="J260" s="226">
        <v>27.9</v>
      </c>
      <c r="K260" s="225">
        <f>ROUND(E260*J260,2)</f>
        <v>823.61</v>
      </c>
      <c r="L260" s="225">
        <v>15</v>
      </c>
      <c r="M260" s="225">
        <f>G260*(1+L260/100)</f>
        <v>0</v>
      </c>
      <c r="N260" s="225">
        <v>5.0000000000000002E-5</v>
      </c>
      <c r="O260" s="225">
        <f>ROUND(E260*N260,2)</f>
        <v>0</v>
      </c>
      <c r="P260" s="225">
        <v>0</v>
      </c>
      <c r="Q260" s="225">
        <f>ROUND(E260*P260,2)</f>
        <v>0</v>
      </c>
      <c r="R260" s="225"/>
      <c r="S260" s="225" t="s">
        <v>155</v>
      </c>
      <c r="T260" s="225" t="s">
        <v>180</v>
      </c>
      <c r="U260" s="225">
        <v>6.3E-2</v>
      </c>
      <c r="V260" s="225">
        <f>ROUND(E260*U260,2)</f>
        <v>1.86</v>
      </c>
      <c r="W260" s="225"/>
      <c r="X260" s="225" t="s">
        <v>181</v>
      </c>
      <c r="Y260" s="206"/>
      <c r="Z260" s="206"/>
      <c r="AA260" s="206"/>
      <c r="AB260" s="206"/>
      <c r="AC260" s="206"/>
      <c r="AD260" s="206"/>
      <c r="AE260" s="206"/>
      <c r="AF260" s="206"/>
      <c r="AG260" s="206" t="s">
        <v>182</v>
      </c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1" t="s">
        <v>239</v>
      </c>
      <c r="D261" s="257"/>
      <c r="E261" s="258">
        <v>11.52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184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23"/>
      <c r="B262" s="224"/>
      <c r="C262" s="261" t="s">
        <v>240</v>
      </c>
      <c r="D262" s="257"/>
      <c r="E262" s="258">
        <v>18</v>
      </c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184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40">
        <v>122</v>
      </c>
      <c r="B263" s="241" t="s">
        <v>522</v>
      </c>
      <c r="C263" s="248" t="s">
        <v>523</v>
      </c>
      <c r="D263" s="242" t="s">
        <v>0</v>
      </c>
      <c r="E263" s="243">
        <v>27.984999999999999</v>
      </c>
      <c r="F263" s="244"/>
      <c r="G263" s="245">
        <f>ROUND(E263*F263,2)</f>
        <v>0</v>
      </c>
      <c r="H263" s="226">
        <v>0</v>
      </c>
      <c r="I263" s="225">
        <f>ROUND(E263*H263,2)</f>
        <v>0</v>
      </c>
      <c r="J263" s="226">
        <v>1.6</v>
      </c>
      <c r="K263" s="225">
        <f>ROUND(E263*J263,2)</f>
        <v>44.78</v>
      </c>
      <c r="L263" s="225">
        <v>15</v>
      </c>
      <c r="M263" s="225">
        <f>G263*(1+L263/100)</f>
        <v>0</v>
      </c>
      <c r="N263" s="225">
        <v>0</v>
      </c>
      <c r="O263" s="225">
        <f>ROUND(E263*N263,2)</f>
        <v>0</v>
      </c>
      <c r="P263" s="225">
        <v>0</v>
      </c>
      <c r="Q263" s="225">
        <f>ROUND(E263*P263,2)</f>
        <v>0</v>
      </c>
      <c r="R263" s="225"/>
      <c r="S263" s="225" t="s">
        <v>180</v>
      </c>
      <c r="T263" s="225" t="s">
        <v>156</v>
      </c>
      <c r="U263" s="225">
        <v>0</v>
      </c>
      <c r="V263" s="225">
        <f>ROUND(E263*U263,2)</f>
        <v>0</v>
      </c>
      <c r="W263" s="225"/>
      <c r="X263" s="225" t="s">
        <v>304</v>
      </c>
      <c r="Y263" s="206"/>
      <c r="Z263" s="206"/>
      <c r="AA263" s="206"/>
      <c r="AB263" s="206"/>
      <c r="AC263" s="206"/>
      <c r="AD263" s="206"/>
      <c r="AE263" s="206"/>
      <c r="AF263" s="206"/>
      <c r="AG263" s="206" t="s">
        <v>305</v>
      </c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x14ac:dyDescent="0.25">
      <c r="A264" s="228" t="s">
        <v>150</v>
      </c>
      <c r="B264" s="229" t="s">
        <v>106</v>
      </c>
      <c r="C264" s="247" t="s">
        <v>107</v>
      </c>
      <c r="D264" s="230"/>
      <c r="E264" s="231"/>
      <c r="F264" s="232"/>
      <c r="G264" s="233">
        <f>SUMIF(AG265:AG298,"&lt;&gt;NOR",G265:G298)</f>
        <v>0</v>
      </c>
      <c r="H264" s="227"/>
      <c r="I264" s="227">
        <f>SUM(I265:I298)</f>
        <v>2397.11</v>
      </c>
      <c r="J264" s="227"/>
      <c r="K264" s="227">
        <f>SUM(K265:K298)</f>
        <v>11399.33</v>
      </c>
      <c r="L264" s="227"/>
      <c r="M264" s="227">
        <f>SUM(M265:M298)</f>
        <v>0</v>
      </c>
      <c r="N264" s="227"/>
      <c r="O264" s="227">
        <f>SUM(O265:O298)</f>
        <v>0.14000000000000001</v>
      </c>
      <c r="P264" s="227"/>
      <c r="Q264" s="227">
        <f>SUM(Q265:Q298)</f>
        <v>0.02</v>
      </c>
      <c r="R264" s="227"/>
      <c r="S264" s="227"/>
      <c r="T264" s="227"/>
      <c r="U264" s="227"/>
      <c r="V264" s="227">
        <f>SUM(V265:V298)</f>
        <v>9.5</v>
      </c>
      <c r="W264" s="227"/>
      <c r="X264" s="227"/>
      <c r="AG264" t="s">
        <v>151</v>
      </c>
    </row>
    <row r="265" spans="1:60" outlineLevel="1" x14ac:dyDescent="0.25">
      <c r="A265" s="234">
        <v>123</v>
      </c>
      <c r="B265" s="235" t="s">
        <v>524</v>
      </c>
      <c r="C265" s="249" t="s">
        <v>525</v>
      </c>
      <c r="D265" s="236" t="s">
        <v>192</v>
      </c>
      <c r="E265" s="237">
        <v>12.02</v>
      </c>
      <c r="F265" s="238"/>
      <c r="G265" s="239">
        <f>ROUND(E265*F265,2)</f>
        <v>0</v>
      </c>
      <c r="H265" s="226">
        <v>0</v>
      </c>
      <c r="I265" s="225">
        <f>ROUND(E265*H265,2)</f>
        <v>0</v>
      </c>
      <c r="J265" s="226">
        <v>7.9</v>
      </c>
      <c r="K265" s="225">
        <f>ROUND(E265*J265,2)</f>
        <v>94.96</v>
      </c>
      <c r="L265" s="225">
        <v>15</v>
      </c>
      <c r="M265" s="225">
        <f>G265*(1+L265/100)</f>
        <v>0</v>
      </c>
      <c r="N265" s="225">
        <v>0</v>
      </c>
      <c r="O265" s="225">
        <f>ROUND(E265*N265,2)</f>
        <v>0</v>
      </c>
      <c r="P265" s="225">
        <v>0</v>
      </c>
      <c r="Q265" s="225">
        <f>ROUND(E265*P265,2)</f>
        <v>0</v>
      </c>
      <c r="R265" s="225"/>
      <c r="S265" s="225" t="s">
        <v>180</v>
      </c>
      <c r="T265" s="225" t="s">
        <v>156</v>
      </c>
      <c r="U265" s="225">
        <v>1.6E-2</v>
      </c>
      <c r="V265" s="225">
        <f>ROUND(E265*U265,2)</f>
        <v>0.19</v>
      </c>
      <c r="W265" s="225"/>
      <c r="X265" s="225" t="s">
        <v>181</v>
      </c>
      <c r="Y265" s="206"/>
      <c r="Z265" s="206"/>
      <c r="AA265" s="206"/>
      <c r="AB265" s="206"/>
      <c r="AC265" s="206"/>
      <c r="AD265" s="206"/>
      <c r="AE265" s="206"/>
      <c r="AF265" s="206"/>
      <c r="AG265" s="206" t="s">
        <v>182</v>
      </c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61" t="s">
        <v>204</v>
      </c>
      <c r="D266" s="257"/>
      <c r="E266" s="258">
        <v>6.04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184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61" t="s">
        <v>280</v>
      </c>
      <c r="D267" s="257"/>
      <c r="E267" s="258">
        <v>5.98</v>
      </c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184</v>
      </c>
      <c r="AH267" s="206">
        <v>0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34">
        <v>124</v>
      </c>
      <c r="B268" s="235" t="s">
        <v>526</v>
      </c>
      <c r="C268" s="249" t="s">
        <v>527</v>
      </c>
      <c r="D268" s="236" t="s">
        <v>192</v>
      </c>
      <c r="E268" s="237">
        <v>12.02</v>
      </c>
      <c r="F268" s="238"/>
      <c r="G268" s="239">
        <f>ROUND(E268*F268,2)</f>
        <v>0</v>
      </c>
      <c r="H268" s="226">
        <v>0</v>
      </c>
      <c r="I268" s="225">
        <f>ROUND(E268*H268,2)</f>
        <v>0</v>
      </c>
      <c r="J268" s="226">
        <v>25.7</v>
      </c>
      <c r="K268" s="225">
        <f>ROUND(E268*J268,2)</f>
        <v>308.91000000000003</v>
      </c>
      <c r="L268" s="225">
        <v>15</v>
      </c>
      <c r="M268" s="225">
        <f>G268*(1+L268/100)</f>
        <v>0</v>
      </c>
      <c r="N268" s="225">
        <v>0</v>
      </c>
      <c r="O268" s="225">
        <f>ROUND(E268*N268,2)</f>
        <v>0</v>
      </c>
      <c r="P268" s="225">
        <v>0</v>
      </c>
      <c r="Q268" s="225">
        <f>ROUND(E268*P268,2)</f>
        <v>0</v>
      </c>
      <c r="R268" s="225"/>
      <c r="S268" s="225" t="s">
        <v>180</v>
      </c>
      <c r="T268" s="225" t="s">
        <v>156</v>
      </c>
      <c r="U268" s="225">
        <v>4.5999999999999999E-2</v>
      </c>
      <c r="V268" s="225">
        <f>ROUND(E268*U268,2)</f>
        <v>0.55000000000000004</v>
      </c>
      <c r="W268" s="225"/>
      <c r="X268" s="225" t="s">
        <v>181</v>
      </c>
      <c r="Y268" s="206"/>
      <c r="Z268" s="206"/>
      <c r="AA268" s="206"/>
      <c r="AB268" s="206"/>
      <c r="AC268" s="206"/>
      <c r="AD268" s="206"/>
      <c r="AE268" s="206"/>
      <c r="AF268" s="206"/>
      <c r="AG268" s="206" t="s">
        <v>182</v>
      </c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1" t="s">
        <v>204</v>
      </c>
      <c r="D269" s="257"/>
      <c r="E269" s="258">
        <v>6.04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184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1" t="s">
        <v>280</v>
      </c>
      <c r="D270" s="257"/>
      <c r="E270" s="258">
        <v>5.98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184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ht="20.399999999999999" outlineLevel="1" x14ac:dyDescent="0.25">
      <c r="A271" s="234">
        <v>125</v>
      </c>
      <c r="B271" s="235" t="s">
        <v>528</v>
      </c>
      <c r="C271" s="249" t="s">
        <v>529</v>
      </c>
      <c r="D271" s="236" t="s">
        <v>197</v>
      </c>
      <c r="E271" s="237">
        <v>17.100000000000001</v>
      </c>
      <c r="F271" s="238"/>
      <c r="G271" s="239">
        <f>ROUND(E271*F271,2)</f>
        <v>0</v>
      </c>
      <c r="H271" s="226">
        <v>34.78</v>
      </c>
      <c r="I271" s="225">
        <f>ROUND(E271*H271,2)</f>
        <v>594.74</v>
      </c>
      <c r="J271" s="226">
        <v>79.42</v>
      </c>
      <c r="K271" s="225">
        <f>ROUND(E271*J271,2)</f>
        <v>1358.08</v>
      </c>
      <c r="L271" s="225">
        <v>15</v>
      </c>
      <c r="M271" s="225">
        <f>G271*(1+L271/100)</f>
        <v>0</v>
      </c>
      <c r="N271" s="225">
        <v>8.0000000000000007E-5</v>
      </c>
      <c r="O271" s="225">
        <f>ROUND(E271*N271,2)</f>
        <v>0</v>
      </c>
      <c r="P271" s="225">
        <v>0</v>
      </c>
      <c r="Q271" s="225">
        <f>ROUND(E271*P271,2)</f>
        <v>0</v>
      </c>
      <c r="R271" s="225"/>
      <c r="S271" s="225" t="s">
        <v>180</v>
      </c>
      <c r="T271" s="225" t="s">
        <v>156</v>
      </c>
      <c r="U271" s="225">
        <v>0.13719999999999999</v>
      </c>
      <c r="V271" s="225">
        <f>ROUND(E271*U271,2)</f>
        <v>2.35</v>
      </c>
      <c r="W271" s="225"/>
      <c r="X271" s="225" t="s">
        <v>181</v>
      </c>
      <c r="Y271" s="206"/>
      <c r="Z271" s="206"/>
      <c r="AA271" s="206"/>
      <c r="AB271" s="206"/>
      <c r="AC271" s="206"/>
      <c r="AD271" s="206"/>
      <c r="AE271" s="206"/>
      <c r="AF271" s="206"/>
      <c r="AG271" s="206" t="s">
        <v>182</v>
      </c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61" t="s">
        <v>530</v>
      </c>
      <c r="D272" s="257"/>
      <c r="E272" s="258">
        <v>8.8000000000000007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184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23"/>
      <c r="B273" s="224"/>
      <c r="C273" s="261" t="s">
        <v>531</v>
      </c>
      <c r="D273" s="257"/>
      <c r="E273" s="258">
        <v>8.3000000000000007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184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ht="20.399999999999999" outlineLevel="1" x14ac:dyDescent="0.25">
      <c r="A274" s="234">
        <v>126</v>
      </c>
      <c r="B274" s="235" t="s">
        <v>532</v>
      </c>
      <c r="C274" s="249" t="s">
        <v>533</v>
      </c>
      <c r="D274" s="236" t="s">
        <v>192</v>
      </c>
      <c r="E274" s="237">
        <v>15.54</v>
      </c>
      <c r="F274" s="238"/>
      <c r="G274" s="239">
        <f>ROUND(E274*F274,2)</f>
        <v>0</v>
      </c>
      <c r="H274" s="226">
        <v>0</v>
      </c>
      <c r="I274" s="225">
        <f>ROUND(E274*H274,2)</f>
        <v>0</v>
      </c>
      <c r="J274" s="226">
        <v>111.9</v>
      </c>
      <c r="K274" s="225">
        <f>ROUND(E274*J274,2)</f>
        <v>1738.93</v>
      </c>
      <c r="L274" s="225">
        <v>15</v>
      </c>
      <c r="M274" s="225">
        <f>G274*(1+L274/100)</f>
        <v>0</v>
      </c>
      <c r="N274" s="225">
        <v>0</v>
      </c>
      <c r="O274" s="225">
        <f>ROUND(E274*N274,2)</f>
        <v>0</v>
      </c>
      <c r="P274" s="225">
        <v>1E-3</v>
      </c>
      <c r="Q274" s="225">
        <f>ROUND(E274*P274,2)</f>
        <v>0.02</v>
      </c>
      <c r="R274" s="225"/>
      <c r="S274" s="225" t="s">
        <v>180</v>
      </c>
      <c r="T274" s="225" t="s">
        <v>156</v>
      </c>
      <c r="U274" s="225">
        <v>0.255</v>
      </c>
      <c r="V274" s="225">
        <f>ROUND(E274*U274,2)</f>
        <v>3.96</v>
      </c>
      <c r="W274" s="225"/>
      <c r="X274" s="225" t="s">
        <v>181</v>
      </c>
      <c r="Y274" s="206"/>
      <c r="Z274" s="206"/>
      <c r="AA274" s="206"/>
      <c r="AB274" s="206"/>
      <c r="AC274" s="206"/>
      <c r="AD274" s="206"/>
      <c r="AE274" s="206"/>
      <c r="AF274" s="206"/>
      <c r="AG274" s="206" t="s">
        <v>182</v>
      </c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1" t="s">
        <v>204</v>
      </c>
      <c r="D275" s="257"/>
      <c r="E275" s="258">
        <v>6.04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184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61" t="s">
        <v>271</v>
      </c>
      <c r="D276" s="257"/>
      <c r="E276" s="258">
        <v>0.8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184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61" t="s">
        <v>205</v>
      </c>
      <c r="D277" s="257"/>
      <c r="E277" s="258">
        <v>2.72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184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61" t="s">
        <v>280</v>
      </c>
      <c r="D278" s="257"/>
      <c r="E278" s="258">
        <v>5.98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184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34">
        <v>127</v>
      </c>
      <c r="B279" s="235" t="s">
        <v>534</v>
      </c>
      <c r="C279" s="249" t="s">
        <v>535</v>
      </c>
      <c r="D279" s="236" t="s">
        <v>197</v>
      </c>
      <c r="E279" s="237">
        <v>4.3</v>
      </c>
      <c r="F279" s="238"/>
      <c r="G279" s="239">
        <f>ROUND(E279*F279,2)</f>
        <v>0</v>
      </c>
      <c r="H279" s="226">
        <v>0</v>
      </c>
      <c r="I279" s="225">
        <f>ROUND(E279*H279,2)</f>
        <v>0</v>
      </c>
      <c r="J279" s="226">
        <v>84.9</v>
      </c>
      <c r="K279" s="225">
        <f>ROUND(E279*J279,2)</f>
        <v>365.07</v>
      </c>
      <c r="L279" s="225">
        <v>15</v>
      </c>
      <c r="M279" s="225">
        <f>G279*(1+L279/100)</f>
        <v>0</v>
      </c>
      <c r="N279" s="225">
        <v>0</v>
      </c>
      <c r="O279" s="225">
        <f>ROUND(E279*N279,2)</f>
        <v>0</v>
      </c>
      <c r="P279" s="225">
        <v>0</v>
      </c>
      <c r="Q279" s="225">
        <f>ROUND(E279*P279,2)</f>
        <v>0</v>
      </c>
      <c r="R279" s="225"/>
      <c r="S279" s="225" t="s">
        <v>180</v>
      </c>
      <c r="T279" s="225" t="s">
        <v>156</v>
      </c>
      <c r="U279" s="225">
        <v>0.152</v>
      </c>
      <c r="V279" s="225">
        <f>ROUND(E279*U279,2)</f>
        <v>0.65</v>
      </c>
      <c r="W279" s="225"/>
      <c r="X279" s="225" t="s">
        <v>181</v>
      </c>
      <c r="Y279" s="206"/>
      <c r="Z279" s="206"/>
      <c r="AA279" s="206"/>
      <c r="AB279" s="206"/>
      <c r="AC279" s="206"/>
      <c r="AD279" s="206"/>
      <c r="AE279" s="206"/>
      <c r="AF279" s="206"/>
      <c r="AG279" s="206" t="s">
        <v>182</v>
      </c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61" t="s">
        <v>536</v>
      </c>
      <c r="D280" s="257"/>
      <c r="E280" s="258">
        <v>1.6</v>
      </c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184</v>
      </c>
      <c r="AH280" s="206">
        <v>0</v>
      </c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61" t="s">
        <v>537</v>
      </c>
      <c r="D281" s="257"/>
      <c r="E281" s="258">
        <v>1.2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184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61" t="s">
        <v>538</v>
      </c>
      <c r="D282" s="257"/>
      <c r="E282" s="258">
        <v>1.5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184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ht="20.399999999999999" outlineLevel="1" x14ac:dyDescent="0.25">
      <c r="A283" s="234">
        <v>128</v>
      </c>
      <c r="B283" s="235" t="s">
        <v>539</v>
      </c>
      <c r="C283" s="249" t="s">
        <v>540</v>
      </c>
      <c r="D283" s="236" t="s">
        <v>197</v>
      </c>
      <c r="E283" s="237">
        <v>6.01</v>
      </c>
      <c r="F283" s="238"/>
      <c r="G283" s="239">
        <f>ROUND(E283*F283,2)</f>
        <v>0</v>
      </c>
      <c r="H283" s="226">
        <v>11.47</v>
      </c>
      <c r="I283" s="225">
        <f>ROUND(E283*H283,2)</f>
        <v>68.930000000000007</v>
      </c>
      <c r="J283" s="226">
        <v>44.33</v>
      </c>
      <c r="K283" s="225">
        <f>ROUND(E283*J283,2)</f>
        <v>266.42</v>
      </c>
      <c r="L283" s="225">
        <v>15</v>
      </c>
      <c r="M283" s="225">
        <f>G283*(1+L283/100)</f>
        <v>0</v>
      </c>
      <c r="N283" s="225">
        <v>4.0000000000000003E-5</v>
      </c>
      <c r="O283" s="225">
        <f>ROUND(E283*N283,2)</f>
        <v>0</v>
      </c>
      <c r="P283" s="225">
        <v>0</v>
      </c>
      <c r="Q283" s="225">
        <f>ROUND(E283*P283,2)</f>
        <v>0</v>
      </c>
      <c r="R283" s="225"/>
      <c r="S283" s="225" t="s">
        <v>180</v>
      </c>
      <c r="T283" s="225" t="s">
        <v>156</v>
      </c>
      <c r="U283" s="225">
        <v>7.8200000000000006E-2</v>
      </c>
      <c r="V283" s="225">
        <f>ROUND(E283*U283,2)</f>
        <v>0.47</v>
      </c>
      <c r="W283" s="225"/>
      <c r="X283" s="225" t="s">
        <v>181</v>
      </c>
      <c r="Y283" s="206"/>
      <c r="Z283" s="206"/>
      <c r="AA283" s="206"/>
      <c r="AB283" s="206"/>
      <c r="AC283" s="206"/>
      <c r="AD283" s="206"/>
      <c r="AE283" s="206"/>
      <c r="AF283" s="206"/>
      <c r="AG283" s="206" t="s">
        <v>182</v>
      </c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62" t="s">
        <v>502</v>
      </c>
      <c r="D284" s="259"/>
      <c r="E284" s="260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184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63" t="s">
        <v>541</v>
      </c>
      <c r="D285" s="259"/>
      <c r="E285" s="260">
        <v>6.04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184</v>
      </c>
      <c r="AH285" s="206">
        <v>2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63" t="s">
        <v>542</v>
      </c>
      <c r="D286" s="259"/>
      <c r="E286" s="260">
        <v>5.98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184</v>
      </c>
      <c r="AH286" s="206">
        <v>2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62" t="s">
        <v>506</v>
      </c>
      <c r="D287" s="259"/>
      <c r="E287" s="260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184</v>
      </c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61" t="s">
        <v>543</v>
      </c>
      <c r="D288" s="257"/>
      <c r="E288" s="258">
        <v>6.01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184</v>
      </c>
      <c r="AH288" s="206">
        <v>0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34">
        <v>129</v>
      </c>
      <c r="B289" s="235" t="s">
        <v>544</v>
      </c>
      <c r="C289" s="249" t="s">
        <v>545</v>
      </c>
      <c r="D289" s="236" t="s">
        <v>192</v>
      </c>
      <c r="E289" s="237">
        <v>12.02</v>
      </c>
      <c r="F289" s="238"/>
      <c r="G289" s="239">
        <f>ROUND(E289*F289,2)</f>
        <v>0</v>
      </c>
      <c r="H289" s="226">
        <v>62.15</v>
      </c>
      <c r="I289" s="225">
        <f>ROUND(E289*H289,2)</f>
        <v>747.04</v>
      </c>
      <c r="J289" s="226">
        <v>54.35</v>
      </c>
      <c r="K289" s="225">
        <f>ROUND(E289*J289,2)</f>
        <v>653.29</v>
      </c>
      <c r="L289" s="225">
        <v>15</v>
      </c>
      <c r="M289" s="225">
        <f>G289*(1+L289/100)</f>
        <v>0</v>
      </c>
      <c r="N289" s="225">
        <v>8.0000000000000002E-3</v>
      </c>
      <c r="O289" s="225">
        <f>ROUND(E289*N289,2)</f>
        <v>0.1</v>
      </c>
      <c r="P289" s="225">
        <v>0</v>
      </c>
      <c r="Q289" s="225">
        <f>ROUND(E289*P289,2)</f>
        <v>0</v>
      </c>
      <c r="R289" s="225"/>
      <c r="S289" s="225" t="s">
        <v>155</v>
      </c>
      <c r="T289" s="225" t="s">
        <v>156</v>
      </c>
      <c r="U289" s="225">
        <v>0.111</v>
      </c>
      <c r="V289" s="225">
        <f>ROUND(E289*U289,2)</f>
        <v>1.33</v>
      </c>
      <c r="W289" s="225"/>
      <c r="X289" s="225" t="s">
        <v>181</v>
      </c>
      <c r="Y289" s="206"/>
      <c r="Z289" s="206"/>
      <c r="AA289" s="206"/>
      <c r="AB289" s="206"/>
      <c r="AC289" s="206"/>
      <c r="AD289" s="206"/>
      <c r="AE289" s="206"/>
      <c r="AF289" s="206"/>
      <c r="AG289" s="206" t="s">
        <v>182</v>
      </c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23"/>
      <c r="B290" s="224"/>
      <c r="C290" s="261" t="s">
        <v>204</v>
      </c>
      <c r="D290" s="257"/>
      <c r="E290" s="258">
        <v>6.04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184</v>
      </c>
      <c r="AH290" s="206">
        <v>0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61" t="s">
        <v>280</v>
      </c>
      <c r="D291" s="257"/>
      <c r="E291" s="258">
        <v>5.98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184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40">
        <v>130</v>
      </c>
      <c r="B292" s="241" t="s">
        <v>546</v>
      </c>
      <c r="C292" s="248" t="s">
        <v>547</v>
      </c>
      <c r="D292" s="242" t="s">
        <v>187</v>
      </c>
      <c r="E292" s="243">
        <v>2</v>
      </c>
      <c r="F292" s="244"/>
      <c r="G292" s="245">
        <f>ROUND(E292*F292,2)</f>
        <v>0</v>
      </c>
      <c r="H292" s="226">
        <v>195</v>
      </c>
      <c r="I292" s="225">
        <f>ROUND(E292*H292,2)</f>
        <v>390</v>
      </c>
      <c r="J292" s="226">
        <v>0</v>
      </c>
      <c r="K292" s="225">
        <f>ROUND(E292*J292,2)</f>
        <v>0</v>
      </c>
      <c r="L292" s="225">
        <v>15</v>
      </c>
      <c r="M292" s="225">
        <f>G292*(1+L292/100)</f>
        <v>0</v>
      </c>
      <c r="N292" s="225">
        <v>1.3999999999999999E-4</v>
      </c>
      <c r="O292" s="225">
        <f>ROUND(E292*N292,2)</f>
        <v>0</v>
      </c>
      <c r="P292" s="225">
        <v>0</v>
      </c>
      <c r="Q292" s="225">
        <f>ROUND(E292*P292,2)</f>
        <v>0</v>
      </c>
      <c r="R292" s="225"/>
      <c r="S292" s="225" t="s">
        <v>180</v>
      </c>
      <c r="T292" s="225" t="s">
        <v>156</v>
      </c>
      <c r="U292" s="225">
        <v>0</v>
      </c>
      <c r="V292" s="225">
        <f>ROUND(E292*U292,2)</f>
        <v>0</v>
      </c>
      <c r="W292" s="225"/>
      <c r="X292" s="225" t="s">
        <v>219</v>
      </c>
      <c r="Y292" s="206"/>
      <c r="Z292" s="206"/>
      <c r="AA292" s="206"/>
      <c r="AB292" s="206"/>
      <c r="AC292" s="206"/>
      <c r="AD292" s="206"/>
      <c r="AE292" s="206"/>
      <c r="AF292" s="206"/>
      <c r="AG292" s="206" t="s">
        <v>409</v>
      </c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40">
        <v>131</v>
      </c>
      <c r="B293" s="241" t="s">
        <v>548</v>
      </c>
      <c r="C293" s="248" t="s">
        <v>549</v>
      </c>
      <c r="D293" s="242" t="s">
        <v>187</v>
      </c>
      <c r="E293" s="243">
        <v>1</v>
      </c>
      <c r="F293" s="244"/>
      <c r="G293" s="245">
        <f>ROUND(E293*F293,2)</f>
        <v>0</v>
      </c>
      <c r="H293" s="226">
        <v>305</v>
      </c>
      <c r="I293" s="225">
        <f>ROUND(E293*H293,2)</f>
        <v>305</v>
      </c>
      <c r="J293" s="226">
        <v>0</v>
      </c>
      <c r="K293" s="225">
        <f>ROUND(E293*J293,2)</f>
        <v>0</v>
      </c>
      <c r="L293" s="225">
        <v>15</v>
      </c>
      <c r="M293" s="225">
        <f>G293*(1+L293/100)</f>
        <v>0</v>
      </c>
      <c r="N293" s="225">
        <v>4.2000000000000002E-4</v>
      </c>
      <c r="O293" s="225">
        <f>ROUND(E293*N293,2)</f>
        <v>0</v>
      </c>
      <c r="P293" s="225">
        <v>0</v>
      </c>
      <c r="Q293" s="225">
        <f>ROUND(E293*P293,2)</f>
        <v>0</v>
      </c>
      <c r="R293" s="225" t="s">
        <v>213</v>
      </c>
      <c r="S293" s="225" t="s">
        <v>180</v>
      </c>
      <c r="T293" s="225" t="s">
        <v>156</v>
      </c>
      <c r="U293" s="225">
        <v>0</v>
      </c>
      <c r="V293" s="225">
        <f>ROUND(E293*U293,2)</f>
        <v>0</v>
      </c>
      <c r="W293" s="225"/>
      <c r="X293" s="225" t="s">
        <v>209</v>
      </c>
      <c r="Y293" s="206"/>
      <c r="Z293" s="206"/>
      <c r="AA293" s="206"/>
      <c r="AB293" s="206"/>
      <c r="AC293" s="206"/>
      <c r="AD293" s="206"/>
      <c r="AE293" s="206"/>
      <c r="AF293" s="206"/>
      <c r="AG293" s="206" t="s">
        <v>210</v>
      </c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40">
        <v>132</v>
      </c>
      <c r="B294" s="241" t="s">
        <v>550</v>
      </c>
      <c r="C294" s="248" t="s">
        <v>551</v>
      </c>
      <c r="D294" s="242" t="s">
        <v>187</v>
      </c>
      <c r="E294" s="243">
        <v>2</v>
      </c>
      <c r="F294" s="244"/>
      <c r="G294" s="245">
        <f>ROUND(E294*F294,2)</f>
        <v>0</v>
      </c>
      <c r="H294" s="226">
        <v>145.69999999999999</v>
      </c>
      <c r="I294" s="225">
        <f>ROUND(E294*H294,2)</f>
        <v>291.39999999999998</v>
      </c>
      <c r="J294" s="226">
        <v>0</v>
      </c>
      <c r="K294" s="225">
        <f>ROUND(E294*J294,2)</f>
        <v>0</v>
      </c>
      <c r="L294" s="225">
        <v>15</v>
      </c>
      <c r="M294" s="225">
        <f>G294*(1+L294/100)</f>
        <v>0</v>
      </c>
      <c r="N294" s="225">
        <v>1.3999999999999999E-4</v>
      </c>
      <c r="O294" s="225">
        <f>ROUND(E294*N294,2)</f>
        <v>0</v>
      </c>
      <c r="P294" s="225">
        <v>0</v>
      </c>
      <c r="Q294" s="225">
        <f>ROUND(E294*P294,2)</f>
        <v>0</v>
      </c>
      <c r="R294" s="225"/>
      <c r="S294" s="225" t="s">
        <v>155</v>
      </c>
      <c r="T294" s="225" t="s">
        <v>156</v>
      </c>
      <c r="U294" s="225">
        <v>0</v>
      </c>
      <c r="V294" s="225">
        <f>ROUND(E294*U294,2)</f>
        <v>0</v>
      </c>
      <c r="W294" s="225"/>
      <c r="X294" s="225" t="s">
        <v>209</v>
      </c>
      <c r="Y294" s="206"/>
      <c r="Z294" s="206"/>
      <c r="AA294" s="206"/>
      <c r="AB294" s="206"/>
      <c r="AC294" s="206"/>
      <c r="AD294" s="206"/>
      <c r="AE294" s="206"/>
      <c r="AF294" s="206"/>
      <c r="AG294" s="206" t="s">
        <v>210</v>
      </c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ht="20.399999999999999" outlineLevel="1" x14ac:dyDescent="0.25">
      <c r="A295" s="234">
        <v>133</v>
      </c>
      <c r="B295" s="235" t="s">
        <v>552</v>
      </c>
      <c r="C295" s="249" t="s">
        <v>553</v>
      </c>
      <c r="D295" s="236" t="s">
        <v>192</v>
      </c>
      <c r="E295" s="237">
        <v>12.02</v>
      </c>
      <c r="F295" s="238"/>
      <c r="G295" s="239">
        <f>ROUND(E295*F295,2)</f>
        <v>0</v>
      </c>
      <c r="H295" s="226">
        <v>0</v>
      </c>
      <c r="I295" s="225">
        <f>ROUND(E295*H295,2)</f>
        <v>0</v>
      </c>
      <c r="J295" s="226">
        <v>541</v>
      </c>
      <c r="K295" s="225">
        <f>ROUND(E295*J295,2)</f>
        <v>6502.82</v>
      </c>
      <c r="L295" s="225">
        <v>15</v>
      </c>
      <c r="M295" s="225">
        <f>G295*(1+L295/100)</f>
        <v>0</v>
      </c>
      <c r="N295" s="225">
        <v>3.63E-3</v>
      </c>
      <c r="O295" s="225">
        <f>ROUND(E295*N295,2)</f>
        <v>0.04</v>
      </c>
      <c r="P295" s="225">
        <v>0</v>
      </c>
      <c r="Q295" s="225">
        <f>ROUND(E295*P295,2)</f>
        <v>0</v>
      </c>
      <c r="R295" s="225"/>
      <c r="S295" s="225" t="s">
        <v>180</v>
      </c>
      <c r="T295" s="225" t="s">
        <v>156</v>
      </c>
      <c r="U295" s="225">
        <v>0</v>
      </c>
      <c r="V295" s="225">
        <f>ROUND(E295*U295,2)</f>
        <v>0</v>
      </c>
      <c r="W295" s="225"/>
      <c r="X295" s="225" t="s">
        <v>219</v>
      </c>
      <c r="Y295" s="206"/>
      <c r="Z295" s="206"/>
      <c r="AA295" s="206"/>
      <c r="AB295" s="206"/>
      <c r="AC295" s="206"/>
      <c r="AD295" s="206"/>
      <c r="AE295" s="206"/>
      <c r="AF295" s="206"/>
      <c r="AG295" s="206" t="s">
        <v>220</v>
      </c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61" t="s">
        <v>204</v>
      </c>
      <c r="D296" s="257"/>
      <c r="E296" s="258">
        <v>6.04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184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61" t="s">
        <v>280</v>
      </c>
      <c r="D297" s="257"/>
      <c r="E297" s="258">
        <v>5.98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184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40">
        <v>134</v>
      </c>
      <c r="B298" s="241" t="s">
        <v>554</v>
      </c>
      <c r="C298" s="248" t="s">
        <v>555</v>
      </c>
      <c r="D298" s="242" t="s">
        <v>0</v>
      </c>
      <c r="E298" s="243">
        <v>136.85599999999999</v>
      </c>
      <c r="F298" s="244"/>
      <c r="G298" s="245">
        <f>ROUND(E298*F298,2)</f>
        <v>0</v>
      </c>
      <c r="H298" s="226">
        <v>0</v>
      </c>
      <c r="I298" s="225">
        <f>ROUND(E298*H298,2)</f>
        <v>0</v>
      </c>
      <c r="J298" s="226">
        <v>0.81</v>
      </c>
      <c r="K298" s="225">
        <f>ROUND(E298*J298,2)</f>
        <v>110.85</v>
      </c>
      <c r="L298" s="225">
        <v>15</v>
      </c>
      <c r="M298" s="225">
        <f>G298*(1+L298/100)</f>
        <v>0</v>
      </c>
      <c r="N298" s="225">
        <v>0</v>
      </c>
      <c r="O298" s="225">
        <f>ROUND(E298*N298,2)</f>
        <v>0</v>
      </c>
      <c r="P298" s="225">
        <v>0</v>
      </c>
      <c r="Q298" s="225">
        <f>ROUND(E298*P298,2)</f>
        <v>0</v>
      </c>
      <c r="R298" s="225"/>
      <c r="S298" s="225" t="s">
        <v>180</v>
      </c>
      <c r="T298" s="225" t="s">
        <v>156</v>
      </c>
      <c r="U298" s="225">
        <v>0</v>
      </c>
      <c r="V298" s="225">
        <f>ROUND(E298*U298,2)</f>
        <v>0</v>
      </c>
      <c r="W298" s="225"/>
      <c r="X298" s="225" t="s">
        <v>304</v>
      </c>
      <c r="Y298" s="206"/>
      <c r="Z298" s="206"/>
      <c r="AA298" s="206"/>
      <c r="AB298" s="206"/>
      <c r="AC298" s="206"/>
      <c r="AD298" s="206"/>
      <c r="AE298" s="206"/>
      <c r="AF298" s="206"/>
      <c r="AG298" s="206" t="s">
        <v>305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x14ac:dyDescent="0.25">
      <c r="A299" s="228" t="s">
        <v>150</v>
      </c>
      <c r="B299" s="229" t="s">
        <v>108</v>
      </c>
      <c r="C299" s="247" t="s">
        <v>109</v>
      </c>
      <c r="D299" s="230"/>
      <c r="E299" s="231"/>
      <c r="F299" s="232"/>
      <c r="G299" s="233">
        <f>SUMIF(AG300:AG329,"&lt;&gt;NOR",G300:G329)</f>
        <v>0</v>
      </c>
      <c r="H299" s="227"/>
      <c r="I299" s="227">
        <f>SUM(I300:I329)</f>
        <v>10292.759999999998</v>
      </c>
      <c r="J299" s="227"/>
      <c r="K299" s="227">
        <f>SUM(K300:K329)</f>
        <v>14298.53</v>
      </c>
      <c r="L299" s="227"/>
      <c r="M299" s="227">
        <f>SUM(M300:M329)</f>
        <v>0</v>
      </c>
      <c r="N299" s="227"/>
      <c r="O299" s="227">
        <f>SUM(O300:O329)</f>
        <v>0.09</v>
      </c>
      <c r="P299" s="227"/>
      <c r="Q299" s="227">
        <f>SUM(Q300:Q329)</f>
        <v>0</v>
      </c>
      <c r="R299" s="227"/>
      <c r="S299" s="227"/>
      <c r="T299" s="227"/>
      <c r="U299" s="227"/>
      <c r="V299" s="227">
        <f>SUM(V300:V329)</f>
        <v>23.73</v>
      </c>
      <c r="W299" s="227"/>
      <c r="X299" s="227"/>
      <c r="AG299" t="s">
        <v>151</v>
      </c>
    </row>
    <row r="300" spans="1:60" outlineLevel="1" x14ac:dyDescent="0.25">
      <c r="A300" s="234">
        <v>135</v>
      </c>
      <c r="B300" s="235" t="s">
        <v>556</v>
      </c>
      <c r="C300" s="249" t="s">
        <v>557</v>
      </c>
      <c r="D300" s="236" t="s">
        <v>192</v>
      </c>
      <c r="E300" s="237">
        <v>15.46</v>
      </c>
      <c r="F300" s="238"/>
      <c r="G300" s="239">
        <f>ROUND(E300*F300,2)</f>
        <v>0</v>
      </c>
      <c r="H300" s="226">
        <v>27.14</v>
      </c>
      <c r="I300" s="225">
        <f>ROUND(E300*H300,2)</f>
        <v>419.58</v>
      </c>
      <c r="J300" s="226">
        <v>28.36</v>
      </c>
      <c r="K300" s="225">
        <f>ROUND(E300*J300,2)</f>
        <v>438.45</v>
      </c>
      <c r="L300" s="225">
        <v>15</v>
      </c>
      <c r="M300" s="225">
        <f>G300*(1+L300/100)</f>
        <v>0</v>
      </c>
      <c r="N300" s="225">
        <v>2.1000000000000001E-4</v>
      </c>
      <c r="O300" s="225">
        <f>ROUND(E300*N300,2)</f>
        <v>0</v>
      </c>
      <c r="P300" s="225">
        <v>0</v>
      </c>
      <c r="Q300" s="225">
        <f>ROUND(E300*P300,2)</f>
        <v>0</v>
      </c>
      <c r="R300" s="225"/>
      <c r="S300" s="225" t="s">
        <v>180</v>
      </c>
      <c r="T300" s="225" t="s">
        <v>156</v>
      </c>
      <c r="U300" s="225">
        <v>0.05</v>
      </c>
      <c r="V300" s="225">
        <f>ROUND(E300*U300,2)</f>
        <v>0.77</v>
      </c>
      <c r="W300" s="225"/>
      <c r="X300" s="225" t="s">
        <v>181</v>
      </c>
      <c r="Y300" s="206"/>
      <c r="Z300" s="206"/>
      <c r="AA300" s="206"/>
      <c r="AB300" s="206"/>
      <c r="AC300" s="206"/>
      <c r="AD300" s="206"/>
      <c r="AE300" s="206"/>
      <c r="AF300" s="206"/>
      <c r="AG300" s="206" t="s">
        <v>182</v>
      </c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61" t="s">
        <v>558</v>
      </c>
      <c r="D301" s="257"/>
      <c r="E301" s="258">
        <v>13.86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184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61" t="s">
        <v>231</v>
      </c>
      <c r="D302" s="257"/>
      <c r="E302" s="258">
        <v>-1.2</v>
      </c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184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61" t="s">
        <v>559</v>
      </c>
      <c r="D303" s="257"/>
      <c r="E303" s="258">
        <v>2.8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184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34">
        <v>136</v>
      </c>
      <c r="B304" s="235" t="s">
        <v>560</v>
      </c>
      <c r="C304" s="249" t="s">
        <v>561</v>
      </c>
      <c r="D304" s="236" t="s">
        <v>192</v>
      </c>
      <c r="E304" s="237">
        <v>15.46</v>
      </c>
      <c r="F304" s="238"/>
      <c r="G304" s="239">
        <f>ROUND(E304*F304,2)</f>
        <v>0</v>
      </c>
      <c r="H304" s="226">
        <v>0</v>
      </c>
      <c r="I304" s="225">
        <f>ROUND(E304*H304,2)</f>
        <v>0</v>
      </c>
      <c r="J304" s="226">
        <v>55.9</v>
      </c>
      <c r="K304" s="225">
        <f>ROUND(E304*J304,2)</f>
        <v>864.21</v>
      </c>
      <c r="L304" s="225">
        <v>15</v>
      </c>
      <c r="M304" s="225">
        <f>G304*(1+L304/100)</f>
        <v>0</v>
      </c>
      <c r="N304" s="225">
        <v>0</v>
      </c>
      <c r="O304" s="225">
        <f>ROUND(E304*N304,2)</f>
        <v>0</v>
      </c>
      <c r="P304" s="225">
        <v>0</v>
      </c>
      <c r="Q304" s="225">
        <f>ROUND(E304*P304,2)</f>
        <v>0</v>
      </c>
      <c r="R304" s="225"/>
      <c r="S304" s="225" t="s">
        <v>180</v>
      </c>
      <c r="T304" s="225" t="s">
        <v>156</v>
      </c>
      <c r="U304" s="225">
        <v>0.1</v>
      </c>
      <c r="V304" s="225">
        <f>ROUND(E304*U304,2)</f>
        <v>1.55</v>
      </c>
      <c r="W304" s="225"/>
      <c r="X304" s="225" t="s">
        <v>181</v>
      </c>
      <c r="Y304" s="206"/>
      <c r="Z304" s="206"/>
      <c r="AA304" s="206"/>
      <c r="AB304" s="206"/>
      <c r="AC304" s="206"/>
      <c r="AD304" s="206"/>
      <c r="AE304" s="206"/>
      <c r="AF304" s="206"/>
      <c r="AG304" s="206" t="s">
        <v>182</v>
      </c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558</v>
      </c>
      <c r="D305" s="257"/>
      <c r="E305" s="258">
        <v>13.86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184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1" t="s">
        <v>231</v>
      </c>
      <c r="D306" s="257"/>
      <c r="E306" s="258">
        <v>-1.2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184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61" t="s">
        <v>559</v>
      </c>
      <c r="D307" s="257"/>
      <c r="E307" s="258">
        <v>2.8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184</v>
      </c>
      <c r="AH307" s="206">
        <v>0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34">
        <v>137</v>
      </c>
      <c r="B308" s="235" t="s">
        <v>562</v>
      </c>
      <c r="C308" s="249" t="s">
        <v>563</v>
      </c>
      <c r="D308" s="236" t="s">
        <v>192</v>
      </c>
      <c r="E308" s="237">
        <v>15.46</v>
      </c>
      <c r="F308" s="238"/>
      <c r="G308" s="239">
        <f>ROUND(E308*F308,2)</f>
        <v>0</v>
      </c>
      <c r="H308" s="226">
        <v>149.38</v>
      </c>
      <c r="I308" s="225">
        <f>ROUND(E308*H308,2)</f>
        <v>2309.41</v>
      </c>
      <c r="J308" s="226">
        <v>732.72</v>
      </c>
      <c r="K308" s="225">
        <f>ROUND(E308*J308,2)</f>
        <v>11327.85</v>
      </c>
      <c r="L308" s="225">
        <v>15</v>
      </c>
      <c r="M308" s="225">
        <f>G308*(1+L308/100)</f>
        <v>0</v>
      </c>
      <c r="N308" s="225">
        <v>5.3499999999999997E-3</v>
      </c>
      <c r="O308" s="225">
        <f>ROUND(E308*N308,2)</f>
        <v>0.08</v>
      </c>
      <c r="P308" s="225">
        <v>0</v>
      </c>
      <c r="Q308" s="225">
        <f>ROUND(E308*P308,2)</f>
        <v>0</v>
      </c>
      <c r="R308" s="225"/>
      <c r="S308" s="225" t="s">
        <v>180</v>
      </c>
      <c r="T308" s="225" t="s">
        <v>156</v>
      </c>
      <c r="U308" s="225">
        <v>1.288</v>
      </c>
      <c r="V308" s="225">
        <f>ROUND(E308*U308,2)</f>
        <v>19.91</v>
      </c>
      <c r="W308" s="225"/>
      <c r="X308" s="225" t="s">
        <v>181</v>
      </c>
      <c r="Y308" s="206"/>
      <c r="Z308" s="206"/>
      <c r="AA308" s="206"/>
      <c r="AB308" s="206"/>
      <c r="AC308" s="206"/>
      <c r="AD308" s="206"/>
      <c r="AE308" s="206"/>
      <c r="AF308" s="206"/>
      <c r="AG308" s="206" t="s">
        <v>182</v>
      </c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558</v>
      </c>
      <c r="D309" s="257"/>
      <c r="E309" s="258">
        <v>13.86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184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1" t="s">
        <v>231</v>
      </c>
      <c r="D310" s="257"/>
      <c r="E310" s="258">
        <v>-1.2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184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61" t="s">
        <v>559</v>
      </c>
      <c r="D311" s="257"/>
      <c r="E311" s="258">
        <v>2.8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184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34">
        <v>138</v>
      </c>
      <c r="B312" s="235" t="s">
        <v>564</v>
      </c>
      <c r="C312" s="249" t="s">
        <v>565</v>
      </c>
      <c r="D312" s="236" t="s">
        <v>192</v>
      </c>
      <c r="E312" s="237">
        <v>15.46</v>
      </c>
      <c r="F312" s="238"/>
      <c r="G312" s="239">
        <f>ROUND(E312*F312,2)</f>
        <v>0</v>
      </c>
      <c r="H312" s="226">
        <v>10.210000000000001</v>
      </c>
      <c r="I312" s="225">
        <f>ROUND(E312*H312,2)</f>
        <v>157.85</v>
      </c>
      <c r="J312" s="226">
        <v>-0.01</v>
      </c>
      <c r="K312" s="225">
        <f>ROUND(E312*J312,2)</f>
        <v>-0.15</v>
      </c>
      <c r="L312" s="225">
        <v>15</v>
      </c>
      <c r="M312" s="225">
        <f>G312*(1+L312/100)</f>
        <v>0</v>
      </c>
      <c r="N312" s="225">
        <v>8.9999999999999998E-4</v>
      </c>
      <c r="O312" s="225">
        <f>ROUND(E312*N312,2)</f>
        <v>0.01</v>
      </c>
      <c r="P312" s="225">
        <v>0</v>
      </c>
      <c r="Q312" s="225">
        <f>ROUND(E312*P312,2)</f>
        <v>0</v>
      </c>
      <c r="R312" s="225"/>
      <c r="S312" s="225" t="s">
        <v>180</v>
      </c>
      <c r="T312" s="225" t="s">
        <v>156</v>
      </c>
      <c r="U312" s="225">
        <v>0</v>
      </c>
      <c r="V312" s="225">
        <f>ROUND(E312*U312,2)</f>
        <v>0</v>
      </c>
      <c r="W312" s="225"/>
      <c r="X312" s="225" t="s">
        <v>181</v>
      </c>
      <c r="Y312" s="206"/>
      <c r="Z312" s="206"/>
      <c r="AA312" s="206"/>
      <c r="AB312" s="206"/>
      <c r="AC312" s="206"/>
      <c r="AD312" s="206"/>
      <c r="AE312" s="206"/>
      <c r="AF312" s="206"/>
      <c r="AG312" s="206" t="s">
        <v>182</v>
      </c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558</v>
      </c>
      <c r="D313" s="257"/>
      <c r="E313" s="258">
        <v>13.86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184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23"/>
      <c r="B314" s="224"/>
      <c r="C314" s="261" t="s">
        <v>231</v>
      </c>
      <c r="D314" s="257"/>
      <c r="E314" s="258">
        <v>-1.2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184</v>
      </c>
      <c r="AH314" s="206">
        <v>0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23"/>
      <c r="B315" s="224"/>
      <c r="C315" s="261" t="s">
        <v>559</v>
      </c>
      <c r="D315" s="257"/>
      <c r="E315" s="258">
        <v>2.8</v>
      </c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06"/>
      <c r="Z315" s="206"/>
      <c r="AA315" s="206"/>
      <c r="AB315" s="206"/>
      <c r="AC315" s="206"/>
      <c r="AD315" s="206"/>
      <c r="AE315" s="206"/>
      <c r="AF315" s="206"/>
      <c r="AG315" s="206" t="s">
        <v>184</v>
      </c>
      <c r="AH315" s="206">
        <v>0</v>
      </c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34">
        <v>139</v>
      </c>
      <c r="B316" s="235" t="s">
        <v>566</v>
      </c>
      <c r="C316" s="249" t="s">
        <v>567</v>
      </c>
      <c r="D316" s="236" t="s">
        <v>197</v>
      </c>
      <c r="E316" s="237">
        <v>5.8</v>
      </c>
      <c r="F316" s="238"/>
      <c r="G316" s="239">
        <f>ROUND(E316*F316,2)</f>
        <v>0</v>
      </c>
      <c r="H316" s="226">
        <v>0</v>
      </c>
      <c r="I316" s="225">
        <f>ROUND(E316*H316,2)</f>
        <v>0</v>
      </c>
      <c r="J316" s="226">
        <v>67.099999999999994</v>
      </c>
      <c r="K316" s="225">
        <f>ROUND(E316*J316,2)</f>
        <v>389.18</v>
      </c>
      <c r="L316" s="225">
        <v>15</v>
      </c>
      <c r="M316" s="225">
        <f>G316*(1+L316/100)</f>
        <v>0</v>
      </c>
      <c r="N316" s="225">
        <v>0</v>
      </c>
      <c r="O316" s="225">
        <f>ROUND(E316*N316,2)</f>
        <v>0</v>
      </c>
      <c r="P316" s="225">
        <v>0</v>
      </c>
      <c r="Q316" s="225">
        <f>ROUND(E316*P316,2)</f>
        <v>0</v>
      </c>
      <c r="R316" s="225"/>
      <c r="S316" s="225" t="s">
        <v>180</v>
      </c>
      <c r="T316" s="225" t="s">
        <v>156</v>
      </c>
      <c r="U316" s="225">
        <v>0.12</v>
      </c>
      <c r="V316" s="225">
        <f>ROUND(E316*U316,2)</f>
        <v>0.7</v>
      </c>
      <c r="W316" s="225"/>
      <c r="X316" s="225" t="s">
        <v>181</v>
      </c>
      <c r="Y316" s="206"/>
      <c r="Z316" s="206"/>
      <c r="AA316" s="206"/>
      <c r="AB316" s="206"/>
      <c r="AC316" s="206"/>
      <c r="AD316" s="206"/>
      <c r="AE316" s="206"/>
      <c r="AF316" s="206"/>
      <c r="AG316" s="206" t="s">
        <v>182</v>
      </c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61" t="s">
        <v>568</v>
      </c>
      <c r="D317" s="257"/>
      <c r="E317" s="258">
        <v>1.6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184</v>
      </c>
      <c r="AH317" s="206">
        <v>0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61" t="s">
        <v>569</v>
      </c>
      <c r="D318" s="257"/>
      <c r="E318" s="258">
        <v>4.2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184</v>
      </c>
      <c r="AH318" s="206">
        <v>0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34">
        <v>140</v>
      </c>
      <c r="B319" s="235" t="s">
        <v>570</v>
      </c>
      <c r="C319" s="249" t="s">
        <v>571</v>
      </c>
      <c r="D319" s="236" t="s">
        <v>197</v>
      </c>
      <c r="E319" s="237">
        <v>11.4</v>
      </c>
      <c r="F319" s="238"/>
      <c r="G319" s="239">
        <f>ROUND(E319*F319,2)</f>
        <v>0</v>
      </c>
      <c r="H319" s="226">
        <v>20.87</v>
      </c>
      <c r="I319" s="225">
        <f>ROUND(E319*H319,2)</f>
        <v>237.92</v>
      </c>
      <c r="J319" s="226">
        <v>36.229999999999997</v>
      </c>
      <c r="K319" s="225">
        <f>ROUND(E319*J319,2)</f>
        <v>413.02</v>
      </c>
      <c r="L319" s="225">
        <v>15</v>
      </c>
      <c r="M319" s="225">
        <f>G319*(1+L319/100)</f>
        <v>0</v>
      </c>
      <c r="N319" s="225">
        <v>4.0000000000000003E-5</v>
      </c>
      <c r="O319" s="225">
        <f>ROUND(E319*N319,2)</f>
        <v>0</v>
      </c>
      <c r="P319" s="225">
        <v>0</v>
      </c>
      <c r="Q319" s="225">
        <f>ROUND(E319*P319,2)</f>
        <v>0</v>
      </c>
      <c r="R319" s="225"/>
      <c r="S319" s="225" t="s">
        <v>155</v>
      </c>
      <c r="T319" s="225" t="s">
        <v>156</v>
      </c>
      <c r="U319" s="225">
        <v>7.0000000000000007E-2</v>
      </c>
      <c r="V319" s="225">
        <f>ROUND(E319*U319,2)</f>
        <v>0.8</v>
      </c>
      <c r="W319" s="225"/>
      <c r="X319" s="225" t="s">
        <v>181</v>
      </c>
      <c r="Y319" s="206"/>
      <c r="Z319" s="206"/>
      <c r="AA319" s="206"/>
      <c r="AB319" s="206"/>
      <c r="AC319" s="206"/>
      <c r="AD319" s="206"/>
      <c r="AE319" s="206"/>
      <c r="AF319" s="206"/>
      <c r="AG319" s="206" t="s">
        <v>182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61" t="s">
        <v>572</v>
      </c>
      <c r="D320" s="257"/>
      <c r="E320" s="258">
        <v>11.4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184</v>
      </c>
      <c r="AH320" s="206">
        <v>0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34">
        <v>141</v>
      </c>
      <c r="B321" s="235" t="s">
        <v>573</v>
      </c>
      <c r="C321" s="249" t="s">
        <v>574</v>
      </c>
      <c r="D321" s="236" t="s">
        <v>192</v>
      </c>
      <c r="E321" s="237">
        <v>16.233000000000001</v>
      </c>
      <c r="F321" s="238"/>
      <c r="G321" s="239">
        <f>ROUND(E321*F321,2)</f>
        <v>0</v>
      </c>
      <c r="H321" s="226">
        <v>400</v>
      </c>
      <c r="I321" s="225">
        <f>ROUND(E321*H321,2)</f>
        <v>6493.2</v>
      </c>
      <c r="J321" s="226">
        <v>0</v>
      </c>
      <c r="K321" s="225">
        <f>ROUND(E321*J321,2)</f>
        <v>0</v>
      </c>
      <c r="L321" s="225">
        <v>15</v>
      </c>
      <c r="M321" s="225">
        <f>G321*(1+L321/100)</f>
        <v>0</v>
      </c>
      <c r="N321" s="225">
        <v>0</v>
      </c>
      <c r="O321" s="225">
        <f>ROUND(E321*N321,2)</f>
        <v>0</v>
      </c>
      <c r="P321" s="225">
        <v>0</v>
      </c>
      <c r="Q321" s="225">
        <f>ROUND(E321*P321,2)</f>
        <v>0</v>
      </c>
      <c r="R321" s="225"/>
      <c r="S321" s="225" t="s">
        <v>155</v>
      </c>
      <c r="T321" s="225" t="s">
        <v>156</v>
      </c>
      <c r="U321" s="225">
        <v>0</v>
      </c>
      <c r="V321" s="225">
        <f>ROUND(E321*U321,2)</f>
        <v>0</v>
      </c>
      <c r="W321" s="225"/>
      <c r="X321" s="225" t="s">
        <v>219</v>
      </c>
      <c r="Y321" s="206"/>
      <c r="Z321" s="206"/>
      <c r="AA321" s="206"/>
      <c r="AB321" s="206"/>
      <c r="AC321" s="206"/>
      <c r="AD321" s="206"/>
      <c r="AE321" s="206"/>
      <c r="AF321" s="206"/>
      <c r="AG321" s="206" t="s">
        <v>409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62" t="s">
        <v>502</v>
      </c>
      <c r="D322" s="259"/>
      <c r="E322" s="260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184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23"/>
      <c r="B323" s="224"/>
      <c r="C323" s="263" t="s">
        <v>575</v>
      </c>
      <c r="D323" s="259"/>
      <c r="E323" s="260">
        <v>13.86</v>
      </c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06"/>
      <c r="Z323" s="206"/>
      <c r="AA323" s="206"/>
      <c r="AB323" s="206"/>
      <c r="AC323" s="206"/>
      <c r="AD323" s="206"/>
      <c r="AE323" s="206"/>
      <c r="AF323" s="206"/>
      <c r="AG323" s="206" t="s">
        <v>184</v>
      </c>
      <c r="AH323" s="206">
        <v>2</v>
      </c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23"/>
      <c r="B324" s="224"/>
      <c r="C324" s="263" t="s">
        <v>576</v>
      </c>
      <c r="D324" s="259"/>
      <c r="E324" s="260">
        <v>-1.2</v>
      </c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06"/>
      <c r="Z324" s="206"/>
      <c r="AA324" s="206"/>
      <c r="AB324" s="206"/>
      <c r="AC324" s="206"/>
      <c r="AD324" s="206"/>
      <c r="AE324" s="206"/>
      <c r="AF324" s="206"/>
      <c r="AG324" s="206" t="s">
        <v>184</v>
      </c>
      <c r="AH324" s="206">
        <v>2</v>
      </c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23"/>
      <c r="B325" s="224"/>
      <c r="C325" s="263" t="s">
        <v>577</v>
      </c>
      <c r="D325" s="259"/>
      <c r="E325" s="260">
        <v>2.8</v>
      </c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184</v>
      </c>
      <c r="AH325" s="206">
        <v>2</v>
      </c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23"/>
      <c r="B326" s="224"/>
      <c r="C326" s="262" t="s">
        <v>506</v>
      </c>
      <c r="D326" s="259"/>
      <c r="E326" s="260"/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06"/>
      <c r="Z326" s="206"/>
      <c r="AA326" s="206"/>
      <c r="AB326" s="206"/>
      <c r="AC326" s="206"/>
      <c r="AD326" s="206"/>
      <c r="AE326" s="206"/>
      <c r="AF326" s="206"/>
      <c r="AG326" s="206" t="s">
        <v>184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61" t="s">
        <v>578</v>
      </c>
      <c r="D327" s="257"/>
      <c r="E327" s="258">
        <v>16.233000000000001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184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40">
        <v>142</v>
      </c>
      <c r="B328" s="241" t="s">
        <v>579</v>
      </c>
      <c r="C328" s="248" t="s">
        <v>580</v>
      </c>
      <c r="D328" s="242" t="s">
        <v>197</v>
      </c>
      <c r="E328" s="243">
        <v>7</v>
      </c>
      <c r="F328" s="244"/>
      <c r="G328" s="245">
        <f>ROUND(E328*F328,2)</f>
        <v>0</v>
      </c>
      <c r="H328" s="226">
        <v>96.4</v>
      </c>
      <c r="I328" s="225">
        <f>ROUND(E328*H328,2)</f>
        <v>674.8</v>
      </c>
      <c r="J328" s="226">
        <v>0</v>
      </c>
      <c r="K328" s="225">
        <f>ROUND(E328*J328,2)</f>
        <v>0</v>
      </c>
      <c r="L328" s="225">
        <v>15</v>
      </c>
      <c r="M328" s="225">
        <f>G328*(1+L328/100)</f>
        <v>0</v>
      </c>
      <c r="N328" s="225">
        <v>2.2000000000000001E-4</v>
      </c>
      <c r="O328" s="225">
        <f>ROUND(E328*N328,2)</f>
        <v>0</v>
      </c>
      <c r="P328" s="225">
        <v>0</v>
      </c>
      <c r="Q328" s="225">
        <f>ROUND(E328*P328,2)</f>
        <v>0</v>
      </c>
      <c r="R328" s="225"/>
      <c r="S328" s="225" t="s">
        <v>155</v>
      </c>
      <c r="T328" s="225" t="s">
        <v>156</v>
      </c>
      <c r="U328" s="225">
        <v>0</v>
      </c>
      <c r="V328" s="225">
        <f>ROUND(E328*U328,2)</f>
        <v>0</v>
      </c>
      <c r="W328" s="225"/>
      <c r="X328" s="225" t="s">
        <v>219</v>
      </c>
      <c r="Y328" s="206"/>
      <c r="Z328" s="206"/>
      <c r="AA328" s="206"/>
      <c r="AB328" s="206"/>
      <c r="AC328" s="206"/>
      <c r="AD328" s="206"/>
      <c r="AE328" s="206"/>
      <c r="AF328" s="206"/>
      <c r="AG328" s="206" t="s">
        <v>409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40">
        <v>143</v>
      </c>
      <c r="B329" s="241" t="s">
        <v>581</v>
      </c>
      <c r="C329" s="248" t="s">
        <v>582</v>
      </c>
      <c r="D329" s="242" t="s">
        <v>0</v>
      </c>
      <c r="E329" s="243">
        <v>237.25319999999999</v>
      </c>
      <c r="F329" s="244"/>
      <c r="G329" s="245">
        <f>ROUND(E329*F329,2)</f>
        <v>0</v>
      </c>
      <c r="H329" s="226">
        <v>0</v>
      </c>
      <c r="I329" s="225">
        <f>ROUND(E329*H329,2)</f>
        <v>0</v>
      </c>
      <c r="J329" s="226">
        <v>3.65</v>
      </c>
      <c r="K329" s="225">
        <f>ROUND(E329*J329,2)</f>
        <v>865.97</v>
      </c>
      <c r="L329" s="225">
        <v>15</v>
      </c>
      <c r="M329" s="225">
        <f>G329*(1+L329/100)</f>
        <v>0</v>
      </c>
      <c r="N329" s="225">
        <v>0</v>
      </c>
      <c r="O329" s="225">
        <f>ROUND(E329*N329,2)</f>
        <v>0</v>
      </c>
      <c r="P329" s="225">
        <v>0</v>
      </c>
      <c r="Q329" s="225">
        <f>ROUND(E329*P329,2)</f>
        <v>0</v>
      </c>
      <c r="R329" s="225"/>
      <c r="S329" s="225" t="s">
        <v>180</v>
      </c>
      <c r="T329" s="225" t="s">
        <v>156</v>
      </c>
      <c r="U329" s="225">
        <v>0</v>
      </c>
      <c r="V329" s="225">
        <f>ROUND(E329*U329,2)</f>
        <v>0</v>
      </c>
      <c r="W329" s="225"/>
      <c r="X329" s="225" t="s">
        <v>304</v>
      </c>
      <c r="Y329" s="206"/>
      <c r="Z329" s="206"/>
      <c r="AA329" s="206"/>
      <c r="AB329" s="206"/>
      <c r="AC329" s="206"/>
      <c r="AD329" s="206"/>
      <c r="AE329" s="206"/>
      <c r="AF329" s="206"/>
      <c r="AG329" s="206" t="s">
        <v>305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x14ac:dyDescent="0.25">
      <c r="A330" s="228" t="s">
        <v>150</v>
      </c>
      <c r="B330" s="229" t="s">
        <v>110</v>
      </c>
      <c r="C330" s="247" t="s">
        <v>111</v>
      </c>
      <c r="D330" s="230"/>
      <c r="E330" s="231"/>
      <c r="F330" s="232"/>
      <c r="G330" s="233">
        <f>SUMIF(AG331:AG340,"&lt;&gt;NOR",G331:G340)</f>
        <v>0</v>
      </c>
      <c r="H330" s="227"/>
      <c r="I330" s="227">
        <f>SUM(I331:I340)</f>
        <v>1023.4300000000001</v>
      </c>
      <c r="J330" s="227"/>
      <c r="K330" s="227">
        <f>SUM(K331:K340)</f>
        <v>2798.62</v>
      </c>
      <c r="L330" s="227"/>
      <c r="M330" s="227">
        <f>SUM(M331:M340)</f>
        <v>0</v>
      </c>
      <c r="N330" s="227"/>
      <c r="O330" s="227">
        <f>SUM(O331:O340)</f>
        <v>0</v>
      </c>
      <c r="P330" s="227"/>
      <c r="Q330" s="227">
        <f>SUM(Q331:Q340)</f>
        <v>0</v>
      </c>
      <c r="R330" s="227"/>
      <c r="S330" s="227"/>
      <c r="T330" s="227"/>
      <c r="U330" s="227"/>
      <c r="V330" s="227">
        <f>SUM(V331:V340)</f>
        <v>5.15</v>
      </c>
      <c r="W330" s="227"/>
      <c r="X330" s="227"/>
      <c r="AG330" t="s">
        <v>151</v>
      </c>
    </row>
    <row r="331" spans="1:60" outlineLevel="1" x14ac:dyDescent="0.25">
      <c r="A331" s="234">
        <v>144</v>
      </c>
      <c r="B331" s="235" t="s">
        <v>583</v>
      </c>
      <c r="C331" s="249" t="s">
        <v>584</v>
      </c>
      <c r="D331" s="236" t="s">
        <v>192</v>
      </c>
      <c r="E331" s="237">
        <v>5.4</v>
      </c>
      <c r="F331" s="238"/>
      <c r="G331" s="239">
        <f>ROUND(E331*F331,2)</f>
        <v>0</v>
      </c>
      <c r="H331" s="226">
        <v>78.95</v>
      </c>
      <c r="I331" s="225">
        <f>ROUND(E331*H331,2)</f>
        <v>426.33</v>
      </c>
      <c r="J331" s="226">
        <v>79.55</v>
      </c>
      <c r="K331" s="225">
        <f>ROUND(E331*J331,2)</f>
        <v>429.57</v>
      </c>
      <c r="L331" s="225">
        <v>15</v>
      </c>
      <c r="M331" s="225">
        <f>G331*(1+L331/100)</f>
        <v>0</v>
      </c>
      <c r="N331" s="225">
        <v>3.6999999999999999E-4</v>
      </c>
      <c r="O331" s="225">
        <f>ROUND(E331*N331,2)</f>
        <v>0</v>
      </c>
      <c r="P331" s="225">
        <v>0</v>
      </c>
      <c r="Q331" s="225">
        <f>ROUND(E331*P331,2)</f>
        <v>0</v>
      </c>
      <c r="R331" s="225"/>
      <c r="S331" s="225" t="s">
        <v>180</v>
      </c>
      <c r="T331" s="225" t="s">
        <v>156</v>
      </c>
      <c r="U331" s="225">
        <v>0.13900000000000001</v>
      </c>
      <c r="V331" s="225">
        <f>ROUND(E331*U331,2)</f>
        <v>0.75</v>
      </c>
      <c r="W331" s="225"/>
      <c r="X331" s="225" t="s">
        <v>181</v>
      </c>
      <c r="Y331" s="206"/>
      <c r="Z331" s="206"/>
      <c r="AA331" s="206"/>
      <c r="AB331" s="206"/>
      <c r="AC331" s="206"/>
      <c r="AD331" s="206"/>
      <c r="AE331" s="206"/>
      <c r="AF331" s="206"/>
      <c r="AG331" s="206" t="s">
        <v>182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61" t="s">
        <v>735</v>
      </c>
      <c r="D332" s="257"/>
      <c r="E332" s="258">
        <v>1.44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184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23"/>
      <c r="B333" s="224"/>
      <c r="C333" s="261" t="s">
        <v>736</v>
      </c>
      <c r="D333" s="257"/>
      <c r="E333" s="258">
        <v>3.96</v>
      </c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184</v>
      </c>
      <c r="AH333" s="206">
        <v>0</v>
      </c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34">
        <v>145</v>
      </c>
      <c r="B334" s="235" t="s">
        <v>587</v>
      </c>
      <c r="C334" s="249" t="s">
        <v>588</v>
      </c>
      <c r="D334" s="236" t="s">
        <v>197</v>
      </c>
      <c r="E334" s="237">
        <v>15</v>
      </c>
      <c r="F334" s="238"/>
      <c r="G334" s="239">
        <f>ROUND(E334*F334,2)</f>
        <v>0</v>
      </c>
      <c r="H334" s="226">
        <v>17.510000000000002</v>
      </c>
      <c r="I334" s="225">
        <f>ROUND(E334*H334,2)</f>
        <v>262.64999999999998</v>
      </c>
      <c r="J334" s="226">
        <v>65.19</v>
      </c>
      <c r="K334" s="225">
        <f>ROUND(E334*J334,2)</f>
        <v>977.85</v>
      </c>
      <c r="L334" s="225">
        <v>15</v>
      </c>
      <c r="M334" s="225">
        <f>G334*(1+L334/100)</f>
        <v>0</v>
      </c>
      <c r="N334" s="225">
        <v>9.0000000000000006E-5</v>
      </c>
      <c r="O334" s="225">
        <f>ROUND(E334*N334,2)</f>
        <v>0</v>
      </c>
      <c r="P334" s="225">
        <v>0</v>
      </c>
      <c r="Q334" s="225">
        <f>ROUND(E334*P334,2)</f>
        <v>0</v>
      </c>
      <c r="R334" s="225"/>
      <c r="S334" s="225" t="s">
        <v>180</v>
      </c>
      <c r="T334" s="225" t="s">
        <v>156</v>
      </c>
      <c r="U334" s="225">
        <v>0.11600000000000001</v>
      </c>
      <c r="V334" s="225">
        <f>ROUND(E334*U334,2)</f>
        <v>1.74</v>
      </c>
      <c r="W334" s="225"/>
      <c r="X334" s="225" t="s">
        <v>181</v>
      </c>
      <c r="Y334" s="206"/>
      <c r="Z334" s="206"/>
      <c r="AA334" s="206"/>
      <c r="AB334" s="206"/>
      <c r="AC334" s="206"/>
      <c r="AD334" s="206"/>
      <c r="AE334" s="206"/>
      <c r="AF334" s="206"/>
      <c r="AG334" s="206" t="s">
        <v>182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61" t="s">
        <v>589</v>
      </c>
      <c r="D335" s="257"/>
      <c r="E335" s="258">
        <v>15</v>
      </c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184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ht="20.399999999999999" outlineLevel="1" x14ac:dyDescent="0.25">
      <c r="A336" s="234">
        <v>146</v>
      </c>
      <c r="B336" s="235" t="s">
        <v>590</v>
      </c>
      <c r="C336" s="249" t="s">
        <v>591</v>
      </c>
      <c r="D336" s="236" t="s">
        <v>192</v>
      </c>
      <c r="E336" s="237">
        <v>0.32</v>
      </c>
      <c r="F336" s="238"/>
      <c r="G336" s="239">
        <f>ROUND(E336*F336,2)</f>
        <v>0</v>
      </c>
      <c r="H336" s="226">
        <v>29.26</v>
      </c>
      <c r="I336" s="225">
        <f>ROUND(E336*H336,2)</f>
        <v>9.36</v>
      </c>
      <c r="J336" s="226">
        <v>176.24</v>
      </c>
      <c r="K336" s="225">
        <f>ROUND(E336*J336,2)</f>
        <v>56.4</v>
      </c>
      <c r="L336" s="225">
        <v>15</v>
      </c>
      <c r="M336" s="225">
        <f>G336*(1+L336/100)</f>
        <v>0</v>
      </c>
      <c r="N336" s="225">
        <v>2.5999999999999998E-4</v>
      </c>
      <c r="O336" s="225">
        <f>ROUND(E336*N336,2)</f>
        <v>0</v>
      </c>
      <c r="P336" s="225">
        <v>0</v>
      </c>
      <c r="Q336" s="225">
        <f>ROUND(E336*P336,2)</f>
        <v>0</v>
      </c>
      <c r="R336" s="225"/>
      <c r="S336" s="225" t="s">
        <v>180</v>
      </c>
      <c r="T336" s="225" t="s">
        <v>156</v>
      </c>
      <c r="U336" s="225">
        <v>0.36899999999999999</v>
      </c>
      <c r="V336" s="225">
        <f>ROUND(E336*U336,2)</f>
        <v>0.12</v>
      </c>
      <c r="W336" s="225"/>
      <c r="X336" s="225" t="s">
        <v>181</v>
      </c>
      <c r="Y336" s="206"/>
      <c r="Z336" s="206"/>
      <c r="AA336" s="206"/>
      <c r="AB336" s="206"/>
      <c r="AC336" s="206"/>
      <c r="AD336" s="206"/>
      <c r="AE336" s="206"/>
      <c r="AF336" s="206"/>
      <c r="AG336" s="206" t="s">
        <v>182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61" t="s">
        <v>592</v>
      </c>
      <c r="D337" s="257"/>
      <c r="E337" s="258">
        <v>0.32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184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34">
        <v>147</v>
      </c>
      <c r="B338" s="235" t="s">
        <v>593</v>
      </c>
      <c r="C338" s="249" t="s">
        <v>594</v>
      </c>
      <c r="D338" s="236" t="s">
        <v>192</v>
      </c>
      <c r="E338" s="237">
        <v>6.15</v>
      </c>
      <c r="F338" s="238"/>
      <c r="G338" s="239">
        <f>ROUND(E338*F338,2)</f>
        <v>0</v>
      </c>
      <c r="H338" s="226">
        <v>52.86</v>
      </c>
      <c r="I338" s="225">
        <f>ROUND(E338*H338,2)</f>
        <v>325.08999999999997</v>
      </c>
      <c r="J338" s="226">
        <v>217.04</v>
      </c>
      <c r="K338" s="225">
        <f>ROUND(E338*J338,2)</f>
        <v>1334.8</v>
      </c>
      <c r="L338" s="225">
        <v>15</v>
      </c>
      <c r="M338" s="225">
        <f>G338*(1+L338/100)</f>
        <v>0</v>
      </c>
      <c r="N338" s="225">
        <v>3.6000000000000002E-4</v>
      </c>
      <c r="O338" s="225">
        <f>ROUND(E338*N338,2)</f>
        <v>0</v>
      </c>
      <c r="P338" s="225">
        <v>0</v>
      </c>
      <c r="Q338" s="225">
        <f>ROUND(E338*P338,2)</f>
        <v>0</v>
      </c>
      <c r="R338" s="225"/>
      <c r="S338" s="225" t="s">
        <v>155</v>
      </c>
      <c r="T338" s="225" t="s">
        <v>156</v>
      </c>
      <c r="U338" s="225">
        <v>0.41299999999999998</v>
      </c>
      <c r="V338" s="225">
        <f>ROUND(E338*U338,2)</f>
        <v>2.54</v>
      </c>
      <c r="W338" s="225"/>
      <c r="X338" s="225" t="s">
        <v>181</v>
      </c>
      <c r="Y338" s="206"/>
      <c r="Z338" s="206"/>
      <c r="AA338" s="206"/>
      <c r="AB338" s="206"/>
      <c r="AC338" s="206"/>
      <c r="AD338" s="206"/>
      <c r="AE338" s="206"/>
      <c r="AF338" s="206"/>
      <c r="AG338" s="206" t="s">
        <v>182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23"/>
      <c r="B339" s="224"/>
      <c r="C339" s="261" t="s">
        <v>595</v>
      </c>
      <c r="D339" s="257"/>
      <c r="E339" s="258">
        <v>2.4</v>
      </c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184</v>
      </c>
      <c r="AH339" s="206">
        <v>0</v>
      </c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23"/>
      <c r="B340" s="224"/>
      <c r="C340" s="261" t="s">
        <v>596</v>
      </c>
      <c r="D340" s="257"/>
      <c r="E340" s="258">
        <v>3.75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184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x14ac:dyDescent="0.25">
      <c r="A341" s="228" t="s">
        <v>150</v>
      </c>
      <c r="B341" s="229" t="s">
        <v>112</v>
      </c>
      <c r="C341" s="247" t="s">
        <v>113</v>
      </c>
      <c r="D341" s="230"/>
      <c r="E341" s="231"/>
      <c r="F341" s="232"/>
      <c r="G341" s="233">
        <f>SUMIF(AG342:AG372,"&lt;&gt;NOR",G342:G372)</f>
        <v>0</v>
      </c>
      <c r="H341" s="227"/>
      <c r="I341" s="227">
        <f>SUM(I342:I372)</f>
        <v>1319.53</v>
      </c>
      <c r="J341" s="227"/>
      <c r="K341" s="227">
        <f>SUM(K342:K372)</f>
        <v>20952.060000000001</v>
      </c>
      <c r="L341" s="227"/>
      <c r="M341" s="227">
        <f>SUM(M342:M372)</f>
        <v>0</v>
      </c>
      <c r="N341" s="227"/>
      <c r="O341" s="227">
        <f>SUM(O342:O372)</f>
        <v>0.04</v>
      </c>
      <c r="P341" s="227"/>
      <c r="Q341" s="227">
        <f>SUM(Q342:Q372)</f>
        <v>0</v>
      </c>
      <c r="R341" s="227"/>
      <c r="S341" s="227"/>
      <c r="T341" s="227"/>
      <c r="U341" s="227"/>
      <c r="V341" s="227">
        <f>SUM(V342:V372)</f>
        <v>35.53</v>
      </c>
      <c r="W341" s="227"/>
      <c r="X341" s="227"/>
      <c r="AG341" t="s">
        <v>151</v>
      </c>
    </row>
    <row r="342" spans="1:60" outlineLevel="1" x14ac:dyDescent="0.25">
      <c r="A342" s="234">
        <v>148</v>
      </c>
      <c r="B342" s="235" t="s">
        <v>597</v>
      </c>
      <c r="C342" s="249" t="s">
        <v>598</v>
      </c>
      <c r="D342" s="236" t="s">
        <v>192</v>
      </c>
      <c r="E342" s="237">
        <v>146.97999999999999</v>
      </c>
      <c r="F342" s="238"/>
      <c r="G342" s="239">
        <f>ROUND(E342*F342,2)</f>
        <v>0</v>
      </c>
      <c r="H342" s="226">
        <v>0.11</v>
      </c>
      <c r="I342" s="225">
        <f>ROUND(E342*H342,2)</f>
        <v>16.170000000000002</v>
      </c>
      <c r="J342" s="226">
        <v>37.69</v>
      </c>
      <c r="K342" s="225">
        <f>ROUND(E342*J342,2)</f>
        <v>5539.68</v>
      </c>
      <c r="L342" s="225">
        <v>15</v>
      </c>
      <c r="M342" s="225">
        <f>G342*(1+L342/100)</f>
        <v>0</v>
      </c>
      <c r="N342" s="225">
        <v>0</v>
      </c>
      <c r="O342" s="225">
        <f>ROUND(E342*N342,2)</f>
        <v>0</v>
      </c>
      <c r="P342" s="225">
        <v>0</v>
      </c>
      <c r="Q342" s="225">
        <f>ROUND(E342*P342,2)</f>
        <v>0</v>
      </c>
      <c r="R342" s="225"/>
      <c r="S342" s="225" t="s">
        <v>180</v>
      </c>
      <c r="T342" s="225" t="s">
        <v>156</v>
      </c>
      <c r="U342" s="225">
        <v>6.9709999999999994E-2</v>
      </c>
      <c r="V342" s="225">
        <f>ROUND(E342*U342,2)</f>
        <v>10.25</v>
      </c>
      <c r="W342" s="225"/>
      <c r="X342" s="225" t="s">
        <v>181</v>
      </c>
      <c r="Y342" s="206"/>
      <c r="Z342" s="206"/>
      <c r="AA342" s="206"/>
      <c r="AB342" s="206"/>
      <c r="AC342" s="206"/>
      <c r="AD342" s="206"/>
      <c r="AE342" s="206"/>
      <c r="AF342" s="206"/>
      <c r="AG342" s="206" t="s">
        <v>182</v>
      </c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23"/>
      <c r="B343" s="224"/>
      <c r="C343" s="261" t="s">
        <v>599</v>
      </c>
      <c r="D343" s="257"/>
      <c r="E343" s="258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184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61" t="s">
        <v>600</v>
      </c>
      <c r="D344" s="257"/>
      <c r="E344" s="258">
        <v>35.5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184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61" t="s">
        <v>601</v>
      </c>
      <c r="D345" s="257"/>
      <c r="E345" s="258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184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23"/>
      <c r="B346" s="224"/>
      <c r="C346" s="261" t="s">
        <v>602</v>
      </c>
      <c r="D346" s="257"/>
      <c r="E346" s="258">
        <v>111.48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184</v>
      </c>
      <c r="AH346" s="206">
        <v>0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34">
        <v>149</v>
      </c>
      <c r="B347" s="235" t="s">
        <v>603</v>
      </c>
      <c r="C347" s="249" t="s">
        <v>604</v>
      </c>
      <c r="D347" s="236" t="s">
        <v>192</v>
      </c>
      <c r="E347" s="237">
        <v>24.82</v>
      </c>
      <c r="F347" s="238"/>
      <c r="G347" s="239">
        <f>ROUND(E347*F347,2)</f>
        <v>0</v>
      </c>
      <c r="H347" s="226">
        <v>4.67</v>
      </c>
      <c r="I347" s="225">
        <f>ROUND(E347*H347,2)</f>
        <v>115.91</v>
      </c>
      <c r="J347" s="226">
        <v>18.73</v>
      </c>
      <c r="K347" s="225">
        <f>ROUND(E347*J347,2)</f>
        <v>464.88</v>
      </c>
      <c r="L347" s="225">
        <v>15</v>
      </c>
      <c r="M347" s="225">
        <f>G347*(1+L347/100)</f>
        <v>0</v>
      </c>
      <c r="N347" s="225">
        <v>6.9999999999999994E-5</v>
      </c>
      <c r="O347" s="225">
        <f>ROUND(E347*N347,2)</f>
        <v>0</v>
      </c>
      <c r="P347" s="225">
        <v>0</v>
      </c>
      <c r="Q347" s="225">
        <f>ROUND(E347*P347,2)</f>
        <v>0</v>
      </c>
      <c r="R347" s="225"/>
      <c r="S347" s="225" t="s">
        <v>180</v>
      </c>
      <c r="T347" s="225" t="s">
        <v>156</v>
      </c>
      <c r="U347" s="225">
        <v>3.2480000000000002E-2</v>
      </c>
      <c r="V347" s="225">
        <f>ROUND(E347*U347,2)</f>
        <v>0.81</v>
      </c>
      <c r="W347" s="225"/>
      <c r="X347" s="225" t="s">
        <v>181</v>
      </c>
      <c r="Y347" s="206"/>
      <c r="Z347" s="206"/>
      <c r="AA347" s="206"/>
      <c r="AB347" s="206"/>
      <c r="AC347" s="206"/>
      <c r="AD347" s="206"/>
      <c r="AE347" s="206"/>
      <c r="AF347" s="206"/>
      <c r="AG347" s="206" t="s">
        <v>182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61" t="s">
        <v>599</v>
      </c>
      <c r="D348" s="257"/>
      <c r="E348" s="258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184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61" t="s">
        <v>605</v>
      </c>
      <c r="D349" s="257"/>
      <c r="E349" s="258">
        <v>9.56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184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61" t="s">
        <v>601</v>
      </c>
      <c r="D350" s="257"/>
      <c r="E350" s="258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184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61" t="s">
        <v>606</v>
      </c>
      <c r="D351" s="257"/>
      <c r="E351" s="258">
        <v>2.08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184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61" t="s">
        <v>607</v>
      </c>
      <c r="D352" s="257"/>
      <c r="E352" s="258">
        <v>13.18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184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34">
        <v>150</v>
      </c>
      <c r="B353" s="235" t="s">
        <v>608</v>
      </c>
      <c r="C353" s="249" t="s">
        <v>609</v>
      </c>
      <c r="D353" s="236" t="s">
        <v>192</v>
      </c>
      <c r="E353" s="237">
        <v>171.8</v>
      </c>
      <c r="F353" s="238"/>
      <c r="G353" s="239">
        <f>ROUND(E353*F353,2)</f>
        <v>0</v>
      </c>
      <c r="H353" s="226">
        <v>4</v>
      </c>
      <c r="I353" s="225">
        <f>ROUND(E353*H353,2)</f>
        <v>687.2</v>
      </c>
      <c r="J353" s="226">
        <v>55.2</v>
      </c>
      <c r="K353" s="225">
        <f>ROUND(E353*J353,2)</f>
        <v>9483.36</v>
      </c>
      <c r="L353" s="225">
        <v>15</v>
      </c>
      <c r="M353" s="225">
        <f>G353*(1+L353/100)</f>
        <v>0</v>
      </c>
      <c r="N353" s="225">
        <v>1.3999999999999999E-4</v>
      </c>
      <c r="O353" s="225">
        <f>ROUND(E353*N353,2)</f>
        <v>0.02</v>
      </c>
      <c r="P353" s="225">
        <v>0</v>
      </c>
      <c r="Q353" s="225">
        <f>ROUND(E353*P353,2)</f>
        <v>0</v>
      </c>
      <c r="R353" s="225"/>
      <c r="S353" s="225" t="s">
        <v>180</v>
      </c>
      <c r="T353" s="225" t="s">
        <v>156</v>
      </c>
      <c r="U353" s="225">
        <v>0.10191</v>
      </c>
      <c r="V353" s="225">
        <f>ROUND(E353*U353,2)</f>
        <v>17.510000000000002</v>
      </c>
      <c r="W353" s="225"/>
      <c r="X353" s="225" t="s">
        <v>181</v>
      </c>
      <c r="Y353" s="206"/>
      <c r="Z353" s="206"/>
      <c r="AA353" s="206"/>
      <c r="AB353" s="206"/>
      <c r="AC353" s="206"/>
      <c r="AD353" s="206"/>
      <c r="AE353" s="206"/>
      <c r="AF353" s="206"/>
      <c r="AG353" s="206" t="s">
        <v>182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61" t="s">
        <v>599</v>
      </c>
      <c r="D354" s="257"/>
      <c r="E354" s="258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184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61" t="s">
        <v>605</v>
      </c>
      <c r="D355" s="257"/>
      <c r="E355" s="258">
        <v>9.56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184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61" t="s">
        <v>600</v>
      </c>
      <c r="D356" s="257"/>
      <c r="E356" s="258">
        <v>35.5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184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61" t="s">
        <v>601</v>
      </c>
      <c r="D357" s="257"/>
      <c r="E357" s="258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184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61" t="s">
        <v>602</v>
      </c>
      <c r="D358" s="257"/>
      <c r="E358" s="258">
        <v>111.48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184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61" t="s">
        <v>606</v>
      </c>
      <c r="D359" s="257"/>
      <c r="E359" s="258">
        <v>2.08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184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61" t="s">
        <v>607</v>
      </c>
      <c r="D360" s="257"/>
      <c r="E360" s="258">
        <v>13.18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184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34">
        <v>151</v>
      </c>
      <c r="B361" s="235" t="s">
        <v>610</v>
      </c>
      <c r="C361" s="249" t="s">
        <v>611</v>
      </c>
      <c r="D361" s="236" t="s">
        <v>192</v>
      </c>
      <c r="E361" s="237">
        <v>45.06</v>
      </c>
      <c r="F361" s="238"/>
      <c r="G361" s="239">
        <f>ROUND(E361*F361,2)</f>
        <v>0</v>
      </c>
      <c r="H361" s="226">
        <v>10.58</v>
      </c>
      <c r="I361" s="225">
        <f>ROUND(E361*H361,2)</f>
        <v>476.73</v>
      </c>
      <c r="J361" s="226">
        <v>7.62</v>
      </c>
      <c r="K361" s="225">
        <f>ROUND(E361*J361,2)</f>
        <v>343.36</v>
      </c>
      <c r="L361" s="225">
        <v>15</v>
      </c>
      <c r="M361" s="225">
        <f>G361*(1+L361/100)</f>
        <v>0</v>
      </c>
      <c r="N361" s="225">
        <v>3.5E-4</v>
      </c>
      <c r="O361" s="225">
        <f>ROUND(E361*N361,2)</f>
        <v>0.02</v>
      </c>
      <c r="P361" s="225">
        <v>0</v>
      </c>
      <c r="Q361" s="225">
        <f>ROUND(E361*P361,2)</f>
        <v>0</v>
      </c>
      <c r="R361" s="225"/>
      <c r="S361" s="225" t="s">
        <v>180</v>
      </c>
      <c r="T361" s="225" t="s">
        <v>156</v>
      </c>
      <c r="U361" s="225">
        <v>1.35E-2</v>
      </c>
      <c r="V361" s="225">
        <f>ROUND(E361*U361,2)</f>
        <v>0.61</v>
      </c>
      <c r="W361" s="225"/>
      <c r="X361" s="225" t="s">
        <v>181</v>
      </c>
      <c r="Y361" s="206"/>
      <c r="Z361" s="206"/>
      <c r="AA361" s="206"/>
      <c r="AB361" s="206"/>
      <c r="AC361" s="206"/>
      <c r="AD361" s="206"/>
      <c r="AE361" s="206"/>
      <c r="AF361" s="206"/>
      <c r="AG361" s="206" t="s">
        <v>182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61" t="s">
        <v>204</v>
      </c>
      <c r="D362" s="257"/>
      <c r="E362" s="258">
        <v>6.04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184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61" t="s">
        <v>271</v>
      </c>
      <c r="D363" s="257"/>
      <c r="E363" s="258">
        <v>0.8</v>
      </c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184</v>
      </c>
      <c r="AH363" s="206">
        <v>0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61" t="s">
        <v>205</v>
      </c>
      <c r="D364" s="257"/>
      <c r="E364" s="258">
        <v>2.72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184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61" t="s">
        <v>239</v>
      </c>
      <c r="D365" s="257"/>
      <c r="E365" s="258">
        <v>11.52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184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61" t="s">
        <v>240</v>
      </c>
      <c r="D366" s="257"/>
      <c r="E366" s="258">
        <v>18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184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61" t="s">
        <v>280</v>
      </c>
      <c r="D367" s="257"/>
      <c r="E367" s="258">
        <v>5.98</v>
      </c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06"/>
      <c r="Z367" s="206"/>
      <c r="AA367" s="206"/>
      <c r="AB367" s="206"/>
      <c r="AC367" s="206"/>
      <c r="AD367" s="206"/>
      <c r="AE367" s="206"/>
      <c r="AF367" s="206"/>
      <c r="AG367" s="206" t="s">
        <v>184</v>
      </c>
      <c r="AH367" s="206">
        <v>0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ht="30.6" outlineLevel="1" x14ac:dyDescent="0.25">
      <c r="A368" s="234">
        <v>152</v>
      </c>
      <c r="B368" s="235" t="s">
        <v>612</v>
      </c>
      <c r="C368" s="249" t="s">
        <v>613</v>
      </c>
      <c r="D368" s="236" t="s">
        <v>192</v>
      </c>
      <c r="E368" s="237">
        <v>146.97999999999999</v>
      </c>
      <c r="F368" s="238"/>
      <c r="G368" s="239">
        <f>ROUND(E368*F368,2)</f>
        <v>0</v>
      </c>
      <c r="H368" s="226">
        <v>0.16</v>
      </c>
      <c r="I368" s="225">
        <f>ROUND(E368*H368,2)</f>
        <v>23.52</v>
      </c>
      <c r="J368" s="226">
        <v>34.840000000000003</v>
      </c>
      <c r="K368" s="225">
        <f>ROUND(E368*J368,2)</f>
        <v>5120.78</v>
      </c>
      <c r="L368" s="225">
        <v>15</v>
      </c>
      <c r="M368" s="225">
        <f>G368*(1+L368/100)</f>
        <v>0</v>
      </c>
      <c r="N368" s="225">
        <v>0</v>
      </c>
      <c r="O368" s="225">
        <f>ROUND(E368*N368,2)</f>
        <v>0</v>
      </c>
      <c r="P368" s="225">
        <v>0</v>
      </c>
      <c r="Q368" s="225">
        <f>ROUND(E368*P368,2)</f>
        <v>0</v>
      </c>
      <c r="R368" s="225"/>
      <c r="S368" s="225" t="s">
        <v>155</v>
      </c>
      <c r="T368" s="225" t="s">
        <v>156</v>
      </c>
      <c r="U368" s="225">
        <v>4.3220000000000001E-2</v>
      </c>
      <c r="V368" s="225">
        <f>ROUND(E368*U368,2)</f>
        <v>6.35</v>
      </c>
      <c r="W368" s="225"/>
      <c r="X368" s="225" t="s">
        <v>181</v>
      </c>
      <c r="Y368" s="206"/>
      <c r="Z368" s="206"/>
      <c r="AA368" s="206"/>
      <c r="AB368" s="206"/>
      <c r="AC368" s="206"/>
      <c r="AD368" s="206"/>
      <c r="AE368" s="206"/>
      <c r="AF368" s="206"/>
      <c r="AG368" s="206" t="s">
        <v>182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61" t="s">
        <v>599</v>
      </c>
      <c r="D369" s="257"/>
      <c r="E369" s="258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184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61" t="s">
        <v>600</v>
      </c>
      <c r="D370" s="257"/>
      <c r="E370" s="258">
        <v>35.5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184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23"/>
      <c r="B371" s="224"/>
      <c r="C371" s="261" t="s">
        <v>601</v>
      </c>
      <c r="D371" s="257"/>
      <c r="E371" s="258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06"/>
      <c r="Z371" s="206"/>
      <c r="AA371" s="206"/>
      <c r="AB371" s="206"/>
      <c r="AC371" s="206"/>
      <c r="AD371" s="206"/>
      <c r="AE371" s="206"/>
      <c r="AF371" s="206"/>
      <c r="AG371" s="206" t="s">
        <v>184</v>
      </c>
      <c r="AH371" s="206">
        <v>0</v>
      </c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61" t="s">
        <v>602</v>
      </c>
      <c r="D372" s="257"/>
      <c r="E372" s="258">
        <v>111.48</v>
      </c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06"/>
      <c r="Z372" s="206"/>
      <c r="AA372" s="206"/>
      <c r="AB372" s="206"/>
      <c r="AC372" s="206"/>
      <c r="AD372" s="206"/>
      <c r="AE372" s="206"/>
      <c r="AF372" s="206"/>
      <c r="AG372" s="206" t="s">
        <v>184</v>
      </c>
      <c r="AH372" s="206">
        <v>0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x14ac:dyDescent="0.25">
      <c r="A373" s="228" t="s">
        <v>150</v>
      </c>
      <c r="B373" s="229" t="s">
        <v>116</v>
      </c>
      <c r="C373" s="247" t="s">
        <v>117</v>
      </c>
      <c r="D373" s="230"/>
      <c r="E373" s="231"/>
      <c r="F373" s="232"/>
      <c r="G373" s="233">
        <f>SUMIF(AG374:AG410,"&lt;&gt;NOR",G374:G410)</f>
        <v>0</v>
      </c>
      <c r="H373" s="227"/>
      <c r="I373" s="227">
        <f>SUM(I374:I410)</f>
        <v>21698.120000000003</v>
      </c>
      <c r="J373" s="227"/>
      <c r="K373" s="227">
        <f>SUM(K374:K410)</f>
        <v>29354.63</v>
      </c>
      <c r="L373" s="227"/>
      <c r="M373" s="227">
        <f>SUM(M374:M410)</f>
        <v>0</v>
      </c>
      <c r="N373" s="227"/>
      <c r="O373" s="227">
        <f>SUM(O374:O410)</f>
        <v>25.09</v>
      </c>
      <c r="P373" s="227"/>
      <c r="Q373" s="227">
        <f>SUM(Q374:Q410)</f>
        <v>0</v>
      </c>
      <c r="R373" s="227"/>
      <c r="S373" s="227"/>
      <c r="T373" s="227"/>
      <c r="U373" s="227"/>
      <c r="V373" s="227">
        <f>SUM(V374:V410)</f>
        <v>35.25</v>
      </c>
      <c r="W373" s="227"/>
      <c r="X373" s="227"/>
      <c r="AG373" t="s">
        <v>151</v>
      </c>
    </row>
    <row r="374" spans="1:60" outlineLevel="1" x14ac:dyDescent="0.25">
      <c r="A374" s="240">
        <v>153</v>
      </c>
      <c r="B374" s="241" t="s">
        <v>616</v>
      </c>
      <c r="C374" s="248" t="s">
        <v>617</v>
      </c>
      <c r="D374" s="242" t="s">
        <v>187</v>
      </c>
      <c r="E374" s="243">
        <v>6</v>
      </c>
      <c r="F374" s="244"/>
      <c r="G374" s="245">
        <f>ROUND(E374*F374,2)</f>
        <v>0</v>
      </c>
      <c r="H374" s="226">
        <v>0</v>
      </c>
      <c r="I374" s="225">
        <f>ROUND(E374*H374,2)</f>
        <v>0</v>
      </c>
      <c r="J374" s="226">
        <v>27.6</v>
      </c>
      <c r="K374" s="225">
        <f>ROUND(E374*J374,2)</f>
        <v>165.6</v>
      </c>
      <c r="L374" s="225">
        <v>15</v>
      </c>
      <c r="M374" s="225">
        <f>G374*(1+L374/100)</f>
        <v>0</v>
      </c>
      <c r="N374" s="225">
        <v>0</v>
      </c>
      <c r="O374" s="225">
        <f>ROUND(E374*N374,2)</f>
        <v>0</v>
      </c>
      <c r="P374" s="225">
        <v>0</v>
      </c>
      <c r="Q374" s="225">
        <f>ROUND(E374*P374,2)</f>
        <v>0</v>
      </c>
      <c r="R374" s="225"/>
      <c r="S374" s="225" t="s">
        <v>180</v>
      </c>
      <c r="T374" s="225" t="s">
        <v>156</v>
      </c>
      <c r="U374" s="225">
        <v>5.0500000000000003E-2</v>
      </c>
      <c r="V374" s="225">
        <f>ROUND(E374*U374,2)</f>
        <v>0.3</v>
      </c>
      <c r="W374" s="225"/>
      <c r="X374" s="225" t="s">
        <v>181</v>
      </c>
      <c r="Y374" s="206"/>
      <c r="Z374" s="206"/>
      <c r="AA374" s="206"/>
      <c r="AB374" s="206"/>
      <c r="AC374" s="206"/>
      <c r="AD374" s="206"/>
      <c r="AE374" s="206"/>
      <c r="AF374" s="206"/>
      <c r="AG374" s="206" t="s">
        <v>182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40">
        <v>154</v>
      </c>
      <c r="B375" s="241" t="s">
        <v>618</v>
      </c>
      <c r="C375" s="248" t="s">
        <v>619</v>
      </c>
      <c r="D375" s="242" t="s">
        <v>187</v>
      </c>
      <c r="E375" s="243">
        <v>1</v>
      </c>
      <c r="F375" s="244"/>
      <c r="G375" s="245">
        <f>ROUND(E375*F375,2)</f>
        <v>0</v>
      </c>
      <c r="H375" s="226">
        <v>0</v>
      </c>
      <c r="I375" s="225">
        <f>ROUND(E375*H375,2)</f>
        <v>0</v>
      </c>
      <c r="J375" s="226">
        <v>32.799999999999997</v>
      </c>
      <c r="K375" s="225">
        <f>ROUND(E375*J375,2)</f>
        <v>32.799999999999997</v>
      </c>
      <c r="L375" s="225">
        <v>15</v>
      </c>
      <c r="M375" s="225">
        <f>G375*(1+L375/100)</f>
        <v>0</v>
      </c>
      <c r="N375" s="225">
        <v>0</v>
      </c>
      <c r="O375" s="225">
        <f>ROUND(E375*N375,2)</f>
        <v>0</v>
      </c>
      <c r="P375" s="225">
        <v>0</v>
      </c>
      <c r="Q375" s="225">
        <f>ROUND(E375*P375,2)</f>
        <v>0</v>
      </c>
      <c r="R375" s="225"/>
      <c r="S375" s="225" t="s">
        <v>180</v>
      </c>
      <c r="T375" s="225" t="s">
        <v>156</v>
      </c>
      <c r="U375" s="225">
        <v>0.06</v>
      </c>
      <c r="V375" s="225">
        <f>ROUND(E375*U375,2)</f>
        <v>0.06</v>
      </c>
      <c r="W375" s="225"/>
      <c r="X375" s="225" t="s">
        <v>181</v>
      </c>
      <c r="Y375" s="206"/>
      <c r="Z375" s="206"/>
      <c r="AA375" s="206"/>
      <c r="AB375" s="206"/>
      <c r="AC375" s="206"/>
      <c r="AD375" s="206"/>
      <c r="AE375" s="206"/>
      <c r="AF375" s="206"/>
      <c r="AG375" s="206" t="s">
        <v>182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40">
        <v>155</v>
      </c>
      <c r="B376" s="241" t="s">
        <v>620</v>
      </c>
      <c r="C376" s="248" t="s">
        <v>621</v>
      </c>
      <c r="D376" s="242" t="s">
        <v>187</v>
      </c>
      <c r="E376" s="243">
        <v>9</v>
      </c>
      <c r="F376" s="244"/>
      <c r="G376" s="245">
        <f>ROUND(E376*F376,2)</f>
        <v>0</v>
      </c>
      <c r="H376" s="226">
        <v>0</v>
      </c>
      <c r="I376" s="225">
        <f>ROUND(E376*H376,2)</f>
        <v>0</v>
      </c>
      <c r="J376" s="226">
        <v>167.4</v>
      </c>
      <c r="K376" s="225">
        <f>ROUND(E376*J376,2)</f>
        <v>1506.6</v>
      </c>
      <c r="L376" s="225">
        <v>15</v>
      </c>
      <c r="M376" s="225">
        <f>G376*(1+L376/100)</f>
        <v>0</v>
      </c>
      <c r="N376" s="225">
        <v>0</v>
      </c>
      <c r="O376" s="225">
        <f>ROUND(E376*N376,2)</f>
        <v>0</v>
      </c>
      <c r="P376" s="225">
        <v>0</v>
      </c>
      <c r="Q376" s="225">
        <f>ROUND(E376*P376,2)</f>
        <v>0</v>
      </c>
      <c r="R376" s="225"/>
      <c r="S376" s="225" t="s">
        <v>180</v>
      </c>
      <c r="T376" s="225" t="s">
        <v>156</v>
      </c>
      <c r="U376" s="225">
        <v>0.30567</v>
      </c>
      <c r="V376" s="225">
        <f>ROUND(E376*U376,2)</f>
        <v>2.75</v>
      </c>
      <c r="W376" s="225"/>
      <c r="X376" s="225" t="s">
        <v>181</v>
      </c>
      <c r="Y376" s="206"/>
      <c r="Z376" s="206"/>
      <c r="AA376" s="206"/>
      <c r="AB376" s="206"/>
      <c r="AC376" s="206"/>
      <c r="AD376" s="206"/>
      <c r="AE376" s="206"/>
      <c r="AF376" s="206"/>
      <c r="AG376" s="206" t="s">
        <v>182</v>
      </c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ht="20.399999999999999" outlineLevel="1" x14ac:dyDescent="0.25">
      <c r="A377" s="240">
        <v>156</v>
      </c>
      <c r="B377" s="241" t="s">
        <v>622</v>
      </c>
      <c r="C377" s="248" t="s">
        <v>623</v>
      </c>
      <c r="D377" s="242" t="s">
        <v>187</v>
      </c>
      <c r="E377" s="243">
        <v>14</v>
      </c>
      <c r="F377" s="244"/>
      <c r="G377" s="245">
        <f>ROUND(E377*F377,2)</f>
        <v>0</v>
      </c>
      <c r="H377" s="226">
        <v>267.13</v>
      </c>
      <c r="I377" s="225">
        <f>ROUND(E377*H377,2)</f>
        <v>3739.82</v>
      </c>
      <c r="J377" s="226">
        <v>157.87</v>
      </c>
      <c r="K377" s="225">
        <f>ROUND(E377*J377,2)</f>
        <v>2210.1799999999998</v>
      </c>
      <c r="L377" s="225">
        <v>15</v>
      </c>
      <c r="M377" s="225">
        <f>G377*(1+L377/100)</f>
        <v>0</v>
      </c>
      <c r="N377" s="225">
        <v>1E-4</v>
      </c>
      <c r="O377" s="225">
        <f>ROUND(E377*N377,2)</f>
        <v>0</v>
      </c>
      <c r="P377" s="225">
        <v>0</v>
      </c>
      <c r="Q377" s="225">
        <f>ROUND(E377*P377,2)</f>
        <v>0</v>
      </c>
      <c r="R377" s="225"/>
      <c r="S377" s="225" t="s">
        <v>180</v>
      </c>
      <c r="T377" s="225" t="s">
        <v>156</v>
      </c>
      <c r="U377" s="225">
        <v>0.249</v>
      </c>
      <c r="V377" s="225">
        <f>ROUND(E377*U377,2)</f>
        <v>3.49</v>
      </c>
      <c r="W377" s="225"/>
      <c r="X377" s="225" t="s">
        <v>181</v>
      </c>
      <c r="Y377" s="206"/>
      <c r="Z377" s="206"/>
      <c r="AA377" s="206"/>
      <c r="AB377" s="206"/>
      <c r="AC377" s="206"/>
      <c r="AD377" s="206"/>
      <c r="AE377" s="206"/>
      <c r="AF377" s="206"/>
      <c r="AG377" s="206" t="s">
        <v>182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40">
        <v>157</v>
      </c>
      <c r="B378" s="241" t="s">
        <v>624</v>
      </c>
      <c r="C378" s="248" t="s">
        <v>625</v>
      </c>
      <c r="D378" s="242" t="s">
        <v>187</v>
      </c>
      <c r="E378" s="243">
        <v>6</v>
      </c>
      <c r="F378" s="244"/>
      <c r="G378" s="245">
        <f>ROUND(E378*F378,2)</f>
        <v>0</v>
      </c>
      <c r="H378" s="226">
        <v>0</v>
      </c>
      <c r="I378" s="225">
        <f>ROUND(E378*H378,2)</f>
        <v>0</v>
      </c>
      <c r="J378" s="226">
        <v>185.6</v>
      </c>
      <c r="K378" s="225">
        <f>ROUND(E378*J378,2)</f>
        <v>1113.5999999999999</v>
      </c>
      <c r="L378" s="225">
        <v>15</v>
      </c>
      <c r="M378" s="225">
        <f>G378*(1+L378/100)</f>
        <v>0</v>
      </c>
      <c r="N378" s="225">
        <v>0</v>
      </c>
      <c r="O378" s="225">
        <f>ROUND(E378*N378,2)</f>
        <v>0</v>
      </c>
      <c r="P378" s="225">
        <v>0</v>
      </c>
      <c r="Q378" s="225">
        <f>ROUND(E378*P378,2)</f>
        <v>0</v>
      </c>
      <c r="R378" s="225"/>
      <c r="S378" s="225" t="s">
        <v>180</v>
      </c>
      <c r="T378" s="225" t="s">
        <v>156</v>
      </c>
      <c r="U378" s="225">
        <v>0.34</v>
      </c>
      <c r="V378" s="225">
        <f>ROUND(E378*U378,2)</f>
        <v>2.04</v>
      </c>
      <c r="W378" s="225"/>
      <c r="X378" s="225" t="s">
        <v>181</v>
      </c>
      <c r="Y378" s="206"/>
      <c r="Z378" s="206"/>
      <c r="AA378" s="206"/>
      <c r="AB378" s="206"/>
      <c r="AC378" s="206"/>
      <c r="AD378" s="206"/>
      <c r="AE378" s="206"/>
      <c r="AF378" s="206"/>
      <c r="AG378" s="206" t="s">
        <v>182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5">
      <c r="A379" s="240">
        <v>158</v>
      </c>
      <c r="B379" s="241" t="s">
        <v>626</v>
      </c>
      <c r="C379" s="248" t="s">
        <v>627</v>
      </c>
      <c r="D379" s="242" t="s">
        <v>187</v>
      </c>
      <c r="E379" s="243">
        <v>2</v>
      </c>
      <c r="F379" s="244"/>
      <c r="G379" s="245">
        <f>ROUND(E379*F379,2)</f>
        <v>0</v>
      </c>
      <c r="H379" s="226">
        <v>0</v>
      </c>
      <c r="I379" s="225">
        <f>ROUND(E379*H379,2)</f>
        <v>0</v>
      </c>
      <c r="J379" s="226">
        <v>247.7</v>
      </c>
      <c r="K379" s="225">
        <f>ROUND(E379*J379,2)</f>
        <v>495.4</v>
      </c>
      <c r="L379" s="225">
        <v>15</v>
      </c>
      <c r="M379" s="225">
        <f>G379*(1+L379/100)</f>
        <v>0</v>
      </c>
      <c r="N379" s="225">
        <v>0</v>
      </c>
      <c r="O379" s="225">
        <f>ROUND(E379*N379,2)</f>
        <v>0</v>
      </c>
      <c r="P379" s="225">
        <v>0</v>
      </c>
      <c r="Q379" s="225">
        <f>ROUND(E379*P379,2)</f>
        <v>0</v>
      </c>
      <c r="R379" s="225"/>
      <c r="S379" s="225" t="s">
        <v>180</v>
      </c>
      <c r="T379" s="225" t="s">
        <v>156</v>
      </c>
      <c r="U379" s="225">
        <v>0.45350000000000001</v>
      </c>
      <c r="V379" s="225">
        <f>ROUND(E379*U379,2)</f>
        <v>0.91</v>
      </c>
      <c r="W379" s="225"/>
      <c r="X379" s="225" t="s">
        <v>181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182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5">
      <c r="A380" s="240">
        <v>159</v>
      </c>
      <c r="B380" s="241" t="s">
        <v>628</v>
      </c>
      <c r="C380" s="248" t="s">
        <v>629</v>
      </c>
      <c r="D380" s="242" t="s">
        <v>187</v>
      </c>
      <c r="E380" s="243">
        <v>1</v>
      </c>
      <c r="F380" s="244"/>
      <c r="G380" s="245">
        <f>ROUND(E380*F380,2)</f>
        <v>0</v>
      </c>
      <c r="H380" s="226">
        <v>0</v>
      </c>
      <c r="I380" s="225">
        <f>ROUND(E380*H380,2)</f>
        <v>0</v>
      </c>
      <c r="J380" s="226">
        <v>197.8</v>
      </c>
      <c r="K380" s="225">
        <f>ROUND(E380*J380,2)</f>
        <v>197.8</v>
      </c>
      <c r="L380" s="225">
        <v>15</v>
      </c>
      <c r="M380" s="225">
        <f>G380*(1+L380/100)</f>
        <v>0</v>
      </c>
      <c r="N380" s="225">
        <v>0</v>
      </c>
      <c r="O380" s="225">
        <f>ROUND(E380*N380,2)</f>
        <v>0</v>
      </c>
      <c r="P380" s="225">
        <v>0</v>
      </c>
      <c r="Q380" s="225">
        <f>ROUND(E380*P380,2)</f>
        <v>0</v>
      </c>
      <c r="R380" s="225"/>
      <c r="S380" s="225" t="s">
        <v>180</v>
      </c>
      <c r="T380" s="225" t="s">
        <v>156</v>
      </c>
      <c r="U380" s="225">
        <v>0.36199999999999999</v>
      </c>
      <c r="V380" s="225">
        <f>ROUND(E380*U380,2)</f>
        <v>0.36</v>
      </c>
      <c r="W380" s="225"/>
      <c r="X380" s="225" t="s">
        <v>181</v>
      </c>
      <c r="Y380" s="206"/>
      <c r="Z380" s="206"/>
      <c r="AA380" s="206"/>
      <c r="AB380" s="206"/>
      <c r="AC380" s="206"/>
      <c r="AD380" s="206"/>
      <c r="AE380" s="206"/>
      <c r="AF380" s="206"/>
      <c r="AG380" s="206" t="s">
        <v>182</v>
      </c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40">
        <v>160</v>
      </c>
      <c r="B381" s="241" t="s">
        <v>630</v>
      </c>
      <c r="C381" s="248" t="s">
        <v>631</v>
      </c>
      <c r="D381" s="242" t="s">
        <v>187</v>
      </c>
      <c r="E381" s="243">
        <v>7</v>
      </c>
      <c r="F381" s="244"/>
      <c r="G381" s="245">
        <f>ROUND(E381*F381,2)</f>
        <v>0</v>
      </c>
      <c r="H381" s="226">
        <v>0</v>
      </c>
      <c r="I381" s="225">
        <f>ROUND(E381*H381,2)</f>
        <v>0</v>
      </c>
      <c r="J381" s="226">
        <v>235</v>
      </c>
      <c r="K381" s="225">
        <f>ROUND(E381*J381,2)</f>
        <v>1645</v>
      </c>
      <c r="L381" s="225">
        <v>15</v>
      </c>
      <c r="M381" s="225">
        <f>G381*(1+L381/100)</f>
        <v>0</v>
      </c>
      <c r="N381" s="225">
        <v>0</v>
      </c>
      <c r="O381" s="225">
        <f>ROUND(E381*N381,2)</f>
        <v>0</v>
      </c>
      <c r="P381" s="225">
        <v>0</v>
      </c>
      <c r="Q381" s="225">
        <f>ROUND(E381*P381,2)</f>
        <v>0</v>
      </c>
      <c r="R381" s="225"/>
      <c r="S381" s="225" t="s">
        <v>180</v>
      </c>
      <c r="T381" s="225" t="s">
        <v>156</v>
      </c>
      <c r="U381" s="225">
        <v>0.43</v>
      </c>
      <c r="V381" s="225">
        <f>ROUND(E381*U381,2)</f>
        <v>3.01</v>
      </c>
      <c r="W381" s="225"/>
      <c r="X381" s="225" t="s">
        <v>181</v>
      </c>
      <c r="Y381" s="206"/>
      <c r="Z381" s="206"/>
      <c r="AA381" s="206"/>
      <c r="AB381" s="206"/>
      <c r="AC381" s="206"/>
      <c r="AD381" s="206"/>
      <c r="AE381" s="206"/>
      <c r="AF381" s="206"/>
      <c r="AG381" s="206" t="s">
        <v>182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40">
        <v>161</v>
      </c>
      <c r="B382" s="241" t="s">
        <v>632</v>
      </c>
      <c r="C382" s="248" t="s">
        <v>633</v>
      </c>
      <c r="D382" s="242" t="s">
        <v>197</v>
      </c>
      <c r="E382" s="243">
        <v>12</v>
      </c>
      <c r="F382" s="244"/>
      <c r="G382" s="245">
        <f>ROUND(E382*F382,2)</f>
        <v>0</v>
      </c>
      <c r="H382" s="226">
        <v>0</v>
      </c>
      <c r="I382" s="225">
        <f>ROUND(E382*H382,2)</f>
        <v>0</v>
      </c>
      <c r="J382" s="226">
        <v>35.1</v>
      </c>
      <c r="K382" s="225">
        <f>ROUND(E382*J382,2)</f>
        <v>421.2</v>
      </c>
      <c r="L382" s="225">
        <v>15</v>
      </c>
      <c r="M382" s="225">
        <f>G382*(1+L382/100)</f>
        <v>0</v>
      </c>
      <c r="N382" s="225">
        <v>0</v>
      </c>
      <c r="O382" s="225">
        <f>ROUND(E382*N382,2)</f>
        <v>0</v>
      </c>
      <c r="P382" s="225">
        <v>0</v>
      </c>
      <c r="Q382" s="225">
        <f>ROUND(E382*P382,2)</f>
        <v>0</v>
      </c>
      <c r="R382" s="225"/>
      <c r="S382" s="225" t="s">
        <v>180</v>
      </c>
      <c r="T382" s="225" t="s">
        <v>156</v>
      </c>
      <c r="U382" s="225">
        <v>6.4149999999999999E-2</v>
      </c>
      <c r="V382" s="225">
        <f>ROUND(E382*U382,2)</f>
        <v>0.77</v>
      </c>
      <c r="W382" s="225"/>
      <c r="X382" s="225" t="s">
        <v>181</v>
      </c>
      <c r="Y382" s="206"/>
      <c r="Z382" s="206"/>
      <c r="AA382" s="206"/>
      <c r="AB382" s="206"/>
      <c r="AC382" s="206"/>
      <c r="AD382" s="206"/>
      <c r="AE382" s="206"/>
      <c r="AF382" s="206"/>
      <c r="AG382" s="206" t="s">
        <v>182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40">
        <v>162</v>
      </c>
      <c r="B383" s="241" t="s">
        <v>634</v>
      </c>
      <c r="C383" s="248" t="s">
        <v>635</v>
      </c>
      <c r="D383" s="242" t="s">
        <v>197</v>
      </c>
      <c r="E383" s="243">
        <v>0.5</v>
      </c>
      <c r="F383" s="244"/>
      <c r="G383" s="245">
        <f>ROUND(E383*F383,2)</f>
        <v>0</v>
      </c>
      <c r="H383" s="226">
        <v>0</v>
      </c>
      <c r="I383" s="225">
        <f>ROUND(E383*H383,2)</f>
        <v>0</v>
      </c>
      <c r="J383" s="226">
        <v>81.400000000000006</v>
      </c>
      <c r="K383" s="225">
        <f>ROUND(E383*J383,2)</f>
        <v>40.700000000000003</v>
      </c>
      <c r="L383" s="225">
        <v>15</v>
      </c>
      <c r="M383" s="225">
        <f>G383*(1+L383/100)</f>
        <v>0</v>
      </c>
      <c r="N383" s="225">
        <v>0</v>
      </c>
      <c r="O383" s="225">
        <f>ROUND(E383*N383,2)</f>
        <v>0</v>
      </c>
      <c r="P383" s="225">
        <v>0</v>
      </c>
      <c r="Q383" s="225">
        <f>ROUND(E383*P383,2)</f>
        <v>0</v>
      </c>
      <c r="R383" s="225"/>
      <c r="S383" s="225" t="s">
        <v>180</v>
      </c>
      <c r="T383" s="225" t="s">
        <v>156</v>
      </c>
      <c r="U383" s="225">
        <v>0.14868000000000001</v>
      </c>
      <c r="V383" s="225">
        <f>ROUND(E383*U383,2)</f>
        <v>7.0000000000000007E-2</v>
      </c>
      <c r="W383" s="225"/>
      <c r="X383" s="225" t="s">
        <v>181</v>
      </c>
      <c r="Y383" s="206"/>
      <c r="Z383" s="206"/>
      <c r="AA383" s="206"/>
      <c r="AB383" s="206"/>
      <c r="AC383" s="206"/>
      <c r="AD383" s="206"/>
      <c r="AE383" s="206"/>
      <c r="AF383" s="206"/>
      <c r="AG383" s="206" t="s">
        <v>182</v>
      </c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ht="20.399999999999999" outlineLevel="1" x14ac:dyDescent="0.25">
      <c r="A384" s="240">
        <v>163</v>
      </c>
      <c r="B384" s="241" t="s">
        <v>636</v>
      </c>
      <c r="C384" s="248" t="s">
        <v>637</v>
      </c>
      <c r="D384" s="242" t="s">
        <v>197</v>
      </c>
      <c r="E384" s="243">
        <v>90</v>
      </c>
      <c r="F384" s="244"/>
      <c r="G384" s="245">
        <f>ROUND(E384*F384,2)</f>
        <v>0</v>
      </c>
      <c r="H384" s="226">
        <v>16.14</v>
      </c>
      <c r="I384" s="225">
        <f>ROUND(E384*H384,2)</f>
        <v>1452.6</v>
      </c>
      <c r="J384" s="226">
        <v>42.86</v>
      </c>
      <c r="K384" s="225">
        <f>ROUND(E384*J384,2)</f>
        <v>3857.4</v>
      </c>
      <c r="L384" s="225">
        <v>15</v>
      </c>
      <c r="M384" s="225">
        <f>G384*(1+L384/100)</f>
        <v>0</v>
      </c>
      <c r="N384" s="225">
        <v>1.6000000000000001E-4</v>
      </c>
      <c r="O384" s="225">
        <f>ROUND(E384*N384,2)</f>
        <v>0.01</v>
      </c>
      <c r="P384" s="225">
        <v>0</v>
      </c>
      <c r="Q384" s="225">
        <f>ROUND(E384*P384,2)</f>
        <v>0</v>
      </c>
      <c r="R384" s="225"/>
      <c r="S384" s="225" t="s">
        <v>180</v>
      </c>
      <c r="T384" s="225" t="s">
        <v>156</v>
      </c>
      <c r="U384" s="225">
        <v>7.0000000000000007E-2</v>
      </c>
      <c r="V384" s="225">
        <f>ROUND(E384*U384,2)</f>
        <v>6.3</v>
      </c>
      <c r="W384" s="225"/>
      <c r="X384" s="225" t="s">
        <v>181</v>
      </c>
      <c r="Y384" s="206"/>
      <c r="Z384" s="206"/>
      <c r="AA384" s="206"/>
      <c r="AB384" s="206"/>
      <c r="AC384" s="206"/>
      <c r="AD384" s="206"/>
      <c r="AE384" s="206"/>
      <c r="AF384" s="206"/>
      <c r="AG384" s="206" t="s">
        <v>182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ht="20.399999999999999" outlineLevel="1" x14ac:dyDescent="0.25">
      <c r="A385" s="240">
        <v>164</v>
      </c>
      <c r="B385" s="241" t="s">
        <v>638</v>
      </c>
      <c r="C385" s="248" t="s">
        <v>639</v>
      </c>
      <c r="D385" s="242" t="s">
        <v>197</v>
      </c>
      <c r="E385" s="243">
        <v>85</v>
      </c>
      <c r="F385" s="244"/>
      <c r="G385" s="245">
        <f>ROUND(E385*F385,2)</f>
        <v>0</v>
      </c>
      <c r="H385" s="226">
        <v>27.11</v>
      </c>
      <c r="I385" s="225">
        <f>ROUND(E385*H385,2)</f>
        <v>2304.35</v>
      </c>
      <c r="J385" s="226">
        <v>44.49</v>
      </c>
      <c r="K385" s="225">
        <f>ROUND(E385*J385,2)</f>
        <v>3781.65</v>
      </c>
      <c r="L385" s="225">
        <v>15</v>
      </c>
      <c r="M385" s="225">
        <f>G385*(1+L385/100)</f>
        <v>0</v>
      </c>
      <c r="N385" s="225">
        <v>2.1000000000000001E-4</v>
      </c>
      <c r="O385" s="225">
        <f>ROUND(E385*N385,2)</f>
        <v>0.02</v>
      </c>
      <c r="P385" s="225">
        <v>0</v>
      </c>
      <c r="Q385" s="225">
        <f>ROUND(E385*P385,2)</f>
        <v>0</v>
      </c>
      <c r="R385" s="225"/>
      <c r="S385" s="225" t="s">
        <v>180</v>
      </c>
      <c r="T385" s="225" t="s">
        <v>156</v>
      </c>
      <c r="U385" s="225">
        <v>7.0000000000000007E-2</v>
      </c>
      <c r="V385" s="225">
        <f>ROUND(E385*U385,2)</f>
        <v>5.95</v>
      </c>
      <c r="W385" s="225"/>
      <c r="X385" s="225" t="s">
        <v>181</v>
      </c>
      <c r="Y385" s="206"/>
      <c r="Z385" s="206"/>
      <c r="AA385" s="206"/>
      <c r="AB385" s="206"/>
      <c r="AC385" s="206"/>
      <c r="AD385" s="206"/>
      <c r="AE385" s="206"/>
      <c r="AF385" s="206"/>
      <c r="AG385" s="206" t="s">
        <v>182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40">
        <v>165</v>
      </c>
      <c r="B386" s="241" t="s">
        <v>640</v>
      </c>
      <c r="C386" s="248" t="s">
        <v>641</v>
      </c>
      <c r="D386" s="242" t="s">
        <v>197</v>
      </c>
      <c r="E386" s="243">
        <v>10</v>
      </c>
      <c r="F386" s="244"/>
      <c r="G386" s="245">
        <f>ROUND(E386*F386,2)</f>
        <v>0</v>
      </c>
      <c r="H386" s="226">
        <v>0</v>
      </c>
      <c r="I386" s="225">
        <f>ROUND(E386*H386,2)</f>
        <v>0</v>
      </c>
      <c r="J386" s="226">
        <v>34.299999999999997</v>
      </c>
      <c r="K386" s="225">
        <f>ROUND(E386*J386,2)</f>
        <v>343</v>
      </c>
      <c r="L386" s="225">
        <v>15</v>
      </c>
      <c r="M386" s="225">
        <f>G386*(1+L386/100)</f>
        <v>0</v>
      </c>
      <c r="N386" s="225">
        <v>0</v>
      </c>
      <c r="O386" s="225">
        <f>ROUND(E386*N386,2)</f>
        <v>0</v>
      </c>
      <c r="P386" s="225">
        <v>0</v>
      </c>
      <c r="Q386" s="225">
        <f>ROUND(E386*P386,2)</f>
        <v>0</v>
      </c>
      <c r="R386" s="225"/>
      <c r="S386" s="225" t="s">
        <v>180</v>
      </c>
      <c r="T386" s="225" t="s">
        <v>156</v>
      </c>
      <c r="U386" s="225">
        <v>6.2700000000000006E-2</v>
      </c>
      <c r="V386" s="225">
        <f>ROUND(E386*U386,2)</f>
        <v>0.63</v>
      </c>
      <c r="W386" s="225"/>
      <c r="X386" s="225" t="s">
        <v>181</v>
      </c>
      <c r="Y386" s="206"/>
      <c r="Z386" s="206"/>
      <c r="AA386" s="206"/>
      <c r="AB386" s="206"/>
      <c r="AC386" s="206"/>
      <c r="AD386" s="206"/>
      <c r="AE386" s="206"/>
      <c r="AF386" s="206"/>
      <c r="AG386" s="206" t="s">
        <v>182</v>
      </c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40">
        <v>166</v>
      </c>
      <c r="B387" s="241" t="s">
        <v>642</v>
      </c>
      <c r="C387" s="248" t="s">
        <v>643</v>
      </c>
      <c r="D387" s="242" t="s">
        <v>187</v>
      </c>
      <c r="E387" s="243">
        <v>25</v>
      </c>
      <c r="F387" s="244"/>
      <c r="G387" s="245">
        <f>ROUND(E387*F387,2)</f>
        <v>0</v>
      </c>
      <c r="H387" s="226">
        <v>0</v>
      </c>
      <c r="I387" s="225">
        <f>ROUND(E387*H387,2)</f>
        <v>0</v>
      </c>
      <c r="J387" s="226">
        <v>180.7</v>
      </c>
      <c r="K387" s="225">
        <f>ROUND(E387*J387,2)</f>
        <v>4517.5</v>
      </c>
      <c r="L387" s="225">
        <v>15</v>
      </c>
      <c r="M387" s="225">
        <f>G387*(1+L387/100)</f>
        <v>0</v>
      </c>
      <c r="N387" s="225">
        <v>0</v>
      </c>
      <c r="O387" s="225">
        <f>ROUND(E387*N387,2)</f>
        <v>0</v>
      </c>
      <c r="P387" s="225">
        <v>0</v>
      </c>
      <c r="Q387" s="225">
        <f>ROUND(E387*P387,2)</f>
        <v>0</v>
      </c>
      <c r="R387" s="225"/>
      <c r="S387" s="225" t="s">
        <v>180</v>
      </c>
      <c r="T387" s="225" t="s">
        <v>156</v>
      </c>
      <c r="U387" s="225">
        <v>0.33050000000000002</v>
      </c>
      <c r="V387" s="225">
        <f>ROUND(E387*U387,2)</f>
        <v>8.26</v>
      </c>
      <c r="W387" s="225"/>
      <c r="X387" s="225" t="s">
        <v>181</v>
      </c>
      <c r="Y387" s="206"/>
      <c r="Z387" s="206"/>
      <c r="AA387" s="206"/>
      <c r="AB387" s="206"/>
      <c r="AC387" s="206"/>
      <c r="AD387" s="206"/>
      <c r="AE387" s="206"/>
      <c r="AF387" s="206"/>
      <c r="AG387" s="206" t="s">
        <v>182</v>
      </c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40">
        <v>167</v>
      </c>
      <c r="B388" s="241" t="s">
        <v>644</v>
      </c>
      <c r="C388" s="248" t="s">
        <v>645</v>
      </c>
      <c r="D388" s="242" t="s">
        <v>187</v>
      </c>
      <c r="E388" s="243">
        <v>1</v>
      </c>
      <c r="F388" s="244"/>
      <c r="G388" s="245">
        <f>ROUND(E388*F388,2)</f>
        <v>0</v>
      </c>
      <c r="H388" s="226">
        <v>0</v>
      </c>
      <c r="I388" s="225">
        <f>ROUND(E388*H388,2)</f>
        <v>0</v>
      </c>
      <c r="J388" s="226">
        <v>191.2</v>
      </c>
      <c r="K388" s="225">
        <f>ROUND(E388*J388,2)</f>
        <v>191.2</v>
      </c>
      <c r="L388" s="225">
        <v>15</v>
      </c>
      <c r="M388" s="225">
        <f>G388*(1+L388/100)</f>
        <v>0</v>
      </c>
      <c r="N388" s="225">
        <v>0</v>
      </c>
      <c r="O388" s="225">
        <f>ROUND(E388*N388,2)</f>
        <v>0</v>
      </c>
      <c r="P388" s="225">
        <v>0</v>
      </c>
      <c r="Q388" s="225">
        <f>ROUND(E388*P388,2)</f>
        <v>0</v>
      </c>
      <c r="R388" s="225"/>
      <c r="S388" s="225" t="s">
        <v>180</v>
      </c>
      <c r="T388" s="225" t="s">
        <v>156</v>
      </c>
      <c r="U388" s="225">
        <v>0.35</v>
      </c>
      <c r="V388" s="225">
        <f>ROUND(E388*U388,2)</f>
        <v>0.35</v>
      </c>
      <c r="W388" s="225"/>
      <c r="X388" s="225" t="s">
        <v>181</v>
      </c>
      <c r="Y388" s="206"/>
      <c r="Z388" s="206"/>
      <c r="AA388" s="206"/>
      <c r="AB388" s="206"/>
      <c r="AC388" s="206"/>
      <c r="AD388" s="206"/>
      <c r="AE388" s="206"/>
      <c r="AF388" s="206"/>
      <c r="AG388" s="206" t="s">
        <v>182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40">
        <v>168</v>
      </c>
      <c r="B389" s="241" t="s">
        <v>646</v>
      </c>
      <c r="C389" s="248" t="s">
        <v>647</v>
      </c>
      <c r="D389" s="242" t="s">
        <v>318</v>
      </c>
      <c r="E389" s="243">
        <v>1</v>
      </c>
      <c r="F389" s="244"/>
      <c r="G389" s="245">
        <f>ROUND(E389*F389,2)</f>
        <v>0</v>
      </c>
      <c r="H389" s="226">
        <v>0</v>
      </c>
      <c r="I389" s="225">
        <f>ROUND(E389*H389,2)</f>
        <v>0</v>
      </c>
      <c r="J389" s="226">
        <v>1662.3</v>
      </c>
      <c r="K389" s="225">
        <f>ROUND(E389*J389,2)</f>
        <v>1662.3</v>
      </c>
      <c r="L389" s="225">
        <v>15</v>
      </c>
      <c r="M389" s="225">
        <f>G389*(1+L389/100)</f>
        <v>0</v>
      </c>
      <c r="N389" s="225">
        <v>0</v>
      </c>
      <c r="O389" s="225">
        <f>ROUND(E389*N389,2)</f>
        <v>0</v>
      </c>
      <c r="P389" s="225">
        <v>0</v>
      </c>
      <c r="Q389" s="225">
        <f>ROUND(E389*P389,2)</f>
        <v>0</v>
      </c>
      <c r="R389" s="225"/>
      <c r="S389" s="225" t="s">
        <v>155</v>
      </c>
      <c r="T389" s="225" t="s">
        <v>156</v>
      </c>
      <c r="U389" s="225">
        <v>0</v>
      </c>
      <c r="V389" s="225">
        <f>ROUND(E389*U389,2)</f>
        <v>0</v>
      </c>
      <c r="W389" s="225"/>
      <c r="X389" s="225" t="s">
        <v>181</v>
      </c>
      <c r="Y389" s="206"/>
      <c r="Z389" s="206"/>
      <c r="AA389" s="206"/>
      <c r="AB389" s="206"/>
      <c r="AC389" s="206"/>
      <c r="AD389" s="206"/>
      <c r="AE389" s="206"/>
      <c r="AF389" s="206"/>
      <c r="AG389" s="206" t="s">
        <v>182</v>
      </c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40">
        <v>169</v>
      </c>
      <c r="B390" s="241" t="s">
        <v>648</v>
      </c>
      <c r="C390" s="248" t="s">
        <v>649</v>
      </c>
      <c r="D390" s="242" t="s">
        <v>331</v>
      </c>
      <c r="E390" s="243">
        <v>4</v>
      </c>
      <c r="F390" s="244"/>
      <c r="G390" s="245">
        <f>ROUND(E390*F390,2)</f>
        <v>0</v>
      </c>
      <c r="H390" s="226">
        <v>0</v>
      </c>
      <c r="I390" s="225">
        <f>ROUND(E390*H390,2)</f>
        <v>0</v>
      </c>
      <c r="J390" s="226">
        <v>574.1</v>
      </c>
      <c r="K390" s="225">
        <f>ROUND(E390*J390,2)</f>
        <v>2296.4</v>
      </c>
      <c r="L390" s="225">
        <v>15</v>
      </c>
      <c r="M390" s="225">
        <f>G390*(1+L390/100)</f>
        <v>0</v>
      </c>
      <c r="N390" s="225">
        <v>0</v>
      </c>
      <c r="O390" s="225">
        <f>ROUND(E390*N390,2)</f>
        <v>0</v>
      </c>
      <c r="P390" s="225">
        <v>0</v>
      </c>
      <c r="Q390" s="225">
        <f>ROUND(E390*P390,2)</f>
        <v>0</v>
      </c>
      <c r="R390" s="225"/>
      <c r="S390" s="225" t="s">
        <v>155</v>
      </c>
      <c r="T390" s="225" t="s">
        <v>156</v>
      </c>
      <c r="U390" s="225">
        <v>0</v>
      </c>
      <c r="V390" s="225">
        <f>ROUND(E390*U390,2)</f>
        <v>0</v>
      </c>
      <c r="W390" s="225"/>
      <c r="X390" s="225" t="s">
        <v>181</v>
      </c>
      <c r="Y390" s="206"/>
      <c r="Z390" s="206"/>
      <c r="AA390" s="206"/>
      <c r="AB390" s="206"/>
      <c r="AC390" s="206"/>
      <c r="AD390" s="206"/>
      <c r="AE390" s="206"/>
      <c r="AF390" s="206"/>
      <c r="AG390" s="206" t="s">
        <v>182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40">
        <v>170</v>
      </c>
      <c r="B391" s="241" t="s">
        <v>650</v>
      </c>
      <c r="C391" s="248" t="s">
        <v>651</v>
      </c>
      <c r="D391" s="242" t="s">
        <v>331</v>
      </c>
      <c r="E391" s="243">
        <v>4</v>
      </c>
      <c r="F391" s="244"/>
      <c r="G391" s="245">
        <f>ROUND(E391*F391,2)</f>
        <v>0</v>
      </c>
      <c r="H391" s="226">
        <v>0</v>
      </c>
      <c r="I391" s="225">
        <f>ROUND(E391*H391,2)</f>
        <v>0</v>
      </c>
      <c r="J391" s="226">
        <v>387.9</v>
      </c>
      <c r="K391" s="225">
        <f>ROUND(E391*J391,2)</f>
        <v>1551.6</v>
      </c>
      <c r="L391" s="225">
        <v>15</v>
      </c>
      <c r="M391" s="225">
        <f>G391*(1+L391/100)</f>
        <v>0</v>
      </c>
      <c r="N391" s="225">
        <v>0</v>
      </c>
      <c r="O391" s="225">
        <f>ROUND(E391*N391,2)</f>
        <v>0</v>
      </c>
      <c r="P391" s="225">
        <v>0</v>
      </c>
      <c r="Q391" s="225">
        <f>ROUND(E391*P391,2)</f>
        <v>0</v>
      </c>
      <c r="R391" s="225"/>
      <c r="S391" s="225" t="s">
        <v>155</v>
      </c>
      <c r="T391" s="225" t="s">
        <v>156</v>
      </c>
      <c r="U391" s="225">
        <v>0</v>
      </c>
      <c r="V391" s="225">
        <f>ROUND(E391*U391,2)</f>
        <v>0</v>
      </c>
      <c r="W391" s="225"/>
      <c r="X391" s="225" t="s">
        <v>181</v>
      </c>
      <c r="Y391" s="206"/>
      <c r="Z391" s="206"/>
      <c r="AA391" s="206"/>
      <c r="AB391" s="206"/>
      <c r="AC391" s="206"/>
      <c r="AD391" s="206"/>
      <c r="AE391" s="206"/>
      <c r="AF391" s="206"/>
      <c r="AG391" s="206" t="s">
        <v>182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40">
        <v>171</v>
      </c>
      <c r="B392" s="241" t="s">
        <v>652</v>
      </c>
      <c r="C392" s="248" t="s">
        <v>653</v>
      </c>
      <c r="D392" s="242" t="s">
        <v>197</v>
      </c>
      <c r="E392" s="243">
        <v>5</v>
      </c>
      <c r="F392" s="244"/>
      <c r="G392" s="245">
        <f>ROUND(E392*F392,2)</f>
        <v>0</v>
      </c>
      <c r="H392" s="226">
        <v>114.7</v>
      </c>
      <c r="I392" s="225">
        <f>ROUND(E392*H392,2)</f>
        <v>573.5</v>
      </c>
      <c r="J392" s="226">
        <v>0</v>
      </c>
      <c r="K392" s="225">
        <f>ROUND(E392*J392,2)</f>
        <v>0</v>
      </c>
      <c r="L392" s="225">
        <v>15</v>
      </c>
      <c r="M392" s="225">
        <f>G392*(1+L392/100)</f>
        <v>0</v>
      </c>
      <c r="N392" s="225">
        <v>5.2999999999999998E-4</v>
      </c>
      <c r="O392" s="225">
        <f>ROUND(E392*N392,2)</f>
        <v>0</v>
      </c>
      <c r="P392" s="225">
        <v>0</v>
      </c>
      <c r="Q392" s="225">
        <f>ROUND(E392*P392,2)</f>
        <v>0</v>
      </c>
      <c r="R392" s="225" t="s">
        <v>213</v>
      </c>
      <c r="S392" s="225" t="s">
        <v>180</v>
      </c>
      <c r="T392" s="225" t="s">
        <v>156</v>
      </c>
      <c r="U392" s="225">
        <v>0</v>
      </c>
      <c r="V392" s="225">
        <f>ROUND(E392*U392,2)</f>
        <v>0</v>
      </c>
      <c r="W392" s="225"/>
      <c r="X392" s="225" t="s">
        <v>209</v>
      </c>
      <c r="Y392" s="206"/>
      <c r="Z392" s="206"/>
      <c r="AA392" s="206"/>
      <c r="AB392" s="206"/>
      <c r="AC392" s="206"/>
      <c r="AD392" s="206"/>
      <c r="AE392" s="206"/>
      <c r="AF392" s="206"/>
      <c r="AG392" s="206" t="s">
        <v>210</v>
      </c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40">
        <v>172</v>
      </c>
      <c r="B393" s="241" t="s">
        <v>654</v>
      </c>
      <c r="C393" s="248" t="s">
        <v>655</v>
      </c>
      <c r="D393" s="242" t="s">
        <v>197</v>
      </c>
      <c r="E393" s="243">
        <v>12</v>
      </c>
      <c r="F393" s="244"/>
      <c r="G393" s="245">
        <f>ROUND(E393*F393,2)</f>
        <v>0</v>
      </c>
      <c r="H393" s="226">
        <v>19.100000000000001</v>
      </c>
      <c r="I393" s="225">
        <f>ROUND(E393*H393,2)</f>
        <v>229.2</v>
      </c>
      <c r="J393" s="226">
        <v>0</v>
      </c>
      <c r="K393" s="225">
        <f>ROUND(E393*J393,2)</f>
        <v>0</v>
      </c>
      <c r="L393" s="225">
        <v>15</v>
      </c>
      <c r="M393" s="225">
        <f>G393*(1+L393/100)</f>
        <v>0</v>
      </c>
      <c r="N393" s="225">
        <v>8.0000000000000007E-5</v>
      </c>
      <c r="O393" s="225">
        <f>ROUND(E393*N393,2)</f>
        <v>0</v>
      </c>
      <c r="P393" s="225">
        <v>0</v>
      </c>
      <c r="Q393" s="225">
        <f>ROUND(E393*P393,2)</f>
        <v>0</v>
      </c>
      <c r="R393" s="225" t="s">
        <v>213</v>
      </c>
      <c r="S393" s="225" t="s">
        <v>180</v>
      </c>
      <c r="T393" s="225" t="s">
        <v>156</v>
      </c>
      <c r="U393" s="225">
        <v>0</v>
      </c>
      <c r="V393" s="225">
        <f>ROUND(E393*U393,2)</f>
        <v>0</v>
      </c>
      <c r="W393" s="225"/>
      <c r="X393" s="225" t="s">
        <v>209</v>
      </c>
      <c r="Y393" s="206"/>
      <c r="Z393" s="206"/>
      <c r="AA393" s="206"/>
      <c r="AB393" s="206"/>
      <c r="AC393" s="206"/>
      <c r="AD393" s="206"/>
      <c r="AE393" s="206"/>
      <c r="AF393" s="206"/>
      <c r="AG393" s="206" t="s">
        <v>210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40">
        <v>173</v>
      </c>
      <c r="B394" s="241" t="s">
        <v>656</v>
      </c>
      <c r="C394" s="248" t="s">
        <v>657</v>
      </c>
      <c r="D394" s="242" t="s">
        <v>197</v>
      </c>
      <c r="E394" s="243">
        <v>0.5</v>
      </c>
      <c r="F394" s="244"/>
      <c r="G394" s="245">
        <f>ROUND(E394*F394,2)</f>
        <v>0</v>
      </c>
      <c r="H394" s="226">
        <v>23.5</v>
      </c>
      <c r="I394" s="225">
        <f>ROUND(E394*H394,2)</f>
        <v>11.75</v>
      </c>
      <c r="J394" s="226">
        <v>0</v>
      </c>
      <c r="K394" s="225">
        <f>ROUND(E394*J394,2)</f>
        <v>0</v>
      </c>
      <c r="L394" s="225">
        <v>15</v>
      </c>
      <c r="M394" s="225">
        <f>G394*(1+L394/100)</f>
        <v>0</v>
      </c>
      <c r="N394" s="225">
        <v>6.0000000000000002E-5</v>
      </c>
      <c r="O394" s="225">
        <f>ROUND(E394*N394,2)</f>
        <v>0</v>
      </c>
      <c r="P394" s="225">
        <v>0</v>
      </c>
      <c r="Q394" s="225">
        <f>ROUND(E394*P394,2)</f>
        <v>0</v>
      </c>
      <c r="R394" s="225" t="s">
        <v>213</v>
      </c>
      <c r="S394" s="225" t="s">
        <v>180</v>
      </c>
      <c r="T394" s="225" t="s">
        <v>156</v>
      </c>
      <c r="U394" s="225">
        <v>0</v>
      </c>
      <c r="V394" s="225">
        <f>ROUND(E394*U394,2)</f>
        <v>0</v>
      </c>
      <c r="W394" s="225"/>
      <c r="X394" s="225" t="s">
        <v>209</v>
      </c>
      <c r="Y394" s="206"/>
      <c r="Z394" s="206"/>
      <c r="AA394" s="206"/>
      <c r="AB394" s="206"/>
      <c r="AC394" s="206"/>
      <c r="AD394" s="206"/>
      <c r="AE394" s="206"/>
      <c r="AF394" s="206"/>
      <c r="AG394" s="206" t="s">
        <v>210</v>
      </c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40">
        <v>174</v>
      </c>
      <c r="B395" s="241" t="s">
        <v>658</v>
      </c>
      <c r="C395" s="248" t="s">
        <v>659</v>
      </c>
      <c r="D395" s="242" t="s">
        <v>187</v>
      </c>
      <c r="E395" s="243">
        <v>9</v>
      </c>
      <c r="F395" s="244"/>
      <c r="G395" s="245">
        <f>ROUND(E395*F395,2)</f>
        <v>0</v>
      </c>
      <c r="H395" s="226">
        <v>159</v>
      </c>
      <c r="I395" s="225">
        <f>ROUND(E395*H395,2)</f>
        <v>1431</v>
      </c>
      <c r="J395" s="226">
        <v>0</v>
      </c>
      <c r="K395" s="225">
        <f>ROUND(E395*J395,2)</f>
        <v>0</v>
      </c>
      <c r="L395" s="225">
        <v>15</v>
      </c>
      <c r="M395" s="225">
        <f>G395*(1+L395/100)</f>
        <v>0</v>
      </c>
      <c r="N395" s="225">
        <v>1.0000000000000001E-5</v>
      </c>
      <c r="O395" s="225">
        <f>ROUND(E395*N395,2)</f>
        <v>0</v>
      </c>
      <c r="P395" s="225">
        <v>0</v>
      </c>
      <c r="Q395" s="225">
        <f>ROUND(E395*P395,2)</f>
        <v>0</v>
      </c>
      <c r="R395" s="225" t="s">
        <v>213</v>
      </c>
      <c r="S395" s="225" t="s">
        <v>180</v>
      </c>
      <c r="T395" s="225" t="s">
        <v>156</v>
      </c>
      <c r="U395" s="225">
        <v>0</v>
      </c>
      <c r="V395" s="225">
        <f>ROUND(E395*U395,2)</f>
        <v>0</v>
      </c>
      <c r="W395" s="225"/>
      <c r="X395" s="225" t="s">
        <v>209</v>
      </c>
      <c r="Y395" s="206"/>
      <c r="Z395" s="206"/>
      <c r="AA395" s="206"/>
      <c r="AB395" s="206"/>
      <c r="AC395" s="206"/>
      <c r="AD395" s="206"/>
      <c r="AE395" s="206"/>
      <c r="AF395" s="206"/>
      <c r="AG395" s="206" t="s">
        <v>210</v>
      </c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40">
        <v>175</v>
      </c>
      <c r="B396" s="241" t="s">
        <v>660</v>
      </c>
      <c r="C396" s="248" t="s">
        <v>661</v>
      </c>
      <c r="D396" s="242" t="s">
        <v>187</v>
      </c>
      <c r="E396" s="243">
        <v>2</v>
      </c>
      <c r="F396" s="244"/>
      <c r="G396" s="245">
        <f>ROUND(E396*F396,2)</f>
        <v>0</v>
      </c>
      <c r="H396" s="226">
        <v>617.29999999999995</v>
      </c>
      <c r="I396" s="225">
        <f>ROUND(E396*H396,2)</f>
        <v>1234.5999999999999</v>
      </c>
      <c r="J396" s="226">
        <v>0</v>
      </c>
      <c r="K396" s="225">
        <f>ROUND(E396*J396,2)</f>
        <v>0</v>
      </c>
      <c r="L396" s="225">
        <v>15</v>
      </c>
      <c r="M396" s="225">
        <f>G396*(1+L396/100)</f>
        <v>0</v>
      </c>
      <c r="N396" s="225">
        <v>2.4000000000000001E-4</v>
      </c>
      <c r="O396" s="225">
        <f>ROUND(E396*N396,2)</f>
        <v>0</v>
      </c>
      <c r="P396" s="225">
        <v>0</v>
      </c>
      <c r="Q396" s="225">
        <f>ROUND(E396*P396,2)</f>
        <v>0</v>
      </c>
      <c r="R396" s="225" t="s">
        <v>213</v>
      </c>
      <c r="S396" s="225" t="s">
        <v>180</v>
      </c>
      <c r="T396" s="225" t="s">
        <v>156</v>
      </c>
      <c r="U396" s="225">
        <v>0</v>
      </c>
      <c r="V396" s="225">
        <f>ROUND(E396*U396,2)</f>
        <v>0</v>
      </c>
      <c r="W396" s="225"/>
      <c r="X396" s="225" t="s">
        <v>209</v>
      </c>
      <c r="Y396" s="206"/>
      <c r="Z396" s="206"/>
      <c r="AA396" s="206"/>
      <c r="AB396" s="206"/>
      <c r="AC396" s="206"/>
      <c r="AD396" s="206"/>
      <c r="AE396" s="206"/>
      <c r="AF396" s="206"/>
      <c r="AG396" s="206" t="s">
        <v>210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40">
        <v>176</v>
      </c>
      <c r="B397" s="241" t="s">
        <v>662</v>
      </c>
      <c r="C397" s="248" t="s">
        <v>663</v>
      </c>
      <c r="D397" s="242" t="s">
        <v>187</v>
      </c>
      <c r="E397" s="243">
        <v>9</v>
      </c>
      <c r="F397" s="244"/>
      <c r="G397" s="245">
        <f>ROUND(E397*F397,2)</f>
        <v>0</v>
      </c>
      <c r="H397" s="226">
        <v>53.9</v>
      </c>
      <c r="I397" s="225">
        <f>ROUND(E397*H397,2)</f>
        <v>485.1</v>
      </c>
      <c r="J397" s="226">
        <v>0</v>
      </c>
      <c r="K397" s="225">
        <f>ROUND(E397*J397,2)</f>
        <v>0</v>
      </c>
      <c r="L397" s="225">
        <v>15</v>
      </c>
      <c r="M397" s="225">
        <f>G397*(1+L397/100)</f>
        <v>0</v>
      </c>
      <c r="N397" s="225">
        <v>1.0000000000000001E-5</v>
      </c>
      <c r="O397" s="225">
        <f>ROUND(E397*N397,2)</f>
        <v>0</v>
      </c>
      <c r="P397" s="225">
        <v>0</v>
      </c>
      <c r="Q397" s="225">
        <f>ROUND(E397*P397,2)</f>
        <v>0</v>
      </c>
      <c r="R397" s="225" t="s">
        <v>213</v>
      </c>
      <c r="S397" s="225" t="s">
        <v>180</v>
      </c>
      <c r="T397" s="225" t="s">
        <v>156</v>
      </c>
      <c r="U397" s="225">
        <v>0</v>
      </c>
      <c r="V397" s="225">
        <f>ROUND(E397*U397,2)</f>
        <v>0</v>
      </c>
      <c r="W397" s="225"/>
      <c r="X397" s="225" t="s">
        <v>209</v>
      </c>
      <c r="Y397" s="206"/>
      <c r="Z397" s="206"/>
      <c r="AA397" s="206"/>
      <c r="AB397" s="206"/>
      <c r="AC397" s="206"/>
      <c r="AD397" s="206"/>
      <c r="AE397" s="206"/>
      <c r="AF397" s="206"/>
      <c r="AG397" s="206" t="s">
        <v>210</v>
      </c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40">
        <v>177</v>
      </c>
      <c r="B398" s="241" t="s">
        <v>664</v>
      </c>
      <c r="C398" s="248" t="s">
        <v>665</v>
      </c>
      <c r="D398" s="242" t="s">
        <v>187</v>
      </c>
      <c r="E398" s="243">
        <v>9</v>
      </c>
      <c r="F398" s="244"/>
      <c r="G398" s="245">
        <f>ROUND(E398*F398,2)</f>
        <v>0</v>
      </c>
      <c r="H398" s="226">
        <v>34.1</v>
      </c>
      <c r="I398" s="225">
        <f>ROUND(E398*H398,2)</f>
        <v>306.89999999999998</v>
      </c>
      <c r="J398" s="226">
        <v>0</v>
      </c>
      <c r="K398" s="225">
        <f>ROUND(E398*J398,2)</f>
        <v>0</v>
      </c>
      <c r="L398" s="225">
        <v>15</v>
      </c>
      <c r="M398" s="225">
        <f>G398*(1+L398/100)</f>
        <v>0</v>
      </c>
      <c r="N398" s="225">
        <v>5.0000000000000002E-5</v>
      </c>
      <c r="O398" s="225">
        <f>ROUND(E398*N398,2)</f>
        <v>0</v>
      </c>
      <c r="P398" s="225">
        <v>0</v>
      </c>
      <c r="Q398" s="225">
        <f>ROUND(E398*P398,2)</f>
        <v>0</v>
      </c>
      <c r="R398" s="225" t="s">
        <v>213</v>
      </c>
      <c r="S398" s="225" t="s">
        <v>180</v>
      </c>
      <c r="T398" s="225" t="s">
        <v>156</v>
      </c>
      <c r="U398" s="225">
        <v>0</v>
      </c>
      <c r="V398" s="225">
        <f>ROUND(E398*U398,2)</f>
        <v>0</v>
      </c>
      <c r="W398" s="225"/>
      <c r="X398" s="225" t="s">
        <v>209</v>
      </c>
      <c r="Y398" s="206"/>
      <c r="Z398" s="206"/>
      <c r="AA398" s="206"/>
      <c r="AB398" s="206"/>
      <c r="AC398" s="206"/>
      <c r="AD398" s="206"/>
      <c r="AE398" s="206"/>
      <c r="AF398" s="206"/>
      <c r="AG398" s="206" t="s">
        <v>210</v>
      </c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40">
        <v>178</v>
      </c>
      <c r="B399" s="241" t="s">
        <v>666</v>
      </c>
      <c r="C399" s="248" t="s">
        <v>667</v>
      </c>
      <c r="D399" s="242" t="s">
        <v>187</v>
      </c>
      <c r="E399" s="243">
        <v>1</v>
      </c>
      <c r="F399" s="244"/>
      <c r="G399" s="245">
        <f>ROUND(E399*F399,2)</f>
        <v>0</v>
      </c>
      <c r="H399" s="226">
        <v>46.9</v>
      </c>
      <c r="I399" s="225">
        <f>ROUND(E399*H399,2)</f>
        <v>46.9</v>
      </c>
      <c r="J399" s="226">
        <v>0</v>
      </c>
      <c r="K399" s="225">
        <f>ROUND(E399*J399,2)</f>
        <v>0</v>
      </c>
      <c r="L399" s="225">
        <v>15</v>
      </c>
      <c r="M399" s="225">
        <f>G399*(1+L399/100)</f>
        <v>0</v>
      </c>
      <c r="N399" s="225">
        <v>0</v>
      </c>
      <c r="O399" s="225">
        <f>ROUND(E399*N399,2)</f>
        <v>0</v>
      </c>
      <c r="P399" s="225">
        <v>0</v>
      </c>
      <c r="Q399" s="225">
        <f>ROUND(E399*P399,2)</f>
        <v>0</v>
      </c>
      <c r="R399" s="225" t="s">
        <v>213</v>
      </c>
      <c r="S399" s="225" t="s">
        <v>180</v>
      </c>
      <c r="T399" s="225" t="s">
        <v>156</v>
      </c>
      <c r="U399" s="225">
        <v>0</v>
      </c>
      <c r="V399" s="225">
        <f>ROUND(E399*U399,2)</f>
        <v>0</v>
      </c>
      <c r="W399" s="225"/>
      <c r="X399" s="225" t="s">
        <v>209</v>
      </c>
      <c r="Y399" s="206"/>
      <c r="Z399" s="206"/>
      <c r="AA399" s="206"/>
      <c r="AB399" s="206"/>
      <c r="AC399" s="206"/>
      <c r="AD399" s="206"/>
      <c r="AE399" s="206"/>
      <c r="AF399" s="206"/>
      <c r="AG399" s="206" t="s">
        <v>210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40">
        <v>179</v>
      </c>
      <c r="B400" s="241" t="s">
        <v>668</v>
      </c>
      <c r="C400" s="248" t="s">
        <v>669</v>
      </c>
      <c r="D400" s="242" t="s">
        <v>187</v>
      </c>
      <c r="E400" s="243">
        <v>25</v>
      </c>
      <c r="F400" s="244"/>
      <c r="G400" s="245">
        <f>ROUND(E400*F400,2)</f>
        <v>0</v>
      </c>
      <c r="H400" s="226">
        <v>14.4</v>
      </c>
      <c r="I400" s="225">
        <f>ROUND(E400*H400,2)</f>
        <v>360</v>
      </c>
      <c r="J400" s="226">
        <v>0</v>
      </c>
      <c r="K400" s="225">
        <f>ROUND(E400*J400,2)</f>
        <v>0</v>
      </c>
      <c r="L400" s="225">
        <v>15</v>
      </c>
      <c r="M400" s="225">
        <f>G400*(1+L400/100)</f>
        <v>0</v>
      </c>
      <c r="N400" s="225">
        <v>4.0000000000000003E-5</v>
      </c>
      <c r="O400" s="225">
        <f>ROUND(E400*N400,2)</f>
        <v>0</v>
      </c>
      <c r="P400" s="225">
        <v>0</v>
      </c>
      <c r="Q400" s="225">
        <f>ROUND(E400*P400,2)</f>
        <v>0</v>
      </c>
      <c r="R400" s="225" t="s">
        <v>213</v>
      </c>
      <c r="S400" s="225" t="s">
        <v>180</v>
      </c>
      <c r="T400" s="225" t="s">
        <v>156</v>
      </c>
      <c r="U400" s="225">
        <v>0</v>
      </c>
      <c r="V400" s="225">
        <f>ROUND(E400*U400,2)</f>
        <v>0</v>
      </c>
      <c r="W400" s="225"/>
      <c r="X400" s="225" t="s">
        <v>209</v>
      </c>
      <c r="Y400" s="206"/>
      <c r="Z400" s="206"/>
      <c r="AA400" s="206"/>
      <c r="AB400" s="206"/>
      <c r="AC400" s="206"/>
      <c r="AD400" s="206"/>
      <c r="AE400" s="206"/>
      <c r="AF400" s="206"/>
      <c r="AG400" s="206" t="s">
        <v>210</v>
      </c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5">
      <c r="A401" s="240">
        <v>180</v>
      </c>
      <c r="B401" s="241" t="s">
        <v>670</v>
      </c>
      <c r="C401" s="248" t="s">
        <v>671</v>
      </c>
      <c r="D401" s="242" t="s">
        <v>187</v>
      </c>
      <c r="E401" s="243">
        <v>5</v>
      </c>
      <c r="F401" s="244"/>
      <c r="G401" s="245">
        <f>ROUND(E401*F401,2)</f>
        <v>0</v>
      </c>
      <c r="H401" s="226">
        <v>609.5</v>
      </c>
      <c r="I401" s="225">
        <f>ROUND(E401*H401,2)</f>
        <v>3047.5</v>
      </c>
      <c r="J401" s="226">
        <v>0</v>
      </c>
      <c r="K401" s="225">
        <f>ROUND(E401*J401,2)</f>
        <v>0</v>
      </c>
      <c r="L401" s="225">
        <v>15</v>
      </c>
      <c r="M401" s="225">
        <f>G401*(1+L401/100)</f>
        <v>0</v>
      </c>
      <c r="N401" s="225">
        <v>4.0000000000000001E-3</v>
      </c>
      <c r="O401" s="225">
        <f>ROUND(E401*N401,2)</f>
        <v>0.02</v>
      </c>
      <c r="P401" s="225">
        <v>0</v>
      </c>
      <c r="Q401" s="225">
        <f>ROUND(E401*P401,2)</f>
        <v>0</v>
      </c>
      <c r="R401" s="225" t="s">
        <v>213</v>
      </c>
      <c r="S401" s="225" t="s">
        <v>180</v>
      </c>
      <c r="T401" s="225" t="s">
        <v>156</v>
      </c>
      <c r="U401" s="225">
        <v>0</v>
      </c>
      <c r="V401" s="225">
        <f>ROUND(E401*U401,2)</f>
        <v>0</v>
      </c>
      <c r="W401" s="225"/>
      <c r="X401" s="225" t="s">
        <v>209</v>
      </c>
      <c r="Y401" s="206"/>
      <c r="Z401" s="206"/>
      <c r="AA401" s="206"/>
      <c r="AB401" s="206"/>
      <c r="AC401" s="206"/>
      <c r="AD401" s="206"/>
      <c r="AE401" s="206"/>
      <c r="AF401" s="206"/>
      <c r="AG401" s="206" t="s">
        <v>210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40">
        <v>181</v>
      </c>
      <c r="B402" s="241" t="s">
        <v>672</v>
      </c>
      <c r="C402" s="248" t="s">
        <v>673</v>
      </c>
      <c r="D402" s="242" t="s">
        <v>187</v>
      </c>
      <c r="E402" s="243">
        <v>2</v>
      </c>
      <c r="F402" s="244"/>
      <c r="G402" s="245">
        <f>ROUND(E402*F402,2)</f>
        <v>0</v>
      </c>
      <c r="H402" s="226">
        <v>1341</v>
      </c>
      <c r="I402" s="225">
        <f>ROUND(E402*H402,2)</f>
        <v>2682</v>
      </c>
      <c r="J402" s="226">
        <v>0</v>
      </c>
      <c r="K402" s="225">
        <f>ROUND(E402*J402,2)</f>
        <v>0</v>
      </c>
      <c r="L402" s="225">
        <v>15</v>
      </c>
      <c r="M402" s="225">
        <f>G402*(1+L402/100)</f>
        <v>0</v>
      </c>
      <c r="N402" s="225">
        <v>4.0000000000000001E-3</v>
      </c>
      <c r="O402" s="225">
        <f>ROUND(E402*N402,2)</f>
        <v>0.01</v>
      </c>
      <c r="P402" s="225">
        <v>0</v>
      </c>
      <c r="Q402" s="225">
        <f>ROUND(E402*P402,2)</f>
        <v>0</v>
      </c>
      <c r="R402" s="225"/>
      <c r="S402" s="225" t="s">
        <v>155</v>
      </c>
      <c r="T402" s="225" t="s">
        <v>156</v>
      </c>
      <c r="U402" s="225">
        <v>0</v>
      </c>
      <c r="V402" s="225">
        <f>ROUND(E402*U402,2)</f>
        <v>0</v>
      </c>
      <c r="W402" s="225"/>
      <c r="X402" s="225" t="s">
        <v>209</v>
      </c>
      <c r="Y402" s="206"/>
      <c r="Z402" s="206"/>
      <c r="AA402" s="206"/>
      <c r="AB402" s="206"/>
      <c r="AC402" s="206"/>
      <c r="AD402" s="206"/>
      <c r="AE402" s="206"/>
      <c r="AF402" s="206"/>
      <c r="AG402" s="206" t="s">
        <v>210</v>
      </c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40">
        <v>182</v>
      </c>
      <c r="B403" s="241" t="s">
        <v>674</v>
      </c>
      <c r="C403" s="248" t="s">
        <v>675</v>
      </c>
      <c r="D403" s="242" t="s">
        <v>187</v>
      </c>
      <c r="E403" s="243">
        <v>1</v>
      </c>
      <c r="F403" s="244"/>
      <c r="G403" s="245">
        <f>ROUND(E403*F403,2)</f>
        <v>0</v>
      </c>
      <c r="H403" s="226">
        <v>1083.8</v>
      </c>
      <c r="I403" s="225">
        <f>ROUND(E403*H403,2)</f>
        <v>1083.8</v>
      </c>
      <c r="J403" s="226">
        <v>0</v>
      </c>
      <c r="K403" s="225">
        <f>ROUND(E403*J403,2)</f>
        <v>0</v>
      </c>
      <c r="L403" s="225">
        <v>15</v>
      </c>
      <c r="M403" s="225">
        <f>G403*(1+L403/100)</f>
        <v>0</v>
      </c>
      <c r="N403" s="225">
        <v>2.63E-2</v>
      </c>
      <c r="O403" s="225">
        <f>ROUND(E403*N403,2)</f>
        <v>0.03</v>
      </c>
      <c r="P403" s="225">
        <v>0</v>
      </c>
      <c r="Q403" s="225">
        <f>ROUND(E403*P403,2)</f>
        <v>0</v>
      </c>
      <c r="R403" s="225"/>
      <c r="S403" s="225" t="s">
        <v>155</v>
      </c>
      <c r="T403" s="225" t="s">
        <v>156</v>
      </c>
      <c r="U403" s="225">
        <v>0</v>
      </c>
      <c r="V403" s="225">
        <f>ROUND(E403*U403,2)</f>
        <v>0</v>
      </c>
      <c r="W403" s="225"/>
      <c r="X403" s="225" t="s">
        <v>209</v>
      </c>
      <c r="Y403" s="206"/>
      <c r="Z403" s="206"/>
      <c r="AA403" s="206"/>
      <c r="AB403" s="206"/>
      <c r="AC403" s="206"/>
      <c r="AD403" s="206"/>
      <c r="AE403" s="206"/>
      <c r="AF403" s="206"/>
      <c r="AG403" s="206" t="s">
        <v>210</v>
      </c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40">
        <v>183</v>
      </c>
      <c r="B404" s="241" t="s">
        <v>676</v>
      </c>
      <c r="C404" s="248" t="s">
        <v>677</v>
      </c>
      <c r="D404" s="242" t="s">
        <v>187</v>
      </c>
      <c r="E404" s="243">
        <v>2</v>
      </c>
      <c r="F404" s="244"/>
      <c r="G404" s="245">
        <f>ROUND(E404*F404,2)</f>
        <v>0</v>
      </c>
      <c r="H404" s="226">
        <v>187</v>
      </c>
      <c r="I404" s="225">
        <f>ROUND(E404*H404,2)</f>
        <v>374</v>
      </c>
      <c r="J404" s="226">
        <v>0</v>
      </c>
      <c r="K404" s="225">
        <f>ROUND(E404*J404,2)</f>
        <v>0</v>
      </c>
      <c r="L404" s="225">
        <v>15</v>
      </c>
      <c r="M404" s="225">
        <f>G404*(1+L404/100)</f>
        <v>0</v>
      </c>
      <c r="N404" s="225">
        <v>1.8000000000000001E-4</v>
      </c>
      <c r="O404" s="225">
        <f>ROUND(E404*N404,2)</f>
        <v>0</v>
      </c>
      <c r="P404" s="225">
        <v>0</v>
      </c>
      <c r="Q404" s="225">
        <f>ROUND(E404*P404,2)</f>
        <v>0</v>
      </c>
      <c r="R404" s="225" t="s">
        <v>213</v>
      </c>
      <c r="S404" s="225" t="s">
        <v>180</v>
      </c>
      <c r="T404" s="225" t="s">
        <v>156</v>
      </c>
      <c r="U404" s="225">
        <v>0</v>
      </c>
      <c r="V404" s="225">
        <f>ROUND(E404*U404,2)</f>
        <v>0</v>
      </c>
      <c r="W404" s="225"/>
      <c r="X404" s="225" t="s">
        <v>209</v>
      </c>
      <c r="Y404" s="206"/>
      <c r="Z404" s="206"/>
      <c r="AA404" s="206"/>
      <c r="AB404" s="206"/>
      <c r="AC404" s="206"/>
      <c r="AD404" s="206"/>
      <c r="AE404" s="206"/>
      <c r="AF404" s="206"/>
      <c r="AG404" s="206" t="s">
        <v>210</v>
      </c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40">
        <v>184</v>
      </c>
      <c r="B405" s="241" t="s">
        <v>678</v>
      </c>
      <c r="C405" s="248" t="s">
        <v>679</v>
      </c>
      <c r="D405" s="242" t="s">
        <v>187</v>
      </c>
      <c r="E405" s="243">
        <v>2</v>
      </c>
      <c r="F405" s="244"/>
      <c r="G405" s="245">
        <f>ROUND(E405*F405,2)</f>
        <v>0</v>
      </c>
      <c r="H405" s="226">
        <v>221.1</v>
      </c>
      <c r="I405" s="225">
        <f>ROUND(E405*H405,2)</f>
        <v>442.2</v>
      </c>
      <c r="J405" s="226">
        <v>0</v>
      </c>
      <c r="K405" s="225">
        <f>ROUND(E405*J405,2)</f>
        <v>0</v>
      </c>
      <c r="L405" s="225">
        <v>15</v>
      </c>
      <c r="M405" s="225">
        <f>G405*(1+L405/100)</f>
        <v>0</v>
      </c>
      <c r="N405" s="225">
        <v>1.8000000000000001E-4</v>
      </c>
      <c r="O405" s="225">
        <f>ROUND(E405*N405,2)</f>
        <v>0</v>
      </c>
      <c r="P405" s="225">
        <v>0</v>
      </c>
      <c r="Q405" s="225">
        <f>ROUND(E405*P405,2)</f>
        <v>0</v>
      </c>
      <c r="R405" s="225" t="s">
        <v>213</v>
      </c>
      <c r="S405" s="225" t="s">
        <v>180</v>
      </c>
      <c r="T405" s="225" t="s">
        <v>156</v>
      </c>
      <c r="U405" s="225">
        <v>0</v>
      </c>
      <c r="V405" s="225">
        <f>ROUND(E405*U405,2)</f>
        <v>0</v>
      </c>
      <c r="W405" s="225"/>
      <c r="X405" s="225" t="s">
        <v>209</v>
      </c>
      <c r="Y405" s="206"/>
      <c r="Z405" s="206"/>
      <c r="AA405" s="206"/>
      <c r="AB405" s="206"/>
      <c r="AC405" s="206"/>
      <c r="AD405" s="206"/>
      <c r="AE405" s="206"/>
      <c r="AF405" s="206"/>
      <c r="AG405" s="206" t="s">
        <v>210</v>
      </c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40">
        <v>185</v>
      </c>
      <c r="B406" s="241" t="s">
        <v>680</v>
      </c>
      <c r="C406" s="248" t="s">
        <v>681</v>
      </c>
      <c r="D406" s="242" t="s">
        <v>187</v>
      </c>
      <c r="E406" s="243">
        <v>1</v>
      </c>
      <c r="F406" s="244"/>
      <c r="G406" s="245">
        <f>ROUND(E406*F406,2)</f>
        <v>0</v>
      </c>
      <c r="H406" s="226">
        <v>160.69999999999999</v>
      </c>
      <c r="I406" s="225">
        <f>ROUND(E406*H406,2)</f>
        <v>160.69999999999999</v>
      </c>
      <c r="J406" s="226">
        <v>0</v>
      </c>
      <c r="K406" s="225">
        <f>ROUND(E406*J406,2)</f>
        <v>0</v>
      </c>
      <c r="L406" s="225">
        <v>15</v>
      </c>
      <c r="M406" s="225">
        <f>G406*(1+L406/100)</f>
        <v>0</v>
      </c>
      <c r="N406" s="225">
        <v>1.8000000000000001E-4</v>
      </c>
      <c r="O406" s="225">
        <f>ROUND(E406*N406,2)</f>
        <v>0</v>
      </c>
      <c r="P406" s="225">
        <v>0</v>
      </c>
      <c r="Q406" s="225">
        <f>ROUND(E406*P406,2)</f>
        <v>0</v>
      </c>
      <c r="R406" s="225" t="s">
        <v>213</v>
      </c>
      <c r="S406" s="225" t="s">
        <v>180</v>
      </c>
      <c r="T406" s="225" t="s">
        <v>156</v>
      </c>
      <c r="U406" s="225">
        <v>0</v>
      </c>
      <c r="V406" s="225">
        <f>ROUND(E406*U406,2)</f>
        <v>0</v>
      </c>
      <c r="W406" s="225"/>
      <c r="X406" s="225" t="s">
        <v>209</v>
      </c>
      <c r="Y406" s="206"/>
      <c r="Z406" s="206"/>
      <c r="AA406" s="206"/>
      <c r="AB406" s="206"/>
      <c r="AC406" s="206"/>
      <c r="AD406" s="206"/>
      <c r="AE406" s="206"/>
      <c r="AF406" s="206"/>
      <c r="AG406" s="206" t="s">
        <v>210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40">
        <v>186</v>
      </c>
      <c r="B407" s="241" t="s">
        <v>682</v>
      </c>
      <c r="C407" s="248" t="s">
        <v>683</v>
      </c>
      <c r="D407" s="242" t="s">
        <v>187</v>
      </c>
      <c r="E407" s="243">
        <v>1</v>
      </c>
      <c r="F407" s="244"/>
      <c r="G407" s="245">
        <f>ROUND(E407*F407,2)</f>
        <v>0</v>
      </c>
      <c r="H407" s="226">
        <v>418.9</v>
      </c>
      <c r="I407" s="225">
        <f>ROUND(E407*H407,2)</f>
        <v>418.9</v>
      </c>
      <c r="J407" s="226">
        <v>0</v>
      </c>
      <c r="K407" s="225">
        <f>ROUND(E407*J407,2)</f>
        <v>0</v>
      </c>
      <c r="L407" s="225">
        <v>15</v>
      </c>
      <c r="M407" s="225">
        <f>G407*(1+L407/100)</f>
        <v>0</v>
      </c>
      <c r="N407" s="225">
        <v>4.0000000000000002E-4</v>
      </c>
      <c r="O407" s="225">
        <f>ROUND(E407*N407,2)</f>
        <v>0</v>
      </c>
      <c r="P407" s="225">
        <v>0</v>
      </c>
      <c r="Q407" s="225">
        <f>ROUND(E407*P407,2)</f>
        <v>0</v>
      </c>
      <c r="R407" s="225" t="s">
        <v>213</v>
      </c>
      <c r="S407" s="225" t="s">
        <v>180</v>
      </c>
      <c r="T407" s="225" t="s">
        <v>156</v>
      </c>
      <c r="U407" s="225">
        <v>0</v>
      </c>
      <c r="V407" s="225">
        <f>ROUND(E407*U407,2)</f>
        <v>0</v>
      </c>
      <c r="W407" s="225"/>
      <c r="X407" s="225" t="s">
        <v>209</v>
      </c>
      <c r="Y407" s="206"/>
      <c r="Z407" s="206"/>
      <c r="AA407" s="206"/>
      <c r="AB407" s="206"/>
      <c r="AC407" s="206"/>
      <c r="AD407" s="206"/>
      <c r="AE407" s="206"/>
      <c r="AF407" s="206"/>
      <c r="AG407" s="206" t="s">
        <v>210</v>
      </c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40">
        <v>187</v>
      </c>
      <c r="B408" s="241" t="s">
        <v>684</v>
      </c>
      <c r="C408" s="248" t="s">
        <v>685</v>
      </c>
      <c r="D408" s="242" t="s">
        <v>187</v>
      </c>
      <c r="E408" s="243">
        <v>1</v>
      </c>
      <c r="F408" s="244"/>
      <c r="G408" s="245">
        <f>ROUND(E408*F408,2)</f>
        <v>0</v>
      </c>
      <c r="H408" s="226">
        <v>980.8</v>
      </c>
      <c r="I408" s="225">
        <f>ROUND(E408*H408,2)</f>
        <v>980.8</v>
      </c>
      <c r="J408" s="226">
        <v>0</v>
      </c>
      <c r="K408" s="225">
        <f>ROUND(E408*J408,2)</f>
        <v>0</v>
      </c>
      <c r="L408" s="225">
        <v>15</v>
      </c>
      <c r="M408" s="225">
        <f>G408*(1+L408/100)</f>
        <v>0</v>
      </c>
      <c r="N408" s="225">
        <v>5.0000000000000001E-4</v>
      </c>
      <c r="O408" s="225">
        <f>ROUND(E408*N408,2)</f>
        <v>0</v>
      </c>
      <c r="P408" s="225">
        <v>0</v>
      </c>
      <c r="Q408" s="225">
        <f>ROUND(E408*P408,2)</f>
        <v>0</v>
      </c>
      <c r="R408" s="225" t="s">
        <v>213</v>
      </c>
      <c r="S408" s="225" t="s">
        <v>180</v>
      </c>
      <c r="T408" s="225" t="s">
        <v>156</v>
      </c>
      <c r="U408" s="225">
        <v>0</v>
      </c>
      <c r="V408" s="225">
        <f>ROUND(E408*U408,2)</f>
        <v>0</v>
      </c>
      <c r="W408" s="225"/>
      <c r="X408" s="225" t="s">
        <v>209</v>
      </c>
      <c r="Y408" s="206"/>
      <c r="Z408" s="206"/>
      <c r="AA408" s="206"/>
      <c r="AB408" s="206"/>
      <c r="AC408" s="206"/>
      <c r="AD408" s="206"/>
      <c r="AE408" s="206"/>
      <c r="AF408" s="206"/>
      <c r="AG408" s="206" t="s">
        <v>210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40">
        <v>188</v>
      </c>
      <c r="B409" s="241" t="s">
        <v>686</v>
      </c>
      <c r="C409" s="248" t="s">
        <v>687</v>
      </c>
      <c r="D409" s="242" t="s">
        <v>688</v>
      </c>
      <c r="E409" s="243">
        <v>25</v>
      </c>
      <c r="F409" s="244"/>
      <c r="G409" s="245">
        <f>ROUND(E409*F409,2)</f>
        <v>0</v>
      </c>
      <c r="H409" s="226">
        <v>13.3</v>
      </c>
      <c r="I409" s="225">
        <f>ROUND(E409*H409,2)</f>
        <v>332.5</v>
      </c>
      <c r="J409" s="226">
        <v>0</v>
      </c>
      <c r="K409" s="225">
        <f>ROUND(E409*J409,2)</f>
        <v>0</v>
      </c>
      <c r="L409" s="225">
        <v>15</v>
      </c>
      <c r="M409" s="225">
        <f>G409*(1+L409/100)</f>
        <v>0</v>
      </c>
      <c r="N409" s="225">
        <v>1</v>
      </c>
      <c r="O409" s="225">
        <f>ROUND(E409*N409,2)</f>
        <v>25</v>
      </c>
      <c r="P409" s="225">
        <v>0</v>
      </c>
      <c r="Q409" s="225">
        <f>ROUND(E409*P409,2)</f>
        <v>0</v>
      </c>
      <c r="R409" s="225" t="s">
        <v>213</v>
      </c>
      <c r="S409" s="225" t="s">
        <v>180</v>
      </c>
      <c r="T409" s="225" t="s">
        <v>156</v>
      </c>
      <c r="U409" s="225">
        <v>0</v>
      </c>
      <c r="V409" s="225">
        <f>ROUND(E409*U409,2)</f>
        <v>0</v>
      </c>
      <c r="W409" s="225"/>
      <c r="X409" s="225" t="s">
        <v>209</v>
      </c>
      <c r="Y409" s="206"/>
      <c r="Z409" s="206"/>
      <c r="AA409" s="206"/>
      <c r="AB409" s="206"/>
      <c r="AC409" s="206"/>
      <c r="AD409" s="206"/>
      <c r="AE409" s="206"/>
      <c r="AF409" s="206"/>
      <c r="AG409" s="206" t="s">
        <v>210</v>
      </c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40">
        <v>189</v>
      </c>
      <c r="B410" s="241" t="s">
        <v>689</v>
      </c>
      <c r="C410" s="248" t="s">
        <v>690</v>
      </c>
      <c r="D410" s="242" t="s">
        <v>318</v>
      </c>
      <c r="E410" s="243">
        <v>1</v>
      </c>
      <c r="F410" s="244"/>
      <c r="G410" s="245">
        <f>ROUND(E410*F410,2)</f>
        <v>0</v>
      </c>
      <c r="H410" s="226">
        <v>0</v>
      </c>
      <c r="I410" s="225">
        <f>ROUND(E410*H410,2)</f>
        <v>0</v>
      </c>
      <c r="J410" s="226">
        <v>3324.7</v>
      </c>
      <c r="K410" s="225">
        <f>ROUND(E410*J410,2)</f>
        <v>3324.7</v>
      </c>
      <c r="L410" s="225">
        <v>15</v>
      </c>
      <c r="M410" s="225">
        <f>G410*(1+L410/100)</f>
        <v>0</v>
      </c>
      <c r="N410" s="225">
        <v>0</v>
      </c>
      <c r="O410" s="225">
        <f>ROUND(E410*N410,2)</f>
        <v>0</v>
      </c>
      <c r="P410" s="225">
        <v>0</v>
      </c>
      <c r="Q410" s="225">
        <f>ROUND(E410*P410,2)</f>
        <v>0</v>
      </c>
      <c r="R410" s="225"/>
      <c r="S410" s="225" t="s">
        <v>155</v>
      </c>
      <c r="T410" s="225" t="s">
        <v>156</v>
      </c>
      <c r="U410" s="225">
        <v>0</v>
      </c>
      <c r="V410" s="225">
        <f>ROUND(E410*U410,2)</f>
        <v>0</v>
      </c>
      <c r="W410" s="225"/>
      <c r="X410" s="225" t="s">
        <v>219</v>
      </c>
      <c r="Y410" s="206"/>
      <c r="Z410" s="206"/>
      <c r="AA410" s="206"/>
      <c r="AB410" s="206"/>
      <c r="AC410" s="206"/>
      <c r="AD410" s="206"/>
      <c r="AE410" s="206"/>
      <c r="AF410" s="206"/>
      <c r="AG410" s="206" t="s">
        <v>220</v>
      </c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x14ac:dyDescent="0.25">
      <c r="A411" s="228" t="s">
        <v>150</v>
      </c>
      <c r="B411" s="229" t="s">
        <v>118</v>
      </c>
      <c r="C411" s="247" t="s">
        <v>119</v>
      </c>
      <c r="D411" s="230"/>
      <c r="E411" s="231"/>
      <c r="F411" s="232"/>
      <c r="G411" s="233">
        <f>SUMIF(AG412:AG414,"&lt;&gt;NOR",G412:G414)</f>
        <v>0</v>
      </c>
      <c r="H411" s="227"/>
      <c r="I411" s="227">
        <f>SUM(I412:I414)</f>
        <v>245.2</v>
      </c>
      <c r="J411" s="227"/>
      <c r="K411" s="227">
        <f>SUM(K412:K414)</f>
        <v>245.8</v>
      </c>
      <c r="L411" s="227"/>
      <c r="M411" s="227">
        <f>SUM(M412:M414)</f>
        <v>0</v>
      </c>
      <c r="N411" s="227"/>
      <c r="O411" s="227">
        <f>SUM(O412:O414)</f>
        <v>0</v>
      </c>
      <c r="P411" s="227"/>
      <c r="Q411" s="227">
        <f>SUM(Q412:Q414)</f>
        <v>0</v>
      </c>
      <c r="R411" s="227"/>
      <c r="S411" s="227"/>
      <c r="T411" s="227"/>
      <c r="U411" s="227"/>
      <c r="V411" s="227">
        <f>SUM(V412:V414)</f>
        <v>0.44</v>
      </c>
      <c r="W411" s="227"/>
      <c r="X411" s="227"/>
      <c r="AG411" t="s">
        <v>151</v>
      </c>
    </row>
    <row r="412" spans="1:60" outlineLevel="1" x14ac:dyDescent="0.25">
      <c r="A412" s="240">
        <v>190</v>
      </c>
      <c r="B412" s="241" t="s">
        <v>691</v>
      </c>
      <c r="C412" s="248" t="s">
        <v>692</v>
      </c>
      <c r="D412" s="242" t="s">
        <v>187</v>
      </c>
      <c r="E412" s="243">
        <v>1</v>
      </c>
      <c r="F412" s="244"/>
      <c r="G412" s="245">
        <f>ROUND(E412*F412,2)</f>
        <v>0</v>
      </c>
      <c r="H412" s="226">
        <v>76.7</v>
      </c>
      <c r="I412" s="225">
        <f>ROUND(E412*H412,2)</f>
        <v>76.7</v>
      </c>
      <c r="J412" s="226">
        <v>135.5</v>
      </c>
      <c r="K412" s="225">
        <f>ROUND(E412*J412,2)</f>
        <v>135.5</v>
      </c>
      <c r="L412" s="225">
        <v>15</v>
      </c>
      <c r="M412" s="225">
        <f>G412*(1+L412/100)</f>
        <v>0</v>
      </c>
      <c r="N412" s="225">
        <v>0</v>
      </c>
      <c r="O412" s="225">
        <f>ROUND(E412*N412,2)</f>
        <v>0</v>
      </c>
      <c r="P412" s="225">
        <v>0</v>
      </c>
      <c r="Q412" s="225">
        <f>ROUND(E412*P412,2)</f>
        <v>0</v>
      </c>
      <c r="R412" s="225"/>
      <c r="S412" s="225" t="s">
        <v>180</v>
      </c>
      <c r="T412" s="225" t="s">
        <v>156</v>
      </c>
      <c r="U412" s="225">
        <v>0.23599999999999999</v>
      </c>
      <c r="V412" s="225">
        <f>ROUND(E412*U412,2)</f>
        <v>0.24</v>
      </c>
      <c r="W412" s="225"/>
      <c r="X412" s="225" t="s">
        <v>181</v>
      </c>
      <c r="Y412" s="206"/>
      <c r="Z412" s="206"/>
      <c r="AA412" s="206"/>
      <c r="AB412" s="206"/>
      <c r="AC412" s="206"/>
      <c r="AD412" s="206"/>
      <c r="AE412" s="206"/>
      <c r="AF412" s="206"/>
      <c r="AG412" s="206" t="s">
        <v>182</v>
      </c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5">
      <c r="A413" s="240">
        <v>191</v>
      </c>
      <c r="B413" s="241" t="s">
        <v>693</v>
      </c>
      <c r="C413" s="248" t="s">
        <v>694</v>
      </c>
      <c r="D413" s="242" t="s">
        <v>187</v>
      </c>
      <c r="E413" s="243">
        <v>1</v>
      </c>
      <c r="F413" s="244"/>
      <c r="G413" s="245">
        <f>ROUND(E413*F413,2)</f>
        <v>0</v>
      </c>
      <c r="H413" s="226">
        <v>0</v>
      </c>
      <c r="I413" s="225">
        <f>ROUND(E413*H413,2)</f>
        <v>0</v>
      </c>
      <c r="J413" s="226">
        <v>110.3</v>
      </c>
      <c r="K413" s="225">
        <f>ROUND(E413*J413,2)</f>
        <v>110.3</v>
      </c>
      <c r="L413" s="225">
        <v>15</v>
      </c>
      <c r="M413" s="225">
        <f>G413*(1+L413/100)</f>
        <v>0</v>
      </c>
      <c r="N413" s="225">
        <v>0</v>
      </c>
      <c r="O413" s="225">
        <f>ROUND(E413*N413,2)</f>
        <v>0</v>
      </c>
      <c r="P413" s="225">
        <v>0</v>
      </c>
      <c r="Q413" s="225">
        <f>ROUND(E413*P413,2)</f>
        <v>0</v>
      </c>
      <c r="R413" s="225"/>
      <c r="S413" s="225" t="s">
        <v>180</v>
      </c>
      <c r="T413" s="225" t="s">
        <v>156</v>
      </c>
      <c r="U413" s="225">
        <v>0.20166999999999999</v>
      </c>
      <c r="V413" s="225">
        <f>ROUND(E413*U413,2)</f>
        <v>0.2</v>
      </c>
      <c r="W413" s="225"/>
      <c r="X413" s="225" t="s">
        <v>181</v>
      </c>
      <c r="Y413" s="206"/>
      <c r="Z413" s="206"/>
      <c r="AA413" s="206"/>
      <c r="AB413" s="206"/>
      <c r="AC413" s="206"/>
      <c r="AD413" s="206"/>
      <c r="AE413" s="206"/>
      <c r="AF413" s="206"/>
      <c r="AG413" s="206" t="s">
        <v>182</v>
      </c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40">
        <v>192</v>
      </c>
      <c r="B414" s="241" t="s">
        <v>695</v>
      </c>
      <c r="C414" s="248" t="s">
        <v>696</v>
      </c>
      <c r="D414" s="242" t="s">
        <v>187</v>
      </c>
      <c r="E414" s="243">
        <v>1</v>
      </c>
      <c r="F414" s="244"/>
      <c r="G414" s="245">
        <f>ROUND(E414*F414,2)</f>
        <v>0</v>
      </c>
      <c r="H414" s="226">
        <v>168.5</v>
      </c>
      <c r="I414" s="225">
        <f>ROUND(E414*H414,2)</f>
        <v>168.5</v>
      </c>
      <c r="J414" s="226">
        <v>0</v>
      </c>
      <c r="K414" s="225">
        <f>ROUND(E414*J414,2)</f>
        <v>0</v>
      </c>
      <c r="L414" s="225">
        <v>15</v>
      </c>
      <c r="M414" s="225">
        <f>G414*(1+L414/100)</f>
        <v>0</v>
      </c>
      <c r="N414" s="225">
        <v>1.0000000000000001E-5</v>
      </c>
      <c r="O414" s="225">
        <f>ROUND(E414*N414,2)</f>
        <v>0</v>
      </c>
      <c r="P414" s="225">
        <v>0</v>
      </c>
      <c r="Q414" s="225">
        <f>ROUND(E414*P414,2)</f>
        <v>0</v>
      </c>
      <c r="R414" s="225" t="s">
        <v>213</v>
      </c>
      <c r="S414" s="225" t="s">
        <v>180</v>
      </c>
      <c r="T414" s="225" t="s">
        <v>156</v>
      </c>
      <c r="U414" s="225">
        <v>0</v>
      </c>
      <c r="V414" s="225">
        <f>ROUND(E414*U414,2)</f>
        <v>0</v>
      </c>
      <c r="W414" s="225"/>
      <c r="X414" s="225" t="s">
        <v>209</v>
      </c>
      <c r="Y414" s="206"/>
      <c r="Z414" s="206"/>
      <c r="AA414" s="206"/>
      <c r="AB414" s="206"/>
      <c r="AC414" s="206"/>
      <c r="AD414" s="206"/>
      <c r="AE414" s="206"/>
      <c r="AF414" s="206"/>
      <c r="AG414" s="206" t="s">
        <v>210</v>
      </c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x14ac:dyDescent="0.25">
      <c r="A415" s="228" t="s">
        <v>150</v>
      </c>
      <c r="B415" s="229" t="s">
        <v>120</v>
      </c>
      <c r="C415" s="247" t="s">
        <v>121</v>
      </c>
      <c r="D415" s="230"/>
      <c r="E415" s="231"/>
      <c r="F415" s="232"/>
      <c r="G415" s="233">
        <f>SUMIF(AG416:AG424,"&lt;&gt;NOR",G416:G424)</f>
        <v>0</v>
      </c>
      <c r="H415" s="227"/>
      <c r="I415" s="227">
        <f>SUM(I416:I424)</f>
        <v>0</v>
      </c>
      <c r="J415" s="227"/>
      <c r="K415" s="227">
        <f>SUM(K416:K424)</f>
        <v>6821.3</v>
      </c>
      <c r="L415" s="227"/>
      <c r="M415" s="227">
        <f>SUM(M416:M424)</f>
        <v>0</v>
      </c>
      <c r="N415" s="227"/>
      <c r="O415" s="227">
        <f>SUM(O416:O424)</f>
        <v>0</v>
      </c>
      <c r="P415" s="227"/>
      <c r="Q415" s="227">
        <f>SUM(Q416:Q424)</f>
        <v>0</v>
      </c>
      <c r="R415" s="227"/>
      <c r="S415" s="227"/>
      <c r="T415" s="227"/>
      <c r="U415" s="227"/>
      <c r="V415" s="227">
        <f>SUM(V416:V424)</f>
        <v>9.68</v>
      </c>
      <c r="W415" s="227"/>
      <c r="X415" s="227"/>
      <c r="AG415" t="s">
        <v>151</v>
      </c>
    </row>
    <row r="416" spans="1:60" outlineLevel="1" x14ac:dyDescent="0.25">
      <c r="A416" s="240">
        <v>193</v>
      </c>
      <c r="B416" s="241" t="s">
        <v>697</v>
      </c>
      <c r="C416" s="248" t="s">
        <v>698</v>
      </c>
      <c r="D416" s="242" t="s">
        <v>699</v>
      </c>
      <c r="E416" s="243">
        <v>4</v>
      </c>
      <c r="F416" s="244"/>
      <c r="G416" s="245">
        <f>ROUND(E416*F416,2)</f>
        <v>0</v>
      </c>
      <c r="H416" s="226">
        <v>0</v>
      </c>
      <c r="I416" s="225">
        <f>ROUND(E416*H416,2)</f>
        <v>0</v>
      </c>
      <c r="J416" s="226">
        <v>55.1</v>
      </c>
      <c r="K416" s="225">
        <f>ROUND(E416*J416,2)</f>
        <v>220.4</v>
      </c>
      <c r="L416" s="225">
        <v>15</v>
      </c>
      <c r="M416" s="225">
        <f>G416*(1+L416/100)</f>
        <v>0</v>
      </c>
      <c r="N416" s="225">
        <v>0</v>
      </c>
      <c r="O416" s="225">
        <f>ROUND(E416*N416,2)</f>
        <v>0</v>
      </c>
      <c r="P416" s="225">
        <v>0</v>
      </c>
      <c r="Q416" s="225">
        <f>ROUND(E416*P416,2)</f>
        <v>0</v>
      </c>
      <c r="R416" s="225"/>
      <c r="S416" s="225" t="s">
        <v>180</v>
      </c>
      <c r="T416" s="225" t="s">
        <v>156</v>
      </c>
      <c r="U416" s="225">
        <v>0</v>
      </c>
      <c r="V416" s="225">
        <f>ROUND(E416*U416,2)</f>
        <v>0</v>
      </c>
      <c r="W416" s="225"/>
      <c r="X416" s="225" t="s">
        <v>181</v>
      </c>
      <c r="Y416" s="206"/>
      <c r="Z416" s="206"/>
      <c r="AA416" s="206"/>
      <c r="AB416" s="206"/>
      <c r="AC416" s="206"/>
      <c r="AD416" s="206"/>
      <c r="AE416" s="206"/>
      <c r="AF416" s="206"/>
      <c r="AG416" s="206" t="s">
        <v>182</v>
      </c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5">
      <c r="A417" s="240">
        <v>194</v>
      </c>
      <c r="B417" s="241" t="s">
        <v>700</v>
      </c>
      <c r="C417" s="248" t="s">
        <v>701</v>
      </c>
      <c r="D417" s="242" t="s">
        <v>179</v>
      </c>
      <c r="E417" s="243">
        <v>1.9375100000000001</v>
      </c>
      <c r="F417" s="244"/>
      <c r="G417" s="245">
        <f>ROUND(E417*F417,2)</f>
        <v>0</v>
      </c>
      <c r="H417" s="226">
        <v>0</v>
      </c>
      <c r="I417" s="225">
        <f>ROUND(E417*H417,2)</f>
        <v>0</v>
      </c>
      <c r="J417" s="226">
        <v>186.7</v>
      </c>
      <c r="K417" s="225">
        <f>ROUND(E417*J417,2)</f>
        <v>361.73</v>
      </c>
      <c r="L417" s="225">
        <v>15</v>
      </c>
      <c r="M417" s="225">
        <f>G417*(1+L417/100)</f>
        <v>0</v>
      </c>
      <c r="N417" s="225">
        <v>0</v>
      </c>
      <c r="O417" s="225">
        <f>ROUND(E417*N417,2)</f>
        <v>0</v>
      </c>
      <c r="P417" s="225">
        <v>0</v>
      </c>
      <c r="Q417" s="225">
        <f>ROUND(E417*P417,2)</f>
        <v>0</v>
      </c>
      <c r="R417" s="225"/>
      <c r="S417" s="225" t="s">
        <v>180</v>
      </c>
      <c r="T417" s="225" t="s">
        <v>156</v>
      </c>
      <c r="U417" s="225">
        <v>0.27700000000000002</v>
      </c>
      <c r="V417" s="225">
        <f>ROUND(E417*U417,2)</f>
        <v>0.54</v>
      </c>
      <c r="W417" s="225"/>
      <c r="X417" s="225" t="s">
        <v>702</v>
      </c>
      <c r="Y417" s="206"/>
      <c r="Z417" s="206"/>
      <c r="AA417" s="206"/>
      <c r="AB417" s="206"/>
      <c r="AC417" s="206"/>
      <c r="AD417" s="206"/>
      <c r="AE417" s="206"/>
      <c r="AF417" s="206"/>
      <c r="AG417" s="206" t="s">
        <v>703</v>
      </c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5">
      <c r="A418" s="240">
        <v>195</v>
      </c>
      <c r="B418" s="241" t="s">
        <v>704</v>
      </c>
      <c r="C418" s="248" t="s">
        <v>705</v>
      </c>
      <c r="D418" s="242" t="s">
        <v>179</v>
      </c>
      <c r="E418" s="243">
        <v>1.9375100000000001</v>
      </c>
      <c r="F418" s="244"/>
      <c r="G418" s="245">
        <f>ROUND(E418*F418,2)</f>
        <v>0</v>
      </c>
      <c r="H418" s="226">
        <v>0</v>
      </c>
      <c r="I418" s="225">
        <f>ROUND(E418*H418,2)</f>
        <v>0</v>
      </c>
      <c r="J418" s="226">
        <v>782.4</v>
      </c>
      <c r="K418" s="225">
        <f>ROUND(E418*J418,2)</f>
        <v>1515.91</v>
      </c>
      <c r="L418" s="225">
        <v>15</v>
      </c>
      <c r="M418" s="225">
        <f>G418*(1+L418/100)</f>
        <v>0</v>
      </c>
      <c r="N418" s="225">
        <v>0</v>
      </c>
      <c r="O418" s="225">
        <f>ROUND(E418*N418,2)</f>
        <v>0</v>
      </c>
      <c r="P418" s="225">
        <v>0</v>
      </c>
      <c r="Q418" s="225">
        <f>ROUND(E418*P418,2)</f>
        <v>0</v>
      </c>
      <c r="R418" s="225"/>
      <c r="S418" s="225" t="s">
        <v>180</v>
      </c>
      <c r="T418" s="225" t="s">
        <v>156</v>
      </c>
      <c r="U418" s="225">
        <v>2.0089999999999999</v>
      </c>
      <c r="V418" s="225">
        <f>ROUND(E418*U418,2)</f>
        <v>3.89</v>
      </c>
      <c r="W418" s="225"/>
      <c r="X418" s="225" t="s">
        <v>702</v>
      </c>
      <c r="Y418" s="206"/>
      <c r="Z418" s="206"/>
      <c r="AA418" s="206"/>
      <c r="AB418" s="206"/>
      <c r="AC418" s="206"/>
      <c r="AD418" s="206"/>
      <c r="AE418" s="206"/>
      <c r="AF418" s="206"/>
      <c r="AG418" s="206" t="s">
        <v>703</v>
      </c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 x14ac:dyDescent="0.25">
      <c r="A419" s="240">
        <v>196</v>
      </c>
      <c r="B419" s="241" t="s">
        <v>706</v>
      </c>
      <c r="C419" s="248" t="s">
        <v>707</v>
      </c>
      <c r="D419" s="242" t="s">
        <v>179</v>
      </c>
      <c r="E419" s="243">
        <v>1.9375100000000001</v>
      </c>
      <c r="F419" s="244"/>
      <c r="G419" s="245">
        <f>ROUND(E419*F419,2)</f>
        <v>0</v>
      </c>
      <c r="H419" s="226">
        <v>0</v>
      </c>
      <c r="I419" s="225">
        <f>ROUND(E419*H419,2)</f>
        <v>0</v>
      </c>
      <c r="J419" s="226">
        <v>337</v>
      </c>
      <c r="K419" s="225">
        <f>ROUND(E419*J419,2)</f>
        <v>652.94000000000005</v>
      </c>
      <c r="L419" s="225">
        <v>15</v>
      </c>
      <c r="M419" s="225">
        <f>G419*(1+L419/100)</f>
        <v>0</v>
      </c>
      <c r="N419" s="225">
        <v>0</v>
      </c>
      <c r="O419" s="225">
        <f>ROUND(E419*N419,2)</f>
        <v>0</v>
      </c>
      <c r="P419" s="225">
        <v>0</v>
      </c>
      <c r="Q419" s="225">
        <f>ROUND(E419*P419,2)</f>
        <v>0</v>
      </c>
      <c r="R419" s="225"/>
      <c r="S419" s="225" t="s">
        <v>180</v>
      </c>
      <c r="T419" s="225" t="s">
        <v>156</v>
      </c>
      <c r="U419" s="225">
        <v>0.95899999999999996</v>
      </c>
      <c r="V419" s="225">
        <f>ROUND(E419*U419,2)</f>
        <v>1.86</v>
      </c>
      <c r="W419" s="225"/>
      <c r="X419" s="225" t="s">
        <v>702</v>
      </c>
      <c r="Y419" s="206"/>
      <c r="Z419" s="206"/>
      <c r="AA419" s="206"/>
      <c r="AB419" s="206"/>
      <c r="AC419" s="206"/>
      <c r="AD419" s="206"/>
      <c r="AE419" s="206"/>
      <c r="AF419" s="206"/>
      <c r="AG419" s="206" t="s">
        <v>703</v>
      </c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5">
      <c r="A420" s="240">
        <v>197</v>
      </c>
      <c r="B420" s="241" t="s">
        <v>708</v>
      </c>
      <c r="C420" s="248" t="s">
        <v>709</v>
      </c>
      <c r="D420" s="242" t="s">
        <v>179</v>
      </c>
      <c r="E420" s="243">
        <v>1.9375100000000001</v>
      </c>
      <c r="F420" s="244"/>
      <c r="G420" s="245">
        <f>ROUND(E420*F420,2)</f>
        <v>0</v>
      </c>
      <c r="H420" s="226">
        <v>0</v>
      </c>
      <c r="I420" s="225">
        <f>ROUND(E420*H420,2)</f>
        <v>0</v>
      </c>
      <c r="J420" s="226">
        <v>259.89999999999998</v>
      </c>
      <c r="K420" s="225">
        <f>ROUND(E420*J420,2)</f>
        <v>503.56</v>
      </c>
      <c r="L420" s="225">
        <v>15</v>
      </c>
      <c r="M420" s="225">
        <f>G420*(1+L420/100)</f>
        <v>0</v>
      </c>
      <c r="N420" s="225">
        <v>0</v>
      </c>
      <c r="O420" s="225">
        <f>ROUND(E420*N420,2)</f>
        <v>0</v>
      </c>
      <c r="P420" s="225">
        <v>0</v>
      </c>
      <c r="Q420" s="225">
        <f>ROUND(E420*P420,2)</f>
        <v>0</v>
      </c>
      <c r="R420" s="225"/>
      <c r="S420" s="225" t="s">
        <v>180</v>
      </c>
      <c r="T420" s="225" t="s">
        <v>156</v>
      </c>
      <c r="U420" s="225">
        <v>0.49</v>
      </c>
      <c r="V420" s="225">
        <f>ROUND(E420*U420,2)</f>
        <v>0.95</v>
      </c>
      <c r="W420" s="225"/>
      <c r="X420" s="225" t="s">
        <v>702</v>
      </c>
      <c r="Y420" s="206"/>
      <c r="Z420" s="206"/>
      <c r="AA420" s="206"/>
      <c r="AB420" s="206"/>
      <c r="AC420" s="206"/>
      <c r="AD420" s="206"/>
      <c r="AE420" s="206"/>
      <c r="AF420" s="206"/>
      <c r="AG420" s="206" t="s">
        <v>703</v>
      </c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5">
      <c r="A421" s="240">
        <v>198</v>
      </c>
      <c r="B421" s="241" t="s">
        <v>710</v>
      </c>
      <c r="C421" s="248" t="s">
        <v>711</v>
      </c>
      <c r="D421" s="242" t="s">
        <v>179</v>
      </c>
      <c r="E421" s="243">
        <v>38.7502</v>
      </c>
      <c r="F421" s="244"/>
      <c r="G421" s="245">
        <f>ROUND(E421*F421,2)</f>
        <v>0</v>
      </c>
      <c r="H421" s="226">
        <v>0</v>
      </c>
      <c r="I421" s="225">
        <f>ROUND(E421*H421,2)</f>
        <v>0</v>
      </c>
      <c r="J421" s="226">
        <v>17.7</v>
      </c>
      <c r="K421" s="225">
        <f>ROUND(E421*J421,2)</f>
        <v>685.88</v>
      </c>
      <c r="L421" s="225">
        <v>15</v>
      </c>
      <c r="M421" s="225">
        <f>G421*(1+L421/100)</f>
        <v>0</v>
      </c>
      <c r="N421" s="225">
        <v>0</v>
      </c>
      <c r="O421" s="225">
        <f>ROUND(E421*N421,2)</f>
        <v>0</v>
      </c>
      <c r="P421" s="225">
        <v>0</v>
      </c>
      <c r="Q421" s="225">
        <f>ROUND(E421*P421,2)</f>
        <v>0</v>
      </c>
      <c r="R421" s="225"/>
      <c r="S421" s="225" t="s">
        <v>180</v>
      </c>
      <c r="T421" s="225" t="s">
        <v>156</v>
      </c>
      <c r="U421" s="225">
        <v>0</v>
      </c>
      <c r="V421" s="225">
        <f>ROUND(E421*U421,2)</f>
        <v>0</v>
      </c>
      <c r="W421" s="225"/>
      <c r="X421" s="225" t="s">
        <v>702</v>
      </c>
      <c r="Y421" s="206"/>
      <c r="Z421" s="206"/>
      <c r="AA421" s="206"/>
      <c r="AB421" s="206"/>
      <c r="AC421" s="206"/>
      <c r="AD421" s="206"/>
      <c r="AE421" s="206"/>
      <c r="AF421" s="206"/>
      <c r="AG421" s="206" t="s">
        <v>703</v>
      </c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40">
        <v>199</v>
      </c>
      <c r="B422" s="241" t="s">
        <v>712</v>
      </c>
      <c r="C422" s="248" t="s">
        <v>713</v>
      </c>
      <c r="D422" s="242" t="s">
        <v>179</v>
      </c>
      <c r="E422" s="243">
        <v>1.9375100000000001</v>
      </c>
      <c r="F422" s="244"/>
      <c r="G422" s="245">
        <f>ROUND(E422*F422,2)</f>
        <v>0</v>
      </c>
      <c r="H422" s="226">
        <v>0</v>
      </c>
      <c r="I422" s="225">
        <f>ROUND(E422*H422,2)</f>
        <v>0</v>
      </c>
      <c r="J422" s="226">
        <v>366.8</v>
      </c>
      <c r="K422" s="225">
        <f>ROUND(E422*J422,2)</f>
        <v>710.68</v>
      </c>
      <c r="L422" s="225">
        <v>15</v>
      </c>
      <c r="M422" s="225">
        <f>G422*(1+L422/100)</f>
        <v>0</v>
      </c>
      <c r="N422" s="225">
        <v>0</v>
      </c>
      <c r="O422" s="225">
        <f>ROUND(E422*N422,2)</f>
        <v>0</v>
      </c>
      <c r="P422" s="225">
        <v>0</v>
      </c>
      <c r="Q422" s="225">
        <f>ROUND(E422*P422,2)</f>
        <v>0</v>
      </c>
      <c r="R422" s="225"/>
      <c r="S422" s="225" t="s">
        <v>180</v>
      </c>
      <c r="T422" s="225" t="s">
        <v>156</v>
      </c>
      <c r="U422" s="225">
        <v>0.94199999999999995</v>
      </c>
      <c r="V422" s="225">
        <f>ROUND(E422*U422,2)</f>
        <v>1.83</v>
      </c>
      <c r="W422" s="225"/>
      <c r="X422" s="225" t="s">
        <v>702</v>
      </c>
      <c r="Y422" s="206"/>
      <c r="Z422" s="206"/>
      <c r="AA422" s="206"/>
      <c r="AB422" s="206"/>
      <c r="AC422" s="206"/>
      <c r="AD422" s="206"/>
      <c r="AE422" s="206"/>
      <c r="AF422" s="206"/>
      <c r="AG422" s="206" t="s">
        <v>703</v>
      </c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40">
        <v>200</v>
      </c>
      <c r="B423" s="241" t="s">
        <v>714</v>
      </c>
      <c r="C423" s="248" t="s">
        <v>715</v>
      </c>
      <c r="D423" s="242" t="s">
        <v>179</v>
      </c>
      <c r="E423" s="243">
        <v>5.8125299999999998</v>
      </c>
      <c r="F423" s="244"/>
      <c r="G423" s="245">
        <f>ROUND(E423*F423,2)</f>
        <v>0</v>
      </c>
      <c r="H423" s="226">
        <v>0</v>
      </c>
      <c r="I423" s="225">
        <f>ROUND(E423*H423,2)</f>
        <v>0</v>
      </c>
      <c r="J423" s="226">
        <v>40.9</v>
      </c>
      <c r="K423" s="225">
        <f>ROUND(E423*J423,2)</f>
        <v>237.73</v>
      </c>
      <c r="L423" s="225">
        <v>15</v>
      </c>
      <c r="M423" s="225">
        <f>G423*(1+L423/100)</f>
        <v>0</v>
      </c>
      <c r="N423" s="225">
        <v>0</v>
      </c>
      <c r="O423" s="225">
        <f>ROUND(E423*N423,2)</f>
        <v>0</v>
      </c>
      <c r="P423" s="225">
        <v>0</v>
      </c>
      <c r="Q423" s="225">
        <f>ROUND(E423*P423,2)</f>
        <v>0</v>
      </c>
      <c r="R423" s="225"/>
      <c r="S423" s="225" t="s">
        <v>180</v>
      </c>
      <c r="T423" s="225" t="s">
        <v>156</v>
      </c>
      <c r="U423" s="225">
        <v>0.105</v>
      </c>
      <c r="V423" s="225">
        <f>ROUND(E423*U423,2)</f>
        <v>0.61</v>
      </c>
      <c r="W423" s="225"/>
      <c r="X423" s="225" t="s">
        <v>702</v>
      </c>
      <c r="Y423" s="206"/>
      <c r="Z423" s="206"/>
      <c r="AA423" s="206"/>
      <c r="AB423" s="206"/>
      <c r="AC423" s="206"/>
      <c r="AD423" s="206"/>
      <c r="AE423" s="206"/>
      <c r="AF423" s="206"/>
      <c r="AG423" s="206" t="s">
        <v>703</v>
      </c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 x14ac:dyDescent="0.25">
      <c r="A424" s="234">
        <v>201</v>
      </c>
      <c r="B424" s="235" t="s">
        <v>716</v>
      </c>
      <c r="C424" s="249" t="s">
        <v>717</v>
      </c>
      <c r="D424" s="236" t="s">
        <v>179</v>
      </c>
      <c r="E424" s="237">
        <v>1.9375100000000001</v>
      </c>
      <c r="F424" s="238"/>
      <c r="G424" s="239">
        <f>ROUND(E424*F424,2)</f>
        <v>0</v>
      </c>
      <c r="H424" s="226">
        <v>0</v>
      </c>
      <c r="I424" s="225">
        <f>ROUND(E424*H424,2)</f>
        <v>0</v>
      </c>
      <c r="J424" s="226">
        <v>997.4</v>
      </c>
      <c r="K424" s="225">
        <f>ROUND(E424*J424,2)</f>
        <v>1932.47</v>
      </c>
      <c r="L424" s="225">
        <v>15</v>
      </c>
      <c r="M424" s="225">
        <f>G424*(1+L424/100)</f>
        <v>0</v>
      </c>
      <c r="N424" s="225">
        <v>0</v>
      </c>
      <c r="O424" s="225">
        <f>ROUND(E424*N424,2)</f>
        <v>0</v>
      </c>
      <c r="P424" s="225">
        <v>0</v>
      </c>
      <c r="Q424" s="225">
        <f>ROUND(E424*P424,2)</f>
        <v>0</v>
      </c>
      <c r="R424" s="225"/>
      <c r="S424" s="225" t="s">
        <v>718</v>
      </c>
      <c r="T424" s="225" t="s">
        <v>156</v>
      </c>
      <c r="U424" s="225">
        <v>0</v>
      </c>
      <c r="V424" s="225">
        <f>ROUND(E424*U424,2)</f>
        <v>0</v>
      </c>
      <c r="W424" s="225"/>
      <c r="X424" s="225" t="s">
        <v>702</v>
      </c>
      <c r="Y424" s="206"/>
      <c r="Z424" s="206"/>
      <c r="AA424" s="206"/>
      <c r="AB424" s="206"/>
      <c r="AC424" s="206"/>
      <c r="AD424" s="206"/>
      <c r="AE424" s="206"/>
      <c r="AF424" s="206"/>
      <c r="AG424" s="206" t="s">
        <v>703</v>
      </c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x14ac:dyDescent="0.25">
      <c r="A425" s="3"/>
      <c r="B425" s="4"/>
      <c r="C425" s="250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AE425">
        <v>15</v>
      </c>
      <c r="AF425">
        <v>21</v>
      </c>
      <c r="AG425" t="s">
        <v>137</v>
      </c>
    </row>
    <row r="426" spans="1:60" x14ac:dyDescent="0.25">
      <c r="A426" s="209"/>
      <c r="B426" s="210" t="s">
        <v>31</v>
      </c>
      <c r="C426" s="251"/>
      <c r="D426" s="211"/>
      <c r="E426" s="212"/>
      <c r="F426" s="212"/>
      <c r="G426" s="246">
        <f>G8+G30+G36+G84+G94+G96+G107+G132+G134+G143+G145+G153+G160+G171+G200+G206+G216+G222+G253+G264+G299+G330+G341+G373+G411+G415</f>
        <v>0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AE426">
        <f>SUMIF(L7:L424,AE425,G7:G424)</f>
        <v>0</v>
      </c>
      <c r="AF426">
        <f>SUMIF(L7:L424,AF425,G7:G424)</f>
        <v>0</v>
      </c>
      <c r="AG426" t="s">
        <v>173</v>
      </c>
    </row>
    <row r="427" spans="1:60" x14ac:dyDescent="0.25">
      <c r="A427" s="3"/>
      <c r="B427" s="4"/>
      <c r="C427" s="250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60" x14ac:dyDescent="0.25">
      <c r="A428" s="3"/>
      <c r="B428" s="4"/>
      <c r="C428" s="250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60" x14ac:dyDescent="0.25">
      <c r="A429" s="213" t="s">
        <v>174</v>
      </c>
      <c r="B429" s="213"/>
      <c r="C429" s="252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60" x14ac:dyDescent="0.25">
      <c r="A430" s="214"/>
      <c r="B430" s="215"/>
      <c r="C430" s="253"/>
      <c r="D430" s="215"/>
      <c r="E430" s="215"/>
      <c r="F430" s="215"/>
      <c r="G430" s="21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AG430" t="s">
        <v>175</v>
      </c>
    </row>
    <row r="431" spans="1:60" x14ac:dyDescent="0.25">
      <c r="A431" s="217"/>
      <c r="B431" s="218"/>
      <c r="C431" s="254"/>
      <c r="D431" s="218"/>
      <c r="E431" s="218"/>
      <c r="F431" s="218"/>
      <c r="G431" s="219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60" x14ac:dyDescent="0.25">
      <c r="A432" s="217"/>
      <c r="B432" s="218"/>
      <c r="C432" s="254"/>
      <c r="D432" s="218"/>
      <c r="E432" s="218"/>
      <c r="F432" s="218"/>
      <c r="G432" s="219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33" x14ac:dyDescent="0.25">
      <c r="A433" s="217"/>
      <c r="B433" s="218"/>
      <c r="C433" s="254"/>
      <c r="D433" s="218"/>
      <c r="E433" s="218"/>
      <c r="F433" s="218"/>
      <c r="G433" s="219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33" x14ac:dyDescent="0.25">
      <c r="A434" s="220"/>
      <c r="B434" s="221"/>
      <c r="C434" s="255"/>
      <c r="D434" s="221"/>
      <c r="E434" s="221"/>
      <c r="F434" s="221"/>
      <c r="G434" s="2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5">
      <c r="A435" s="3"/>
      <c r="B435" s="4"/>
      <c r="C435" s="250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5">
      <c r="C436" s="256"/>
      <c r="D436" s="10"/>
      <c r="AG436" t="s">
        <v>176</v>
      </c>
    </row>
    <row r="437" spans="1:33" x14ac:dyDescent="0.25">
      <c r="D437" s="10"/>
    </row>
    <row r="438" spans="1:33" x14ac:dyDescent="0.25">
      <c r="D438" s="10"/>
    </row>
    <row r="439" spans="1:33" x14ac:dyDescent="0.25">
      <c r="D439" s="10"/>
    </row>
    <row r="440" spans="1:33" x14ac:dyDescent="0.25">
      <c r="D440" s="10"/>
    </row>
    <row r="441" spans="1:33" x14ac:dyDescent="0.25">
      <c r="D441" s="10"/>
    </row>
    <row r="442" spans="1:33" x14ac:dyDescent="0.25">
      <c r="D442" s="10"/>
    </row>
    <row r="443" spans="1:33" x14ac:dyDescent="0.25">
      <c r="D443" s="10"/>
    </row>
    <row r="444" spans="1:33" x14ac:dyDescent="0.25">
      <c r="D444" s="10"/>
    </row>
    <row r="445" spans="1:33" x14ac:dyDescent="0.25">
      <c r="D445" s="10"/>
    </row>
    <row r="446" spans="1:33" x14ac:dyDescent="0.25">
      <c r="D446" s="10"/>
    </row>
    <row r="447" spans="1:33" x14ac:dyDescent="0.25">
      <c r="D447" s="10"/>
    </row>
    <row r="448" spans="1:33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29:C429"/>
    <mergeCell ref="A430:G43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88EB-781A-4BB8-BF16-D8B8DDEB8F4A}">
  <sheetPr>
    <outlinePr summaryBelow="0"/>
  </sheetPr>
  <dimension ref="A1:BH5000"/>
  <sheetViews>
    <sheetView workbookViewId="0">
      <pane ySplit="7" topLeftCell="A8" activePane="bottomLeft" state="frozen"/>
      <selection pane="bottomLeft" activeCell="AD14" sqref="AD14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125</v>
      </c>
    </row>
    <row r="2" spans="1:60" ht="25.05" customHeight="1" x14ac:dyDescent="0.25">
      <c r="A2" s="192" t="s">
        <v>8</v>
      </c>
      <c r="B2" s="49"/>
      <c r="C2" s="195" t="s">
        <v>916</v>
      </c>
      <c r="D2" s="193"/>
      <c r="E2" s="193"/>
      <c r="F2" s="193"/>
      <c r="G2" s="194"/>
      <c r="AG2" t="s">
        <v>126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126</v>
      </c>
      <c r="AG3" t="s">
        <v>127</v>
      </c>
    </row>
    <row r="4" spans="1:60" ht="25.05" customHeight="1" x14ac:dyDescent="0.25">
      <c r="A4" s="196" t="s">
        <v>10</v>
      </c>
      <c r="B4" s="197"/>
      <c r="C4" s="198" t="s">
        <v>53</v>
      </c>
      <c r="D4" s="199"/>
      <c r="E4" s="199"/>
      <c r="F4" s="199"/>
      <c r="G4" s="200"/>
      <c r="AG4" t="s">
        <v>128</v>
      </c>
    </row>
    <row r="5" spans="1:60" x14ac:dyDescent="0.25">
      <c r="D5" s="10"/>
    </row>
    <row r="6" spans="1:60" ht="39.6" x14ac:dyDescent="0.25">
      <c r="A6" s="202" t="s">
        <v>129</v>
      </c>
      <c r="B6" s="204" t="s">
        <v>130</v>
      </c>
      <c r="C6" s="204" t="s">
        <v>131</v>
      </c>
      <c r="D6" s="203" t="s">
        <v>132</v>
      </c>
      <c r="E6" s="202" t="s">
        <v>133</v>
      </c>
      <c r="F6" s="201" t="s">
        <v>134</v>
      </c>
      <c r="G6" s="202" t="s">
        <v>31</v>
      </c>
      <c r="H6" s="205" t="s">
        <v>32</v>
      </c>
      <c r="I6" s="205" t="s">
        <v>135</v>
      </c>
      <c r="J6" s="205" t="s">
        <v>33</v>
      </c>
      <c r="K6" s="205" t="s">
        <v>136</v>
      </c>
      <c r="L6" s="205" t="s">
        <v>137</v>
      </c>
      <c r="M6" s="205" t="s">
        <v>138</v>
      </c>
      <c r="N6" s="205" t="s">
        <v>139</v>
      </c>
      <c r="O6" s="205" t="s">
        <v>140</v>
      </c>
      <c r="P6" s="205" t="s">
        <v>141</v>
      </c>
      <c r="Q6" s="205" t="s">
        <v>142</v>
      </c>
      <c r="R6" s="205" t="s">
        <v>143</v>
      </c>
      <c r="S6" s="205" t="s">
        <v>144</v>
      </c>
      <c r="T6" s="205" t="s">
        <v>145</v>
      </c>
      <c r="U6" s="205" t="s">
        <v>146</v>
      </c>
      <c r="V6" s="205" t="s">
        <v>147</v>
      </c>
      <c r="W6" s="205" t="s">
        <v>148</v>
      </c>
      <c r="X6" s="205" t="s">
        <v>149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150</v>
      </c>
      <c r="B8" s="229" t="s">
        <v>62</v>
      </c>
      <c r="C8" s="247" t="s">
        <v>63</v>
      </c>
      <c r="D8" s="230"/>
      <c r="E8" s="231"/>
      <c r="F8" s="232"/>
      <c r="G8" s="233">
        <f>SUMIF(AG9:AG17,"&lt;&gt;NOR",G9:G17)</f>
        <v>0</v>
      </c>
      <c r="H8" s="227"/>
      <c r="I8" s="227">
        <f>SUM(I9:I17)</f>
        <v>29658.29</v>
      </c>
      <c r="J8" s="227"/>
      <c r="K8" s="227">
        <f>SUM(K9:K17)</f>
        <v>11339.58</v>
      </c>
      <c r="L8" s="227"/>
      <c r="M8" s="227">
        <f>SUM(M9:M17)</f>
        <v>0</v>
      </c>
      <c r="N8" s="227"/>
      <c r="O8" s="227">
        <f>SUM(O9:O17)</f>
        <v>4.08</v>
      </c>
      <c r="P8" s="227"/>
      <c r="Q8" s="227">
        <f>SUM(Q9:Q17)</f>
        <v>0</v>
      </c>
      <c r="R8" s="227"/>
      <c r="S8" s="227"/>
      <c r="T8" s="227"/>
      <c r="U8" s="227"/>
      <c r="V8" s="227">
        <f>SUM(V9:V17)</f>
        <v>21.84</v>
      </c>
      <c r="W8" s="227"/>
      <c r="X8" s="227"/>
      <c r="AG8" t="s">
        <v>151</v>
      </c>
    </row>
    <row r="9" spans="1:60" ht="20.399999999999999" outlineLevel="1" x14ac:dyDescent="0.25">
      <c r="A9" s="234">
        <v>1</v>
      </c>
      <c r="B9" s="235" t="s">
        <v>737</v>
      </c>
      <c r="C9" s="249" t="s">
        <v>738</v>
      </c>
      <c r="D9" s="236" t="s">
        <v>192</v>
      </c>
      <c r="E9" s="237">
        <v>22.92</v>
      </c>
      <c r="F9" s="238"/>
      <c r="G9" s="239">
        <f>ROUND(E9*F9,2)</f>
        <v>0</v>
      </c>
      <c r="H9" s="226">
        <v>1072.25</v>
      </c>
      <c r="I9" s="225">
        <f>ROUND(E9*H9,2)</f>
        <v>24575.97</v>
      </c>
      <c r="J9" s="226">
        <v>280.75</v>
      </c>
      <c r="K9" s="225">
        <f>ROUND(E9*J9,2)</f>
        <v>6434.79</v>
      </c>
      <c r="L9" s="225">
        <v>15</v>
      </c>
      <c r="M9" s="225">
        <f>G9*(1+L9/100)</f>
        <v>0</v>
      </c>
      <c r="N9" s="225">
        <v>0.17230000000000001</v>
      </c>
      <c r="O9" s="225">
        <f>ROUND(E9*N9,2)</f>
        <v>3.95</v>
      </c>
      <c r="P9" s="225">
        <v>0</v>
      </c>
      <c r="Q9" s="225">
        <f>ROUND(E9*P9,2)</f>
        <v>0</v>
      </c>
      <c r="R9" s="225"/>
      <c r="S9" s="225" t="s">
        <v>180</v>
      </c>
      <c r="T9" s="225" t="s">
        <v>180</v>
      </c>
      <c r="U9" s="225">
        <v>0.58499999999999996</v>
      </c>
      <c r="V9" s="225">
        <f>ROUND(E9*U9,2)</f>
        <v>13.41</v>
      </c>
      <c r="W9" s="225"/>
      <c r="X9" s="225" t="s">
        <v>181</v>
      </c>
      <c r="Y9" s="206"/>
      <c r="Z9" s="206"/>
      <c r="AA9" s="206"/>
      <c r="AB9" s="206"/>
      <c r="AC9" s="206"/>
      <c r="AD9" s="206"/>
      <c r="AE9" s="206"/>
      <c r="AF9" s="206"/>
      <c r="AG9" s="206" t="s">
        <v>182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739</v>
      </c>
      <c r="D10" s="257"/>
      <c r="E10" s="258">
        <v>25.92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184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23"/>
      <c r="B11" s="224"/>
      <c r="C11" s="261" t="s">
        <v>740</v>
      </c>
      <c r="D11" s="257"/>
      <c r="E11" s="258">
        <v>-3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06"/>
      <c r="Z11" s="206"/>
      <c r="AA11" s="206"/>
      <c r="AB11" s="206"/>
      <c r="AC11" s="206"/>
      <c r="AD11" s="206"/>
      <c r="AE11" s="206"/>
      <c r="AF11" s="206"/>
      <c r="AG11" s="206" t="s">
        <v>184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34">
        <v>2</v>
      </c>
      <c r="B12" s="235" t="s">
        <v>177</v>
      </c>
      <c r="C12" s="249" t="s">
        <v>178</v>
      </c>
      <c r="D12" s="236" t="s">
        <v>179</v>
      </c>
      <c r="E12" s="237">
        <v>6.1199999999999997E-2</v>
      </c>
      <c r="F12" s="238"/>
      <c r="G12" s="239">
        <f>ROUND(E12*F12,2)</f>
        <v>0</v>
      </c>
      <c r="H12" s="226">
        <v>42724.55</v>
      </c>
      <c r="I12" s="225">
        <f>ROUND(E12*H12,2)</f>
        <v>2614.7399999999998</v>
      </c>
      <c r="J12" s="226">
        <v>9555.4500000000007</v>
      </c>
      <c r="K12" s="225">
        <f>ROUND(E12*J12,2)</f>
        <v>584.79</v>
      </c>
      <c r="L12" s="225">
        <v>15</v>
      </c>
      <c r="M12" s="225">
        <f>G12*(1+L12/100)</f>
        <v>0</v>
      </c>
      <c r="N12" s="225">
        <v>1.0900000000000001</v>
      </c>
      <c r="O12" s="225">
        <f>ROUND(E12*N12,2)</f>
        <v>7.0000000000000007E-2</v>
      </c>
      <c r="P12" s="225">
        <v>0</v>
      </c>
      <c r="Q12" s="225">
        <f>ROUND(E12*P12,2)</f>
        <v>0</v>
      </c>
      <c r="R12" s="225"/>
      <c r="S12" s="225" t="s">
        <v>180</v>
      </c>
      <c r="T12" s="225" t="s">
        <v>180</v>
      </c>
      <c r="U12" s="225">
        <v>20.6</v>
      </c>
      <c r="V12" s="225">
        <f>ROUND(E12*U12,2)</f>
        <v>1.26</v>
      </c>
      <c r="W12" s="225"/>
      <c r="X12" s="225" t="s">
        <v>181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182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61" t="s">
        <v>741</v>
      </c>
      <c r="D13" s="257"/>
      <c r="E13" s="258">
        <v>6.1199999999999997E-2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184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34">
        <v>3</v>
      </c>
      <c r="B14" s="235" t="s">
        <v>742</v>
      </c>
      <c r="C14" s="249" t="s">
        <v>743</v>
      </c>
      <c r="D14" s="236" t="s">
        <v>192</v>
      </c>
      <c r="E14" s="237">
        <v>43.2</v>
      </c>
      <c r="F14" s="238"/>
      <c r="G14" s="239">
        <f>ROUND(E14*F14,2)</f>
        <v>0</v>
      </c>
      <c r="H14" s="226">
        <v>0</v>
      </c>
      <c r="I14" s="225">
        <f>ROUND(E14*H14,2)</f>
        <v>0</v>
      </c>
      <c r="J14" s="226">
        <v>100</v>
      </c>
      <c r="K14" s="225">
        <f>ROUND(E14*J14,2)</f>
        <v>4320</v>
      </c>
      <c r="L14" s="225">
        <v>15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180</v>
      </c>
      <c r="T14" s="225" t="s">
        <v>156</v>
      </c>
      <c r="U14" s="225">
        <v>0.16600000000000001</v>
      </c>
      <c r="V14" s="225">
        <f>ROUND(E14*U14,2)</f>
        <v>7.17</v>
      </c>
      <c r="W14" s="225"/>
      <c r="X14" s="225" t="s">
        <v>181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182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61" t="s">
        <v>744</v>
      </c>
      <c r="D15" s="257"/>
      <c r="E15" s="258">
        <v>43.2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184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4">
        <v>4</v>
      </c>
      <c r="B16" s="235" t="s">
        <v>211</v>
      </c>
      <c r="C16" s="249" t="s">
        <v>212</v>
      </c>
      <c r="D16" s="236" t="s">
        <v>179</v>
      </c>
      <c r="E16" s="237">
        <v>6.1199999999999997E-2</v>
      </c>
      <c r="F16" s="238"/>
      <c r="G16" s="239">
        <f>ROUND(E16*F16,2)</f>
        <v>0</v>
      </c>
      <c r="H16" s="226">
        <v>40320</v>
      </c>
      <c r="I16" s="225">
        <f>ROUND(E16*H16,2)</f>
        <v>2467.58</v>
      </c>
      <c r="J16" s="226">
        <v>0</v>
      </c>
      <c r="K16" s="225">
        <f>ROUND(E16*J16,2)</f>
        <v>0</v>
      </c>
      <c r="L16" s="225">
        <v>15</v>
      </c>
      <c r="M16" s="225">
        <f>G16*(1+L16/100)</f>
        <v>0</v>
      </c>
      <c r="N16" s="225">
        <v>1</v>
      </c>
      <c r="O16" s="225">
        <f>ROUND(E16*N16,2)</f>
        <v>0.06</v>
      </c>
      <c r="P16" s="225">
        <v>0</v>
      </c>
      <c r="Q16" s="225">
        <f>ROUND(E16*P16,2)</f>
        <v>0</v>
      </c>
      <c r="R16" s="225" t="s">
        <v>213</v>
      </c>
      <c r="S16" s="225" t="s">
        <v>180</v>
      </c>
      <c r="T16" s="225" t="s">
        <v>180</v>
      </c>
      <c r="U16" s="225">
        <v>0</v>
      </c>
      <c r="V16" s="225">
        <f>ROUND(E16*U16,2)</f>
        <v>0</v>
      </c>
      <c r="W16" s="225"/>
      <c r="X16" s="225" t="s">
        <v>209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210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61" t="s">
        <v>741</v>
      </c>
      <c r="D17" s="257"/>
      <c r="E17" s="258">
        <v>6.1199999999999997E-2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06"/>
      <c r="Z17" s="206"/>
      <c r="AA17" s="206"/>
      <c r="AB17" s="206"/>
      <c r="AC17" s="206"/>
      <c r="AD17" s="206"/>
      <c r="AE17" s="206"/>
      <c r="AF17" s="206"/>
      <c r="AG17" s="206" t="s">
        <v>184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x14ac:dyDescent="0.25">
      <c r="A18" s="228" t="s">
        <v>150</v>
      </c>
      <c r="B18" s="229" t="s">
        <v>66</v>
      </c>
      <c r="C18" s="247" t="s">
        <v>67</v>
      </c>
      <c r="D18" s="230"/>
      <c r="E18" s="231"/>
      <c r="F18" s="232"/>
      <c r="G18" s="233">
        <f>SUMIF(AG19:AG28,"&lt;&gt;NOR",G19:G28)</f>
        <v>0</v>
      </c>
      <c r="H18" s="227"/>
      <c r="I18" s="227">
        <f>SUM(I19:I28)</f>
        <v>10660.7</v>
      </c>
      <c r="J18" s="227"/>
      <c r="K18" s="227">
        <f>SUM(K19:K28)</f>
        <v>15149.3</v>
      </c>
      <c r="L18" s="227"/>
      <c r="M18" s="227">
        <f>SUM(M19:M28)</f>
        <v>0</v>
      </c>
      <c r="N18" s="227"/>
      <c r="O18" s="227">
        <f>SUM(O19:O28)</f>
        <v>15.48</v>
      </c>
      <c r="P18" s="227"/>
      <c r="Q18" s="227">
        <f>SUM(Q19:Q28)</f>
        <v>0.25</v>
      </c>
      <c r="R18" s="227"/>
      <c r="S18" s="227"/>
      <c r="T18" s="227"/>
      <c r="U18" s="227"/>
      <c r="V18" s="227">
        <f>SUM(V19:V28)</f>
        <v>32.18</v>
      </c>
      <c r="W18" s="227"/>
      <c r="X18" s="227"/>
      <c r="AG18" t="s">
        <v>151</v>
      </c>
    </row>
    <row r="19" spans="1:60" outlineLevel="1" x14ac:dyDescent="0.25">
      <c r="A19" s="234">
        <v>5</v>
      </c>
      <c r="B19" s="235" t="s">
        <v>745</v>
      </c>
      <c r="C19" s="249" t="s">
        <v>746</v>
      </c>
      <c r="D19" s="236" t="s">
        <v>192</v>
      </c>
      <c r="E19" s="237">
        <v>50</v>
      </c>
      <c r="F19" s="238"/>
      <c r="G19" s="239">
        <f>ROUND(E19*F19,2)</f>
        <v>0</v>
      </c>
      <c r="H19" s="226">
        <v>0</v>
      </c>
      <c r="I19" s="225">
        <f>ROUND(E19*H19,2)</f>
        <v>0</v>
      </c>
      <c r="J19" s="226">
        <v>63.4</v>
      </c>
      <c r="K19" s="225">
        <f>ROUND(E19*J19,2)</f>
        <v>3170</v>
      </c>
      <c r="L19" s="225">
        <v>15</v>
      </c>
      <c r="M19" s="225">
        <f>G19*(1+L19/100)</f>
        <v>0</v>
      </c>
      <c r="N19" s="225">
        <v>0</v>
      </c>
      <c r="O19" s="225">
        <f>ROUND(E19*N19,2)</f>
        <v>0</v>
      </c>
      <c r="P19" s="225">
        <v>5.0000000000000001E-3</v>
      </c>
      <c r="Q19" s="225">
        <f>ROUND(E19*P19,2)</f>
        <v>0.25</v>
      </c>
      <c r="R19" s="225"/>
      <c r="S19" s="225" t="s">
        <v>180</v>
      </c>
      <c r="T19" s="225" t="s">
        <v>180</v>
      </c>
      <c r="U19" s="225">
        <v>0.16</v>
      </c>
      <c r="V19" s="225">
        <f>ROUND(E19*U19,2)</f>
        <v>8</v>
      </c>
      <c r="W19" s="225"/>
      <c r="X19" s="225" t="s">
        <v>181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182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ht="20.399999999999999" outlineLevel="1" x14ac:dyDescent="0.25">
      <c r="A20" s="223"/>
      <c r="B20" s="224"/>
      <c r="C20" s="261" t="s">
        <v>747</v>
      </c>
      <c r="D20" s="257"/>
      <c r="E20" s="258">
        <v>50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184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34">
        <v>6</v>
      </c>
      <c r="B21" s="235" t="s">
        <v>748</v>
      </c>
      <c r="C21" s="249" t="s">
        <v>749</v>
      </c>
      <c r="D21" s="236" t="s">
        <v>750</v>
      </c>
      <c r="E21" s="237">
        <v>5</v>
      </c>
      <c r="F21" s="238"/>
      <c r="G21" s="239">
        <f>ROUND(E21*F21,2)</f>
        <v>0</v>
      </c>
      <c r="H21" s="226">
        <v>1141.54</v>
      </c>
      <c r="I21" s="225">
        <f>ROUND(E21*H21,2)</f>
        <v>5707.7</v>
      </c>
      <c r="J21" s="226">
        <v>658.46</v>
      </c>
      <c r="K21" s="225">
        <f>ROUND(E21*J21,2)</f>
        <v>3292.3</v>
      </c>
      <c r="L21" s="225">
        <v>15</v>
      </c>
      <c r="M21" s="225">
        <f>G21*(1+L21/100)</f>
        <v>0</v>
      </c>
      <c r="N21" s="225">
        <v>2.16</v>
      </c>
      <c r="O21" s="225">
        <f>ROUND(E21*N21,2)</f>
        <v>10.8</v>
      </c>
      <c r="P21" s="225">
        <v>0</v>
      </c>
      <c r="Q21" s="225">
        <f>ROUND(E21*P21,2)</f>
        <v>0</v>
      </c>
      <c r="R21" s="225"/>
      <c r="S21" s="225" t="s">
        <v>180</v>
      </c>
      <c r="T21" s="225" t="s">
        <v>156</v>
      </c>
      <c r="U21" s="225">
        <v>1.085</v>
      </c>
      <c r="V21" s="225">
        <f>ROUND(E21*U21,2)</f>
        <v>5.43</v>
      </c>
      <c r="W21" s="225"/>
      <c r="X21" s="225" t="s">
        <v>181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182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ht="20.399999999999999" outlineLevel="1" x14ac:dyDescent="0.25">
      <c r="A22" s="223"/>
      <c r="B22" s="224"/>
      <c r="C22" s="261" t="s">
        <v>751</v>
      </c>
      <c r="D22" s="257"/>
      <c r="E22" s="258">
        <v>5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184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752</v>
      </c>
      <c r="D23" s="257"/>
      <c r="E23" s="258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184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753</v>
      </c>
      <c r="D24" s="257"/>
      <c r="E24" s="258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184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34">
        <v>7</v>
      </c>
      <c r="B25" s="235" t="s">
        <v>754</v>
      </c>
      <c r="C25" s="249" t="s">
        <v>755</v>
      </c>
      <c r="D25" s="236" t="s">
        <v>192</v>
      </c>
      <c r="E25" s="237">
        <v>50</v>
      </c>
      <c r="F25" s="238"/>
      <c r="G25" s="239">
        <f>ROUND(E25*F25,2)</f>
        <v>0</v>
      </c>
      <c r="H25" s="226">
        <v>23.76</v>
      </c>
      <c r="I25" s="225">
        <f>ROUND(E25*H25,2)</f>
        <v>1188</v>
      </c>
      <c r="J25" s="226">
        <v>173.74</v>
      </c>
      <c r="K25" s="225">
        <f>ROUND(E25*J25,2)</f>
        <v>8687</v>
      </c>
      <c r="L25" s="225">
        <v>15</v>
      </c>
      <c r="M25" s="225">
        <f>G25*(1+L25/100)</f>
        <v>0</v>
      </c>
      <c r="N25" s="225">
        <v>7.1999999999999995E-2</v>
      </c>
      <c r="O25" s="225">
        <f>ROUND(E25*N25,2)</f>
        <v>3.6</v>
      </c>
      <c r="P25" s="225">
        <v>0</v>
      </c>
      <c r="Q25" s="225">
        <f>ROUND(E25*P25,2)</f>
        <v>0</v>
      </c>
      <c r="R25" s="225"/>
      <c r="S25" s="225" t="s">
        <v>180</v>
      </c>
      <c r="T25" s="225" t="s">
        <v>180</v>
      </c>
      <c r="U25" s="225">
        <v>0.375</v>
      </c>
      <c r="V25" s="225">
        <f>ROUND(E25*U25,2)</f>
        <v>18.75</v>
      </c>
      <c r="W25" s="225"/>
      <c r="X25" s="225" t="s">
        <v>181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182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0.399999999999999" outlineLevel="1" x14ac:dyDescent="0.25">
      <c r="A26" s="223"/>
      <c r="B26" s="224"/>
      <c r="C26" s="261" t="s">
        <v>747</v>
      </c>
      <c r="D26" s="257"/>
      <c r="E26" s="258">
        <v>50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184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34">
        <v>8</v>
      </c>
      <c r="B27" s="235" t="s">
        <v>756</v>
      </c>
      <c r="C27" s="249" t="s">
        <v>757</v>
      </c>
      <c r="D27" s="236" t="s">
        <v>192</v>
      </c>
      <c r="E27" s="237">
        <v>10</v>
      </c>
      <c r="F27" s="238"/>
      <c r="G27" s="239">
        <f>ROUND(E27*F27,2)</f>
        <v>0</v>
      </c>
      <c r="H27" s="226">
        <v>376.5</v>
      </c>
      <c r="I27" s="225">
        <f>ROUND(E27*H27,2)</f>
        <v>3765</v>
      </c>
      <c r="J27" s="226">
        <v>0</v>
      </c>
      <c r="K27" s="225">
        <f>ROUND(E27*J27,2)</f>
        <v>0</v>
      </c>
      <c r="L27" s="225">
        <v>15</v>
      </c>
      <c r="M27" s="225">
        <f>G27*(1+L27/100)</f>
        <v>0</v>
      </c>
      <c r="N27" s="225">
        <v>0.108</v>
      </c>
      <c r="O27" s="225">
        <f>ROUND(E27*N27,2)</f>
        <v>1.08</v>
      </c>
      <c r="P27" s="225">
        <v>0</v>
      </c>
      <c r="Q27" s="225">
        <f>ROUND(E27*P27,2)</f>
        <v>0</v>
      </c>
      <c r="R27" s="225" t="s">
        <v>213</v>
      </c>
      <c r="S27" s="225" t="s">
        <v>180</v>
      </c>
      <c r="T27" s="225" t="s">
        <v>180</v>
      </c>
      <c r="U27" s="225">
        <v>0</v>
      </c>
      <c r="V27" s="225">
        <f>ROUND(E27*U27,2)</f>
        <v>0</v>
      </c>
      <c r="W27" s="225"/>
      <c r="X27" s="225" t="s">
        <v>209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210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20.399999999999999" outlineLevel="1" x14ac:dyDescent="0.25">
      <c r="A28" s="223"/>
      <c r="B28" s="224"/>
      <c r="C28" s="261" t="s">
        <v>758</v>
      </c>
      <c r="D28" s="257"/>
      <c r="E28" s="258">
        <v>10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184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x14ac:dyDescent="0.25">
      <c r="A29" s="228" t="s">
        <v>150</v>
      </c>
      <c r="B29" s="229" t="s">
        <v>68</v>
      </c>
      <c r="C29" s="247" t="s">
        <v>69</v>
      </c>
      <c r="D29" s="230"/>
      <c r="E29" s="231"/>
      <c r="F29" s="232"/>
      <c r="G29" s="233">
        <f>SUMIF(AG30:AG38,"&lt;&gt;NOR",G30:G38)</f>
        <v>0</v>
      </c>
      <c r="H29" s="227"/>
      <c r="I29" s="227">
        <f>SUM(I30:I38)</f>
        <v>1096.3699999999999</v>
      </c>
      <c r="J29" s="227"/>
      <c r="K29" s="227">
        <f>SUM(K30:K38)</f>
        <v>10724.94</v>
      </c>
      <c r="L29" s="227"/>
      <c r="M29" s="227">
        <f>SUM(M30:M38)</f>
        <v>0</v>
      </c>
      <c r="N29" s="227"/>
      <c r="O29" s="227">
        <f>SUM(O30:O38)</f>
        <v>0.22</v>
      </c>
      <c r="P29" s="227"/>
      <c r="Q29" s="227">
        <f>SUM(Q30:Q38)</f>
        <v>0</v>
      </c>
      <c r="R29" s="227"/>
      <c r="S29" s="227"/>
      <c r="T29" s="227"/>
      <c r="U29" s="227"/>
      <c r="V29" s="227">
        <f>SUM(V30:V38)</f>
        <v>22.36</v>
      </c>
      <c r="W29" s="227"/>
      <c r="X29" s="227"/>
      <c r="AG29" t="s">
        <v>151</v>
      </c>
    </row>
    <row r="30" spans="1:60" ht="20.399999999999999" outlineLevel="1" x14ac:dyDescent="0.25">
      <c r="A30" s="234">
        <v>9</v>
      </c>
      <c r="B30" s="235" t="s">
        <v>759</v>
      </c>
      <c r="C30" s="249" t="s">
        <v>760</v>
      </c>
      <c r="D30" s="236" t="s">
        <v>192</v>
      </c>
      <c r="E30" s="237">
        <v>47.38</v>
      </c>
      <c r="F30" s="238"/>
      <c r="G30" s="239">
        <f>ROUND(E30*F30,2)</f>
        <v>0</v>
      </c>
      <c r="H30" s="226">
        <v>23.14</v>
      </c>
      <c r="I30" s="225">
        <f>ROUND(E30*H30,2)</f>
        <v>1096.3699999999999</v>
      </c>
      <c r="J30" s="226">
        <v>226.36</v>
      </c>
      <c r="K30" s="225">
        <f>ROUND(E30*J30,2)</f>
        <v>10724.94</v>
      </c>
      <c r="L30" s="225">
        <v>15</v>
      </c>
      <c r="M30" s="225">
        <f>G30*(1+L30/100)</f>
        <v>0</v>
      </c>
      <c r="N30" s="225">
        <v>4.5999999999999999E-3</v>
      </c>
      <c r="O30" s="225">
        <f>ROUND(E30*N30,2)</f>
        <v>0.22</v>
      </c>
      <c r="P30" s="225">
        <v>0</v>
      </c>
      <c r="Q30" s="225">
        <f>ROUND(E30*P30,2)</f>
        <v>0</v>
      </c>
      <c r="R30" s="225"/>
      <c r="S30" s="225" t="s">
        <v>180</v>
      </c>
      <c r="T30" s="225" t="s">
        <v>180</v>
      </c>
      <c r="U30" s="225">
        <v>0.47199999999999998</v>
      </c>
      <c r="V30" s="225">
        <f>ROUND(E30*U30,2)</f>
        <v>22.36</v>
      </c>
      <c r="W30" s="225"/>
      <c r="X30" s="225" t="s">
        <v>181</v>
      </c>
      <c r="Y30" s="206"/>
      <c r="Z30" s="206"/>
      <c r="AA30" s="206"/>
      <c r="AB30" s="206"/>
      <c r="AC30" s="206"/>
      <c r="AD30" s="206"/>
      <c r="AE30" s="206"/>
      <c r="AF30" s="206"/>
      <c r="AG30" s="206" t="s">
        <v>182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62" t="s">
        <v>502</v>
      </c>
      <c r="D31" s="259"/>
      <c r="E31" s="260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184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3" t="s">
        <v>761</v>
      </c>
      <c r="D32" s="259"/>
      <c r="E32" s="260">
        <v>25.92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184</v>
      </c>
      <c r="AH32" s="206">
        <v>2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3" t="s">
        <v>762</v>
      </c>
      <c r="D33" s="259"/>
      <c r="E33" s="260">
        <v>-3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184</v>
      </c>
      <c r="AH33" s="206">
        <v>2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2" t="s">
        <v>506</v>
      </c>
      <c r="D34" s="259"/>
      <c r="E34" s="260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184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763</v>
      </c>
      <c r="D35" s="257"/>
      <c r="E35" s="258">
        <v>22.92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184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61" t="s">
        <v>764</v>
      </c>
      <c r="D36" s="257"/>
      <c r="E36" s="258">
        <v>22.92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184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765</v>
      </c>
      <c r="D37" s="257"/>
      <c r="E37" s="258">
        <v>1.1000000000000001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184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61" t="s">
        <v>766</v>
      </c>
      <c r="D38" s="257"/>
      <c r="E38" s="258">
        <v>0.44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184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x14ac:dyDescent="0.25">
      <c r="A39" s="228" t="s">
        <v>150</v>
      </c>
      <c r="B39" s="229" t="s">
        <v>70</v>
      </c>
      <c r="C39" s="247" t="s">
        <v>71</v>
      </c>
      <c r="D39" s="230"/>
      <c r="E39" s="231"/>
      <c r="F39" s="232"/>
      <c r="G39" s="233">
        <f>SUMIF(AG40:AG43,"&lt;&gt;NOR",G40:G43)</f>
        <v>0</v>
      </c>
      <c r="H39" s="227"/>
      <c r="I39" s="227">
        <f>SUM(I40:I43)</f>
        <v>1912.96</v>
      </c>
      <c r="J39" s="227"/>
      <c r="K39" s="227">
        <f>SUM(K40:K43)</f>
        <v>1969.6499999999999</v>
      </c>
      <c r="L39" s="227"/>
      <c r="M39" s="227">
        <f>SUM(M40:M43)</f>
        <v>0</v>
      </c>
      <c r="N39" s="227"/>
      <c r="O39" s="227">
        <f>SUM(O40:O43)</f>
        <v>0.01</v>
      </c>
      <c r="P39" s="227"/>
      <c r="Q39" s="227">
        <f>SUM(Q40:Q43)</f>
        <v>0</v>
      </c>
      <c r="R39" s="227"/>
      <c r="S39" s="227"/>
      <c r="T39" s="227"/>
      <c r="U39" s="227"/>
      <c r="V39" s="227">
        <f>SUM(V40:V43)</f>
        <v>4.3099999999999996</v>
      </c>
      <c r="W39" s="227"/>
      <c r="X39" s="227"/>
      <c r="AG39" t="s">
        <v>151</v>
      </c>
    </row>
    <row r="40" spans="1:60" outlineLevel="1" x14ac:dyDescent="0.25">
      <c r="A40" s="234">
        <v>10</v>
      </c>
      <c r="B40" s="235" t="s">
        <v>233</v>
      </c>
      <c r="C40" s="249" t="s">
        <v>234</v>
      </c>
      <c r="D40" s="236" t="s">
        <v>192</v>
      </c>
      <c r="E40" s="237">
        <v>3.96</v>
      </c>
      <c r="F40" s="238"/>
      <c r="G40" s="239">
        <f>ROUND(E40*F40,2)</f>
        <v>0</v>
      </c>
      <c r="H40" s="226">
        <v>13.56</v>
      </c>
      <c r="I40" s="225">
        <f>ROUND(E40*H40,2)</f>
        <v>53.7</v>
      </c>
      <c r="J40" s="226">
        <v>33.04</v>
      </c>
      <c r="K40" s="225">
        <f>ROUND(E40*J40,2)</f>
        <v>130.84</v>
      </c>
      <c r="L40" s="225">
        <v>15</v>
      </c>
      <c r="M40" s="225">
        <f>G40*(1+L40/100)</f>
        <v>0</v>
      </c>
      <c r="N40" s="225">
        <v>4.0000000000000003E-5</v>
      </c>
      <c r="O40" s="225">
        <f>ROUND(E40*N40,2)</f>
        <v>0</v>
      </c>
      <c r="P40" s="225">
        <v>0</v>
      </c>
      <c r="Q40" s="225">
        <f>ROUND(E40*P40,2)</f>
        <v>0</v>
      </c>
      <c r="R40" s="225"/>
      <c r="S40" s="225" t="s">
        <v>180</v>
      </c>
      <c r="T40" s="225" t="s">
        <v>767</v>
      </c>
      <c r="U40" s="225">
        <v>7.8E-2</v>
      </c>
      <c r="V40" s="225">
        <f>ROUND(E40*U40,2)</f>
        <v>0.31</v>
      </c>
      <c r="W40" s="225"/>
      <c r="X40" s="225" t="s">
        <v>181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182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768</v>
      </c>
      <c r="D41" s="257"/>
      <c r="E41" s="258">
        <v>3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184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769</v>
      </c>
      <c r="D42" s="257"/>
      <c r="E42" s="258">
        <v>0.96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184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40">
        <v>11</v>
      </c>
      <c r="B43" s="241" t="s">
        <v>267</v>
      </c>
      <c r="C43" s="248" t="s">
        <v>268</v>
      </c>
      <c r="D43" s="242" t="s">
        <v>192</v>
      </c>
      <c r="E43" s="243">
        <v>44.448</v>
      </c>
      <c r="F43" s="244"/>
      <c r="G43" s="245">
        <f>ROUND(E43*F43,2)</f>
        <v>0</v>
      </c>
      <c r="H43" s="226">
        <v>41.83</v>
      </c>
      <c r="I43" s="225">
        <f>ROUND(E43*H43,2)</f>
        <v>1859.26</v>
      </c>
      <c r="J43" s="226">
        <v>41.37</v>
      </c>
      <c r="K43" s="225">
        <f>ROUND(E43*J43,2)</f>
        <v>1838.81</v>
      </c>
      <c r="L43" s="225">
        <v>15</v>
      </c>
      <c r="M43" s="225">
        <f>G43*(1+L43/100)</f>
        <v>0</v>
      </c>
      <c r="N43" s="225">
        <v>2.5999999999999998E-4</v>
      </c>
      <c r="O43" s="225">
        <f>ROUND(E43*N43,2)</f>
        <v>0.01</v>
      </c>
      <c r="P43" s="225">
        <v>0</v>
      </c>
      <c r="Q43" s="225">
        <f>ROUND(E43*P43,2)</f>
        <v>0</v>
      </c>
      <c r="R43" s="225"/>
      <c r="S43" s="225" t="s">
        <v>180</v>
      </c>
      <c r="T43" s="225" t="s">
        <v>180</v>
      </c>
      <c r="U43" s="225">
        <v>0.09</v>
      </c>
      <c r="V43" s="225">
        <f>ROUND(E43*U43,2)</f>
        <v>4</v>
      </c>
      <c r="W43" s="225"/>
      <c r="X43" s="225" t="s">
        <v>181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182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x14ac:dyDescent="0.25">
      <c r="A44" s="228" t="s">
        <v>150</v>
      </c>
      <c r="B44" s="229" t="s">
        <v>72</v>
      </c>
      <c r="C44" s="247" t="s">
        <v>73</v>
      </c>
      <c r="D44" s="230"/>
      <c r="E44" s="231"/>
      <c r="F44" s="232"/>
      <c r="G44" s="233">
        <f>SUMIF(AG45:AG59,"&lt;&gt;NOR",G45:G59)</f>
        <v>0</v>
      </c>
      <c r="H44" s="227"/>
      <c r="I44" s="227">
        <f>SUM(I45:I59)</f>
        <v>8241.9500000000007</v>
      </c>
      <c r="J44" s="227"/>
      <c r="K44" s="227">
        <f>SUM(K45:K59)</f>
        <v>11314.449999999999</v>
      </c>
      <c r="L44" s="227"/>
      <c r="M44" s="227">
        <f>SUM(M45:M59)</f>
        <v>0</v>
      </c>
      <c r="N44" s="227"/>
      <c r="O44" s="227">
        <f>SUM(O45:O59)</f>
        <v>0.19</v>
      </c>
      <c r="P44" s="227"/>
      <c r="Q44" s="227">
        <f>SUM(Q45:Q59)</f>
        <v>0</v>
      </c>
      <c r="R44" s="227"/>
      <c r="S44" s="227"/>
      <c r="T44" s="227"/>
      <c r="U44" s="227"/>
      <c r="V44" s="227">
        <f>SUM(V45:V59)</f>
        <v>22.419999999999998</v>
      </c>
      <c r="W44" s="227"/>
      <c r="X44" s="227"/>
      <c r="AG44" t="s">
        <v>151</v>
      </c>
    </row>
    <row r="45" spans="1:60" ht="20.399999999999999" outlineLevel="1" x14ac:dyDescent="0.25">
      <c r="A45" s="234">
        <v>12</v>
      </c>
      <c r="B45" s="235" t="s">
        <v>770</v>
      </c>
      <c r="C45" s="249" t="s">
        <v>771</v>
      </c>
      <c r="D45" s="236" t="s">
        <v>192</v>
      </c>
      <c r="E45" s="237">
        <v>22.92</v>
      </c>
      <c r="F45" s="238"/>
      <c r="G45" s="239">
        <f>ROUND(E45*F45,2)</f>
        <v>0</v>
      </c>
      <c r="H45" s="226">
        <v>167.72</v>
      </c>
      <c r="I45" s="225">
        <f>ROUND(E45*H45,2)</f>
        <v>3844.14</v>
      </c>
      <c r="J45" s="226">
        <v>108.78</v>
      </c>
      <c r="K45" s="225">
        <f>ROUND(E45*J45,2)</f>
        <v>2493.2399999999998</v>
      </c>
      <c r="L45" s="225">
        <v>15</v>
      </c>
      <c r="M45" s="225">
        <f>G45*(1+L45/100)</f>
        <v>0</v>
      </c>
      <c r="N45" s="225">
        <v>9.6000000000000002E-4</v>
      </c>
      <c r="O45" s="225">
        <f>ROUND(E45*N45,2)</f>
        <v>0.02</v>
      </c>
      <c r="P45" s="225">
        <v>0</v>
      </c>
      <c r="Q45" s="225">
        <f>ROUND(E45*P45,2)</f>
        <v>0</v>
      </c>
      <c r="R45" s="225"/>
      <c r="S45" s="225" t="s">
        <v>180</v>
      </c>
      <c r="T45" s="225" t="s">
        <v>180</v>
      </c>
      <c r="U45" s="225">
        <v>0.23</v>
      </c>
      <c r="V45" s="225">
        <f>ROUND(E45*U45,2)</f>
        <v>5.27</v>
      </c>
      <c r="W45" s="225"/>
      <c r="X45" s="225" t="s">
        <v>181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182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62" t="s">
        <v>502</v>
      </c>
      <c r="D46" s="259"/>
      <c r="E46" s="260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184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3" t="s">
        <v>761</v>
      </c>
      <c r="D47" s="259"/>
      <c r="E47" s="260">
        <v>25.92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184</v>
      </c>
      <c r="AH47" s="206">
        <v>2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3" t="s">
        <v>762</v>
      </c>
      <c r="D48" s="259"/>
      <c r="E48" s="260">
        <v>-3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184</v>
      </c>
      <c r="AH48" s="206">
        <v>2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2" t="s">
        <v>506</v>
      </c>
      <c r="D49" s="259"/>
      <c r="E49" s="260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184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1" t="s">
        <v>763</v>
      </c>
      <c r="D50" s="257"/>
      <c r="E50" s="258">
        <v>22.92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184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ht="20.399999999999999" outlineLevel="1" x14ac:dyDescent="0.25">
      <c r="A51" s="234">
        <v>13</v>
      </c>
      <c r="B51" s="235" t="s">
        <v>772</v>
      </c>
      <c r="C51" s="249" t="s">
        <v>773</v>
      </c>
      <c r="D51" s="236" t="s">
        <v>192</v>
      </c>
      <c r="E51" s="237">
        <v>47.38</v>
      </c>
      <c r="F51" s="238"/>
      <c r="G51" s="239">
        <f>ROUND(E51*F51,2)</f>
        <v>0</v>
      </c>
      <c r="H51" s="226">
        <v>92.82</v>
      </c>
      <c r="I51" s="225">
        <f>ROUND(E51*H51,2)</f>
        <v>4397.8100000000004</v>
      </c>
      <c r="J51" s="226">
        <v>186.18</v>
      </c>
      <c r="K51" s="225">
        <f>ROUND(E51*J51,2)</f>
        <v>8821.2099999999991</v>
      </c>
      <c r="L51" s="225">
        <v>15</v>
      </c>
      <c r="M51" s="225">
        <f>G51*(1+L51/100)</f>
        <v>0</v>
      </c>
      <c r="N51" s="225">
        <v>3.6099999999999999E-3</v>
      </c>
      <c r="O51" s="225">
        <f>ROUND(E51*N51,2)</f>
        <v>0.17</v>
      </c>
      <c r="P51" s="225">
        <v>0</v>
      </c>
      <c r="Q51" s="225">
        <f>ROUND(E51*P51,2)</f>
        <v>0</v>
      </c>
      <c r="R51" s="225"/>
      <c r="S51" s="225" t="s">
        <v>180</v>
      </c>
      <c r="T51" s="225" t="s">
        <v>180</v>
      </c>
      <c r="U51" s="225">
        <v>0.36199999999999999</v>
      </c>
      <c r="V51" s="225">
        <f>ROUND(E51*U51,2)</f>
        <v>17.149999999999999</v>
      </c>
      <c r="W51" s="225"/>
      <c r="X51" s="225" t="s">
        <v>181</v>
      </c>
      <c r="Y51" s="206"/>
      <c r="Z51" s="206"/>
      <c r="AA51" s="206"/>
      <c r="AB51" s="206"/>
      <c r="AC51" s="206"/>
      <c r="AD51" s="206"/>
      <c r="AE51" s="206"/>
      <c r="AF51" s="206"/>
      <c r="AG51" s="206" t="s">
        <v>182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2" t="s">
        <v>502</v>
      </c>
      <c r="D52" s="259"/>
      <c r="E52" s="260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184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3" t="s">
        <v>761</v>
      </c>
      <c r="D53" s="259"/>
      <c r="E53" s="260">
        <v>25.92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184</v>
      </c>
      <c r="AH53" s="206">
        <v>2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63" t="s">
        <v>762</v>
      </c>
      <c r="D54" s="259"/>
      <c r="E54" s="260">
        <v>-3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184</v>
      </c>
      <c r="AH54" s="206">
        <v>2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2" t="s">
        <v>506</v>
      </c>
      <c r="D55" s="259"/>
      <c r="E55" s="260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184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763</v>
      </c>
      <c r="D56" s="257"/>
      <c r="E56" s="258">
        <v>22.92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184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61" t="s">
        <v>764</v>
      </c>
      <c r="D57" s="257"/>
      <c r="E57" s="258">
        <v>22.92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06"/>
      <c r="Z57" s="206"/>
      <c r="AA57" s="206"/>
      <c r="AB57" s="206"/>
      <c r="AC57" s="206"/>
      <c r="AD57" s="206"/>
      <c r="AE57" s="206"/>
      <c r="AF57" s="206"/>
      <c r="AG57" s="206" t="s">
        <v>184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765</v>
      </c>
      <c r="D58" s="257"/>
      <c r="E58" s="258">
        <v>1.1000000000000001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184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766</v>
      </c>
      <c r="D59" s="257"/>
      <c r="E59" s="258">
        <v>0.44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184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ht="26.4" x14ac:dyDescent="0.25">
      <c r="A60" s="228" t="s">
        <v>150</v>
      </c>
      <c r="B60" s="229" t="s">
        <v>78</v>
      </c>
      <c r="C60" s="247" t="s">
        <v>79</v>
      </c>
      <c r="D60" s="230"/>
      <c r="E60" s="231"/>
      <c r="F60" s="232"/>
      <c r="G60" s="233">
        <f>SUMIF(AG61:AG63,"&lt;&gt;NOR",G61:G63)</f>
        <v>0</v>
      </c>
      <c r="H60" s="227"/>
      <c r="I60" s="227">
        <f>SUM(I61:I63)</f>
        <v>161.24</v>
      </c>
      <c r="J60" s="227"/>
      <c r="K60" s="227">
        <f>SUM(K61:K63)</f>
        <v>12769.21</v>
      </c>
      <c r="L60" s="227"/>
      <c r="M60" s="227">
        <f>SUM(M61:M63)</f>
        <v>0</v>
      </c>
      <c r="N60" s="227"/>
      <c r="O60" s="227">
        <f>SUM(O61:O63)</f>
        <v>0</v>
      </c>
      <c r="P60" s="227"/>
      <c r="Q60" s="227">
        <f>SUM(Q61:Q63)</f>
        <v>0</v>
      </c>
      <c r="R60" s="227"/>
      <c r="S60" s="227"/>
      <c r="T60" s="227"/>
      <c r="U60" s="227"/>
      <c r="V60" s="227">
        <f>SUM(V61:V63)</f>
        <v>32.25</v>
      </c>
      <c r="W60" s="227"/>
      <c r="X60" s="227"/>
      <c r="AG60" t="s">
        <v>151</v>
      </c>
    </row>
    <row r="61" spans="1:60" outlineLevel="1" x14ac:dyDescent="0.25">
      <c r="A61" s="234">
        <v>14</v>
      </c>
      <c r="B61" s="235" t="s">
        <v>278</v>
      </c>
      <c r="C61" s="249" t="s">
        <v>279</v>
      </c>
      <c r="D61" s="236" t="s">
        <v>192</v>
      </c>
      <c r="E61" s="237">
        <v>104.7</v>
      </c>
      <c r="F61" s="238"/>
      <c r="G61" s="239">
        <f>ROUND(E61*F61,2)</f>
        <v>0</v>
      </c>
      <c r="H61" s="226">
        <v>1.54</v>
      </c>
      <c r="I61" s="225">
        <f>ROUND(E61*H61,2)</f>
        <v>161.24</v>
      </c>
      <c r="J61" s="226">
        <v>121.96</v>
      </c>
      <c r="K61" s="225">
        <f>ROUND(E61*J61,2)</f>
        <v>12769.21</v>
      </c>
      <c r="L61" s="225">
        <v>15</v>
      </c>
      <c r="M61" s="225">
        <f>G61*(1+L61/100)</f>
        <v>0</v>
      </c>
      <c r="N61" s="225">
        <v>4.0000000000000003E-5</v>
      </c>
      <c r="O61" s="225">
        <f>ROUND(E61*N61,2)</f>
        <v>0</v>
      </c>
      <c r="P61" s="225">
        <v>0</v>
      </c>
      <c r="Q61" s="225">
        <f>ROUND(E61*P61,2)</f>
        <v>0</v>
      </c>
      <c r="R61" s="225"/>
      <c r="S61" s="225" t="s">
        <v>180</v>
      </c>
      <c r="T61" s="225" t="s">
        <v>180</v>
      </c>
      <c r="U61" s="225">
        <v>0.308</v>
      </c>
      <c r="V61" s="225">
        <f>ROUND(E61*U61,2)</f>
        <v>32.25</v>
      </c>
      <c r="W61" s="225"/>
      <c r="X61" s="225" t="s">
        <v>181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182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774</v>
      </c>
      <c r="D62" s="257"/>
      <c r="E62" s="258">
        <v>43.2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184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61" t="s">
        <v>775</v>
      </c>
      <c r="D63" s="257"/>
      <c r="E63" s="258">
        <v>61.5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184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x14ac:dyDescent="0.25">
      <c r="A64" s="228" t="s">
        <v>150</v>
      </c>
      <c r="B64" s="229" t="s">
        <v>80</v>
      </c>
      <c r="C64" s="247" t="s">
        <v>81</v>
      </c>
      <c r="D64" s="230"/>
      <c r="E64" s="231"/>
      <c r="F64" s="232"/>
      <c r="G64" s="233">
        <f>SUMIF(AG65:AG71,"&lt;&gt;NOR",G65:G71)</f>
        <v>0</v>
      </c>
      <c r="H64" s="227"/>
      <c r="I64" s="227">
        <f>SUM(I65:I71)</f>
        <v>979.51</v>
      </c>
      <c r="J64" s="227"/>
      <c r="K64" s="227">
        <f>SUM(K65:K71)</f>
        <v>13418.57</v>
      </c>
      <c r="L64" s="227"/>
      <c r="M64" s="227">
        <f>SUM(M65:M71)</f>
        <v>0</v>
      </c>
      <c r="N64" s="227"/>
      <c r="O64" s="227">
        <f>SUM(O65:O71)</f>
        <v>0.04</v>
      </c>
      <c r="P64" s="227"/>
      <c r="Q64" s="227">
        <f>SUM(Q65:Q71)</f>
        <v>1.1000000000000001</v>
      </c>
      <c r="R64" s="227"/>
      <c r="S64" s="227"/>
      <c r="T64" s="227"/>
      <c r="U64" s="227"/>
      <c r="V64" s="227">
        <f>SUM(V65:V71)</f>
        <v>31.869999999999997</v>
      </c>
      <c r="W64" s="227"/>
      <c r="X64" s="227"/>
      <c r="AG64" t="s">
        <v>151</v>
      </c>
    </row>
    <row r="65" spans="1:60" outlineLevel="1" x14ac:dyDescent="0.25">
      <c r="A65" s="234">
        <v>15</v>
      </c>
      <c r="B65" s="235" t="s">
        <v>776</v>
      </c>
      <c r="C65" s="249" t="s">
        <v>777</v>
      </c>
      <c r="D65" s="236" t="s">
        <v>192</v>
      </c>
      <c r="E65" s="237">
        <v>26.88</v>
      </c>
      <c r="F65" s="238"/>
      <c r="G65" s="239">
        <f>ROUND(E65*F65,2)</f>
        <v>0</v>
      </c>
      <c r="H65" s="226">
        <v>36.44</v>
      </c>
      <c r="I65" s="225">
        <f>ROUND(E65*H65,2)</f>
        <v>979.51</v>
      </c>
      <c r="J65" s="226">
        <v>204.56</v>
      </c>
      <c r="K65" s="225">
        <f>ROUND(E65*J65,2)</f>
        <v>5498.57</v>
      </c>
      <c r="L65" s="225">
        <v>15</v>
      </c>
      <c r="M65" s="225">
        <f>G65*(1+L65/100)</f>
        <v>0</v>
      </c>
      <c r="N65" s="225">
        <v>1.3699999999999999E-3</v>
      </c>
      <c r="O65" s="225">
        <f>ROUND(E65*N65,2)</f>
        <v>0.04</v>
      </c>
      <c r="P65" s="225">
        <v>4.1000000000000002E-2</v>
      </c>
      <c r="Q65" s="225">
        <f>ROUND(E65*P65,2)</f>
        <v>1.1000000000000001</v>
      </c>
      <c r="R65" s="225"/>
      <c r="S65" s="225" t="s">
        <v>180</v>
      </c>
      <c r="T65" s="225" t="s">
        <v>180</v>
      </c>
      <c r="U65" s="225">
        <v>0.51600000000000001</v>
      </c>
      <c r="V65" s="225">
        <f>ROUND(E65*U65,2)</f>
        <v>13.87</v>
      </c>
      <c r="W65" s="225"/>
      <c r="X65" s="225" t="s">
        <v>181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182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61" t="s">
        <v>778</v>
      </c>
      <c r="D66" s="257"/>
      <c r="E66" s="258">
        <v>25.92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184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769</v>
      </c>
      <c r="D67" s="257"/>
      <c r="E67" s="258">
        <v>0.96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184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34">
        <v>16</v>
      </c>
      <c r="B68" s="235" t="s">
        <v>779</v>
      </c>
      <c r="C68" s="249" t="s">
        <v>780</v>
      </c>
      <c r="D68" s="236" t="s">
        <v>781</v>
      </c>
      <c r="E68" s="237">
        <v>18</v>
      </c>
      <c r="F68" s="238"/>
      <c r="G68" s="239">
        <f>ROUND(E68*F68,2)</f>
        <v>0</v>
      </c>
      <c r="H68" s="226">
        <v>0</v>
      </c>
      <c r="I68" s="225">
        <f>ROUND(E68*H68,2)</f>
        <v>0</v>
      </c>
      <c r="J68" s="226">
        <v>440</v>
      </c>
      <c r="K68" s="225">
        <f>ROUND(E68*J68,2)</f>
        <v>7920</v>
      </c>
      <c r="L68" s="225">
        <v>15</v>
      </c>
      <c r="M68" s="225">
        <f>G68*(1+L68/100)</f>
        <v>0</v>
      </c>
      <c r="N68" s="225">
        <v>0</v>
      </c>
      <c r="O68" s="225">
        <f>ROUND(E68*N68,2)</f>
        <v>0</v>
      </c>
      <c r="P68" s="225">
        <v>0</v>
      </c>
      <c r="Q68" s="225">
        <f>ROUND(E68*P68,2)</f>
        <v>0</v>
      </c>
      <c r="R68" s="225"/>
      <c r="S68" s="225" t="s">
        <v>180</v>
      </c>
      <c r="T68" s="225" t="s">
        <v>180</v>
      </c>
      <c r="U68" s="225">
        <v>1</v>
      </c>
      <c r="V68" s="225">
        <f>ROUND(E68*U68,2)</f>
        <v>18</v>
      </c>
      <c r="W68" s="225"/>
      <c r="X68" s="225" t="s">
        <v>181</v>
      </c>
      <c r="Y68" s="206"/>
      <c r="Z68" s="206"/>
      <c r="AA68" s="206"/>
      <c r="AB68" s="206"/>
      <c r="AC68" s="206"/>
      <c r="AD68" s="206"/>
      <c r="AE68" s="206"/>
      <c r="AF68" s="206"/>
      <c r="AG68" s="206" t="s">
        <v>182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782</v>
      </c>
      <c r="D69" s="257"/>
      <c r="E69" s="258">
        <v>6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184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61" t="s">
        <v>783</v>
      </c>
      <c r="D70" s="257"/>
      <c r="E70" s="258">
        <v>12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06"/>
      <c r="Z70" s="206"/>
      <c r="AA70" s="206"/>
      <c r="AB70" s="206"/>
      <c r="AC70" s="206"/>
      <c r="AD70" s="206"/>
      <c r="AE70" s="206"/>
      <c r="AF70" s="206"/>
      <c r="AG70" s="206" t="s">
        <v>184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ht="20.399999999999999" outlineLevel="1" x14ac:dyDescent="0.25">
      <c r="A71" s="223"/>
      <c r="B71" s="224"/>
      <c r="C71" s="261" t="s">
        <v>784</v>
      </c>
      <c r="D71" s="257"/>
      <c r="E71" s="258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184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x14ac:dyDescent="0.25">
      <c r="A72" s="228" t="s">
        <v>150</v>
      </c>
      <c r="B72" s="229" t="s">
        <v>82</v>
      </c>
      <c r="C72" s="247" t="s">
        <v>83</v>
      </c>
      <c r="D72" s="230"/>
      <c r="E72" s="231"/>
      <c r="F72" s="232"/>
      <c r="G72" s="233">
        <f>SUMIF(AG73:AG73,"&lt;&gt;NOR",G73:G73)</f>
        <v>0</v>
      </c>
      <c r="H72" s="227"/>
      <c r="I72" s="227">
        <f>SUM(I73:I73)</f>
        <v>0</v>
      </c>
      <c r="J72" s="227"/>
      <c r="K72" s="227">
        <f>SUM(K73:K73)</f>
        <v>7818.1</v>
      </c>
      <c r="L72" s="227"/>
      <c r="M72" s="227">
        <f>SUM(M73:M73)</f>
        <v>0</v>
      </c>
      <c r="N72" s="227"/>
      <c r="O72" s="227">
        <f>SUM(O73:O73)</f>
        <v>0</v>
      </c>
      <c r="P72" s="227"/>
      <c r="Q72" s="227">
        <f>SUM(Q73:Q73)</f>
        <v>0</v>
      </c>
      <c r="R72" s="227"/>
      <c r="S72" s="227"/>
      <c r="T72" s="227"/>
      <c r="U72" s="227"/>
      <c r="V72" s="227">
        <f>SUM(V73:V73)</f>
        <v>18.79</v>
      </c>
      <c r="W72" s="227"/>
      <c r="X72" s="227"/>
      <c r="AG72" t="s">
        <v>151</v>
      </c>
    </row>
    <row r="73" spans="1:60" outlineLevel="1" x14ac:dyDescent="0.25">
      <c r="A73" s="240">
        <v>17</v>
      </c>
      <c r="B73" s="241" t="s">
        <v>785</v>
      </c>
      <c r="C73" s="248" t="s">
        <v>786</v>
      </c>
      <c r="D73" s="242" t="s">
        <v>179</v>
      </c>
      <c r="E73" s="243">
        <v>20.02075</v>
      </c>
      <c r="F73" s="244"/>
      <c r="G73" s="245">
        <f>ROUND(E73*F73,2)</f>
        <v>0</v>
      </c>
      <c r="H73" s="226">
        <v>0</v>
      </c>
      <c r="I73" s="225">
        <f>ROUND(E73*H73,2)</f>
        <v>0</v>
      </c>
      <c r="J73" s="226">
        <v>390.5</v>
      </c>
      <c r="K73" s="225">
        <f>ROUND(E73*J73,2)</f>
        <v>7818.1</v>
      </c>
      <c r="L73" s="225">
        <v>15</v>
      </c>
      <c r="M73" s="225">
        <f>G73*(1+L73/100)</f>
        <v>0</v>
      </c>
      <c r="N73" s="225">
        <v>0</v>
      </c>
      <c r="O73" s="225">
        <f>ROUND(E73*N73,2)</f>
        <v>0</v>
      </c>
      <c r="P73" s="225">
        <v>0</v>
      </c>
      <c r="Q73" s="225">
        <f>ROUND(E73*P73,2)</f>
        <v>0</v>
      </c>
      <c r="R73" s="225"/>
      <c r="S73" s="225" t="s">
        <v>180</v>
      </c>
      <c r="T73" s="225" t="s">
        <v>180</v>
      </c>
      <c r="U73" s="225">
        <v>0.9385</v>
      </c>
      <c r="V73" s="225">
        <f>ROUND(E73*U73,2)</f>
        <v>18.79</v>
      </c>
      <c r="W73" s="225"/>
      <c r="X73" s="225" t="s">
        <v>304</v>
      </c>
      <c r="Y73" s="206"/>
      <c r="Z73" s="206"/>
      <c r="AA73" s="206"/>
      <c r="AB73" s="206"/>
      <c r="AC73" s="206"/>
      <c r="AD73" s="206"/>
      <c r="AE73" s="206"/>
      <c r="AF73" s="206"/>
      <c r="AG73" s="206" t="s">
        <v>305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x14ac:dyDescent="0.25">
      <c r="A74" s="228" t="s">
        <v>150</v>
      </c>
      <c r="B74" s="229" t="s">
        <v>96</v>
      </c>
      <c r="C74" s="247" t="s">
        <v>97</v>
      </c>
      <c r="D74" s="230"/>
      <c r="E74" s="231"/>
      <c r="F74" s="232"/>
      <c r="G74" s="233">
        <f>SUMIF(AG75:AG85,"&lt;&gt;NOR",G75:G85)</f>
        <v>0</v>
      </c>
      <c r="H74" s="227"/>
      <c r="I74" s="227">
        <f>SUM(I75:I85)</f>
        <v>5950</v>
      </c>
      <c r="J74" s="227"/>
      <c r="K74" s="227">
        <f>SUM(K75:K85)</f>
        <v>1647.5</v>
      </c>
      <c r="L74" s="227"/>
      <c r="M74" s="227">
        <f>SUM(M75:M85)</f>
        <v>0</v>
      </c>
      <c r="N74" s="227"/>
      <c r="O74" s="227">
        <f>SUM(O75:O85)</f>
        <v>0</v>
      </c>
      <c r="P74" s="227"/>
      <c r="Q74" s="227">
        <f>SUM(Q75:Q85)</f>
        <v>0</v>
      </c>
      <c r="R74" s="227"/>
      <c r="S74" s="227"/>
      <c r="T74" s="227"/>
      <c r="U74" s="227"/>
      <c r="V74" s="227">
        <f>SUM(V75:V85)</f>
        <v>2.9</v>
      </c>
      <c r="W74" s="227"/>
      <c r="X74" s="227"/>
      <c r="AG74" t="s">
        <v>151</v>
      </c>
    </row>
    <row r="75" spans="1:60" outlineLevel="1" x14ac:dyDescent="0.25">
      <c r="A75" s="234">
        <v>18</v>
      </c>
      <c r="B75" s="235" t="s">
        <v>787</v>
      </c>
      <c r="C75" s="249" t="s">
        <v>788</v>
      </c>
      <c r="D75" s="236" t="s">
        <v>781</v>
      </c>
      <c r="E75" s="237">
        <v>2</v>
      </c>
      <c r="F75" s="238"/>
      <c r="G75" s="239">
        <f>ROUND(E75*F75,2)</f>
        <v>0</v>
      </c>
      <c r="H75" s="226">
        <v>0</v>
      </c>
      <c r="I75" s="225">
        <f>ROUND(E75*H75,2)</f>
        <v>0</v>
      </c>
      <c r="J75" s="226">
        <v>535</v>
      </c>
      <c r="K75" s="225">
        <f>ROUND(E75*J75,2)</f>
        <v>1070</v>
      </c>
      <c r="L75" s="225">
        <v>15</v>
      </c>
      <c r="M75" s="225">
        <f>G75*(1+L75/100)</f>
        <v>0</v>
      </c>
      <c r="N75" s="225">
        <v>0</v>
      </c>
      <c r="O75" s="225">
        <f>ROUND(E75*N75,2)</f>
        <v>0</v>
      </c>
      <c r="P75" s="225">
        <v>0</v>
      </c>
      <c r="Q75" s="225">
        <f>ROUND(E75*P75,2)</f>
        <v>0</v>
      </c>
      <c r="R75" s="225"/>
      <c r="S75" s="225" t="s">
        <v>180</v>
      </c>
      <c r="T75" s="225" t="s">
        <v>180</v>
      </c>
      <c r="U75" s="225">
        <v>1</v>
      </c>
      <c r="V75" s="225">
        <f>ROUND(E75*U75,2)</f>
        <v>2</v>
      </c>
      <c r="W75" s="225"/>
      <c r="X75" s="225" t="s">
        <v>181</v>
      </c>
      <c r="Y75" s="206"/>
      <c r="Z75" s="206"/>
      <c r="AA75" s="206"/>
      <c r="AB75" s="206"/>
      <c r="AC75" s="206"/>
      <c r="AD75" s="206"/>
      <c r="AE75" s="206"/>
      <c r="AF75" s="206"/>
      <c r="AG75" s="206" t="s">
        <v>182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61" t="s">
        <v>789</v>
      </c>
      <c r="D76" s="257"/>
      <c r="E76" s="258">
        <v>2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184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40">
        <v>19</v>
      </c>
      <c r="B77" s="241" t="s">
        <v>428</v>
      </c>
      <c r="C77" s="248" t="s">
        <v>790</v>
      </c>
      <c r="D77" s="242" t="s">
        <v>187</v>
      </c>
      <c r="E77" s="243">
        <v>1</v>
      </c>
      <c r="F77" s="244"/>
      <c r="G77" s="245">
        <f>ROUND(E77*F77,2)</f>
        <v>0</v>
      </c>
      <c r="H77" s="226">
        <v>0</v>
      </c>
      <c r="I77" s="225">
        <f>ROUND(E77*H77,2)</f>
        <v>0</v>
      </c>
      <c r="J77" s="226">
        <v>230</v>
      </c>
      <c r="K77" s="225">
        <f>ROUND(E77*J77,2)</f>
        <v>230</v>
      </c>
      <c r="L77" s="225">
        <v>15</v>
      </c>
      <c r="M77" s="225">
        <f>G77*(1+L77/100)</f>
        <v>0</v>
      </c>
      <c r="N77" s="225">
        <v>0</v>
      </c>
      <c r="O77" s="225">
        <f>ROUND(E77*N77,2)</f>
        <v>0</v>
      </c>
      <c r="P77" s="225">
        <v>0</v>
      </c>
      <c r="Q77" s="225">
        <f>ROUND(E77*P77,2)</f>
        <v>0</v>
      </c>
      <c r="R77" s="225"/>
      <c r="S77" s="225" t="s">
        <v>180</v>
      </c>
      <c r="T77" s="225" t="s">
        <v>180</v>
      </c>
      <c r="U77" s="225">
        <v>0.5</v>
      </c>
      <c r="V77" s="225">
        <f>ROUND(E77*U77,2)</f>
        <v>0.5</v>
      </c>
      <c r="W77" s="225"/>
      <c r="X77" s="225" t="s">
        <v>181</v>
      </c>
      <c r="Y77" s="206"/>
      <c r="Z77" s="206"/>
      <c r="AA77" s="206"/>
      <c r="AB77" s="206"/>
      <c r="AC77" s="206"/>
      <c r="AD77" s="206"/>
      <c r="AE77" s="206"/>
      <c r="AF77" s="206"/>
      <c r="AG77" s="206" t="s">
        <v>182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40">
        <v>20</v>
      </c>
      <c r="B78" s="241" t="s">
        <v>791</v>
      </c>
      <c r="C78" s="248" t="s">
        <v>792</v>
      </c>
      <c r="D78" s="242" t="s">
        <v>197</v>
      </c>
      <c r="E78" s="243">
        <v>0.5</v>
      </c>
      <c r="F78" s="244"/>
      <c r="G78" s="245">
        <f>ROUND(E78*F78,2)</f>
        <v>0</v>
      </c>
      <c r="H78" s="226">
        <v>0</v>
      </c>
      <c r="I78" s="225">
        <f>ROUND(E78*H78,2)</f>
        <v>0</v>
      </c>
      <c r="J78" s="226">
        <v>695</v>
      </c>
      <c r="K78" s="225">
        <f>ROUND(E78*J78,2)</f>
        <v>347.5</v>
      </c>
      <c r="L78" s="225">
        <v>15</v>
      </c>
      <c r="M78" s="225">
        <f>G78*(1+L78/100)</f>
        <v>0</v>
      </c>
      <c r="N78" s="225">
        <v>1.31E-3</v>
      </c>
      <c r="O78" s="225">
        <f>ROUND(E78*N78,2)</f>
        <v>0</v>
      </c>
      <c r="P78" s="225">
        <v>0</v>
      </c>
      <c r="Q78" s="225">
        <f>ROUND(E78*P78,2)</f>
        <v>0</v>
      </c>
      <c r="R78" s="225"/>
      <c r="S78" s="225" t="s">
        <v>155</v>
      </c>
      <c r="T78" s="225" t="s">
        <v>180</v>
      </c>
      <c r="U78" s="225">
        <v>0.79700000000000004</v>
      </c>
      <c r="V78" s="225">
        <f>ROUND(E78*U78,2)</f>
        <v>0.4</v>
      </c>
      <c r="W78" s="225"/>
      <c r="X78" s="225" t="s">
        <v>181</v>
      </c>
      <c r="Y78" s="206"/>
      <c r="Z78" s="206"/>
      <c r="AA78" s="206"/>
      <c r="AB78" s="206"/>
      <c r="AC78" s="206"/>
      <c r="AD78" s="206"/>
      <c r="AE78" s="206"/>
      <c r="AF78" s="206"/>
      <c r="AG78" s="206" t="s">
        <v>182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ht="20.399999999999999" outlineLevel="1" x14ac:dyDescent="0.25">
      <c r="A79" s="234">
        <v>21</v>
      </c>
      <c r="B79" s="235" t="s">
        <v>793</v>
      </c>
      <c r="C79" s="249" t="s">
        <v>794</v>
      </c>
      <c r="D79" s="236" t="s">
        <v>187</v>
      </c>
      <c r="E79" s="237">
        <v>1</v>
      </c>
      <c r="F79" s="238"/>
      <c r="G79" s="239">
        <f>ROUND(E79*F79,2)</f>
        <v>0</v>
      </c>
      <c r="H79" s="226">
        <v>5950</v>
      </c>
      <c r="I79" s="225">
        <f>ROUND(E79*H79,2)</f>
        <v>5950</v>
      </c>
      <c r="J79" s="226">
        <v>0</v>
      </c>
      <c r="K79" s="225">
        <f>ROUND(E79*J79,2)</f>
        <v>0</v>
      </c>
      <c r="L79" s="225">
        <v>15</v>
      </c>
      <c r="M79" s="225">
        <f>G79*(1+L79/100)</f>
        <v>0</v>
      </c>
      <c r="N79" s="225">
        <v>0</v>
      </c>
      <c r="O79" s="225">
        <f>ROUND(E79*N79,2)</f>
        <v>0</v>
      </c>
      <c r="P79" s="225">
        <v>0</v>
      </c>
      <c r="Q79" s="225">
        <f>ROUND(E79*P79,2)</f>
        <v>0</v>
      </c>
      <c r="R79" s="225"/>
      <c r="S79" s="225" t="s">
        <v>155</v>
      </c>
      <c r="T79" s="225" t="s">
        <v>156</v>
      </c>
      <c r="U79" s="225">
        <v>0</v>
      </c>
      <c r="V79" s="225">
        <f>ROUND(E79*U79,2)</f>
        <v>0</v>
      </c>
      <c r="W79" s="225"/>
      <c r="X79" s="225" t="s">
        <v>209</v>
      </c>
      <c r="Y79" s="206"/>
      <c r="Z79" s="206"/>
      <c r="AA79" s="206"/>
      <c r="AB79" s="206"/>
      <c r="AC79" s="206"/>
      <c r="AD79" s="206"/>
      <c r="AE79" s="206"/>
      <c r="AF79" s="206"/>
      <c r="AG79" s="206" t="s">
        <v>210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61" t="s">
        <v>795</v>
      </c>
      <c r="D80" s="257"/>
      <c r="E80" s="258">
        <v>1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184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796</v>
      </c>
      <c r="D81" s="257"/>
      <c r="E81" s="258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184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797</v>
      </c>
      <c r="D82" s="257"/>
      <c r="E82" s="258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184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61" t="s">
        <v>798</v>
      </c>
      <c r="D83" s="257"/>
      <c r="E83" s="258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184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61" t="s">
        <v>799</v>
      </c>
      <c r="D84" s="257"/>
      <c r="E84" s="258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184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61" t="s">
        <v>800</v>
      </c>
      <c r="D85" s="257"/>
      <c r="E85" s="258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184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x14ac:dyDescent="0.25">
      <c r="A86" s="228" t="s">
        <v>150</v>
      </c>
      <c r="B86" s="229" t="s">
        <v>98</v>
      </c>
      <c r="C86" s="247" t="s">
        <v>99</v>
      </c>
      <c r="D86" s="230"/>
      <c r="E86" s="231"/>
      <c r="F86" s="232"/>
      <c r="G86" s="233">
        <f>SUMIF(AG87:AG96,"&lt;&gt;NOR",G87:G96)</f>
        <v>0</v>
      </c>
      <c r="H86" s="227"/>
      <c r="I86" s="227">
        <f>SUM(I87:I96)</f>
        <v>46937.43</v>
      </c>
      <c r="J86" s="227"/>
      <c r="K86" s="227">
        <f>SUM(K87:K96)</f>
        <v>12818.49</v>
      </c>
      <c r="L86" s="227"/>
      <c r="M86" s="227">
        <f>SUM(M87:M96)</f>
        <v>0</v>
      </c>
      <c r="N86" s="227"/>
      <c r="O86" s="227">
        <f>SUM(O87:O96)</f>
        <v>0.13</v>
      </c>
      <c r="P86" s="227"/>
      <c r="Q86" s="227">
        <f>SUM(Q87:Q96)</f>
        <v>0</v>
      </c>
      <c r="R86" s="227"/>
      <c r="S86" s="227"/>
      <c r="T86" s="227"/>
      <c r="U86" s="227"/>
      <c r="V86" s="227">
        <f>SUM(V87:V96)</f>
        <v>25.19</v>
      </c>
      <c r="W86" s="227"/>
      <c r="X86" s="227"/>
      <c r="AG86" t="s">
        <v>151</v>
      </c>
    </row>
    <row r="87" spans="1:60" outlineLevel="1" x14ac:dyDescent="0.25">
      <c r="A87" s="240">
        <v>22</v>
      </c>
      <c r="B87" s="241" t="s">
        <v>801</v>
      </c>
      <c r="C87" s="248" t="s">
        <v>802</v>
      </c>
      <c r="D87" s="242" t="s">
        <v>187</v>
      </c>
      <c r="E87" s="243">
        <v>11</v>
      </c>
      <c r="F87" s="244"/>
      <c r="G87" s="245">
        <f>ROUND(E87*F87,2)</f>
        <v>0</v>
      </c>
      <c r="H87" s="226">
        <v>76.13</v>
      </c>
      <c r="I87" s="225">
        <f>ROUND(E87*H87,2)</f>
        <v>837.43</v>
      </c>
      <c r="J87" s="226">
        <v>1108.8699999999999</v>
      </c>
      <c r="K87" s="225">
        <f>ROUND(E87*J87,2)</f>
        <v>12197.57</v>
      </c>
      <c r="L87" s="225">
        <v>15</v>
      </c>
      <c r="M87" s="225">
        <f>G87*(1+L87/100)</f>
        <v>0</v>
      </c>
      <c r="N87" s="225">
        <v>8.9999999999999998E-4</v>
      </c>
      <c r="O87" s="225">
        <f>ROUND(E87*N87,2)</f>
        <v>0.01</v>
      </c>
      <c r="P87" s="225">
        <v>0</v>
      </c>
      <c r="Q87" s="225">
        <f>ROUND(E87*P87,2)</f>
        <v>0</v>
      </c>
      <c r="R87" s="225"/>
      <c r="S87" s="225" t="s">
        <v>180</v>
      </c>
      <c r="T87" s="225" t="s">
        <v>180</v>
      </c>
      <c r="U87" s="225">
        <v>2.29</v>
      </c>
      <c r="V87" s="225">
        <f>ROUND(E87*U87,2)</f>
        <v>25.19</v>
      </c>
      <c r="W87" s="225"/>
      <c r="X87" s="225" t="s">
        <v>181</v>
      </c>
      <c r="Y87" s="206"/>
      <c r="Z87" s="206"/>
      <c r="AA87" s="206"/>
      <c r="AB87" s="206"/>
      <c r="AC87" s="206"/>
      <c r="AD87" s="206"/>
      <c r="AE87" s="206"/>
      <c r="AF87" s="206"/>
      <c r="AG87" s="206" t="s">
        <v>182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34">
        <v>23</v>
      </c>
      <c r="B88" s="235" t="s">
        <v>803</v>
      </c>
      <c r="C88" s="249" t="s">
        <v>804</v>
      </c>
      <c r="D88" s="236" t="s">
        <v>187</v>
      </c>
      <c r="E88" s="237">
        <v>10</v>
      </c>
      <c r="F88" s="238"/>
      <c r="G88" s="239">
        <f>ROUND(E88*F88,2)</f>
        <v>0</v>
      </c>
      <c r="H88" s="226">
        <v>4090</v>
      </c>
      <c r="I88" s="225">
        <f>ROUND(E88*H88,2)</f>
        <v>40900</v>
      </c>
      <c r="J88" s="226">
        <v>0</v>
      </c>
      <c r="K88" s="225">
        <f>ROUND(E88*J88,2)</f>
        <v>0</v>
      </c>
      <c r="L88" s="225">
        <v>15</v>
      </c>
      <c r="M88" s="225">
        <f>G88*(1+L88/100)</f>
        <v>0</v>
      </c>
      <c r="N88" s="225">
        <v>1.09E-2</v>
      </c>
      <c r="O88" s="225">
        <f>ROUND(E88*N88,2)</f>
        <v>0.11</v>
      </c>
      <c r="P88" s="225">
        <v>0</v>
      </c>
      <c r="Q88" s="225">
        <f>ROUND(E88*P88,2)</f>
        <v>0</v>
      </c>
      <c r="R88" s="225" t="s">
        <v>213</v>
      </c>
      <c r="S88" s="225" t="s">
        <v>180</v>
      </c>
      <c r="T88" s="225" t="s">
        <v>180</v>
      </c>
      <c r="U88" s="225">
        <v>0</v>
      </c>
      <c r="V88" s="225">
        <f>ROUND(E88*U88,2)</f>
        <v>0</v>
      </c>
      <c r="W88" s="225"/>
      <c r="X88" s="225" t="s">
        <v>209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210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61" t="s">
        <v>805</v>
      </c>
      <c r="D89" s="257"/>
      <c r="E89" s="258">
        <v>10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06"/>
      <c r="Z89" s="206"/>
      <c r="AA89" s="206"/>
      <c r="AB89" s="206"/>
      <c r="AC89" s="206"/>
      <c r="AD89" s="206"/>
      <c r="AE89" s="206"/>
      <c r="AF89" s="206"/>
      <c r="AG89" s="206" t="s">
        <v>184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61" t="s">
        <v>806</v>
      </c>
      <c r="D90" s="257"/>
      <c r="E90" s="258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06"/>
      <c r="Z90" s="206"/>
      <c r="AA90" s="206"/>
      <c r="AB90" s="206"/>
      <c r="AC90" s="206"/>
      <c r="AD90" s="206"/>
      <c r="AE90" s="206"/>
      <c r="AF90" s="206"/>
      <c r="AG90" s="206" t="s">
        <v>184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61" t="s">
        <v>807</v>
      </c>
      <c r="D91" s="257"/>
      <c r="E91" s="258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06"/>
      <c r="Z91" s="206"/>
      <c r="AA91" s="206"/>
      <c r="AB91" s="206"/>
      <c r="AC91" s="206"/>
      <c r="AD91" s="206"/>
      <c r="AE91" s="206"/>
      <c r="AF91" s="206"/>
      <c r="AG91" s="206" t="s">
        <v>184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34">
        <v>24</v>
      </c>
      <c r="B92" s="235" t="s">
        <v>808</v>
      </c>
      <c r="C92" s="249" t="s">
        <v>809</v>
      </c>
      <c r="D92" s="236" t="s">
        <v>187</v>
      </c>
      <c r="E92" s="237">
        <v>1</v>
      </c>
      <c r="F92" s="238"/>
      <c r="G92" s="239">
        <f>ROUND(E92*F92,2)</f>
        <v>0</v>
      </c>
      <c r="H92" s="226">
        <v>5200</v>
      </c>
      <c r="I92" s="225">
        <f>ROUND(E92*H92,2)</f>
        <v>5200</v>
      </c>
      <c r="J92" s="226">
        <v>0</v>
      </c>
      <c r="K92" s="225">
        <f>ROUND(E92*J92,2)</f>
        <v>0</v>
      </c>
      <c r="L92" s="225">
        <v>15</v>
      </c>
      <c r="M92" s="225">
        <f>G92*(1+L92/100)</f>
        <v>0</v>
      </c>
      <c r="N92" s="225">
        <v>1.3100000000000001E-2</v>
      </c>
      <c r="O92" s="225">
        <f>ROUND(E92*N92,2)</f>
        <v>0.01</v>
      </c>
      <c r="P92" s="225">
        <v>0</v>
      </c>
      <c r="Q92" s="225">
        <f>ROUND(E92*P92,2)</f>
        <v>0</v>
      </c>
      <c r="R92" s="225"/>
      <c r="S92" s="225" t="s">
        <v>155</v>
      </c>
      <c r="T92" s="225" t="s">
        <v>156</v>
      </c>
      <c r="U92" s="225">
        <v>0</v>
      </c>
      <c r="V92" s="225">
        <f>ROUND(E92*U92,2)</f>
        <v>0</v>
      </c>
      <c r="W92" s="225"/>
      <c r="X92" s="225" t="s">
        <v>209</v>
      </c>
      <c r="Y92" s="206"/>
      <c r="Z92" s="206"/>
      <c r="AA92" s="206"/>
      <c r="AB92" s="206"/>
      <c r="AC92" s="206"/>
      <c r="AD92" s="206"/>
      <c r="AE92" s="206"/>
      <c r="AF92" s="206"/>
      <c r="AG92" s="206" t="s">
        <v>210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61" t="s">
        <v>810</v>
      </c>
      <c r="D93" s="257"/>
      <c r="E93" s="258">
        <v>1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184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61" t="s">
        <v>806</v>
      </c>
      <c r="D94" s="257"/>
      <c r="E94" s="258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184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61" t="s">
        <v>811</v>
      </c>
      <c r="D95" s="257"/>
      <c r="E95" s="258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184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40">
        <v>25</v>
      </c>
      <c r="B96" s="241" t="s">
        <v>812</v>
      </c>
      <c r="C96" s="248" t="s">
        <v>813</v>
      </c>
      <c r="D96" s="242" t="s">
        <v>0</v>
      </c>
      <c r="E96" s="243">
        <v>591.35</v>
      </c>
      <c r="F96" s="244"/>
      <c r="G96" s="245">
        <f>ROUND(E96*F96,2)</f>
        <v>0</v>
      </c>
      <c r="H96" s="226">
        <v>0</v>
      </c>
      <c r="I96" s="225">
        <f>ROUND(E96*H96,2)</f>
        <v>0</v>
      </c>
      <c r="J96" s="226">
        <v>1.05</v>
      </c>
      <c r="K96" s="225">
        <f>ROUND(E96*J96,2)</f>
        <v>620.91999999999996</v>
      </c>
      <c r="L96" s="225">
        <v>15</v>
      </c>
      <c r="M96" s="225">
        <f>G96*(1+L96/100)</f>
        <v>0</v>
      </c>
      <c r="N96" s="225">
        <v>0</v>
      </c>
      <c r="O96" s="225">
        <f>ROUND(E96*N96,2)</f>
        <v>0</v>
      </c>
      <c r="P96" s="225">
        <v>0</v>
      </c>
      <c r="Q96" s="225">
        <f>ROUND(E96*P96,2)</f>
        <v>0</v>
      </c>
      <c r="R96" s="225"/>
      <c r="S96" s="225" t="s">
        <v>180</v>
      </c>
      <c r="T96" s="225" t="s">
        <v>180</v>
      </c>
      <c r="U96" s="225">
        <v>0</v>
      </c>
      <c r="V96" s="225">
        <f>ROUND(E96*U96,2)</f>
        <v>0</v>
      </c>
      <c r="W96" s="225"/>
      <c r="X96" s="225" t="s">
        <v>304</v>
      </c>
      <c r="Y96" s="206"/>
      <c r="Z96" s="206"/>
      <c r="AA96" s="206"/>
      <c r="AB96" s="206"/>
      <c r="AC96" s="206"/>
      <c r="AD96" s="206"/>
      <c r="AE96" s="206"/>
      <c r="AF96" s="206"/>
      <c r="AG96" s="206" t="s">
        <v>305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x14ac:dyDescent="0.25">
      <c r="A97" s="228" t="s">
        <v>150</v>
      </c>
      <c r="B97" s="229" t="s">
        <v>112</v>
      </c>
      <c r="C97" s="247" t="s">
        <v>113</v>
      </c>
      <c r="D97" s="230"/>
      <c r="E97" s="231"/>
      <c r="F97" s="232"/>
      <c r="G97" s="233">
        <f>SUMIF(AG98:AG113,"&lt;&gt;NOR",G98:G113)</f>
        <v>0</v>
      </c>
      <c r="H97" s="227"/>
      <c r="I97" s="227">
        <f>SUM(I98:I113)</f>
        <v>217.45</v>
      </c>
      <c r="J97" s="227"/>
      <c r="K97" s="227">
        <f>SUM(K98:K113)</f>
        <v>1658.63</v>
      </c>
      <c r="L97" s="227"/>
      <c r="M97" s="227">
        <f>SUM(M98:M113)</f>
        <v>0</v>
      </c>
      <c r="N97" s="227"/>
      <c r="O97" s="227">
        <f>SUM(O98:O113)</f>
        <v>0</v>
      </c>
      <c r="P97" s="227"/>
      <c r="Q97" s="227">
        <f>SUM(Q98:Q113)</f>
        <v>0</v>
      </c>
      <c r="R97" s="227"/>
      <c r="S97" s="227"/>
      <c r="T97" s="227"/>
      <c r="U97" s="227"/>
      <c r="V97" s="227">
        <f>SUM(V98:V113)</f>
        <v>3.2800000000000002</v>
      </c>
      <c r="W97" s="227"/>
      <c r="X97" s="227"/>
      <c r="AG97" t="s">
        <v>151</v>
      </c>
    </row>
    <row r="98" spans="1:60" outlineLevel="1" x14ac:dyDescent="0.25">
      <c r="A98" s="234">
        <v>26</v>
      </c>
      <c r="B98" s="235" t="s">
        <v>603</v>
      </c>
      <c r="C98" s="249" t="s">
        <v>604</v>
      </c>
      <c r="D98" s="236" t="s">
        <v>192</v>
      </c>
      <c r="E98" s="237">
        <v>24.46</v>
      </c>
      <c r="F98" s="238"/>
      <c r="G98" s="239">
        <f>ROUND(E98*F98,2)</f>
        <v>0</v>
      </c>
      <c r="H98" s="226">
        <v>4.68</v>
      </c>
      <c r="I98" s="225">
        <f>ROUND(E98*H98,2)</f>
        <v>114.47</v>
      </c>
      <c r="J98" s="226">
        <v>16.420000000000002</v>
      </c>
      <c r="K98" s="225">
        <f>ROUND(E98*J98,2)</f>
        <v>401.63</v>
      </c>
      <c r="L98" s="225">
        <v>15</v>
      </c>
      <c r="M98" s="225">
        <f>G98*(1+L98/100)</f>
        <v>0</v>
      </c>
      <c r="N98" s="225">
        <v>6.9999999999999994E-5</v>
      </c>
      <c r="O98" s="225">
        <f>ROUND(E98*N98,2)</f>
        <v>0</v>
      </c>
      <c r="P98" s="225">
        <v>0</v>
      </c>
      <c r="Q98" s="225">
        <f>ROUND(E98*P98,2)</f>
        <v>0</v>
      </c>
      <c r="R98" s="225"/>
      <c r="S98" s="225" t="s">
        <v>180</v>
      </c>
      <c r="T98" s="225" t="s">
        <v>180</v>
      </c>
      <c r="U98" s="225">
        <v>3.2480000000000002E-2</v>
      </c>
      <c r="V98" s="225">
        <f>ROUND(E98*U98,2)</f>
        <v>0.79</v>
      </c>
      <c r="W98" s="225"/>
      <c r="X98" s="225" t="s">
        <v>181</v>
      </c>
      <c r="Y98" s="206"/>
      <c r="Z98" s="206"/>
      <c r="AA98" s="206"/>
      <c r="AB98" s="206"/>
      <c r="AC98" s="206"/>
      <c r="AD98" s="206"/>
      <c r="AE98" s="206"/>
      <c r="AF98" s="206"/>
      <c r="AG98" s="206" t="s">
        <v>182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62" t="s">
        <v>502</v>
      </c>
      <c r="D99" s="259"/>
      <c r="E99" s="260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184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63" t="s">
        <v>761</v>
      </c>
      <c r="D100" s="259"/>
      <c r="E100" s="260">
        <v>25.92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184</v>
      </c>
      <c r="AH100" s="206">
        <v>2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63" t="s">
        <v>762</v>
      </c>
      <c r="D101" s="259"/>
      <c r="E101" s="260">
        <v>-3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184</v>
      </c>
      <c r="AH101" s="206">
        <v>2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62" t="s">
        <v>506</v>
      </c>
      <c r="D102" s="259"/>
      <c r="E102" s="260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184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764</v>
      </c>
      <c r="D103" s="257"/>
      <c r="E103" s="258">
        <v>22.92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184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61" t="s">
        <v>765</v>
      </c>
      <c r="D104" s="257"/>
      <c r="E104" s="258">
        <v>1.1000000000000001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184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61" t="s">
        <v>766</v>
      </c>
      <c r="D105" s="257"/>
      <c r="E105" s="258">
        <v>0.44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184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34">
        <v>27</v>
      </c>
      <c r="B106" s="235" t="s">
        <v>608</v>
      </c>
      <c r="C106" s="249" t="s">
        <v>814</v>
      </c>
      <c r="D106" s="236" t="s">
        <v>192</v>
      </c>
      <c r="E106" s="237">
        <v>24.46</v>
      </c>
      <c r="F106" s="238"/>
      <c r="G106" s="239">
        <f>ROUND(E106*F106,2)</f>
        <v>0</v>
      </c>
      <c r="H106" s="226">
        <v>4.21</v>
      </c>
      <c r="I106" s="225">
        <f>ROUND(E106*H106,2)</f>
        <v>102.98</v>
      </c>
      <c r="J106" s="226">
        <v>51.39</v>
      </c>
      <c r="K106" s="225">
        <f>ROUND(E106*J106,2)</f>
        <v>1257</v>
      </c>
      <c r="L106" s="225">
        <v>15</v>
      </c>
      <c r="M106" s="225">
        <f>G106*(1+L106/100)</f>
        <v>0</v>
      </c>
      <c r="N106" s="225">
        <v>1.3999999999999999E-4</v>
      </c>
      <c r="O106" s="225">
        <f>ROUND(E106*N106,2)</f>
        <v>0</v>
      </c>
      <c r="P106" s="225">
        <v>0</v>
      </c>
      <c r="Q106" s="225">
        <f>ROUND(E106*P106,2)</f>
        <v>0</v>
      </c>
      <c r="R106" s="225"/>
      <c r="S106" s="225" t="s">
        <v>180</v>
      </c>
      <c r="T106" s="225" t="s">
        <v>180</v>
      </c>
      <c r="U106" s="225">
        <v>0.10191</v>
      </c>
      <c r="V106" s="225">
        <f>ROUND(E106*U106,2)</f>
        <v>2.4900000000000002</v>
      </c>
      <c r="W106" s="225"/>
      <c r="X106" s="225" t="s">
        <v>181</v>
      </c>
      <c r="Y106" s="206"/>
      <c r="Z106" s="206"/>
      <c r="AA106" s="206"/>
      <c r="AB106" s="206"/>
      <c r="AC106" s="206"/>
      <c r="AD106" s="206"/>
      <c r="AE106" s="206"/>
      <c r="AF106" s="206"/>
      <c r="AG106" s="206" t="s">
        <v>182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62" t="s">
        <v>502</v>
      </c>
      <c r="D107" s="259"/>
      <c r="E107" s="260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184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63" t="s">
        <v>761</v>
      </c>
      <c r="D108" s="259"/>
      <c r="E108" s="260">
        <v>25.92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184</v>
      </c>
      <c r="AH108" s="206">
        <v>2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63" t="s">
        <v>762</v>
      </c>
      <c r="D109" s="259"/>
      <c r="E109" s="260">
        <v>-3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184</v>
      </c>
      <c r="AH109" s="206">
        <v>2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62" t="s">
        <v>506</v>
      </c>
      <c r="D110" s="259"/>
      <c r="E110" s="260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184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61" t="s">
        <v>764</v>
      </c>
      <c r="D111" s="257"/>
      <c r="E111" s="258">
        <v>22.92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184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61" t="s">
        <v>765</v>
      </c>
      <c r="D112" s="257"/>
      <c r="E112" s="258">
        <v>1.1000000000000001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184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61" t="s">
        <v>766</v>
      </c>
      <c r="D113" s="257"/>
      <c r="E113" s="258">
        <v>0.44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184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x14ac:dyDescent="0.25">
      <c r="A114" s="228" t="s">
        <v>150</v>
      </c>
      <c r="B114" s="229" t="s">
        <v>116</v>
      </c>
      <c r="C114" s="247" t="s">
        <v>117</v>
      </c>
      <c r="D114" s="230"/>
      <c r="E114" s="231"/>
      <c r="F114" s="232"/>
      <c r="G114" s="233">
        <f>SUMIF(AG115:AG117,"&lt;&gt;NOR",G115:G117)</f>
        <v>0</v>
      </c>
      <c r="H114" s="227"/>
      <c r="I114" s="227">
        <f>SUM(I115:I117)</f>
        <v>1173.78</v>
      </c>
      <c r="J114" s="227"/>
      <c r="K114" s="227">
        <f>SUM(K115:K117)</f>
        <v>2588.2200000000003</v>
      </c>
      <c r="L114" s="227"/>
      <c r="M114" s="227">
        <f>SUM(M115:M117)</f>
        <v>0</v>
      </c>
      <c r="N114" s="227"/>
      <c r="O114" s="227">
        <f>SUM(O115:O117)</f>
        <v>0</v>
      </c>
      <c r="P114" s="227"/>
      <c r="Q114" s="227">
        <f>SUM(Q115:Q117)</f>
        <v>0</v>
      </c>
      <c r="R114" s="227"/>
      <c r="S114" s="227"/>
      <c r="T114" s="227"/>
      <c r="U114" s="227"/>
      <c r="V114" s="227">
        <f>SUM(V115:V117)</f>
        <v>4.96</v>
      </c>
      <c r="W114" s="227"/>
      <c r="X114" s="227"/>
      <c r="AG114" t="s">
        <v>151</v>
      </c>
    </row>
    <row r="115" spans="1:60" outlineLevel="1" x14ac:dyDescent="0.25">
      <c r="A115" s="240">
        <v>28</v>
      </c>
      <c r="B115" s="241" t="s">
        <v>815</v>
      </c>
      <c r="C115" s="248" t="s">
        <v>816</v>
      </c>
      <c r="D115" s="242" t="s">
        <v>197</v>
      </c>
      <c r="E115" s="243">
        <v>20</v>
      </c>
      <c r="F115" s="244"/>
      <c r="G115" s="245">
        <f>ROUND(E115*F115,2)</f>
        <v>0</v>
      </c>
      <c r="H115" s="226">
        <v>0</v>
      </c>
      <c r="I115" s="225">
        <f>ROUND(E115*H115,2)</f>
        <v>0</v>
      </c>
      <c r="J115" s="226">
        <v>84.3</v>
      </c>
      <c r="K115" s="225">
        <f>ROUND(E115*J115,2)</f>
        <v>1686</v>
      </c>
      <c r="L115" s="225">
        <v>15</v>
      </c>
      <c r="M115" s="225">
        <f>G115*(1+L115/100)</f>
        <v>0</v>
      </c>
      <c r="N115" s="225">
        <v>0</v>
      </c>
      <c r="O115" s="225">
        <f>ROUND(E115*N115,2)</f>
        <v>0</v>
      </c>
      <c r="P115" s="225">
        <v>0</v>
      </c>
      <c r="Q115" s="225">
        <f>ROUND(E115*P115,2)</f>
        <v>0</v>
      </c>
      <c r="R115" s="225"/>
      <c r="S115" s="225" t="s">
        <v>180</v>
      </c>
      <c r="T115" s="225" t="s">
        <v>180</v>
      </c>
      <c r="U115" s="225">
        <v>0.17083000000000001</v>
      </c>
      <c r="V115" s="225">
        <f>ROUND(E115*U115,2)</f>
        <v>3.42</v>
      </c>
      <c r="W115" s="225"/>
      <c r="X115" s="225" t="s">
        <v>181</v>
      </c>
      <c r="Y115" s="206"/>
      <c r="Z115" s="206"/>
      <c r="AA115" s="206"/>
      <c r="AB115" s="206"/>
      <c r="AC115" s="206"/>
      <c r="AD115" s="206"/>
      <c r="AE115" s="206"/>
      <c r="AF115" s="206"/>
      <c r="AG115" s="206" t="s">
        <v>182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ht="20.399999999999999" outlineLevel="1" x14ac:dyDescent="0.25">
      <c r="A116" s="240">
        <v>29</v>
      </c>
      <c r="B116" s="241" t="s">
        <v>638</v>
      </c>
      <c r="C116" s="248" t="s">
        <v>639</v>
      </c>
      <c r="D116" s="242" t="s">
        <v>197</v>
      </c>
      <c r="E116" s="243">
        <v>22</v>
      </c>
      <c r="F116" s="244"/>
      <c r="G116" s="245">
        <f>ROUND(E116*F116,2)</f>
        <v>0</v>
      </c>
      <c r="H116" s="226">
        <v>24.99</v>
      </c>
      <c r="I116" s="225">
        <f>ROUND(E116*H116,2)</f>
        <v>549.78</v>
      </c>
      <c r="J116" s="226">
        <v>41.01</v>
      </c>
      <c r="K116" s="225">
        <f>ROUND(E116*J116,2)</f>
        <v>902.22</v>
      </c>
      <c r="L116" s="225">
        <v>15</v>
      </c>
      <c r="M116" s="225">
        <f>G116*(1+L116/100)</f>
        <v>0</v>
      </c>
      <c r="N116" s="225">
        <v>2.1000000000000001E-4</v>
      </c>
      <c r="O116" s="225">
        <f>ROUND(E116*N116,2)</f>
        <v>0</v>
      </c>
      <c r="P116" s="225">
        <v>0</v>
      </c>
      <c r="Q116" s="225">
        <f>ROUND(E116*P116,2)</f>
        <v>0</v>
      </c>
      <c r="R116" s="225"/>
      <c r="S116" s="225" t="s">
        <v>180</v>
      </c>
      <c r="T116" s="225" t="s">
        <v>156</v>
      </c>
      <c r="U116" s="225">
        <v>7.0000000000000007E-2</v>
      </c>
      <c r="V116" s="225">
        <f>ROUND(E116*U116,2)</f>
        <v>1.54</v>
      </c>
      <c r="W116" s="225"/>
      <c r="X116" s="225" t="s">
        <v>181</v>
      </c>
      <c r="Y116" s="206"/>
      <c r="Z116" s="206"/>
      <c r="AA116" s="206"/>
      <c r="AB116" s="206"/>
      <c r="AC116" s="206"/>
      <c r="AD116" s="206"/>
      <c r="AE116" s="206"/>
      <c r="AF116" s="206"/>
      <c r="AG116" s="206" t="s">
        <v>182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40">
        <v>30</v>
      </c>
      <c r="B117" s="241" t="s">
        <v>817</v>
      </c>
      <c r="C117" s="248" t="s">
        <v>818</v>
      </c>
      <c r="D117" s="242" t="s">
        <v>197</v>
      </c>
      <c r="E117" s="243">
        <v>20</v>
      </c>
      <c r="F117" s="244"/>
      <c r="G117" s="245">
        <f>ROUND(E117*F117,2)</f>
        <v>0</v>
      </c>
      <c r="H117" s="226">
        <v>31.2</v>
      </c>
      <c r="I117" s="225">
        <f>ROUND(E117*H117,2)</f>
        <v>624</v>
      </c>
      <c r="J117" s="226">
        <v>0</v>
      </c>
      <c r="K117" s="225">
        <f>ROUND(E117*J117,2)</f>
        <v>0</v>
      </c>
      <c r="L117" s="225">
        <v>15</v>
      </c>
      <c r="M117" s="225">
        <f>G117*(1+L117/100)</f>
        <v>0</v>
      </c>
      <c r="N117" s="225">
        <v>1.4999999999999999E-4</v>
      </c>
      <c r="O117" s="225">
        <f>ROUND(E117*N117,2)</f>
        <v>0</v>
      </c>
      <c r="P117" s="225">
        <v>0</v>
      </c>
      <c r="Q117" s="225">
        <f>ROUND(E117*P117,2)</f>
        <v>0</v>
      </c>
      <c r="R117" s="225" t="s">
        <v>213</v>
      </c>
      <c r="S117" s="225" t="s">
        <v>180</v>
      </c>
      <c r="T117" s="225" t="s">
        <v>180</v>
      </c>
      <c r="U117" s="225">
        <v>0</v>
      </c>
      <c r="V117" s="225">
        <f>ROUND(E117*U117,2)</f>
        <v>0</v>
      </c>
      <c r="W117" s="225"/>
      <c r="X117" s="225" t="s">
        <v>209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210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x14ac:dyDescent="0.25">
      <c r="A118" s="228" t="s">
        <v>150</v>
      </c>
      <c r="B118" s="229" t="s">
        <v>120</v>
      </c>
      <c r="C118" s="247" t="s">
        <v>121</v>
      </c>
      <c r="D118" s="230"/>
      <c r="E118" s="231"/>
      <c r="F118" s="232"/>
      <c r="G118" s="233">
        <f>SUMIF(AG119:AG125,"&lt;&gt;NOR",G119:G125)</f>
        <v>0</v>
      </c>
      <c r="H118" s="227"/>
      <c r="I118" s="227">
        <f>SUM(I119:I125)</f>
        <v>0</v>
      </c>
      <c r="J118" s="227"/>
      <c r="K118" s="227">
        <f>SUM(K119:K125)</f>
        <v>2841.35</v>
      </c>
      <c r="L118" s="227"/>
      <c r="M118" s="227">
        <f>SUM(M119:M125)</f>
        <v>0</v>
      </c>
      <c r="N118" s="227"/>
      <c r="O118" s="227">
        <f>SUM(O119:O125)</f>
        <v>0</v>
      </c>
      <c r="P118" s="227"/>
      <c r="Q118" s="227">
        <f>SUM(Q119:Q125)</f>
        <v>0</v>
      </c>
      <c r="R118" s="227"/>
      <c r="S118" s="227"/>
      <c r="T118" s="227"/>
      <c r="U118" s="227"/>
      <c r="V118" s="227">
        <f>SUM(V119:V125)</f>
        <v>2.73</v>
      </c>
      <c r="W118" s="227"/>
      <c r="X118" s="227"/>
      <c r="AG118" t="s">
        <v>151</v>
      </c>
    </row>
    <row r="119" spans="1:60" outlineLevel="1" x14ac:dyDescent="0.25">
      <c r="A119" s="240">
        <v>31</v>
      </c>
      <c r="B119" s="241" t="s">
        <v>697</v>
      </c>
      <c r="C119" s="248" t="s">
        <v>698</v>
      </c>
      <c r="D119" s="242" t="s">
        <v>699</v>
      </c>
      <c r="E119" s="243">
        <v>1</v>
      </c>
      <c r="F119" s="244"/>
      <c r="G119" s="245">
        <f>ROUND(E119*F119,2)</f>
        <v>0</v>
      </c>
      <c r="H119" s="226">
        <v>0</v>
      </c>
      <c r="I119" s="225">
        <f>ROUND(E119*H119,2)</f>
        <v>0</v>
      </c>
      <c r="J119" s="226">
        <v>49.7</v>
      </c>
      <c r="K119" s="225">
        <f>ROUND(E119*J119,2)</f>
        <v>49.7</v>
      </c>
      <c r="L119" s="225">
        <v>15</v>
      </c>
      <c r="M119" s="225">
        <f>G119*(1+L119/100)</f>
        <v>0</v>
      </c>
      <c r="N119" s="225">
        <v>0</v>
      </c>
      <c r="O119" s="225">
        <f>ROUND(E119*N119,2)</f>
        <v>0</v>
      </c>
      <c r="P119" s="225">
        <v>0</v>
      </c>
      <c r="Q119" s="225">
        <f>ROUND(E119*P119,2)</f>
        <v>0</v>
      </c>
      <c r="R119" s="225"/>
      <c r="S119" s="225" t="s">
        <v>180</v>
      </c>
      <c r="T119" s="225" t="s">
        <v>180</v>
      </c>
      <c r="U119" s="225">
        <v>0</v>
      </c>
      <c r="V119" s="225">
        <f>ROUND(E119*U119,2)</f>
        <v>0</v>
      </c>
      <c r="W119" s="225"/>
      <c r="X119" s="225" t="s">
        <v>181</v>
      </c>
      <c r="Y119" s="206"/>
      <c r="Z119" s="206"/>
      <c r="AA119" s="206"/>
      <c r="AB119" s="206"/>
      <c r="AC119" s="206"/>
      <c r="AD119" s="206"/>
      <c r="AE119" s="206"/>
      <c r="AF119" s="206"/>
      <c r="AG119" s="206" t="s">
        <v>182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40">
        <v>32</v>
      </c>
      <c r="B120" s="241" t="s">
        <v>700</v>
      </c>
      <c r="C120" s="248" t="s">
        <v>701</v>
      </c>
      <c r="D120" s="242" t="s">
        <v>179</v>
      </c>
      <c r="E120" s="243">
        <v>1.3520799999999999</v>
      </c>
      <c r="F120" s="244"/>
      <c r="G120" s="245">
        <f>ROUND(E120*F120,2)</f>
        <v>0</v>
      </c>
      <c r="H120" s="226">
        <v>0</v>
      </c>
      <c r="I120" s="225">
        <f>ROUND(E120*H120,2)</f>
        <v>0</v>
      </c>
      <c r="J120" s="226">
        <v>168.5</v>
      </c>
      <c r="K120" s="225">
        <f>ROUND(E120*J120,2)</f>
        <v>227.83</v>
      </c>
      <c r="L120" s="225">
        <v>15</v>
      </c>
      <c r="M120" s="225">
        <f>G120*(1+L120/100)</f>
        <v>0</v>
      </c>
      <c r="N120" s="225">
        <v>0</v>
      </c>
      <c r="O120" s="225">
        <f>ROUND(E120*N120,2)</f>
        <v>0</v>
      </c>
      <c r="P120" s="225">
        <v>0</v>
      </c>
      <c r="Q120" s="225">
        <f>ROUND(E120*P120,2)</f>
        <v>0</v>
      </c>
      <c r="R120" s="225"/>
      <c r="S120" s="225" t="s">
        <v>180</v>
      </c>
      <c r="T120" s="225" t="s">
        <v>180</v>
      </c>
      <c r="U120" s="225">
        <v>0.27700000000000002</v>
      </c>
      <c r="V120" s="225">
        <f>ROUND(E120*U120,2)</f>
        <v>0.37</v>
      </c>
      <c r="W120" s="225"/>
      <c r="X120" s="225" t="s">
        <v>702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703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40">
        <v>33</v>
      </c>
      <c r="B121" s="241" t="s">
        <v>708</v>
      </c>
      <c r="C121" s="248" t="s">
        <v>709</v>
      </c>
      <c r="D121" s="242" t="s">
        <v>179</v>
      </c>
      <c r="E121" s="243">
        <v>1.3520799999999999</v>
      </c>
      <c r="F121" s="244"/>
      <c r="G121" s="245">
        <f>ROUND(E121*F121,2)</f>
        <v>0</v>
      </c>
      <c r="H121" s="226">
        <v>0</v>
      </c>
      <c r="I121" s="225">
        <f>ROUND(E121*H121,2)</f>
        <v>0</v>
      </c>
      <c r="J121" s="226">
        <v>234.5</v>
      </c>
      <c r="K121" s="225">
        <f>ROUND(E121*J121,2)</f>
        <v>317.06</v>
      </c>
      <c r="L121" s="225">
        <v>15</v>
      </c>
      <c r="M121" s="225">
        <f>G121*(1+L121/100)</f>
        <v>0</v>
      </c>
      <c r="N121" s="225">
        <v>0</v>
      </c>
      <c r="O121" s="225">
        <f>ROUND(E121*N121,2)</f>
        <v>0</v>
      </c>
      <c r="P121" s="225">
        <v>0</v>
      </c>
      <c r="Q121" s="225">
        <f>ROUND(E121*P121,2)</f>
        <v>0</v>
      </c>
      <c r="R121" s="225"/>
      <c r="S121" s="225" t="s">
        <v>180</v>
      </c>
      <c r="T121" s="225" t="s">
        <v>180</v>
      </c>
      <c r="U121" s="225">
        <v>0.49</v>
      </c>
      <c r="V121" s="225">
        <f>ROUND(E121*U121,2)</f>
        <v>0.66</v>
      </c>
      <c r="W121" s="225"/>
      <c r="X121" s="225" t="s">
        <v>702</v>
      </c>
      <c r="Y121" s="206"/>
      <c r="Z121" s="206"/>
      <c r="AA121" s="206"/>
      <c r="AB121" s="206"/>
      <c r="AC121" s="206"/>
      <c r="AD121" s="206"/>
      <c r="AE121" s="206"/>
      <c r="AF121" s="206"/>
      <c r="AG121" s="206" t="s">
        <v>703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40">
        <v>34</v>
      </c>
      <c r="B122" s="241" t="s">
        <v>710</v>
      </c>
      <c r="C122" s="248" t="s">
        <v>711</v>
      </c>
      <c r="D122" s="242" t="s">
        <v>179</v>
      </c>
      <c r="E122" s="243">
        <v>27.041599999999999</v>
      </c>
      <c r="F122" s="244"/>
      <c r="G122" s="245">
        <f>ROUND(E122*F122,2)</f>
        <v>0</v>
      </c>
      <c r="H122" s="226">
        <v>0</v>
      </c>
      <c r="I122" s="225">
        <f>ROUND(E122*H122,2)</f>
        <v>0</v>
      </c>
      <c r="J122" s="226">
        <v>16</v>
      </c>
      <c r="K122" s="225">
        <f>ROUND(E122*J122,2)</f>
        <v>432.67</v>
      </c>
      <c r="L122" s="225">
        <v>15</v>
      </c>
      <c r="M122" s="225">
        <f>G122*(1+L122/100)</f>
        <v>0</v>
      </c>
      <c r="N122" s="225">
        <v>0</v>
      </c>
      <c r="O122" s="225">
        <f>ROUND(E122*N122,2)</f>
        <v>0</v>
      </c>
      <c r="P122" s="225">
        <v>0</v>
      </c>
      <c r="Q122" s="225">
        <f>ROUND(E122*P122,2)</f>
        <v>0</v>
      </c>
      <c r="R122" s="225"/>
      <c r="S122" s="225" t="s">
        <v>180</v>
      </c>
      <c r="T122" s="225" t="s">
        <v>180</v>
      </c>
      <c r="U122" s="225">
        <v>0</v>
      </c>
      <c r="V122" s="225">
        <f>ROUND(E122*U122,2)</f>
        <v>0</v>
      </c>
      <c r="W122" s="225"/>
      <c r="X122" s="225" t="s">
        <v>702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703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40">
        <v>35</v>
      </c>
      <c r="B123" s="241" t="s">
        <v>712</v>
      </c>
      <c r="C123" s="248" t="s">
        <v>713</v>
      </c>
      <c r="D123" s="242" t="s">
        <v>179</v>
      </c>
      <c r="E123" s="243">
        <v>1.3520799999999999</v>
      </c>
      <c r="F123" s="244"/>
      <c r="G123" s="245">
        <f>ROUND(E123*F123,2)</f>
        <v>0</v>
      </c>
      <c r="H123" s="226">
        <v>0</v>
      </c>
      <c r="I123" s="225">
        <f>ROUND(E123*H123,2)</f>
        <v>0</v>
      </c>
      <c r="J123" s="226">
        <v>331</v>
      </c>
      <c r="K123" s="225">
        <f>ROUND(E123*J123,2)</f>
        <v>447.54</v>
      </c>
      <c r="L123" s="225">
        <v>15</v>
      </c>
      <c r="M123" s="225">
        <f>G123*(1+L123/100)</f>
        <v>0</v>
      </c>
      <c r="N123" s="225">
        <v>0</v>
      </c>
      <c r="O123" s="225">
        <f>ROUND(E123*N123,2)</f>
        <v>0</v>
      </c>
      <c r="P123" s="225">
        <v>0</v>
      </c>
      <c r="Q123" s="225">
        <f>ROUND(E123*P123,2)</f>
        <v>0</v>
      </c>
      <c r="R123" s="225"/>
      <c r="S123" s="225" t="s">
        <v>180</v>
      </c>
      <c r="T123" s="225" t="s">
        <v>180</v>
      </c>
      <c r="U123" s="225">
        <v>0.94199999999999995</v>
      </c>
      <c r="V123" s="225">
        <f>ROUND(E123*U123,2)</f>
        <v>1.27</v>
      </c>
      <c r="W123" s="225"/>
      <c r="X123" s="225" t="s">
        <v>702</v>
      </c>
      <c r="Y123" s="206"/>
      <c r="Z123" s="206"/>
      <c r="AA123" s="206"/>
      <c r="AB123" s="206"/>
      <c r="AC123" s="206"/>
      <c r="AD123" s="206"/>
      <c r="AE123" s="206"/>
      <c r="AF123" s="206"/>
      <c r="AG123" s="206" t="s">
        <v>703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0">
        <v>36</v>
      </c>
      <c r="B124" s="241" t="s">
        <v>714</v>
      </c>
      <c r="C124" s="248" t="s">
        <v>715</v>
      </c>
      <c r="D124" s="242" t="s">
        <v>179</v>
      </c>
      <c r="E124" s="243">
        <v>4.0562399999999998</v>
      </c>
      <c r="F124" s="244"/>
      <c r="G124" s="245">
        <f>ROUND(E124*F124,2)</f>
        <v>0</v>
      </c>
      <c r="H124" s="226">
        <v>0</v>
      </c>
      <c r="I124" s="225">
        <f>ROUND(E124*H124,2)</f>
        <v>0</v>
      </c>
      <c r="J124" s="226">
        <v>36.9</v>
      </c>
      <c r="K124" s="225">
        <f>ROUND(E124*J124,2)</f>
        <v>149.68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0</v>
      </c>
      <c r="Q124" s="225">
        <f>ROUND(E124*P124,2)</f>
        <v>0</v>
      </c>
      <c r="R124" s="225"/>
      <c r="S124" s="225" t="s">
        <v>180</v>
      </c>
      <c r="T124" s="225" t="s">
        <v>180</v>
      </c>
      <c r="U124" s="225">
        <v>0.105</v>
      </c>
      <c r="V124" s="225">
        <f>ROUND(E124*U124,2)</f>
        <v>0.43</v>
      </c>
      <c r="W124" s="225"/>
      <c r="X124" s="225" t="s">
        <v>702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703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34">
        <v>37</v>
      </c>
      <c r="B125" s="235" t="s">
        <v>716</v>
      </c>
      <c r="C125" s="249" t="s">
        <v>717</v>
      </c>
      <c r="D125" s="236" t="s">
        <v>179</v>
      </c>
      <c r="E125" s="237">
        <v>1.3520799999999999</v>
      </c>
      <c r="F125" s="238"/>
      <c r="G125" s="239">
        <f>ROUND(E125*F125,2)</f>
        <v>0</v>
      </c>
      <c r="H125" s="226">
        <v>0</v>
      </c>
      <c r="I125" s="225">
        <f>ROUND(E125*H125,2)</f>
        <v>0</v>
      </c>
      <c r="J125" s="226">
        <v>900</v>
      </c>
      <c r="K125" s="225">
        <f>ROUND(E125*J125,2)</f>
        <v>1216.8699999999999</v>
      </c>
      <c r="L125" s="225">
        <v>15</v>
      </c>
      <c r="M125" s="225">
        <f>G125*(1+L125/100)</f>
        <v>0</v>
      </c>
      <c r="N125" s="225">
        <v>0</v>
      </c>
      <c r="O125" s="225">
        <f>ROUND(E125*N125,2)</f>
        <v>0</v>
      </c>
      <c r="P125" s="225">
        <v>0</v>
      </c>
      <c r="Q125" s="225">
        <f>ROUND(E125*P125,2)</f>
        <v>0</v>
      </c>
      <c r="R125" s="225"/>
      <c r="S125" s="225" t="s">
        <v>718</v>
      </c>
      <c r="T125" s="225" t="s">
        <v>156</v>
      </c>
      <c r="U125" s="225">
        <v>0</v>
      </c>
      <c r="V125" s="225">
        <f>ROUND(E125*U125,2)</f>
        <v>0</v>
      </c>
      <c r="W125" s="225"/>
      <c r="X125" s="225" t="s">
        <v>702</v>
      </c>
      <c r="Y125" s="206"/>
      <c r="Z125" s="206"/>
      <c r="AA125" s="206"/>
      <c r="AB125" s="206"/>
      <c r="AC125" s="206"/>
      <c r="AD125" s="206"/>
      <c r="AE125" s="206"/>
      <c r="AF125" s="206"/>
      <c r="AG125" s="206" t="s">
        <v>703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x14ac:dyDescent="0.25">
      <c r="A126" s="3"/>
      <c r="B126" s="4"/>
      <c r="C126" s="250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v>15</v>
      </c>
      <c r="AF126">
        <v>21</v>
      </c>
      <c r="AG126" t="s">
        <v>137</v>
      </c>
    </row>
    <row r="127" spans="1:60" x14ac:dyDescent="0.25">
      <c r="A127" s="209"/>
      <c r="B127" s="210" t="s">
        <v>31</v>
      </c>
      <c r="C127" s="251"/>
      <c r="D127" s="211"/>
      <c r="E127" s="212"/>
      <c r="F127" s="212"/>
      <c r="G127" s="246">
        <f>G8+G18+G29+G39+G44+G60+G64+G72+G74+G86+G97+G114+G118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f>SUMIF(L7:L125,AE126,G7:G125)</f>
        <v>0</v>
      </c>
      <c r="AF127">
        <f>SUMIF(L7:L125,AF126,G7:G125)</f>
        <v>0</v>
      </c>
      <c r="AG127" t="s">
        <v>173</v>
      </c>
    </row>
    <row r="128" spans="1:60" x14ac:dyDescent="0.25">
      <c r="A128" s="3"/>
      <c r="B128" s="4"/>
      <c r="C128" s="250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5">
      <c r="A129" s="3"/>
      <c r="B129" s="4"/>
      <c r="C129" s="25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5">
      <c r="A130" s="213" t="s">
        <v>174</v>
      </c>
      <c r="B130" s="213"/>
      <c r="C130" s="252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5">
      <c r="A131" s="214"/>
      <c r="B131" s="215"/>
      <c r="C131" s="253"/>
      <c r="D131" s="215"/>
      <c r="E131" s="215"/>
      <c r="F131" s="215"/>
      <c r="G131" s="21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G131" t="s">
        <v>175</v>
      </c>
    </row>
    <row r="132" spans="1:33" x14ac:dyDescent="0.25">
      <c r="A132" s="217"/>
      <c r="B132" s="218"/>
      <c r="C132" s="254"/>
      <c r="D132" s="218"/>
      <c r="E132" s="218"/>
      <c r="F132" s="218"/>
      <c r="G132" s="21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5">
      <c r="A133" s="217"/>
      <c r="B133" s="218"/>
      <c r="C133" s="254"/>
      <c r="D133" s="218"/>
      <c r="E133" s="218"/>
      <c r="F133" s="218"/>
      <c r="G133" s="21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 x14ac:dyDescent="0.25">
      <c r="A134" s="217"/>
      <c r="B134" s="218"/>
      <c r="C134" s="254"/>
      <c r="D134" s="218"/>
      <c r="E134" s="218"/>
      <c r="F134" s="218"/>
      <c r="G134" s="21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33" x14ac:dyDescent="0.25">
      <c r="A135" s="220"/>
      <c r="B135" s="221"/>
      <c r="C135" s="255"/>
      <c r="D135" s="221"/>
      <c r="E135" s="221"/>
      <c r="F135" s="221"/>
      <c r="G135" s="2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33" x14ac:dyDescent="0.25">
      <c r="A136" s="3"/>
      <c r="B136" s="4"/>
      <c r="C136" s="25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33" x14ac:dyDescent="0.25">
      <c r="C137" s="256"/>
      <c r="D137" s="10"/>
      <c r="AG137" t="s">
        <v>176</v>
      </c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30:C130"/>
    <mergeCell ref="A131:G13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7BD5-3851-4EB4-92CE-2934D59043DC}">
  <sheetPr>
    <outlinePr summaryBelow="0"/>
  </sheetPr>
  <dimension ref="A1:BH5000"/>
  <sheetViews>
    <sheetView workbookViewId="0">
      <pane ySplit="7" topLeftCell="A8" activePane="bottomLeft" state="frozen"/>
      <selection pane="bottomLeft" activeCell="AB11" sqref="AB11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125</v>
      </c>
    </row>
    <row r="2" spans="1:60" ht="25.05" customHeight="1" x14ac:dyDescent="0.25">
      <c r="A2" s="192" t="s">
        <v>8</v>
      </c>
      <c r="B2" s="49"/>
      <c r="C2" s="195" t="s">
        <v>916</v>
      </c>
      <c r="D2" s="193"/>
      <c r="E2" s="193"/>
      <c r="F2" s="193"/>
      <c r="G2" s="194"/>
      <c r="AG2" t="s">
        <v>126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126</v>
      </c>
      <c r="AG3" t="s">
        <v>127</v>
      </c>
    </row>
    <row r="4" spans="1:60" ht="25.05" customHeight="1" x14ac:dyDescent="0.25">
      <c r="A4" s="196" t="s">
        <v>10</v>
      </c>
      <c r="B4" s="197"/>
      <c r="C4" s="198" t="s">
        <v>54</v>
      </c>
      <c r="D4" s="199"/>
      <c r="E4" s="199"/>
      <c r="F4" s="199"/>
      <c r="G4" s="200"/>
      <c r="AG4" t="s">
        <v>128</v>
      </c>
    </row>
    <row r="5" spans="1:60" x14ac:dyDescent="0.25">
      <c r="D5" s="10"/>
    </row>
    <row r="6" spans="1:60" ht="39.6" x14ac:dyDescent="0.25">
      <c r="A6" s="202" t="s">
        <v>129</v>
      </c>
      <c r="B6" s="204" t="s">
        <v>130</v>
      </c>
      <c r="C6" s="204" t="s">
        <v>131</v>
      </c>
      <c r="D6" s="203" t="s">
        <v>132</v>
      </c>
      <c r="E6" s="202" t="s">
        <v>133</v>
      </c>
      <c r="F6" s="201" t="s">
        <v>134</v>
      </c>
      <c r="G6" s="202" t="s">
        <v>31</v>
      </c>
      <c r="H6" s="205" t="s">
        <v>32</v>
      </c>
      <c r="I6" s="205" t="s">
        <v>135</v>
      </c>
      <c r="J6" s="205" t="s">
        <v>33</v>
      </c>
      <c r="K6" s="205" t="s">
        <v>136</v>
      </c>
      <c r="L6" s="205" t="s">
        <v>137</v>
      </c>
      <c r="M6" s="205" t="s">
        <v>138</v>
      </c>
      <c r="N6" s="205" t="s">
        <v>139</v>
      </c>
      <c r="O6" s="205" t="s">
        <v>140</v>
      </c>
      <c r="P6" s="205" t="s">
        <v>141</v>
      </c>
      <c r="Q6" s="205" t="s">
        <v>142</v>
      </c>
      <c r="R6" s="205" t="s">
        <v>143</v>
      </c>
      <c r="S6" s="205" t="s">
        <v>144</v>
      </c>
      <c r="T6" s="205" t="s">
        <v>145</v>
      </c>
      <c r="U6" s="205" t="s">
        <v>146</v>
      </c>
      <c r="V6" s="205" t="s">
        <v>147</v>
      </c>
      <c r="W6" s="205" t="s">
        <v>148</v>
      </c>
      <c r="X6" s="205" t="s">
        <v>149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150</v>
      </c>
      <c r="B8" s="229" t="s">
        <v>60</v>
      </c>
      <c r="C8" s="247" t="s">
        <v>61</v>
      </c>
      <c r="D8" s="230"/>
      <c r="E8" s="231"/>
      <c r="F8" s="232"/>
      <c r="G8" s="233"/>
      <c r="H8" s="227"/>
      <c r="I8" s="227">
        <f>SUM(I9:I9)</f>
        <v>0</v>
      </c>
      <c r="J8" s="227"/>
      <c r="K8" s="227">
        <f>SUM(K9:K9)</f>
        <v>0</v>
      </c>
      <c r="L8" s="227"/>
      <c r="M8" s="227">
        <f>SUM(M9:M9)</f>
        <v>0</v>
      </c>
      <c r="N8" s="227"/>
      <c r="O8" s="227">
        <f>SUM(O9:O9)</f>
        <v>0</v>
      </c>
      <c r="P8" s="227"/>
      <c r="Q8" s="227">
        <f>SUM(Q9:Q9)</f>
        <v>0</v>
      </c>
      <c r="R8" s="227"/>
      <c r="S8" s="227"/>
      <c r="T8" s="227"/>
      <c r="U8" s="227"/>
      <c r="V8" s="227">
        <f>SUM(V9:V9)</f>
        <v>0</v>
      </c>
      <c r="W8" s="227"/>
      <c r="X8" s="227"/>
      <c r="AG8" t="s">
        <v>151</v>
      </c>
    </row>
    <row r="9" spans="1:60" ht="20.399999999999999" outlineLevel="1" x14ac:dyDescent="0.25">
      <c r="A9" s="240">
        <v>1</v>
      </c>
      <c r="B9" s="241" t="s">
        <v>43</v>
      </c>
      <c r="C9" s="248" t="s">
        <v>819</v>
      </c>
      <c r="D9" s="242"/>
      <c r="E9" s="243"/>
      <c r="F9" s="265"/>
      <c r="G9" s="245"/>
      <c r="H9" s="226">
        <v>0</v>
      </c>
      <c r="I9" s="225">
        <f>ROUND(E9*H9,2)</f>
        <v>0</v>
      </c>
      <c r="J9" s="226">
        <v>0</v>
      </c>
      <c r="K9" s="225">
        <f>ROUND(E9*J9,2)</f>
        <v>0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155</v>
      </c>
      <c r="T9" s="225" t="s">
        <v>156</v>
      </c>
      <c r="U9" s="225">
        <v>0</v>
      </c>
      <c r="V9" s="225">
        <f>ROUND(E9*U9,2)</f>
        <v>0</v>
      </c>
      <c r="W9" s="225"/>
      <c r="X9" s="225" t="s">
        <v>181</v>
      </c>
      <c r="Y9" s="206"/>
      <c r="Z9" s="206"/>
      <c r="AA9" s="206"/>
      <c r="AB9" s="206"/>
      <c r="AC9" s="206"/>
      <c r="AD9" s="206"/>
      <c r="AE9" s="206"/>
      <c r="AF9" s="206"/>
      <c r="AG9" s="206" t="s">
        <v>182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x14ac:dyDescent="0.25">
      <c r="A10" s="228" t="s">
        <v>150</v>
      </c>
      <c r="B10" s="229" t="s">
        <v>68</v>
      </c>
      <c r="C10" s="247" t="s">
        <v>69</v>
      </c>
      <c r="D10" s="230"/>
      <c r="E10" s="231"/>
      <c r="F10" s="232"/>
      <c r="G10" s="233">
        <f>SUMIF(AG11:AG12,"&lt;&gt;NOR",G11:G12)</f>
        <v>0</v>
      </c>
      <c r="H10" s="227"/>
      <c r="I10" s="227">
        <f>SUM(I11:I12)</f>
        <v>34.450000000000003</v>
      </c>
      <c r="J10" s="227"/>
      <c r="K10" s="227">
        <f>SUM(K11:K12)</f>
        <v>143.75</v>
      </c>
      <c r="L10" s="227"/>
      <c r="M10" s="227">
        <f>SUM(M11:M12)</f>
        <v>0</v>
      </c>
      <c r="N10" s="227"/>
      <c r="O10" s="227">
        <f>SUM(O11:O12)</f>
        <v>0.01</v>
      </c>
      <c r="P10" s="227"/>
      <c r="Q10" s="227">
        <f>SUM(Q11:Q12)</f>
        <v>0</v>
      </c>
      <c r="R10" s="227"/>
      <c r="S10" s="227"/>
      <c r="T10" s="227"/>
      <c r="U10" s="227"/>
      <c r="V10" s="227">
        <f>SUM(V11:V12)</f>
        <v>0.3</v>
      </c>
      <c r="W10" s="227"/>
      <c r="X10" s="227"/>
      <c r="AG10" t="s">
        <v>151</v>
      </c>
    </row>
    <row r="11" spans="1:60" outlineLevel="1" x14ac:dyDescent="0.25">
      <c r="A11" s="234">
        <v>2</v>
      </c>
      <c r="B11" s="235" t="s">
        <v>226</v>
      </c>
      <c r="C11" s="249" t="s">
        <v>227</v>
      </c>
      <c r="D11" s="236" t="s">
        <v>192</v>
      </c>
      <c r="E11" s="237">
        <v>1.2</v>
      </c>
      <c r="F11" s="238"/>
      <c r="G11" s="239">
        <f>ROUND(E11*F11,2)</f>
        <v>0</v>
      </c>
      <c r="H11" s="226">
        <v>28.71</v>
      </c>
      <c r="I11" s="225">
        <f>ROUND(E11*H11,2)</f>
        <v>34.450000000000003</v>
      </c>
      <c r="J11" s="226">
        <v>119.79</v>
      </c>
      <c r="K11" s="225">
        <f>ROUND(E11*J11,2)</f>
        <v>143.75</v>
      </c>
      <c r="L11" s="225">
        <v>15</v>
      </c>
      <c r="M11" s="225">
        <f>G11*(1+L11/100)</f>
        <v>0</v>
      </c>
      <c r="N11" s="225">
        <v>4.8999999999999998E-3</v>
      </c>
      <c r="O11" s="225">
        <f>ROUND(E11*N11,2)</f>
        <v>0.01</v>
      </c>
      <c r="P11" s="225">
        <v>0</v>
      </c>
      <c r="Q11" s="225">
        <f>ROUND(E11*P11,2)</f>
        <v>0</v>
      </c>
      <c r="R11" s="225"/>
      <c r="S11" s="225" t="s">
        <v>180</v>
      </c>
      <c r="T11" s="225" t="s">
        <v>180</v>
      </c>
      <c r="U11" s="225">
        <v>0.25</v>
      </c>
      <c r="V11" s="225">
        <f>ROUND(E11*U11,2)</f>
        <v>0.3</v>
      </c>
      <c r="W11" s="225"/>
      <c r="X11" s="225" t="s">
        <v>181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182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61" t="s">
        <v>820</v>
      </c>
      <c r="D12" s="257"/>
      <c r="E12" s="258">
        <v>1.2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06"/>
      <c r="Z12" s="206"/>
      <c r="AA12" s="206"/>
      <c r="AB12" s="206"/>
      <c r="AC12" s="206"/>
      <c r="AD12" s="206"/>
      <c r="AE12" s="206"/>
      <c r="AF12" s="206"/>
      <c r="AG12" s="206" t="s">
        <v>184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x14ac:dyDescent="0.25">
      <c r="A13" s="228" t="s">
        <v>150</v>
      </c>
      <c r="B13" s="229" t="s">
        <v>70</v>
      </c>
      <c r="C13" s="247" t="s">
        <v>71</v>
      </c>
      <c r="D13" s="230"/>
      <c r="E13" s="231"/>
      <c r="F13" s="232"/>
      <c r="G13" s="233">
        <f>SUMIF(AG14:AG18,"&lt;&gt;NOR",G14:G18)</f>
        <v>0</v>
      </c>
      <c r="H13" s="227"/>
      <c r="I13" s="227">
        <f>SUM(I14:I18)</f>
        <v>327.32000000000005</v>
      </c>
      <c r="J13" s="227"/>
      <c r="K13" s="227">
        <f>SUM(K14:K18)</f>
        <v>1117.6699999999998</v>
      </c>
      <c r="L13" s="227"/>
      <c r="M13" s="227">
        <f>SUM(M14:M18)</f>
        <v>0</v>
      </c>
      <c r="N13" s="227"/>
      <c r="O13" s="227">
        <f>SUM(O14:O18)</f>
        <v>0.05</v>
      </c>
      <c r="P13" s="227"/>
      <c r="Q13" s="227">
        <f>SUM(Q14:Q18)</f>
        <v>0</v>
      </c>
      <c r="R13" s="227"/>
      <c r="S13" s="227"/>
      <c r="T13" s="227"/>
      <c r="U13" s="227"/>
      <c r="V13" s="227">
        <f>SUM(V14:V18)</f>
        <v>1.56</v>
      </c>
      <c r="W13" s="227"/>
      <c r="X13" s="227"/>
      <c r="AG13" t="s">
        <v>151</v>
      </c>
    </row>
    <row r="14" spans="1:60" ht="20.399999999999999" outlineLevel="1" x14ac:dyDescent="0.25">
      <c r="A14" s="240">
        <v>3</v>
      </c>
      <c r="B14" s="241" t="s">
        <v>233</v>
      </c>
      <c r="C14" s="248" t="s">
        <v>821</v>
      </c>
      <c r="D14" s="242" t="s">
        <v>318</v>
      </c>
      <c r="E14" s="243">
        <v>1</v>
      </c>
      <c r="F14" s="244"/>
      <c r="G14" s="245">
        <f>ROUND(E14*F14,2)</f>
        <v>0</v>
      </c>
      <c r="H14" s="226">
        <v>135.36000000000001</v>
      </c>
      <c r="I14" s="225">
        <f>ROUND(E14*H14,2)</f>
        <v>135.36000000000001</v>
      </c>
      <c r="J14" s="226">
        <v>344.64</v>
      </c>
      <c r="K14" s="225">
        <f>ROUND(E14*J14,2)</f>
        <v>344.64</v>
      </c>
      <c r="L14" s="225">
        <v>15</v>
      </c>
      <c r="M14" s="225">
        <f>G14*(1+L14/100)</f>
        <v>0</v>
      </c>
      <c r="N14" s="225">
        <v>4.0000000000000003E-5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180</v>
      </c>
      <c r="T14" s="225" t="s">
        <v>156</v>
      </c>
      <c r="U14" s="225">
        <v>7.8E-2</v>
      </c>
      <c r="V14" s="225">
        <f>ROUND(E14*U14,2)</f>
        <v>0.08</v>
      </c>
      <c r="W14" s="225"/>
      <c r="X14" s="225" t="s">
        <v>181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182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34">
        <v>4</v>
      </c>
      <c r="B15" s="235" t="s">
        <v>822</v>
      </c>
      <c r="C15" s="249" t="s">
        <v>823</v>
      </c>
      <c r="D15" s="236" t="s">
        <v>192</v>
      </c>
      <c r="E15" s="237">
        <v>0.96</v>
      </c>
      <c r="F15" s="238"/>
      <c r="G15" s="239">
        <f>ROUND(E15*F15,2)</f>
        <v>0</v>
      </c>
      <c r="H15" s="226">
        <v>102.2</v>
      </c>
      <c r="I15" s="225">
        <f>ROUND(E15*H15,2)</f>
        <v>98.11</v>
      </c>
      <c r="J15" s="226">
        <v>593.79999999999995</v>
      </c>
      <c r="K15" s="225">
        <f>ROUND(E15*J15,2)</f>
        <v>570.04999999999995</v>
      </c>
      <c r="L15" s="225">
        <v>15</v>
      </c>
      <c r="M15" s="225">
        <f>G15*(1+L15/100)</f>
        <v>0</v>
      </c>
      <c r="N15" s="225">
        <v>5.3690000000000002E-2</v>
      </c>
      <c r="O15" s="225">
        <f>ROUND(E15*N15,2)</f>
        <v>0.05</v>
      </c>
      <c r="P15" s="225">
        <v>0</v>
      </c>
      <c r="Q15" s="225">
        <f>ROUND(E15*P15,2)</f>
        <v>0</v>
      </c>
      <c r="R15" s="225"/>
      <c r="S15" s="225" t="s">
        <v>180</v>
      </c>
      <c r="T15" s="225" t="s">
        <v>180</v>
      </c>
      <c r="U15" s="225">
        <v>1.17717</v>
      </c>
      <c r="V15" s="225">
        <f>ROUND(E15*U15,2)</f>
        <v>1.1299999999999999</v>
      </c>
      <c r="W15" s="225"/>
      <c r="X15" s="225" t="s">
        <v>181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182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824</v>
      </c>
      <c r="D16" s="257"/>
      <c r="E16" s="258">
        <v>0.96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184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ht="20.399999999999999" outlineLevel="1" x14ac:dyDescent="0.25">
      <c r="A17" s="234">
        <v>5</v>
      </c>
      <c r="B17" s="235" t="s">
        <v>263</v>
      </c>
      <c r="C17" s="249" t="s">
        <v>825</v>
      </c>
      <c r="D17" s="236" t="s">
        <v>192</v>
      </c>
      <c r="E17" s="237">
        <v>0.96</v>
      </c>
      <c r="F17" s="238"/>
      <c r="G17" s="239">
        <f>ROUND(E17*F17,2)</f>
        <v>0</v>
      </c>
      <c r="H17" s="226">
        <v>97.76</v>
      </c>
      <c r="I17" s="225">
        <f>ROUND(E17*H17,2)</f>
        <v>93.85</v>
      </c>
      <c r="J17" s="226">
        <v>211.44</v>
      </c>
      <c r="K17" s="225">
        <f>ROUND(E17*J17,2)</f>
        <v>202.98</v>
      </c>
      <c r="L17" s="225">
        <v>15</v>
      </c>
      <c r="M17" s="225">
        <f>G17*(1+L17/100)</f>
        <v>0</v>
      </c>
      <c r="N17" s="225">
        <v>3.6099999999999999E-3</v>
      </c>
      <c r="O17" s="225">
        <f>ROUND(E17*N17,2)</f>
        <v>0</v>
      </c>
      <c r="P17" s="225">
        <v>0</v>
      </c>
      <c r="Q17" s="225">
        <f>ROUND(E17*P17,2)</f>
        <v>0</v>
      </c>
      <c r="R17" s="225"/>
      <c r="S17" s="225" t="s">
        <v>180</v>
      </c>
      <c r="T17" s="225" t="s">
        <v>156</v>
      </c>
      <c r="U17" s="225">
        <v>0.36199999999999999</v>
      </c>
      <c r="V17" s="225">
        <f>ROUND(E17*U17,2)</f>
        <v>0.35</v>
      </c>
      <c r="W17" s="225"/>
      <c r="X17" s="225" t="s">
        <v>181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182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824</v>
      </c>
      <c r="D18" s="257"/>
      <c r="E18" s="258">
        <v>0.96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184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6.4" x14ac:dyDescent="0.25">
      <c r="A19" s="228" t="s">
        <v>150</v>
      </c>
      <c r="B19" s="229" t="s">
        <v>78</v>
      </c>
      <c r="C19" s="247" t="s">
        <v>79</v>
      </c>
      <c r="D19" s="230"/>
      <c r="E19" s="231"/>
      <c r="F19" s="232"/>
      <c r="G19" s="233">
        <f>SUMIF(AG20:AG20,"&lt;&gt;NOR",G20:G20)</f>
        <v>0</v>
      </c>
      <c r="H19" s="227"/>
      <c r="I19" s="227">
        <f>SUM(I20:I20)</f>
        <v>16.8</v>
      </c>
      <c r="J19" s="227"/>
      <c r="K19" s="227">
        <f>SUM(K20:K20)</f>
        <v>1352.2</v>
      </c>
      <c r="L19" s="227"/>
      <c r="M19" s="227">
        <f>SUM(M20:M20)</f>
        <v>0</v>
      </c>
      <c r="N19" s="227"/>
      <c r="O19" s="227">
        <f>SUM(O20:O20)</f>
        <v>0</v>
      </c>
      <c r="P19" s="227"/>
      <c r="Q19" s="227">
        <f>SUM(Q20:Q20)</f>
        <v>0</v>
      </c>
      <c r="R19" s="227"/>
      <c r="S19" s="227"/>
      <c r="T19" s="227"/>
      <c r="U19" s="227"/>
      <c r="V19" s="227">
        <f>SUM(V20:V20)</f>
        <v>3.08</v>
      </c>
      <c r="W19" s="227"/>
      <c r="X19" s="227"/>
      <c r="AG19" t="s">
        <v>151</v>
      </c>
    </row>
    <row r="20" spans="1:60" outlineLevel="1" x14ac:dyDescent="0.25">
      <c r="A20" s="240">
        <v>6</v>
      </c>
      <c r="B20" s="241" t="s">
        <v>278</v>
      </c>
      <c r="C20" s="248" t="s">
        <v>279</v>
      </c>
      <c r="D20" s="242" t="s">
        <v>192</v>
      </c>
      <c r="E20" s="243">
        <v>10</v>
      </c>
      <c r="F20" s="244"/>
      <c r="G20" s="245">
        <f>ROUND(E20*F20,2)</f>
        <v>0</v>
      </c>
      <c r="H20" s="226">
        <v>1.68</v>
      </c>
      <c r="I20" s="225">
        <f>ROUND(E20*H20,2)</f>
        <v>16.8</v>
      </c>
      <c r="J20" s="226">
        <v>135.22</v>
      </c>
      <c r="K20" s="225">
        <f>ROUND(E20*J20,2)</f>
        <v>1352.2</v>
      </c>
      <c r="L20" s="225">
        <v>15</v>
      </c>
      <c r="M20" s="225">
        <f>G20*(1+L20/100)</f>
        <v>0</v>
      </c>
      <c r="N20" s="225">
        <v>4.0000000000000003E-5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180</v>
      </c>
      <c r="T20" s="225" t="s">
        <v>156</v>
      </c>
      <c r="U20" s="225">
        <v>0.308</v>
      </c>
      <c r="V20" s="225">
        <f>ROUND(E20*U20,2)</f>
        <v>3.08</v>
      </c>
      <c r="W20" s="225"/>
      <c r="X20" s="225" t="s">
        <v>181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182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x14ac:dyDescent="0.25">
      <c r="A21" s="228" t="s">
        <v>150</v>
      </c>
      <c r="B21" s="229" t="s">
        <v>80</v>
      </c>
      <c r="C21" s="247" t="s">
        <v>81</v>
      </c>
      <c r="D21" s="230"/>
      <c r="E21" s="231"/>
      <c r="F21" s="232"/>
      <c r="G21" s="233">
        <f>SUMIF(AG22:AG23,"&lt;&gt;NOR",G22:G23)</f>
        <v>0</v>
      </c>
      <c r="H21" s="227"/>
      <c r="I21" s="227">
        <f>SUM(I22:I23)</f>
        <v>49.74</v>
      </c>
      <c r="J21" s="227"/>
      <c r="K21" s="227">
        <f>SUM(K22:K23)</f>
        <v>587.86</v>
      </c>
      <c r="L21" s="227"/>
      <c r="M21" s="227">
        <f>SUM(M22:M23)</f>
        <v>0</v>
      </c>
      <c r="N21" s="227"/>
      <c r="O21" s="227">
        <f>SUM(O22:O23)</f>
        <v>0</v>
      </c>
      <c r="P21" s="227"/>
      <c r="Q21" s="227">
        <f>SUM(Q22:Q23)</f>
        <v>0.03</v>
      </c>
      <c r="R21" s="227"/>
      <c r="S21" s="227"/>
      <c r="T21" s="227"/>
      <c r="U21" s="227"/>
      <c r="V21" s="227">
        <f>SUM(V22:V23)</f>
        <v>1.5</v>
      </c>
      <c r="W21" s="227"/>
      <c r="X21" s="227"/>
      <c r="AG21" t="s">
        <v>151</v>
      </c>
    </row>
    <row r="22" spans="1:60" outlineLevel="1" x14ac:dyDescent="0.25">
      <c r="A22" s="234">
        <v>7</v>
      </c>
      <c r="B22" s="235" t="s">
        <v>826</v>
      </c>
      <c r="C22" s="249" t="s">
        <v>827</v>
      </c>
      <c r="D22" s="236" t="s">
        <v>192</v>
      </c>
      <c r="E22" s="237">
        <v>1.6</v>
      </c>
      <c r="F22" s="238"/>
      <c r="G22" s="239">
        <f>ROUND(E22*F22,2)</f>
        <v>0</v>
      </c>
      <c r="H22" s="226">
        <v>31.09</v>
      </c>
      <c r="I22" s="225">
        <f>ROUND(E22*H22,2)</f>
        <v>49.74</v>
      </c>
      <c r="J22" s="226">
        <v>367.41</v>
      </c>
      <c r="K22" s="225">
        <f>ROUND(E22*J22,2)</f>
        <v>587.86</v>
      </c>
      <c r="L22" s="225">
        <v>15</v>
      </c>
      <c r="M22" s="225">
        <f>G22*(1+L22/100)</f>
        <v>0</v>
      </c>
      <c r="N22" s="225">
        <v>1.17E-3</v>
      </c>
      <c r="O22" s="225">
        <f>ROUND(E22*N22,2)</f>
        <v>0</v>
      </c>
      <c r="P22" s="225">
        <v>0.02</v>
      </c>
      <c r="Q22" s="225">
        <f>ROUND(E22*P22,2)</f>
        <v>0.03</v>
      </c>
      <c r="R22" s="225"/>
      <c r="S22" s="225" t="s">
        <v>180</v>
      </c>
      <c r="T22" s="225" t="s">
        <v>180</v>
      </c>
      <c r="U22" s="225">
        <v>0.93899999999999995</v>
      </c>
      <c r="V22" s="225">
        <f>ROUND(E22*U22,2)</f>
        <v>1.5</v>
      </c>
      <c r="W22" s="225"/>
      <c r="X22" s="225" t="s">
        <v>181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182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828</v>
      </c>
      <c r="D23" s="257"/>
      <c r="E23" s="258">
        <v>1.6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184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x14ac:dyDescent="0.25">
      <c r="A24" s="228" t="s">
        <v>150</v>
      </c>
      <c r="B24" s="229" t="s">
        <v>98</v>
      </c>
      <c r="C24" s="247" t="s">
        <v>99</v>
      </c>
      <c r="D24" s="230"/>
      <c r="E24" s="231"/>
      <c r="F24" s="232"/>
      <c r="G24" s="233">
        <f>SUMIF(AG25:AG35,"&lt;&gt;NOR",G25:G35)</f>
        <v>0</v>
      </c>
      <c r="H24" s="227"/>
      <c r="I24" s="227">
        <f>SUM(I25:I35)</f>
        <v>12612.42</v>
      </c>
      <c r="J24" s="227"/>
      <c r="K24" s="227">
        <f>SUM(K25:K35)</f>
        <v>1887.6799999999998</v>
      </c>
      <c r="L24" s="227"/>
      <c r="M24" s="227">
        <f>SUM(M25:M35)</f>
        <v>0</v>
      </c>
      <c r="N24" s="227"/>
      <c r="O24" s="227">
        <f>SUM(O25:O35)</f>
        <v>0</v>
      </c>
      <c r="P24" s="227"/>
      <c r="Q24" s="227">
        <f>SUM(Q25:Q35)</f>
        <v>0</v>
      </c>
      <c r="R24" s="227"/>
      <c r="S24" s="227"/>
      <c r="T24" s="227"/>
      <c r="U24" s="227"/>
      <c r="V24" s="227">
        <f>SUM(V25:V35)</f>
        <v>3.7399999999999998</v>
      </c>
      <c r="W24" s="227"/>
      <c r="X24" s="227"/>
      <c r="AG24" t="s">
        <v>151</v>
      </c>
    </row>
    <row r="25" spans="1:60" outlineLevel="1" x14ac:dyDescent="0.25">
      <c r="A25" s="234">
        <v>8</v>
      </c>
      <c r="B25" s="235" t="s">
        <v>829</v>
      </c>
      <c r="C25" s="249" t="s">
        <v>830</v>
      </c>
      <c r="D25" s="236" t="s">
        <v>197</v>
      </c>
      <c r="E25" s="237">
        <v>4.8</v>
      </c>
      <c r="F25" s="238"/>
      <c r="G25" s="239">
        <f>ROUND(E25*F25,2)</f>
        <v>0</v>
      </c>
      <c r="H25" s="226">
        <v>23.42</v>
      </c>
      <c r="I25" s="225">
        <f>ROUND(E25*H25,2)</f>
        <v>112.42</v>
      </c>
      <c r="J25" s="226">
        <v>381.58</v>
      </c>
      <c r="K25" s="225">
        <f>ROUND(E25*J25,2)</f>
        <v>1831.58</v>
      </c>
      <c r="L25" s="225">
        <v>15</v>
      </c>
      <c r="M25" s="225">
        <f>G25*(1+L25/100)</f>
        <v>0</v>
      </c>
      <c r="N25" s="225">
        <v>2.0000000000000002E-5</v>
      </c>
      <c r="O25" s="225">
        <f>ROUND(E25*N25,2)</f>
        <v>0</v>
      </c>
      <c r="P25" s="225">
        <v>0</v>
      </c>
      <c r="Q25" s="225">
        <f>ROUND(E25*P25,2)</f>
        <v>0</v>
      </c>
      <c r="R25" s="225"/>
      <c r="S25" s="225" t="s">
        <v>180</v>
      </c>
      <c r="T25" s="225" t="s">
        <v>180</v>
      </c>
      <c r="U25" s="225">
        <v>0.75700000000000001</v>
      </c>
      <c r="V25" s="225">
        <f>ROUND(E25*U25,2)</f>
        <v>3.63</v>
      </c>
      <c r="W25" s="225"/>
      <c r="X25" s="225" t="s">
        <v>181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182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831</v>
      </c>
      <c r="D26" s="257"/>
      <c r="E26" s="258">
        <v>4.8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184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40">
        <v>9</v>
      </c>
      <c r="B27" s="241" t="s">
        <v>440</v>
      </c>
      <c r="C27" s="248" t="s">
        <v>441</v>
      </c>
      <c r="D27" s="242" t="s">
        <v>187</v>
      </c>
      <c r="E27" s="243">
        <v>1</v>
      </c>
      <c r="F27" s="244"/>
      <c r="G27" s="245">
        <f>ROUND(E27*F27,2)</f>
        <v>0</v>
      </c>
      <c r="H27" s="226">
        <v>0</v>
      </c>
      <c r="I27" s="225">
        <f>ROUND(E27*H27,2)</f>
        <v>0</v>
      </c>
      <c r="J27" s="226">
        <v>56.1</v>
      </c>
      <c r="K27" s="225">
        <f>ROUND(E27*J27,2)</f>
        <v>56.1</v>
      </c>
      <c r="L27" s="225">
        <v>15</v>
      </c>
      <c r="M27" s="225">
        <f>G27*(1+L27/100)</f>
        <v>0</v>
      </c>
      <c r="N27" s="225">
        <v>0</v>
      </c>
      <c r="O27" s="225">
        <f>ROUND(E27*N27,2)</f>
        <v>0</v>
      </c>
      <c r="P27" s="225">
        <v>1.8E-3</v>
      </c>
      <c r="Q27" s="225">
        <f>ROUND(E27*P27,2)</f>
        <v>0</v>
      </c>
      <c r="R27" s="225"/>
      <c r="S27" s="225" t="s">
        <v>180</v>
      </c>
      <c r="T27" s="225" t="s">
        <v>156</v>
      </c>
      <c r="U27" s="225">
        <v>0.11</v>
      </c>
      <c r="V27" s="225">
        <f>ROUND(E27*U27,2)</f>
        <v>0.11</v>
      </c>
      <c r="W27" s="225"/>
      <c r="X27" s="225" t="s">
        <v>181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182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40.799999999999997" outlineLevel="1" x14ac:dyDescent="0.25">
      <c r="A28" s="234">
        <v>10</v>
      </c>
      <c r="B28" s="235" t="s">
        <v>832</v>
      </c>
      <c r="C28" s="249" t="s">
        <v>833</v>
      </c>
      <c r="D28" s="236" t="s">
        <v>318</v>
      </c>
      <c r="E28" s="237">
        <v>1</v>
      </c>
      <c r="F28" s="238"/>
      <c r="G28" s="239">
        <f>ROUND(E28*F28,2)</f>
        <v>0</v>
      </c>
      <c r="H28" s="226">
        <v>12500</v>
      </c>
      <c r="I28" s="225">
        <f>ROUND(E28*H28,2)</f>
        <v>12500</v>
      </c>
      <c r="J28" s="226">
        <v>0</v>
      </c>
      <c r="K28" s="225">
        <f>ROUND(E28*J28,2)</f>
        <v>0</v>
      </c>
      <c r="L28" s="225">
        <v>15</v>
      </c>
      <c r="M28" s="225">
        <f>G28*(1+L28/100)</f>
        <v>0</v>
      </c>
      <c r="N28" s="225">
        <v>0</v>
      </c>
      <c r="O28" s="225">
        <f>ROUND(E28*N28,2)</f>
        <v>0</v>
      </c>
      <c r="P28" s="225">
        <v>0</v>
      </c>
      <c r="Q28" s="225">
        <f>ROUND(E28*P28,2)</f>
        <v>0</v>
      </c>
      <c r="R28" s="225"/>
      <c r="S28" s="225" t="s">
        <v>155</v>
      </c>
      <c r="T28" s="225" t="s">
        <v>156</v>
      </c>
      <c r="U28" s="225">
        <v>0</v>
      </c>
      <c r="V28" s="225">
        <f>ROUND(E28*U28,2)</f>
        <v>0</v>
      </c>
      <c r="W28" s="225"/>
      <c r="X28" s="225" t="s">
        <v>209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210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834</v>
      </c>
      <c r="D29" s="257"/>
      <c r="E29" s="258">
        <v>1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184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835</v>
      </c>
      <c r="D30" s="257"/>
      <c r="E30" s="258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184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61" t="s">
        <v>836</v>
      </c>
      <c r="D31" s="257"/>
      <c r="E31" s="258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184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837</v>
      </c>
      <c r="D32" s="257"/>
      <c r="E32" s="258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184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838</v>
      </c>
      <c r="D33" s="257"/>
      <c r="E33" s="258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184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839</v>
      </c>
      <c r="D34" s="257"/>
      <c r="E34" s="258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184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840</v>
      </c>
      <c r="D35" s="257"/>
      <c r="E35" s="258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184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x14ac:dyDescent="0.25">
      <c r="A36" s="228" t="s">
        <v>150</v>
      </c>
      <c r="B36" s="229" t="s">
        <v>110</v>
      </c>
      <c r="C36" s="247" t="s">
        <v>111</v>
      </c>
      <c r="D36" s="230"/>
      <c r="E36" s="231"/>
      <c r="F36" s="232"/>
      <c r="G36" s="233">
        <f>SUMIF(AG37:AG38,"&lt;&gt;NOR",G37:G38)</f>
        <v>0</v>
      </c>
      <c r="H36" s="227"/>
      <c r="I36" s="227">
        <f>SUM(I37:I38)</f>
        <v>39.409999999999997</v>
      </c>
      <c r="J36" s="227"/>
      <c r="K36" s="227">
        <f>SUM(K37:K38)</f>
        <v>181.84</v>
      </c>
      <c r="L36" s="227"/>
      <c r="M36" s="227">
        <f>SUM(M37:M38)</f>
        <v>0</v>
      </c>
      <c r="N36" s="227"/>
      <c r="O36" s="227">
        <f>SUM(O37:O38)</f>
        <v>0</v>
      </c>
      <c r="P36" s="227"/>
      <c r="Q36" s="227">
        <f>SUM(Q37:Q38)</f>
        <v>0</v>
      </c>
      <c r="R36" s="227"/>
      <c r="S36" s="227"/>
      <c r="T36" s="227"/>
      <c r="U36" s="227"/>
      <c r="V36" s="227">
        <f>SUM(V37:V38)</f>
        <v>0.38</v>
      </c>
      <c r="W36" s="227"/>
      <c r="X36" s="227"/>
      <c r="AG36" t="s">
        <v>151</v>
      </c>
    </row>
    <row r="37" spans="1:60" outlineLevel="1" x14ac:dyDescent="0.25">
      <c r="A37" s="234">
        <v>11</v>
      </c>
      <c r="B37" s="235" t="s">
        <v>841</v>
      </c>
      <c r="C37" s="249" t="s">
        <v>842</v>
      </c>
      <c r="D37" s="236" t="s">
        <v>192</v>
      </c>
      <c r="E37" s="237">
        <v>1.25</v>
      </c>
      <c r="F37" s="238"/>
      <c r="G37" s="239">
        <f>ROUND(E37*F37,2)</f>
        <v>0</v>
      </c>
      <c r="H37" s="226">
        <v>31.53</v>
      </c>
      <c r="I37" s="225">
        <f>ROUND(E37*H37,2)</f>
        <v>39.409999999999997</v>
      </c>
      <c r="J37" s="226">
        <v>145.47</v>
      </c>
      <c r="K37" s="225">
        <f>ROUND(E37*J37,2)</f>
        <v>181.84</v>
      </c>
      <c r="L37" s="225">
        <v>15</v>
      </c>
      <c r="M37" s="225">
        <f>G37*(1+L37/100)</f>
        <v>0</v>
      </c>
      <c r="N37" s="225">
        <v>2.5000000000000001E-4</v>
      </c>
      <c r="O37" s="225">
        <f>ROUND(E37*N37,2)</f>
        <v>0</v>
      </c>
      <c r="P37" s="225">
        <v>0</v>
      </c>
      <c r="Q37" s="225">
        <f>ROUND(E37*P37,2)</f>
        <v>0</v>
      </c>
      <c r="R37" s="225"/>
      <c r="S37" s="225" t="s">
        <v>180</v>
      </c>
      <c r="T37" s="225" t="s">
        <v>180</v>
      </c>
      <c r="U37" s="225">
        <v>0.30599999999999999</v>
      </c>
      <c r="V37" s="225">
        <f>ROUND(E37*U37,2)</f>
        <v>0.38</v>
      </c>
      <c r="W37" s="225"/>
      <c r="X37" s="225" t="s">
        <v>181</v>
      </c>
      <c r="Y37" s="206"/>
      <c r="Z37" s="206"/>
      <c r="AA37" s="206"/>
      <c r="AB37" s="206"/>
      <c r="AC37" s="206"/>
      <c r="AD37" s="206"/>
      <c r="AE37" s="206"/>
      <c r="AF37" s="206"/>
      <c r="AG37" s="206" t="s">
        <v>182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61" t="s">
        <v>843</v>
      </c>
      <c r="D38" s="257"/>
      <c r="E38" s="258">
        <v>1.25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184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x14ac:dyDescent="0.25">
      <c r="A39" s="228" t="s">
        <v>150</v>
      </c>
      <c r="B39" s="229" t="s">
        <v>112</v>
      </c>
      <c r="C39" s="247" t="s">
        <v>113</v>
      </c>
      <c r="D39" s="230"/>
      <c r="E39" s="231"/>
      <c r="F39" s="232"/>
      <c r="G39" s="233">
        <f>SUMIF(AG40:AG42,"&lt;&gt;NOR",G40:G42)</f>
        <v>0</v>
      </c>
      <c r="H39" s="227"/>
      <c r="I39" s="227">
        <f>SUM(I40:I42)</f>
        <v>73.11</v>
      </c>
      <c r="J39" s="227"/>
      <c r="K39" s="227">
        <f>SUM(K40:K42)</f>
        <v>302.05</v>
      </c>
      <c r="L39" s="227"/>
      <c r="M39" s="227">
        <f>SUM(M40:M42)</f>
        <v>0</v>
      </c>
      <c r="N39" s="227"/>
      <c r="O39" s="227">
        <f>SUM(O40:O42)</f>
        <v>0</v>
      </c>
      <c r="P39" s="227"/>
      <c r="Q39" s="227">
        <f>SUM(Q40:Q42)</f>
        <v>0</v>
      </c>
      <c r="R39" s="227"/>
      <c r="S39" s="227"/>
      <c r="T39" s="227"/>
      <c r="U39" s="227"/>
      <c r="V39" s="227">
        <f>SUM(V40:V42)</f>
        <v>0.56000000000000005</v>
      </c>
      <c r="W39" s="227"/>
      <c r="X39" s="227"/>
      <c r="AG39" t="s">
        <v>151</v>
      </c>
    </row>
    <row r="40" spans="1:60" outlineLevel="1" x14ac:dyDescent="0.25">
      <c r="A40" s="234">
        <v>12</v>
      </c>
      <c r="B40" s="235" t="s">
        <v>608</v>
      </c>
      <c r="C40" s="249" t="s">
        <v>844</v>
      </c>
      <c r="D40" s="236" t="s">
        <v>192</v>
      </c>
      <c r="E40" s="237">
        <v>4.8</v>
      </c>
      <c r="F40" s="238"/>
      <c r="G40" s="239">
        <f>ROUND(E40*F40,2)</f>
        <v>0</v>
      </c>
      <c r="H40" s="226">
        <v>4.2</v>
      </c>
      <c r="I40" s="225">
        <f>ROUND(E40*H40,2)</f>
        <v>20.16</v>
      </c>
      <c r="J40" s="226">
        <v>55</v>
      </c>
      <c r="K40" s="225">
        <f>ROUND(E40*J40,2)</f>
        <v>264</v>
      </c>
      <c r="L40" s="225">
        <v>15</v>
      </c>
      <c r="M40" s="225">
        <f>G40*(1+L40/100)</f>
        <v>0</v>
      </c>
      <c r="N40" s="225">
        <v>1.3999999999999999E-4</v>
      </c>
      <c r="O40" s="225">
        <f>ROUND(E40*N40,2)</f>
        <v>0</v>
      </c>
      <c r="P40" s="225">
        <v>0</v>
      </c>
      <c r="Q40" s="225">
        <f>ROUND(E40*P40,2)</f>
        <v>0</v>
      </c>
      <c r="R40" s="225"/>
      <c r="S40" s="225" t="s">
        <v>180</v>
      </c>
      <c r="T40" s="225" t="s">
        <v>156</v>
      </c>
      <c r="U40" s="225">
        <v>0.10191</v>
      </c>
      <c r="V40" s="225">
        <f>ROUND(E40*U40,2)</f>
        <v>0.49</v>
      </c>
      <c r="W40" s="225"/>
      <c r="X40" s="225" t="s">
        <v>181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182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845</v>
      </c>
      <c r="D41" s="257"/>
      <c r="E41" s="258">
        <v>4.8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184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40">
        <v>13</v>
      </c>
      <c r="B42" s="241" t="s">
        <v>610</v>
      </c>
      <c r="C42" s="248" t="s">
        <v>611</v>
      </c>
      <c r="D42" s="242" t="s">
        <v>192</v>
      </c>
      <c r="E42" s="243">
        <v>5</v>
      </c>
      <c r="F42" s="244"/>
      <c r="G42" s="245">
        <f>ROUND(E42*F42,2)</f>
        <v>0</v>
      </c>
      <c r="H42" s="226">
        <v>10.59</v>
      </c>
      <c r="I42" s="225">
        <f>ROUND(E42*H42,2)</f>
        <v>52.95</v>
      </c>
      <c r="J42" s="226">
        <v>7.61</v>
      </c>
      <c r="K42" s="225">
        <f>ROUND(E42*J42,2)</f>
        <v>38.049999999999997</v>
      </c>
      <c r="L42" s="225">
        <v>15</v>
      </c>
      <c r="M42" s="225">
        <f>G42*(1+L42/100)</f>
        <v>0</v>
      </c>
      <c r="N42" s="225">
        <v>3.5E-4</v>
      </c>
      <c r="O42" s="225">
        <f>ROUND(E42*N42,2)</f>
        <v>0</v>
      </c>
      <c r="P42" s="225">
        <v>0</v>
      </c>
      <c r="Q42" s="225">
        <f>ROUND(E42*P42,2)</f>
        <v>0</v>
      </c>
      <c r="R42" s="225"/>
      <c r="S42" s="225" t="s">
        <v>180</v>
      </c>
      <c r="T42" s="225" t="s">
        <v>156</v>
      </c>
      <c r="U42" s="225">
        <v>1.35E-2</v>
      </c>
      <c r="V42" s="225">
        <f>ROUND(E42*U42,2)</f>
        <v>7.0000000000000007E-2</v>
      </c>
      <c r="W42" s="225"/>
      <c r="X42" s="225" t="s">
        <v>181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182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x14ac:dyDescent="0.25">
      <c r="A43" s="228" t="s">
        <v>150</v>
      </c>
      <c r="B43" s="229" t="s">
        <v>120</v>
      </c>
      <c r="C43" s="247" t="s">
        <v>121</v>
      </c>
      <c r="D43" s="230"/>
      <c r="E43" s="231"/>
      <c r="F43" s="232"/>
      <c r="G43" s="233">
        <f>SUMIF(AG44:AG50,"&lt;&gt;NOR",G44:G50)</f>
        <v>0</v>
      </c>
      <c r="H43" s="227"/>
      <c r="I43" s="227">
        <f>SUM(I44:I50)</f>
        <v>0</v>
      </c>
      <c r="J43" s="227"/>
      <c r="K43" s="227">
        <f>SUM(K44:K50)</f>
        <v>103.77000000000001</v>
      </c>
      <c r="L43" s="227"/>
      <c r="M43" s="227">
        <f>SUM(M44:M50)</f>
        <v>0</v>
      </c>
      <c r="N43" s="227"/>
      <c r="O43" s="227">
        <f>SUM(O44:O50)</f>
        <v>0</v>
      </c>
      <c r="P43" s="227"/>
      <c r="Q43" s="227">
        <f>SUM(Q44:Q50)</f>
        <v>0</v>
      </c>
      <c r="R43" s="227"/>
      <c r="S43" s="227"/>
      <c r="T43" s="227"/>
      <c r="U43" s="227"/>
      <c r="V43" s="227">
        <f>SUM(V44:V50)</f>
        <v>0.14000000000000001</v>
      </c>
      <c r="W43" s="227"/>
      <c r="X43" s="227"/>
      <c r="AG43" t="s">
        <v>151</v>
      </c>
    </row>
    <row r="44" spans="1:60" outlineLevel="1" x14ac:dyDescent="0.25">
      <c r="A44" s="240">
        <v>14</v>
      </c>
      <c r="B44" s="241" t="s">
        <v>700</v>
      </c>
      <c r="C44" s="248" t="s">
        <v>701</v>
      </c>
      <c r="D44" s="242" t="s">
        <v>179</v>
      </c>
      <c r="E44" s="243">
        <v>3.3799999999999997E-2</v>
      </c>
      <c r="F44" s="244"/>
      <c r="G44" s="245">
        <f>ROUND(E44*F44,2)</f>
        <v>0</v>
      </c>
      <c r="H44" s="226">
        <v>0</v>
      </c>
      <c r="I44" s="225">
        <f>ROUND(E44*H44,2)</f>
        <v>0</v>
      </c>
      <c r="J44" s="226">
        <v>186.7</v>
      </c>
      <c r="K44" s="225">
        <f>ROUND(E44*J44,2)</f>
        <v>6.31</v>
      </c>
      <c r="L44" s="225">
        <v>15</v>
      </c>
      <c r="M44" s="225">
        <f>G44*(1+L44/100)</f>
        <v>0</v>
      </c>
      <c r="N44" s="225">
        <v>0</v>
      </c>
      <c r="O44" s="225">
        <f>ROUND(E44*N44,2)</f>
        <v>0</v>
      </c>
      <c r="P44" s="225">
        <v>0</v>
      </c>
      <c r="Q44" s="225">
        <f>ROUND(E44*P44,2)</f>
        <v>0</v>
      </c>
      <c r="R44" s="225"/>
      <c r="S44" s="225" t="s">
        <v>180</v>
      </c>
      <c r="T44" s="225" t="s">
        <v>156</v>
      </c>
      <c r="U44" s="225">
        <v>0.27700000000000002</v>
      </c>
      <c r="V44" s="225">
        <f>ROUND(E44*U44,2)</f>
        <v>0.01</v>
      </c>
      <c r="W44" s="225"/>
      <c r="X44" s="225" t="s">
        <v>702</v>
      </c>
      <c r="Y44" s="206"/>
      <c r="Z44" s="206"/>
      <c r="AA44" s="206"/>
      <c r="AB44" s="206"/>
      <c r="AC44" s="206"/>
      <c r="AD44" s="206"/>
      <c r="AE44" s="206"/>
      <c r="AF44" s="206"/>
      <c r="AG44" s="206" t="s">
        <v>703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40">
        <v>15</v>
      </c>
      <c r="B45" s="241" t="s">
        <v>704</v>
      </c>
      <c r="C45" s="248" t="s">
        <v>705</v>
      </c>
      <c r="D45" s="242" t="s">
        <v>179</v>
      </c>
      <c r="E45" s="243">
        <v>3.3799999999999997E-2</v>
      </c>
      <c r="F45" s="244"/>
      <c r="G45" s="245">
        <f>ROUND(E45*F45,2)</f>
        <v>0</v>
      </c>
      <c r="H45" s="226">
        <v>0</v>
      </c>
      <c r="I45" s="225">
        <f>ROUND(E45*H45,2)</f>
        <v>0</v>
      </c>
      <c r="J45" s="226">
        <v>782.4</v>
      </c>
      <c r="K45" s="225">
        <f>ROUND(E45*J45,2)</f>
        <v>26.45</v>
      </c>
      <c r="L45" s="225">
        <v>15</v>
      </c>
      <c r="M45" s="225">
        <f>G45*(1+L45/100)</f>
        <v>0</v>
      </c>
      <c r="N45" s="225">
        <v>0</v>
      </c>
      <c r="O45" s="225">
        <f>ROUND(E45*N45,2)</f>
        <v>0</v>
      </c>
      <c r="P45" s="225">
        <v>0</v>
      </c>
      <c r="Q45" s="225">
        <f>ROUND(E45*P45,2)</f>
        <v>0</v>
      </c>
      <c r="R45" s="225"/>
      <c r="S45" s="225" t="s">
        <v>180</v>
      </c>
      <c r="T45" s="225" t="s">
        <v>156</v>
      </c>
      <c r="U45" s="225">
        <v>2.0089999999999999</v>
      </c>
      <c r="V45" s="225">
        <f>ROUND(E45*U45,2)</f>
        <v>7.0000000000000007E-2</v>
      </c>
      <c r="W45" s="225"/>
      <c r="X45" s="225" t="s">
        <v>702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703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40">
        <v>16</v>
      </c>
      <c r="B46" s="241" t="s">
        <v>708</v>
      </c>
      <c r="C46" s="248" t="s">
        <v>709</v>
      </c>
      <c r="D46" s="242" t="s">
        <v>179</v>
      </c>
      <c r="E46" s="243">
        <v>3.3799999999999997E-2</v>
      </c>
      <c r="F46" s="244"/>
      <c r="G46" s="245">
        <f>ROUND(E46*F46,2)</f>
        <v>0</v>
      </c>
      <c r="H46" s="226">
        <v>0</v>
      </c>
      <c r="I46" s="225">
        <f>ROUND(E46*H46,2)</f>
        <v>0</v>
      </c>
      <c r="J46" s="226">
        <v>259.89999999999998</v>
      </c>
      <c r="K46" s="225">
        <f>ROUND(E46*J46,2)</f>
        <v>8.7799999999999994</v>
      </c>
      <c r="L46" s="225">
        <v>15</v>
      </c>
      <c r="M46" s="225">
        <f>G46*(1+L46/100)</f>
        <v>0</v>
      </c>
      <c r="N46" s="225">
        <v>0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180</v>
      </c>
      <c r="T46" s="225" t="s">
        <v>156</v>
      </c>
      <c r="U46" s="225">
        <v>0.49</v>
      </c>
      <c r="V46" s="225">
        <f>ROUND(E46*U46,2)</f>
        <v>0.02</v>
      </c>
      <c r="W46" s="225"/>
      <c r="X46" s="225" t="s">
        <v>702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703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40">
        <v>17</v>
      </c>
      <c r="B47" s="241" t="s">
        <v>710</v>
      </c>
      <c r="C47" s="248" t="s">
        <v>711</v>
      </c>
      <c r="D47" s="242" t="s">
        <v>179</v>
      </c>
      <c r="E47" s="243">
        <v>0.67600000000000005</v>
      </c>
      <c r="F47" s="244"/>
      <c r="G47" s="245">
        <f>ROUND(E47*F47,2)</f>
        <v>0</v>
      </c>
      <c r="H47" s="226">
        <v>0</v>
      </c>
      <c r="I47" s="225">
        <f>ROUND(E47*H47,2)</f>
        <v>0</v>
      </c>
      <c r="J47" s="226">
        <v>17.7</v>
      </c>
      <c r="K47" s="225">
        <f>ROUND(E47*J47,2)</f>
        <v>11.97</v>
      </c>
      <c r="L47" s="225">
        <v>15</v>
      </c>
      <c r="M47" s="225">
        <f>G47*(1+L47/100)</f>
        <v>0</v>
      </c>
      <c r="N47" s="225">
        <v>0</v>
      </c>
      <c r="O47" s="225">
        <f>ROUND(E47*N47,2)</f>
        <v>0</v>
      </c>
      <c r="P47" s="225">
        <v>0</v>
      </c>
      <c r="Q47" s="225">
        <f>ROUND(E47*P47,2)</f>
        <v>0</v>
      </c>
      <c r="R47" s="225"/>
      <c r="S47" s="225" t="s">
        <v>180</v>
      </c>
      <c r="T47" s="225" t="s">
        <v>156</v>
      </c>
      <c r="U47" s="225">
        <v>0</v>
      </c>
      <c r="V47" s="225">
        <f>ROUND(E47*U47,2)</f>
        <v>0</v>
      </c>
      <c r="W47" s="225"/>
      <c r="X47" s="225" t="s">
        <v>702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703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40">
        <v>18</v>
      </c>
      <c r="B48" s="241" t="s">
        <v>712</v>
      </c>
      <c r="C48" s="248" t="s">
        <v>713</v>
      </c>
      <c r="D48" s="242" t="s">
        <v>179</v>
      </c>
      <c r="E48" s="243">
        <v>3.3799999999999997E-2</v>
      </c>
      <c r="F48" s="244"/>
      <c r="G48" s="245">
        <f>ROUND(E48*F48,2)</f>
        <v>0</v>
      </c>
      <c r="H48" s="226">
        <v>0</v>
      </c>
      <c r="I48" s="225">
        <f>ROUND(E48*H48,2)</f>
        <v>0</v>
      </c>
      <c r="J48" s="226">
        <v>366.8</v>
      </c>
      <c r="K48" s="225">
        <f>ROUND(E48*J48,2)</f>
        <v>12.4</v>
      </c>
      <c r="L48" s="225">
        <v>15</v>
      </c>
      <c r="M48" s="225">
        <f>G48*(1+L48/100)</f>
        <v>0</v>
      </c>
      <c r="N48" s="225">
        <v>0</v>
      </c>
      <c r="O48" s="225">
        <f>ROUND(E48*N48,2)</f>
        <v>0</v>
      </c>
      <c r="P48" s="225">
        <v>0</v>
      </c>
      <c r="Q48" s="225">
        <f>ROUND(E48*P48,2)</f>
        <v>0</v>
      </c>
      <c r="R48" s="225"/>
      <c r="S48" s="225" t="s">
        <v>180</v>
      </c>
      <c r="T48" s="225" t="s">
        <v>156</v>
      </c>
      <c r="U48" s="225">
        <v>0.94199999999999995</v>
      </c>
      <c r="V48" s="225">
        <f>ROUND(E48*U48,2)</f>
        <v>0.03</v>
      </c>
      <c r="W48" s="225"/>
      <c r="X48" s="225" t="s">
        <v>702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703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40">
        <v>19</v>
      </c>
      <c r="B49" s="241" t="s">
        <v>714</v>
      </c>
      <c r="C49" s="248" t="s">
        <v>715</v>
      </c>
      <c r="D49" s="242" t="s">
        <v>179</v>
      </c>
      <c r="E49" s="243">
        <v>0.1014</v>
      </c>
      <c r="F49" s="244"/>
      <c r="G49" s="245">
        <f>ROUND(E49*F49,2)</f>
        <v>0</v>
      </c>
      <c r="H49" s="226">
        <v>0</v>
      </c>
      <c r="I49" s="225">
        <f>ROUND(E49*H49,2)</f>
        <v>0</v>
      </c>
      <c r="J49" s="226">
        <v>40.9</v>
      </c>
      <c r="K49" s="225">
        <f>ROUND(E49*J49,2)</f>
        <v>4.1500000000000004</v>
      </c>
      <c r="L49" s="225">
        <v>15</v>
      </c>
      <c r="M49" s="225">
        <f>G49*(1+L49/100)</f>
        <v>0</v>
      </c>
      <c r="N49" s="225">
        <v>0</v>
      </c>
      <c r="O49" s="225">
        <f>ROUND(E49*N49,2)</f>
        <v>0</v>
      </c>
      <c r="P49" s="225">
        <v>0</v>
      </c>
      <c r="Q49" s="225">
        <f>ROUND(E49*P49,2)</f>
        <v>0</v>
      </c>
      <c r="R49" s="225"/>
      <c r="S49" s="225" t="s">
        <v>180</v>
      </c>
      <c r="T49" s="225" t="s">
        <v>156</v>
      </c>
      <c r="U49" s="225">
        <v>0.105</v>
      </c>
      <c r="V49" s="225">
        <f>ROUND(E49*U49,2)</f>
        <v>0.01</v>
      </c>
      <c r="W49" s="225"/>
      <c r="X49" s="225" t="s">
        <v>702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703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34">
        <v>20</v>
      </c>
      <c r="B50" s="235" t="s">
        <v>716</v>
      </c>
      <c r="C50" s="249" t="s">
        <v>717</v>
      </c>
      <c r="D50" s="236" t="s">
        <v>179</v>
      </c>
      <c r="E50" s="237">
        <v>3.3799999999999997E-2</v>
      </c>
      <c r="F50" s="238"/>
      <c r="G50" s="239">
        <f>ROUND(E50*F50,2)</f>
        <v>0</v>
      </c>
      <c r="H50" s="226">
        <v>0</v>
      </c>
      <c r="I50" s="225">
        <f>ROUND(E50*H50,2)</f>
        <v>0</v>
      </c>
      <c r="J50" s="226">
        <v>997.4</v>
      </c>
      <c r="K50" s="225">
        <f>ROUND(E50*J50,2)</f>
        <v>33.71</v>
      </c>
      <c r="L50" s="225">
        <v>15</v>
      </c>
      <c r="M50" s="225">
        <f>G50*(1+L50/100)</f>
        <v>0</v>
      </c>
      <c r="N50" s="225">
        <v>0</v>
      </c>
      <c r="O50" s="225">
        <f>ROUND(E50*N50,2)</f>
        <v>0</v>
      </c>
      <c r="P50" s="225">
        <v>0</v>
      </c>
      <c r="Q50" s="225">
        <f>ROUND(E50*P50,2)</f>
        <v>0</v>
      </c>
      <c r="R50" s="225"/>
      <c r="S50" s="225" t="s">
        <v>718</v>
      </c>
      <c r="T50" s="225" t="s">
        <v>156</v>
      </c>
      <c r="U50" s="225">
        <v>0</v>
      </c>
      <c r="V50" s="225">
        <f>ROUND(E50*U50,2)</f>
        <v>0</v>
      </c>
      <c r="W50" s="225"/>
      <c r="X50" s="225" t="s">
        <v>702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703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x14ac:dyDescent="0.25">
      <c r="A51" s="3"/>
      <c r="B51" s="4"/>
      <c r="C51" s="25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137</v>
      </c>
    </row>
    <row r="52" spans="1:60" x14ac:dyDescent="0.25">
      <c r="A52" s="209"/>
      <c r="B52" s="210" t="s">
        <v>31</v>
      </c>
      <c r="C52" s="251"/>
      <c r="D52" s="211"/>
      <c r="E52" s="212"/>
      <c r="F52" s="212"/>
      <c r="G52" s="246">
        <f>G8+G10+G13+G19+G21+G24+G36+G39+G43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173</v>
      </c>
    </row>
    <row r="53" spans="1:60" x14ac:dyDescent="0.25">
      <c r="A53" s="3"/>
      <c r="B53" s="4"/>
      <c r="C53" s="250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5">
      <c r="A54" s="3"/>
      <c r="B54" s="4"/>
      <c r="C54" s="250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5">
      <c r="A55" s="213" t="s">
        <v>174</v>
      </c>
      <c r="B55" s="213"/>
      <c r="C55" s="252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214"/>
      <c r="B56" s="215"/>
      <c r="C56" s="253"/>
      <c r="D56" s="215"/>
      <c r="E56" s="215"/>
      <c r="F56" s="215"/>
      <c r="G56" s="21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175</v>
      </c>
    </row>
    <row r="57" spans="1:60" x14ac:dyDescent="0.25">
      <c r="A57" s="217"/>
      <c r="B57" s="218"/>
      <c r="C57" s="254"/>
      <c r="D57" s="218"/>
      <c r="E57" s="218"/>
      <c r="F57" s="218"/>
      <c r="G57" s="21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17"/>
      <c r="B58" s="218"/>
      <c r="C58" s="254"/>
      <c r="D58" s="218"/>
      <c r="E58" s="218"/>
      <c r="F58" s="218"/>
      <c r="G58" s="21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217"/>
      <c r="B59" s="218"/>
      <c r="C59" s="254"/>
      <c r="D59" s="218"/>
      <c r="E59" s="218"/>
      <c r="F59" s="218"/>
      <c r="G59" s="21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0"/>
      <c r="B60" s="221"/>
      <c r="C60" s="255"/>
      <c r="D60" s="221"/>
      <c r="E60" s="221"/>
      <c r="F60" s="221"/>
      <c r="G60" s="22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3"/>
      <c r="B61" s="4"/>
      <c r="C61" s="25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C62" s="256"/>
      <c r="D62" s="10"/>
      <c r="AG62" t="s">
        <v>176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5:C55"/>
    <mergeCell ref="A56:G6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4E1B-676F-48BE-8EBA-FA7305347514}">
  <sheetPr>
    <outlinePr summaryBelow="0"/>
  </sheetPr>
  <dimension ref="A1:BH5000"/>
  <sheetViews>
    <sheetView workbookViewId="0">
      <pane ySplit="7" topLeftCell="A8" activePane="bottomLeft" state="frozen"/>
      <selection pane="bottomLeft" activeCell="Z49" sqref="Z49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125</v>
      </c>
    </row>
    <row r="2" spans="1:60" ht="25.05" customHeight="1" x14ac:dyDescent="0.25">
      <c r="A2" s="192" t="s">
        <v>8</v>
      </c>
      <c r="B2" s="49"/>
      <c r="C2" s="195" t="s">
        <v>916</v>
      </c>
      <c r="D2" s="193"/>
      <c r="E2" s="193"/>
      <c r="F2" s="193"/>
      <c r="G2" s="194"/>
      <c r="AG2" t="s">
        <v>126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126</v>
      </c>
      <c r="AG3" t="s">
        <v>127</v>
      </c>
    </row>
    <row r="4" spans="1:60" ht="25.05" customHeight="1" x14ac:dyDescent="0.25">
      <c r="A4" s="196" t="s">
        <v>10</v>
      </c>
      <c r="B4" s="197"/>
      <c r="C4" s="198" t="s">
        <v>55</v>
      </c>
      <c r="D4" s="199"/>
      <c r="E4" s="199"/>
      <c r="F4" s="199"/>
      <c r="G4" s="200"/>
      <c r="AG4" t="s">
        <v>128</v>
      </c>
    </row>
    <row r="5" spans="1:60" x14ac:dyDescent="0.25">
      <c r="D5" s="10"/>
    </row>
    <row r="6" spans="1:60" ht="39.6" x14ac:dyDescent="0.25">
      <c r="A6" s="202" t="s">
        <v>129</v>
      </c>
      <c r="B6" s="204" t="s">
        <v>130</v>
      </c>
      <c r="C6" s="204" t="s">
        <v>131</v>
      </c>
      <c r="D6" s="203" t="s">
        <v>132</v>
      </c>
      <c r="E6" s="202" t="s">
        <v>133</v>
      </c>
      <c r="F6" s="201" t="s">
        <v>134</v>
      </c>
      <c r="G6" s="202" t="s">
        <v>31</v>
      </c>
      <c r="H6" s="205" t="s">
        <v>32</v>
      </c>
      <c r="I6" s="205" t="s">
        <v>135</v>
      </c>
      <c r="J6" s="205" t="s">
        <v>33</v>
      </c>
      <c r="K6" s="205" t="s">
        <v>136</v>
      </c>
      <c r="L6" s="205" t="s">
        <v>137</v>
      </c>
      <c r="M6" s="205" t="s">
        <v>138</v>
      </c>
      <c r="N6" s="205" t="s">
        <v>139</v>
      </c>
      <c r="O6" s="205" t="s">
        <v>140</v>
      </c>
      <c r="P6" s="205" t="s">
        <v>141</v>
      </c>
      <c r="Q6" s="205" t="s">
        <v>142</v>
      </c>
      <c r="R6" s="205" t="s">
        <v>143</v>
      </c>
      <c r="S6" s="205" t="s">
        <v>144</v>
      </c>
      <c r="T6" s="205" t="s">
        <v>145</v>
      </c>
      <c r="U6" s="205" t="s">
        <v>146</v>
      </c>
      <c r="V6" s="205" t="s">
        <v>147</v>
      </c>
      <c r="W6" s="205" t="s">
        <v>148</v>
      </c>
      <c r="X6" s="205" t="s">
        <v>149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150</v>
      </c>
      <c r="B8" s="229" t="s">
        <v>60</v>
      </c>
      <c r="C8" s="247" t="s">
        <v>61</v>
      </c>
      <c r="D8" s="230"/>
      <c r="E8" s="231"/>
      <c r="F8" s="232"/>
      <c r="G8" s="233"/>
      <c r="H8" s="227"/>
      <c r="I8" s="227">
        <f>SUM(I9:I9)</f>
        <v>0</v>
      </c>
      <c r="J8" s="227"/>
      <c r="K8" s="227">
        <f>SUM(K9:K9)</f>
        <v>0</v>
      </c>
      <c r="L8" s="227"/>
      <c r="M8" s="227">
        <f>SUM(M9:M9)</f>
        <v>0</v>
      </c>
      <c r="N8" s="227"/>
      <c r="O8" s="227">
        <f>SUM(O9:O9)</f>
        <v>0</v>
      </c>
      <c r="P8" s="227"/>
      <c r="Q8" s="227">
        <f>SUM(Q9:Q9)</f>
        <v>0</v>
      </c>
      <c r="R8" s="227"/>
      <c r="S8" s="227"/>
      <c r="T8" s="227"/>
      <c r="U8" s="227"/>
      <c r="V8" s="227">
        <f>SUM(V9:V9)</f>
        <v>0</v>
      </c>
      <c r="W8" s="227"/>
      <c r="X8" s="227"/>
      <c r="AG8" t="s">
        <v>151</v>
      </c>
    </row>
    <row r="9" spans="1:60" ht="20.399999999999999" outlineLevel="1" x14ac:dyDescent="0.25">
      <c r="A9" s="240">
        <v>1</v>
      </c>
      <c r="B9" s="241" t="s">
        <v>43</v>
      </c>
      <c r="C9" s="248" t="s">
        <v>819</v>
      </c>
      <c r="D9" s="242"/>
      <c r="E9" s="243"/>
      <c r="F9" s="265"/>
      <c r="G9" s="245"/>
      <c r="H9" s="226">
        <v>0</v>
      </c>
      <c r="I9" s="225">
        <f>ROUND(E9*H9,2)</f>
        <v>0</v>
      </c>
      <c r="J9" s="226">
        <v>0</v>
      </c>
      <c r="K9" s="225">
        <f>ROUND(E9*J9,2)</f>
        <v>0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155</v>
      </c>
      <c r="T9" s="225" t="s">
        <v>156</v>
      </c>
      <c r="U9" s="225">
        <v>0</v>
      </c>
      <c r="V9" s="225">
        <f>ROUND(E9*U9,2)</f>
        <v>0</v>
      </c>
      <c r="W9" s="225"/>
      <c r="X9" s="225" t="s">
        <v>181</v>
      </c>
      <c r="Y9" s="206"/>
      <c r="Z9" s="206"/>
      <c r="AA9" s="206"/>
      <c r="AB9" s="206"/>
      <c r="AC9" s="206"/>
      <c r="AD9" s="206"/>
      <c r="AE9" s="206"/>
      <c r="AF9" s="206"/>
      <c r="AG9" s="206" t="s">
        <v>182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x14ac:dyDescent="0.25">
      <c r="A10" s="228" t="s">
        <v>150</v>
      </c>
      <c r="B10" s="229" t="s">
        <v>68</v>
      </c>
      <c r="C10" s="247" t="s">
        <v>69</v>
      </c>
      <c r="D10" s="230"/>
      <c r="E10" s="231"/>
      <c r="F10" s="232"/>
      <c r="G10" s="233">
        <f>SUMIF(AG11:AG12,"&lt;&gt;NOR",G11:G12)</f>
        <v>0</v>
      </c>
      <c r="H10" s="227"/>
      <c r="I10" s="227">
        <f>SUM(I11:I12)</f>
        <v>34.450000000000003</v>
      </c>
      <c r="J10" s="227"/>
      <c r="K10" s="227">
        <f>SUM(K11:K12)</f>
        <v>143.75</v>
      </c>
      <c r="L10" s="227"/>
      <c r="M10" s="227">
        <f>SUM(M11:M12)</f>
        <v>0</v>
      </c>
      <c r="N10" s="227"/>
      <c r="O10" s="227">
        <f>SUM(O11:O12)</f>
        <v>0.01</v>
      </c>
      <c r="P10" s="227"/>
      <c r="Q10" s="227">
        <f>SUM(Q11:Q12)</f>
        <v>0</v>
      </c>
      <c r="R10" s="227"/>
      <c r="S10" s="227"/>
      <c r="T10" s="227"/>
      <c r="U10" s="227"/>
      <c r="V10" s="227">
        <f>SUM(V11:V12)</f>
        <v>0.3</v>
      </c>
      <c r="W10" s="227"/>
      <c r="X10" s="227"/>
      <c r="AG10" t="s">
        <v>151</v>
      </c>
    </row>
    <row r="11" spans="1:60" outlineLevel="1" x14ac:dyDescent="0.25">
      <c r="A11" s="234">
        <v>2</v>
      </c>
      <c r="B11" s="235" t="s">
        <v>226</v>
      </c>
      <c r="C11" s="249" t="s">
        <v>227</v>
      </c>
      <c r="D11" s="236" t="s">
        <v>192</v>
      </c>
      <c r="E11" s="237">
        <v>1.2</v>
      </c>
      <c r="F11" s="238"/>
      <c r="G11" s="239">
        <f>ROUND(E11*F11,2)</f>
        <v>0</v>
      </c>
      <c r="H11" s="226">
        <v>28.71</v>
      </c>
      <c r="I11" s="225">
        <f>ROUND(E11*H11,2)</f>
        <v>34.450000000000003</v>
      </c>
      <c r="J11" s="226">
        <v>119.79</v>
      </c>
      <c r="K11" s="225">
        <f>ROUND(E11*J11,2)</f>
        <v>143.75</v>
      </c>
      <c r="L11" s="225">
        <v>15</v>
      </c>
      <c r="M11" s="225">
        <f>G11*(1+L11/100)</f>
        <v>0</v>
      </c>
      <c r="N11" s="225">
        <v>4.8999999999999998E-3</v>
      </c>
      <c r="O11" s="225">
        <f>ROUND(E11*N11,2)</f>
        <v>0.01</v>
      </c>
      <c r="P11" s="225">
        <v>0</v>
      </c>
      <c r="Q11" s="225">
        <f>ROUND(E11*P11,2)</f>
        <v>0</v>
      </c>
      <c r="R11" s="225"/>
      <c r="S11" s="225" t="s">
        <v>180</v>
      </c>
      <c r="T11" s="225" t="s">
        <v>180</v>
      </c>
      <c r="U11" s="225">
        <v>0.25</v>
      </c>
      <c r="V11" s="225">
        <f>ROUND(E11*U11,2)</f>
        <v>0.3</v>
      </c>
      <c r="W11" s="225"/>
      <c r="X11" s="225" t="s">
        <v>181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182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61" t="s">
        <v>820</v>
      </c>
      <c r="D12" s="257"/>
      <c r="E12" s="258">
        <v>1.2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06"/>
      <c r="Z12" s="206"/>
      <c r="AA12" s="206"/>
      <c r="AB12" s="206"/>
      <c r="AC12" s="206"/>
      <c r="AD12" s="206"/>
      <c r="AE12" s="206"/>
      <c r="AF12" s="206"/>
      <c r="AG12" s="206" t="s">
        <v>184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x14ac:dyDescent="0.25">
      <c r="A13" s="228" t="s">
        <v>150</v>
      </c>
      <c r="B13" s="229" t="s">
        <v>70</v>
      </c>
      <c r="C13" s="247" t="s">
        <v>71</v>
      </c>
      <c r="D13" s="230"/>
      <c r="E13" s="231"/>
      <c r="F13" s="232"/>
      <c r="G13" s="233">
        <f>SUMIF(AG14:AG18,"&lt;&gt;NOR",G14:G18)</f>
        <v>0</v>
      </c>
      <c r="H13" s="227"/>
      <c r="I13" s="227">
        <f>SUM(I14:I18)</f>
        <v>327.32000000000005</v>
      </c>
      <c r="J13" s="227"/>
      <c r="K13" s="227">
        <f>SUM(K14:K18)</f>
        <v>1117.6699999999998</v>
      </c>
      <c r="L13" s="227"/>
      <c r="M13" s="227">
        <f>SUM(M14:M18)</f>
        <v>0</v>
      </c>
      <c r="N13" s="227"/>
      <c r="O13" s="227">
        <f>SUM(O14:O18)</f>
        <v>0.05</v>
      </c>
      <c r="P13" s="227"/>
      <c r="Q13" s="227">
        <f>SUM(Q14:Q18)</f>
        <v>0</v>
      </c>
      <c r="R13" s="227"/>
      <c r="S13" s="227"/>
      <c r="T13" s="227"/>
      <c r="U13" s="227"/>
      <c r="V13" s="227">
        <f>SUM(V14:V18)</f>
        <v>1.56</v>
      </c>
      <c r="W13" s="227"/>
      <c r="X13" s="227"/>
      <c r="AG13" t="s">
        <v>151</v>
      </c>
    </row>
    <row r="14" spans="1:60" ht="20.399999999999999" outlineLevel="1" x14ac:dyDescent="0.25">
      <c r="A14" s="240">
        <v>3</v>
      </c>
      <c r="B14" s="241" t="s">
        <v>233</v>
      </c>
      <c r="C14" s="248" t="s">
        <v>821</v>
      </c>
      <c r="D14" s="242" t="s">
        <v>318</v>
      </c>
      <c r="E14" s="243">
        <v>1</v>
      </c>
      <c r="F14" s="244"/>
      <c r="G14" s="245">
        <f>ROUND(E14*F14,2)</f>
        <v>0</v>
      </c>
      <c r="H14" s="226">
        <v>135.36000000000001</v>
      </c>
      <c r="I14" s="225">
        <f>ROUND(E14*H14,2)</f>
        <v>135.36000000000001</v>
      </c>
      <c r="J14" s="226">
        <v>344.64</v>
      </c>
      <c r="K14" s="225">
        <f>ROUND(E14*J14,2)</f>
        <v>344.64</v>
      </c>
      <c r="L14" s="225">
        <v>15</v>
      </c>
      <c r="M14" s="225">
        <f>G14*(1+L14/100)</f>
        <v>0</v>
      </c>
      <c r="N14" s="225">
        <v>4.0000000000000003E-5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180</v>
      </c>
      <c r="T14" s="225" t="s">
        <v>156</v>
      </c>
      <c r="U14" s="225">
        <v>7.8E-2</v>
      </c>
      <c r="V14" s="225">
        <f>ROUND(E14*U14,2)</f>
        <v>0.08</v>
      </c>
      <c r="W14" s="225"/>
      <c r="X14" s="225" t="s">
        <v>181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182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34">
        <v>4</v>
      </c>
      <c r="B15" s="235" t="s">
        <v>822</v>
      </c>
      <c r="C15" s="249" t="s">
        <v>823</v>
      </c>
      <c r="D15" s="236" t="s">
        <v>192</v>
      </c>
      <c r="E15" s="237">
        <v>0.96</v>
      </c>
      <c r="F15" s="238"/>
      <c r="G15" s="239">
        <f>ROUND(E15*F15,2)</f>
        <v>0</v>
      </c>
      <c r="H15" s="226">
        <v>102.2</v>
      </c>
      <c r="I15" s="225">
        <f>ROUND(E15*H15,2)</f>
        <v>98.11</v>
      </c>
      <c r="J15" s="226">
        <v>593.79999999999995</v>
      </c>
      <c r="K15" s="225">
        <f>ROUND(E15*J15,2)</f>
        <v>570.04999999999995</v>
      </c>
      <c r="L15" s="225">
        <v>15</v>
      </c>
      <c r="M15" s="225">
        <f>G15*(1+L15/100)</f>
        <v>0</v>
      </c>
      <c r="N15" s="225">
        <v>5.3690000000000002E-2</v>
      </c>
      <c r="O15" s="225">
        <f>ROUND(E15*N15,2)</f>
        <v>0.05</v>
      </c>
      <c r="P15" s="225">
        <v>0</v>
      </c>
      <c r="Q15" s="225">
        <f>ROUND(E15*P15,2)</f>
        <v>0</v>
      </c>
      <c r="R15" s="225"/>
      <c r="S15" s="225" t="s">
        <v>180</v>
      </c>
      <c r="T15" s="225" t="s">
        <v>180</v>
      </c>
      <c r="U15" s="225">
        <v>1.17717</v>
      </c>
      <c r="V15" s="225">
        <f>ROUND(E15*U15,2)</f>
        <v>1.1299999999999999</v>
      </c>
      <c r="W15" s="225"/>
      <c r="X15" s="225" t="s">
        <v>181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182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824</v>
      </c>
      <c r="D16" s="257"/>
      <c r="E16" s="258">
        <v>0.96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184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ht="20.399999999999999" outlineLevel="1" x14ac:dyDescent="0.25">
      <c r="A17" s="234">
        <v>5</v>
      </c>
      <c r="B17" s="235" t="s">
        <v>263</v>
      </c>
      <c r="C17" s="249" t="s">
        <v>825</v>
      </c>
      <c r="D17" s="236" t="s">
        <v>192</v>
      </c>
      <c r="E17" s="237">
        <v>0.96</v>
      </c>
      <c r="F17" s="238"/>
      <c r="G17" s="239">
        <f>ROUND(E17*F17,2)</f>
        <v>0</v>
      </c>
      <c r="H17" s="226">
        <v>97.76</v>
      </c>
      <c r="I17" s="225">
        <f>ROUND(E17*H17,2)</f>
        <v>93.85</v>
      </c>
      <c r="J17" s="226">
        <v>211.44</v>
      </c>
      <c r="K17" s="225">
        <f>ROUND(E17*J17,2)</f>
        <v>202.98</v>
      </c>
      <c r="L17" s="225">
        <v>15</v>
      </c>
      <c r="M17" s="225">
        <f>G17*(1+L17/100)</f>
        <v>0</v>
      </c>
      <c r="N17" s="225">
        <v>3.6099999999999999E-3</v>
      </c>
      <c r="O17" s="225">
        <f>ROUND(E17*N17,2)</f>
        <v>0</v>
      </c>
      <c r="P17" s="225">
        <v>0</v>
      </c>
      <c r="Q17" s="225">
        <f>ROUND(E17*P17,2)</f>
        <v>0</v>
      </c>
      <c r="R17" s="225"/>
      <c r="S17" s="225" t="s">
        <v>180</v>
      </c>
      <c r="T17" s="225" t="s">
        <v>156</v>
      </c>
      <c r="U17" s="225">
        <v>0.36199999999999999</v>
      </c>
      <c r="V17" s="225">
        <f>ROUND(E17*U17,2)</f>
        <v>0.35</v>
      </c>
      <c r="W17" s="225"/>
      <c r="X17" s="225" t="s">
        <v>181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182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824</v>
      </c>
      <c r="D18" s="257"/>
      <c r="E18" s="258">
        <v>0.96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184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6.4" x14ac:dyDescent="0.25">
      <c r="A19" s="228" t="s">
        <v>150</v>
      </c>
      <c r="B19" s="229" t="s">
        <v>78</v>
      </c>
      <c r="C19" s="247" t="s">
        <v>79</v>
      </c>
      <c r="D19" s="230"/>
      <c r="E19" s="231"/>
      <c r="F19" s="232"/>
      <c r="G19" s="233">
        <f>SUMIF(AG20:AG20,"&lt;&gt;NOR",G20:G20)</f>
        <v>0</v>
      </c>
      <c r="H19" s="227"/>
      <c r="I19" s="227">
        <f>SUM(I20:I20)</f>
        <v>16.8</v>
      </c>
      <c r="J19" s="227"/>
      <c r="K19" s="227">
        <f>SUM(K20:K20)</f>
        <v>1352.2</v>
      </c>
      <c r="L19" s="227"/>
      <c r="M19" s="227">
        <f>SUM(M20:M20)</f>
        <v>0</v>
      </c>
      <c r="N19" s="227"/>
      <c r="O19" s="227">
        <f>SUM(O20:O20)</f>
        <v>0</v>
      </c>
      <c r="P19" s="227"/>
      <c r="Q19" s="227">
        <f>SUM(Q20:Q20)</f>
        <v>0</v>
      </c>
      <c r="R19" s="227"/>
      <c r="S19" s="227"/>
      <c r="T19" s="227"/>
      <c r="U19" s="227"/>
      <c r="V19" s="227">
        <f>SUM(V20:V20)</f>
        <v>3.08</v>
      </c>
      <c r="W19" s="227"/>
      <c r="X19" s="227"/>
      <c r="AG19" t="s">
        <v>151</v>
      </c>
    </row>
    <row r="20" spans="1:60" outlineLevel="1" x14ac:dyDescent="0.25">
      <c r="A20" s="240">
        <v>6</v>
      </c>
      <c r="B20" s="241" t="s">
        <v>278</v>
      </c>
      <c r="C20" s="248" t="s">
        <v>279</v>
      </c>
      <c r="D20" s="242" t="s">
        <v>192</v>
      </c>
      <c r="E20" s="243">
        <v>10</v>
      </c>
      <c r="F20" s="244"/>
      <c r="G20" s="245">
        <f>ROUND(E20*F20,2)</f>
        <v>0</v>
      </c>
      <c r="H20" s="226">
        <v>1.68</v>
      </c>
      <c r="I20" s="225">
        <f>ROUND(E20*H20,2)</f>
        <v>16.8</v>
      </c>
      <c r="J20" s="226">
        <v>135.22</v>
      </c>
      <c r="K20" s="225">
        <f>ROUND(E20*J20,2)</f>
        <v>1352.2</v>
      </c>
      <c r="L20" s="225">
        <v>15</v>
      </c>
      <c r="M20" s="225">
        <f>G20*(1+L20/100)</f>
        <v>0</v>
      </c>
      <c r="N20" s="225">
        <v>4.0000000000000003E-5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180</v>
      </c>
      <c r="T20" s="225" t="s">
        <v>156</v>
      </c>
      <c r="U20" s="225">
        <v>0.308</v>
      </c>
      <c r="V20" s="225">
        <f>ROUND(E20*U20,2)</f>
        <v>3.08</v>
      </c>
      <c r="W20" s="225"/>
      <c r="X20" s="225" t="s">
        <v>181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182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x14ac:dyDescent="0.25">
      <c r="A21" s="228" t="s">
        <v>150</v>
      </c>
      <c r="B21" s="229" t="s">
        <v>80</v>
      </c>
      <c r="C21" s="247" t="s">
        <v>81</v>
      </c>
      <c r="D21" s="230"/>
      <c r="E21" s="231"/>
      <c r="F21" s="232"/>
      <c r="G21" s="233">
        <f>SUMIF(AG22:AG23,"&lt;&gt;NOR",G22:G23)</f>
        <v>0</v>
      </c>
      <c r="H21" s="227"/>
      <c r="I21" s="227">
        <f>SUM(I22:I23)</f>
        <v>49.74</v>
      </c>
      <c r="J21" s="227"/>
      <c r="K21" s="227">
        <f>SUM(K22:K23)</f>
        <v>587.86</v>
      </c>
      <c r="L21" s="227"/>
      <c r="M21" s="227">
        <f>SUM(M22:M23)</f>
        <v>0</v>
      </c>
      <c r="N21" s="227"/>
      <c r="O21" s="227">
        <f>SUM(O22:O23)</f>
        <v>0</v>
      </c>
      <c r="P21" s="227"/>
      <c r="Q21" s="227">
        <f>SUM(Q22:Q23)</f>
        <v>0.03</v>
      </c>
      <c r="R21" s="227"/>
      <c r="S21" s="227"/>
      <c r="T21" s="227"/>
      <c r="U21" s="227"/>
      <c r="V21" s="227">
        <f>SUM(V22:V23)</f>
        <v>1.5</v>
      </c>
      <c r="W21" s="227"/>
      <c r="X21" s="227"/>
      <c r="AG21" t="s">
        <v>151</v>
      </c>
    </row>
    <row r="22" spans="1:60" outlineLevel="1" x14ac:dyDescent="0.25">
      <c r="A22" s="234">
        <v>7</v>
      </c>
      <c r="B22" s="235" t="s">
        <v>826</v>
      </c>
      <c r="C22" s="249" t="s">
        <v>827</v>
      </c>
      <c r="D22" s="236" t="s">
        <v>192</v>
      </c>
      <c r="E22" s="237">
        <v>1.6</v>
      </c>
      <c r="F22" s="238"/>
      <c r="G22" s="239">
        <f>ROUND(E22*F22,2)</f>
        <v>0</v>
      </c>
      <c r="H22" s="226">
        <v>31.09</v>
      </c>
      <c r="I22" s="225">
        <f>ROUND(E22*H22,2)</f>
        <v>49.74</v>
      </c>
      <c r="J22" s="226">
        <v>367.41</v>
      </c>
      <c r="K22" s="225">
        <f>ROUND(E22*J22,2)</f>
        <v>587.86</v>
      </c>
      <c r="L22" s="225">
        <v>15</v>
      </c>
      <c r="M22" s="225">
        <f>G22*(1+L22/100)</f>
        <v>0</v>
      </c>
      <c r="N22" s="225">
        <v>1.17E-3</v>
      </c>
      <c r="O22" s="225">
        <f>ROUND(E22*N22,2)</f>
        <v>0</v>
      </c>
      <c r="P22" s="225">
        <v>0.02</v>
      </c>
      <c r="Q22" s="225">
        <f>ROUND(E22*P22,2)</f>
        <v>0.03</v>
      </c>
      <c r="R22" s="225"/>
      <c r="S22" s="225" t="s">
        <v>180</v>
      </c>
      <c r="T22" s="225" t="s">
        <v>180</v>
      </c>
      <c r="U22" s="225">
        <v>0.93899999999999995</v>
      </c>
      <c r="V22" s="225">
        <f>ROUND(E22*U22,2)</f>
        <v>1.5</v>
      </c>
      <c r="W22" s="225"/>
      <c r="X22" s="225" t="s">
        <v>181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182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828</v>
      </c>
      <c r="D23" s="257"/>
      <c r="E23" s="258">
        <v>1.6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184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x14ac:dyDescent="0.25">
      <c r="A24" s="228" t="s">
        <v>150</v>
      </c>
      <c r="B24" s="229" t="s">
        <v>98</v>
      </c>
      <c r="C24" s="247" t="s">
        <v>99</v>
      </c>
      <c r="D24" s="230"/>
      <c r="E24" s="231"/>
      <c r="F24" s="232"/>
      <c r="G24" s="233">
        <f>SUMIF(AG25:AG35,"&lt;&gt;NOR",G25:G35)</f>
        <v>0</v>
      </c>
      <c r="H24" s="227"/>
      <c r="I24" s="227">
        <f>SUM(I25:I35)</f>
        <v>12612.42</v>
      </c>
      <c r="J24" s="227"/>
      <c r="K24" s="227">
        <f>SUM(K25:K35)</f>
        <v>1887.6799999999998</v>
      </c>
      <c r="L24" s="227"/>
      <c r="M24" s="227">
        <f>SUM(M25:M35)</f>
        <v>0</v>
      </c>
      <c r="N24" s="227"/>
      <c r="O24" s="227">
        <f>SUM(O25:O35)</f>
        <v>0</v>
      </c>
      <c r="P24" s="227"/>
      <c r="Q24" s="227">
        <f>SUM(Q25:Q35)</f>
        <v>0</v>
      </c>
      <c r="R24" s="227"/>
      <c r="S24" s="227"/>
      <c r="T24" s="227"/>
      <c r="U24" s="227"/>
      <c r="V24" s="227">
        <f>SUM(V25:V35)</f>
        <v>3.7399999999999998</v>
      </c>
      <c r="W24" s="227"/>
      <c r="X24" s="227"/>
      <c r="AG24" t="s">
        <v>151</v>
      </c>
    </row>
    <row r="25" spans="1:60" outlineLevel="1" x14ac:dyDescent="0.25">
      <c r="A25" s="234">
        <v>8</v>
      </c>
      <c r="B25" s="235" t="s">
        <v>829</v>
      </c>
      <c r="C25" s="249" t="s">
        <v>830</v>
      </c>
      <c r="D25" s="236" t="s">
        <v>197</v>
      </c>
      <c r="E25" s="237">
        <v>4.8</v>
      </c>
      <c r="F25" s="238"/>
      <c r="G25" s="239">
        <f>ROUND(E25*F25,2)</f>
        <v>0</v>
      </c>
      <c r="H25" s="226">
        <v>23.42</v>
      </c>
      <c r="I25" s="225">
        <f>ROUND(E25*H25,2)</f>
        <v>112.42</v>
      </c>
      <c r="J25" s="226">
        <v>381.58</v>
      </c>
      <c r="K25" s="225">
        <f>ROUND(E25*J25,2)</f>
        <v>1831.58</v>
      </c>
      <c r="L25" s="225">
        <v>15</v>
      </c>
      <c r="M25" s="225">
        <f>G25*(1+L25/100)</f>
        <v>0</v>
      </c>
      <c r="N25" s="225">
        <v>2.0000000000000002E-5</v>
      </c>
      <c r="O25" s="225">
        <f>ROUND(E25*N25,2)</f>
        <v>0</v>
      </c>
      <c r="P25" s="225">
        <v>0</v>
      </c>
      <c r="Q25" s="225">
        <f>ROUND(E25*P25,2)</f>
        <v>0</v>
      </c>
      <c r="R25" s="225"/>
      <c r="S25" s="225" t="s">
        <v>180</v>
      </c>
      <c r="T25" s="225" t="s">
        <v>180</v>
      </c>
      <c r="U25" s="225">
        <v>0.75700000000000001</v>
      </c>
      <c r="V25" s="225">
        <f>ROUND(E25*U25,2)</f>
        <v>3.63</v>
      </c>
      <c r="W25" s="225"/>
      <c r="X25" s="225" t="s">
        <v>181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182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831</v>
      </c>
      <c r="D26" s="257"/>
      <c r="E26" s="258">
        <v>4.8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184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40">
        <v>9</v>
      </c>
      <c r="B27" s="241" t="s">
        <v>440</v>
      </c>
      <c r="C27" s="248" t="s">
        <v>441</v>
      </c>
      <c r="D27" s="242" t="s">
        <v>187</v>
      </c>
      <c r="E27" s="243">
        <v>1</v>
      </c>
      <c r="F27" s="244"/>
      <c r="G27" s="245">
        <f>ROUND(E27*F27,2)</f>
        <v>0</v>
      </c>
      <c r="H27" s="226">
        <v>0</v>
      </c>
      <c r="I27" s="225">
        <f>ROUND(E27*H27,2)</f>
        <v>0</v>
      </c>
      <c r="J27" s="226">
        <v>56.1</v>
      </c>
      <c r="K27" s="225">
        <f>ROUND(E27*J27,2)</f>
        <v>56.1</v>
      </c>
      <c r="L27" s="225">
        <v>15</v>
      </c>
      <c r="M27" s="225">
        <f>G27*(1+L27/100)</f>
        <v>0</v>
      </c>
      <c r="N27" s="225">
        <v>0</v>
      </c>
      <c r="O27" s="225">
        <f>ROUND(E27*N27,2)</f>
        <v>0</v>
      </c>
      <c r="P27" s="225">
        <v>1.8E-3</v>
      </c>
      <c r="Q27" s="225">
        <f>ROUND(E27*P27,2)</f>
        <v>0</v>
      </c>
      <c r="R27" s="225"/>
      <c r="S27" s="225" t="s">
        <v>180</v>
      </c>
      <c r="T27" s="225" t="s">
        <v>156</v>
      </c>
      <c r="U27" s="225">
        <v>0.11</v>
      </c>
      <c r="V27" s="225">
        <f>ROUND(E27*U27,2)</f>
        <v>0.11</v>
      </c>
      <c r="W27" s="225"/>
      <c r="X27" s="225" t="s">
        <v>181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182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40.799999999999997" outlineLevel="1" x14ac:dyDescent="0.25">
      <c r="A28" s="234">
        <v>10</v>
      </c>
      <c r="B28" s="235" t="s">
        <v>832</v>
      </c>
      <c r="C28" s="249" t="s">
        <v>833</v>
      </c>
      <c r="D28" s="236" t="s">
        <v>318</v>
      </c>
      <c r="E28" s="237">
        <v>1</v>
      </c>
      <c r="F28" s="238"/>
      <c r="G28" s="239">
        <f>ROUND(E28*F28,2)</f>
        <v>0</v>
      </c>
      <c r="H28" s="226">
        <v>12500</v>
      </c>
      <c r="I28" s="225">
        <f>ROUND(E28*H28,2)</f>
        <v>12500</v>
      </c>
      <c r="J28" s="226">
        <v>0</v>
      </c>
      <c r="K28" s="225">
        <f>ROUND(E28*J28,2)</f>
        <v>0</v>
      </c>
      <c r="L28" s="225">
        <v>15</v>
      </c>
      <c r="M28" s="225">
        <f>G28*(1+L28/100)</f>
        <v>0</v>
      </c>
      <c r="N28" s="225">
        <v>0</v>
      </c>
      <c r="O28" s="225">
        <f>ROUND(E28*N28,2)</f>
        <v>0</v>
      </c>
      <c r="P28" s="225">
        <v>0</v>
      </c>
      <c r="Q28" s="225">
        <f>ROUND(E28*P28,2)</f>
        <v>0</v>
      </c>
      <c r="R28" s="225"/>
      <c r="S28" s="225" t="s">
        <v>155</v>
      </c>
      <c r="T28" s="225" t="s">
        <v>156</v>
      </c>
      <c r="U28" s="225">
        <v>0</v>
      </c>
      <c r="V28" s="225">
        <f>ROUND(E28*U28,2)</f>
        <v>0</v>
      </c>
      <c r="W28" s="225"/>
      <c r="X28" s="225" t="s">
        <v>209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210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834</v>
      </c>
      <c r="D29" s="257"/>
      <c r="E29" s="258">
        <v>1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184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835</v>
      </c>
      <c r="D30" s="257"/>
      <c r="E30" s="258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184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61" t="s">
        <v>836</v>
      </c>
      <c r="D31" s="257"/>
      <c r="E31" s="258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184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837</v>
      </c>
      <c r="D32" s="257"/>
      <c r="E32" s="258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184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838</v>
      </c>
      <c r="D33" s="257"/>
      <c r="E33" s="258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184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839</v>
      </c>
      <c r="D34" s="257"/>
      <c r="E34" s="258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184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840</v>
      </c>
      <c r="D35" s="257"/>
      <c r="E35" s="258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184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x14ac:dyDescent="0.25">
      <c r="A36" s="228" t="s">
        <v>150</v>
      </c>
      <c r="B36" s="229" t="s">
        <v>110</v>
      </c>
      <c r="C36" s="247" t="s">
        <v>111</v>
      </c>
      <c r="D36" s="230"/>
      <c r="E36" s="231"/>
      <c r="F36" s="232"/>
      <c r="G36" s="233">
        <f>SUMIF(AG37:AG38,"&lt;&gt;NOR",G37:G38)</f>
        <v>0</v>
      </c>
      <c r="H36" s="227"/>
      <c r="I36" s="227">
        <f>SUM(I37:I38)</f>
        <v>39.409999999999997</v>
      </c>
      <c r="J36" s="227"/>
      <c r="K36" s="227">
        <f>SUM(K37:K38)</f>
        <v>181.84</v>
      </c>
      <c r="L36" s="227"/>
      <c r="M36" s="227">
        <f>SUM(M37:M38)</f>
        <v>0</v>
      </c>
      <c r="N36" s="227"/>
      <c r="O36" s="227">
        <f>SUM(O37:O38)</f>
        <v>0</v>
      </c>
      <c r="P36" s="227"/>
      <c r="Q36" s="227">
        <f>SUM(Q37:Q38)</f>
        <v>0</v>
      </c>
      <c r="R36" s="227"/>
      <c r="S36" s="227"/>
      <c r="T36" s="227"/>
      <c r="U36" s="227"/>
      <c r="V36" s="227">
        <f>SUM(V37:V38)</f>
        <v>0.38</v>
      </c>
      <c r="W36" s="227"/>
      <c r="X36" s="227"/>
      <c r="AG36" t="s">
        <v>151</v>
      </c>
    </row>
    <row r="37" spans="1:60" outlineLevel="1" x14ac:dyDescent="0.25">
      <c r="A37" s="234">
        <v>11</v>
      </c>
      <c r="B37" s="235" t="s">
        <v>841</v>
      </c>
      <c r="C37" s="249" t="s">
        <v>842</v>
      </c>
      <c r="D37" s="236" t="s">
        <v>192</v>
      </c>
      <c r="E37" s="237">
        <v>1.25</v>
      </c>
      <c r="F37" s="238"/>
      <c r="G37" s="239">
        <f>ROUND(E37*F37,2)</f>
        <v>0</v>
      </c>
      <c r="H37" s="226">
        <v>31.53</v>
      </c>
      <c r="I37" s="225">
        <f>ROUND(E37*H37,2)</f>
        <v>39.409999999999997</v>
      </c>
      <c r="J37" s="226">
        <v>145.47</v>
      </c>
      <c r="K37" s="225">
        <f>ROUND(E37*J37,2)</f>
        <v>181.84</v>
      </c>
      <c r="L37" s="225">
        <v>15</v>
      </c>
      <c r="M37" s="225">
        <f>G37*(1+L37/100)</f>
        <v>0</v>
      </c>
      <c r="N37" s="225">
        <v>2.5000000000000001E-4</v>
      </c>
      <c r="O37" s="225">
        <f>ROUND(E37*N37,2)</f>
        <v>0</v>
      </c>
      <c r="P37" s="225">
        <v>0</v>
      </c>
      <c r="Q37" s="225">
        <f>ROUND(E37*P37,2)</f>
        <v>0</v>
      </c>
      <c r="R37" s="225"/>
      <c r="S37" s="225" t="s">
        <v>180</v>
      </c>
      <c r="T37" s="225" t="s">
        <v>180</v>
      </c>
      <c r="U37" s="225">
        <v>0.30599999999999999</v>
      </c>
      <c r="V37" s="225">
        <f>ROUND(E37*U37,2)</f>
        <v>0.38</v>
      </c>
      <c r="W37" s="225"/>
      <c r="X37" s="225" t="s">
        <v>181</v>
      </c>
      <c r="Y37" s="206"/>
      <c r="Z37" s="206"/>
      <c r="AA37" s="206"/>
      <c r="AB37" s="206"/>
      <c r="AC37" s="206"/>
      <c r="AD37" s="206"/>
      <c r="AE37" s="206"/>
      <c r="AF37" s="206"/>
      <c r="AG37" s="206" t="s">
        <v>182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61" t="s">
        <v>843</v>
      </c>
      <c r="D38" s="257"/>
      <c r="E38" s="258">
        <v>1.25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184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x14ac:dyDescent="0.25">
      <c r="A39" s="228" t="s">
        <v>150</v>
      </c>
      <c r="B39" s="229" t="s">
        <v>112</v>
      </c>
      <c r="C39" s="247" t="s">
        <v>113</v>
      </c>
      <c r="D39" s="230"/>
      <c r="E39" s="231"/>
      <c r="F39" s="232"/>
      <c r="G39" s="233">
        <f>SUMIF(AG40:AG42,"&lt;&gt;NOR",G40:G42)</f>
        <v>0</v>
      </c>
      <c r="H39" s="227"/>
      <c r="I39" s="227">
        <f>SUM(I40:I42)</f>
        <v>73.11</v>
      </c>
      <c r="J39" s="227"/>
      <c r="K39" s="227">
        <f>SUM(K40:K42)</f>
        <v>302.05</v>
      </c>
      <c r="L39" s="227"/>
      <c r="M39" s="227">
        <f>SUM(M40:M42)</f>
        <v>0</v>
      </c>
      <c r="N39" s="227"/>
      <c r="O39" s="227">
        <f>SUM(O40:O42)</f>
        <v>0</v>
      </c>
      <c r="P39" s="227"/>
      <c r="Q39" s="227">
        <f>SUM(Q40:Q42)</f>
        <v>0</v>
      </c>
      <c r="R39" s="227"/>
      <c r="S39" s="227"/>
      <c r="T39" s="227"/>
      <c r="U39" s="227"/>
      <c r="V39" s="227">
        <f>SUM(V40:V42)</f>
        <v>0.56000000000000005</v>
      </c>
      <c r="W39" s="227"/>
      <c r="X39" s="227"/>
      <c r="AG39" t="s">
        <v>151</v>
      </c>
    </row>
    <row r="40" spans="1:60" outlineLevel="1" x14ac:dyDescent="0.25">
      <c r="A40" s="234">
        <v>12</v>
      </c>
      <c r="B40" s="235" t="s">
        <v>608</v>
      </c>
      <c r="C40" s="249" t="s">
        <v>844</v>
      </c>
      <c r="D40" s="236" t="s">
        <v>192</v>
      </c>
      <c r="E40" s="237">
        <v>4.8</v>
      </c>
      <c r="F40" s="238"/>
      <c r="G40" s="239">
        <f>ROUND(E40*F40,2)</f>
        <v>0</v>
      </c>
      <c r="H40" s="226">
        <v>4.2</v>
      </c>
      <c r="I40" s="225">
        <f>ROUND(E40*H40,2)</f>
        <v>20.16</v>
      </c>
      <c r="J40" s="226">
        <v>55</v>
      </c>
      <c r="K40" s="225">
        <f>ROUND(E40*J40,2)</f>
        <v>264</v>
      </c>
      <c r="L40" s="225">
        <v>15</v>
      </c>
      <c r="M40" s="225">
        <f>G40*(1+L40/100)</f>
        <v>0</v>
      </c>
      <c r="N40" s="225">
        <v>1.3999999999999999E-4</v>
      </c>
      <c r="O40" s="225">
        <f>ROUND(E40*N40,2)</f>
        <v>0</v>
      </c>
      <c r="P40" s="225">
        <v>0</v>
      </c>
      <c r="Q40" s="225">
        <f>ROUND(E40*P40,2)</f>
        <v>0</v>
      </c>
      <c r="R40" s="225"/>
      <c r="S40" s="225" t="s">
        <v>180</v>
      </c>
      <c r="T40" s="225" t="s">
        <v>156</v>
      </c>
      <c r="U40" s="225">
        <v>0.10191</v>
      </c>
      <c r="V40" s="225">
        <f>ROUND(E40*U40,2)</f>
        <v>0.49</v>
      </c>
      <c r="W40" s="225"/>
      <c r="X40" s="225" t="s">
        <v>181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182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845</v>
      </c>
      <c r="D41" s="257"/>
      <c r="E41" s="258">
        <v>4.8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184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40">
        <v>13</v>
      </c>
      <c r="B42" s="241" t="s">
        <v>610</v>
      </c>
      <c r="C42" s="248" t="s">
        <v>611</v>
      </c>
      <c r="D42" s="242" t="s">
        <v>192</v>
      </c>
      <c r="E42" s="243">
        <v>5</v>
      </c>
      <c r="F42" s="244"/>
      <c r="G42" s="245">
        <f>ROUND(E42*F42,2)</f>
        <v>0</v>
      </c>
      <c r="H42" s="226">
        <v>10.59</v>
      </c>
      <c r="I42" s="225">
        <f>ROUND(E42*H42,2)</f>
        <v>52.95</v>
      </c>
      <c r="J42" s="226">
        <v>7.61</v>
      </c>
      <c r="K42" s="225">
        <f>ROUND(E42*J42,2)</f>
        <v>38.049999999999997</v>
      </c>
      <c r="L42" s="225">
        <v>15</v>
      </c>
      <c r="M42" s="225">
        <f>G42*(1+L42/100)</f>
        <v>0</v>
      </c>
      <c r="N42" s="225">
        <v>3.5E-4</v>
      </c>
      <c r="O42" s="225">
        <f>ROUND(E42*N42,2)</f>
        <v>0</v>
      </c>
      <c r="P42" s="225">
        <v>0</v>
      </c>
      <c r="Q42" s="225">
        <f>ROUND(E42*P42,2)</f>
        <v>0</v>
      </c>
      <c r="R42" s="225"/>
      <c r="S42" s="225" t="s">
        <v>180</v>
      </c>
      <c r="T42" s="225" t="s">
        <v>156</v>
      </c>
      <c r="U42" s="225">
        <v>1.35E-2</v>
      </c>
      <c r="V42" s="225">
        <f>ROUND(E42*U42,2)</f>
        <v>7.0000000000000007E-2</v>
      </c>
      <c r="W42" s="225"/>
      <c r="X42" s="225" t="s">
        <v>181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182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x14ac:dyDescent="0.25">
      <c r="A43" s="228" t="s">
        <v>150</v>
      </c>
      <c r="B43" s="229" t="s">
        <v>120</v>
      </c>
      <c r="C43" s="247" t="s">
        <v>121</v>
      </c>
      <c r="D43" s="230"/>
      <c r="E43" s="231"/>
      <c r="F43" s="232"/>
      <c r="G43" s="233">
        <f>SUMIF(AG44:AG51,"&lt;&gt;NOR",G44:G51)</f>
        <v>0</v>
      </c>
      <c r="H43" s="227"/>
      <c r="I43" s="227">
        <f>SUM(I44:I51)</f>
        <v>0</v>
      </c>
      <c r="J43" s="227"/>
      <c r="K43" s="227">
        <f>SUM(K44:K51)</f>
        <v>111.53</v>
      </c>
      <c r="L43" s="227"/>
      <c r="M43" s="227">
        <f>SUM(M44:M51)</f>
        <v>0</v>
      </c>
      <c r="N43" s="227"/>
      <c r="O43" s="227">
        <f>SUM(O44:O51)</f>
        <v>0</v>
      </c>
      <c r="P43" s="227"/>
      <c r="Q43" s="227">
        <f>SUM(Q44:Q51)</f>
        <v>0</v>
      </c>
      <c r="R43" s="227"/>
      <c r="S43" s="227"/>
      <c r="T43" s="227"/>
      <c r="U43" s="227"/>
      <c r="V43" s="227">
        <f>SUM(V44:V51)</f>
        <v>0.16000000000000003</v>
      </c>
      <c r="W43" s="227"/>
      <c r="X43" s="227"/>
      <c r="AG43" t="s">
        <v>151</v>
      </c>
    </row>
    <row r="44" spans="1:60" outlineLevel="1" x14ac:dyDescent="0.25">
      <c r="A44" s="240">
        <v>14</v>
      </c>
      <c r="B44" s="241" t="s">
        <v>700</v>
      </c>
      <c r="C44" s="248" t="s">
        <v>701</v>
      </c>
      <c r="D44" s="242" t="s">
        <v>179</v>
      </c>
      <c r="E44" s="243">
        <v>3.3799999999999997E-2</v>
      </c>
      <c r="F44" s="244"/>
      <c r="G44" s="245">
        <f>ROUND(E44*F44,2)</f>
        <v>0</v>
      </c>
      <c r="H44" s="226">
        <v>0</v>
      </c>
      <c r="I44" s="225">
        <f>ROUND(E44*H44,2)</f>
        <v>0</v>
      </c>
      <c r="J44" s="226">
        <v>186.7</v>
      </c>
      <c r="K44" s="225">
        <f>ROUND(E44*J44,2)</f>
        <v>6.31</v>
      </c>
      <c r="L44" s="225">
        <v>15</v>
      </c>
      <c r="M44" s="225">
        <f>G44*(1+L44/100)</f>
        <v>0</v>
      </c>
      <c r="N44" s="225">
        <v>0</v>
      </c>
      <c r="O44" s="225">
        <f>ROUND(E44*N44,2)</f>
        <v>0</v>
      </c>
      <c r="P44" s="225">
        <v>0</v>
      </c>
      <c r="Q44" s="225">
        <f>ROUND(E44*P44,2)</f>
        <v>0</v>
      </c>
      <c r="R44" s="225"/>
      <c r="S44" s="225" t="s">
        <v>180</v>
      </c>
      <c r="T44" s="225" t="s">
        <v>156</v>
      </c>
      <c r="U44" s="225">
        <v>0.27700000000000002</v>
      </c>
      <c r="V44" s="225">
        <f>ROUND(E44*U44,2)</f>
        <v>0.01</v>
      </c>
      <c r="W44" s="225"/>
      <c r="X44" s="225" t="s">
        <v>702</v>
      </c>
      <c r="Y44" s="206"/>
      <c r="Z44" s="206"/>
      <c r="AA44" s="206"/>
      <c r="AB44" s="206"/>
      <c r="AC44" s="206"/>
      <c r="AD44" s="206"/>
      <c r="AE44" s="206"/>
      <c r="AF44" s="206"/>
      <c r="AG44" s="206" t="s">
        <v>703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40">
        <v>15</v>
      </c>
      <c r="B45" s="241" t="s">
        <v>846</v>
      </c>
      <c r="C45" s="248" t="s">
        <v>847</v>
      </c>
      <c r="D45" s="242" t="s">
        <v>179</v>
      </c>
      <c r="E45" s="243">
        <v>3.3799999999999997E-2</v>
      </c>
      <c r="F45" s="244"/>
      <c r="G45" s="245">
        <f>ROUND(E45*F45,2)</f>
        <v>0</v>
      </c>
      <c r="H45" s="226">
        <v>0</v>
      </c>
      <c r="I45" s="225">
        <f>ROUND(E45*H45,2)</f>
        <v>0</v>
      </c>
      <c r="J45" s="226">
        <v>229.5</v>
      </c>
      <c r="K45" s="225">
        <f>ROUND(E45*J45,2)</f>
        <v>7.76</v>
      </c>
      <c r="L45" s="225">
        <v>15</v>
      </c>
      <c r="M45" s="225">
        <f>G45*(1+L45/100)</f>
        <v>0</v>
      </c>
      <c r="N45" s="225">
        <v>0</v>
      </c>
      <c r="O45" s="225">
        <f>ROUND(E45*N45,2)</f>
        <v>0</v>
      </c>
      <c r="P45" s="225">
        <v>0</v>
      </c>
      <c r="Q45" s="225">
        <f>ROUND(E45*P45,2)</f>
        <v>0</v>
      </c>
      <c r="R45" s="225"/>
      <c r="S45" s="225" t="s">
        <v>180</v>
      </c>
      <c r="T45" s="225" t="s">
        <v>180</v>
      </c>
      <c r="U45" s="225">
        <v>0.65300000000000002</v>
      </c>
      <c r="V45" s="225">
        <f>ROUND(E45*U45,2)</f>
        <v>0.02</v>
      </c>
      <c r="W45" s="225"/>
      <c r="X45" s="225" t="s">
        <v>702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703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40">
        <v>16</v>
      </c>
      <c r="B46" s="241" t="s">
        <v>704</v>
      </c>
      <c r="C46" s="248" t="s">
        <v>705</v>
      </c>
      <c r="D46" s="242" t="s">
        <v>179</v>
      </c>
      <c r="E46" s="243">
        <v>3.3799999999999997E-2</v>
      </c>
      <c r="F46" s="244"/>
      <c r="G46" s="245">
        <f>ROUND(E46*F46,2)</f>
        <v>0</v>
      </c>
      <c r="H46" s="226">
        <v>0</v>
      </c>
      <c r="I46" s="225">
        <f>ROUND(E46*H46,2)</f>
        <v>0</v>
      </c>
      <c r="J46" s="226">
        <v>782.4</v>
      </c>
      <c r="K46" s="225">
        <f>ROUND(E46*J46,2)</f>
        <v>26.45</v>
      </c>
      <c r="L46" s="225">
        <v>15</v>
      </c>
      <c r="M46" s="225">
        <f>G46*(1+L46/100)</f>
        <v>0</v>
      </c>
      <c r="N46" s="225">
        <v>0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180</v>
      </c>
      <c r="T46" s="225" t="s">
        <v>156</v>
      </c>
      <c r="U46" s="225">
        <v>2.0089999999999999</v>
      </c>
      <c r="V46" s="225">
        <f>ROUND(E46*U46,2)</f>
        <v>7.0000000000000007E-2</v>
      </c>
      <c r="W46" s="225"/>
      <c r="X46" s="225" t="s">
        <v>702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703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40">
        <v>17</v>
      </c>
      <c r="B47" s="241" t="s">
        <v>708</v>
      </c>
      <c r="C47" s="248" t="s">
        <v>709</v>
      </c>
      <c r="D47" s="242" t="s">
        <v>179</v>
      </c>
      <c r="E47" s="243">
        <v>3.3799999999999997E-2</v>
      </c>
      <c r="F47" s="244"/>
      <c r="G47" s="245">
        <f>ROUND(E47*F47,2)</f>
        <v>0</v>
      </c>
      <c r="H47" s="226">
        <v>0</v>
      </c>
      <c r="I47" s="225">
        <f>ROUND(E47*H47,2)</f>
        <v>0</v>
      </c>
      <c r="J47" s="226">
        <v>259.89999999999998</v>
      </c>
      <c r="K47" s="225">
        <f>ROUND(E47*J47,2)</f>
        <v>8.7799999999999994</v>
      </c>
      <c r="L47" s="225">
        <v>15</v>
      </c>
      <c r="M47" s="225">
        <f>G47*(1+L47/100)</f>
        <v>0</v>
      </c>
      <c r="N47" s="225">
        <v>0</v>
      </c>
      <c r="O47" s="225">
        <f>ROUND(E47*N47,2)</f>
        <v>0</v>
      </c>
      <c r="P47" s="225">
        <v>0</v>
      </c>
      <c r="Q47" s="225">
        <f>ROUND(E47*P47,2)</f>
        <v>0</v>
      </c>
      <c r="R47" s="225"/>
      <c r="S47" s="225" t="s">
        <v>180</v>
      </c>
      <c r="T47" s="225" t="s">
        <v>156</v>
      </c>
      <c r="U47" s="225">
        <v>0.49</v>
      </c>
      <c r="V47" s="225">
        <f>ROUND(E47*U47,2)</f>
        <v>0.02</v>
      </c>
      <c r="W47" s="225"/>
      <c r="X47" s="225" t="s">
        <v>702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703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40">
        <v>18</v>
      </c>
      <c r="B48" s="241" t="s">
        <v>710</v>
      </c>
      <c r="C48" s="248" t="s">
        <v>711</v>
      </c>
      <c r="D48" s="242" t="s">
        <v>179</v>
      </c>
      <c r="E48" s="243">
        <v>0.67600000000000005</v>
      </c>
      <c r="F48" s="244"/>
      <c r="G48" s="245">
        <f>ROUND(E48*F48,2)</f>
        <v>0</v>
      </c>
      <c r="H48" s="226">
        <v>0</v>
      </c>
      <c r="I48" s="225">
        <f>ROUND(E48*H48,2)</f>
        <v>0</v>
      </c>
      <c r="J48" s="226">
        <v>17.7</v>
      </c>
      <c r="K48" s="225">
        <f>ROUND(E48*J48,2)</f>
        <v>11.97</v>
      </c>
      <c r="L48" s="225">
        <v>15</v>
      </c>
      <c r="M48" s="225">
        <f>G48*(1+L48/100)</f>
        <v>0</v>
      </c>
      <c r="N48" s="225">
        <v>0</v>
      </c>
      <c r="O48" s="225">
        <f>ROUND(E48*N48,2)</f>
        <v>0</v>
      </c>
      <c r="P48" s="225">
        <v>0</v>
      </c>
      <c r="Q48" s="225">
        <f>ROUND(E48*P48,2)</f>
        <v>0</v>
      </c>
      <c r="R48" s="225"/>
      <c r="S48" s="225" t="s">
        <v>180</v>
      </c>
      <c r="T48" s="225" t="s">
        <v>156</v>
      </c>
      <c r="U48" s="225">
        <v>0</v>
      </c>
      <c r="V48" s="225">
        <f>ROUND(E48*U48,2)</f>
        <v>0</v>
      </c>
      <c r="W48" s="225"/>
      <c r="X48" s="225" t="s">
        <v>702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703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40">
        <v>19</v>
      </c>
      <c r="B49" s="241" t="s">
        <v>712</v>
      </c>
      <c r="C49" s="248" t="s">
        <v>713</v>
      </c>
      <c r="D49" s="242" t="s">
        <v>179</v>
      </c>
      <c r="E49" s="243">
        <v>3.3799999999999997E-2</v>
      </c>
      <c r="F49" s="244"/>
      <c r="G49" s="245">
        <f>ROUND(E49*F49,2)</f>
        <v>0</v>
      </c>
      <c r="H49" s="226">
        <v>0</v>
      </c>
      <c r="I49" s="225">
        <f>ROUND(E49*H49,2)</f>
        <v>0</v>
      </c>
      <c r="J49" s="226">
        <v>366.8</v>
      </c>
      <c r="K49" s="225">
        <f>ROUND(E49*J49,2)</f>
        <v>12.4</v>
      </c>
      <c r="L49" s="225">
        <v>15</v>
      </c>
      <c r="M49" s="225">
        <f>G49*(1+L49/100)</f>
        <v>0</v>
      </c>
      <c r="N49" s="225">
        <v>0</v>
      </c>
      <c r="O49" s="225">
        <f>ROUND(E49*N49,2)</f>
        <v>0</v>
      </c>
      <c r="P49" s="225">
        <v>0</v>
      </c>
      <c r="Q49" s="225">
        <f>ROUND(E49*P49,2)</f>
        <v>0</v>
      </c>
      <c r="R49" s="225"/>
      <c r="S49" s="225" t="s">
        <v>180</v>
      </c>
      <c r="T49" s="225" t="s">
        <v>156</v>
      </c>
      <c r="U49" s="225">
        <v>0.94199999999999995</v>
      </c>
      <c r="V49" s="225">
        <f>ROUND(E49*U49,2)</f>
        <v>0.03</v>
      </c>
      <c r="W49" s="225"/>
      <c r="X49" s="225" t="s">
        <v>702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703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40">
        <v>20</v>
      </c>
      <c r="B50" s="241" t="s">
        <v>714</v>
      </c>
      <c r="C50" s="248" t="s">
        <v>715</v>
      </c>
      <c r="D50" s="242" t="s">
        <v>179</v>
      </c>
      <c r="E50" s="243">
        <v>0.1014</v>
      </c>
      <c r="F50" s="244"/>
      <c r="G50" s="245">
        <f>ROUND(E50*F50,2)</f>
        <v>0</v>
      </c>
      <c r="H50" s="226">
        <v>0</v>
      </c>
      <c r="I50" s="225">
        <f>ROUND(E50*H50,2)</f>
        <v>0</v>
      </c>
      <c r="J50" s="226">
        <v>40.9</v>
      </c>
      <c r="K50" s="225">
        <f>ROUND(E50*J50,2)</f>
        <v>4.1500000000000004</v>
      </c>
      <c r="L50" s="225">
        <v>15</v>
      </c>
      <c r="M50" s="225">
        <f>G50*(1+L50/100)</f>
        <v>0</v>
      </c>
      <c r="N50" s="225">
        <v>0</v>
      </c>
      <c r="O50" s="225">
        <f>ROUND(E50*N50,2)</f>
        <v>0</v>
      </c>
      <c r="P50" s="225">
        <v>0</v>
      </c>
      <c r="Q50" s="225">
        <f>ROUND(E50*P50,2)</f>
        <v>0</v>
      </c>
      <c r="R50" s="225"/>
      <c r="S50" s="225" t="s">
        <v>180</v>
      </c>
      <c r="T50" s="225" t="s">
        <v>156</v>
      </c>
      <c r="U50" s="225">
        <v>0.105</v>
      </c>
      <c r="V50" s="225">
        <f>ROUND(E50*U50,2)</f>
        <v>0.01</v>
      </c>
      <c r="W50" s="225"/>
      <c r="X50" s="225" t="s">
        <v>702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703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34">
        <v>21</v>
      </c>
      <c r="B51" s="235" t="s">
        <v>716</v>
      </c>
      <c r="C51" s="249" t="s">
        <v>717</v>
      </c>
      <c r="D51" s="236" t="s">
        <v>179</v>
      </c>
      <c r="E51" s="237">
        <v>3.3799999999999997E-2</v>
      </c>
      <c r="F51" s="238"/>
      <c r="G51" s="239">
        <f>ROUND(E51*F51,2)</f>
        <v>0</v>
      </c>
      <c r="H51" s="226">
        <v>0</v>
      </c>
      <c r="I51" s="225">
        <f>ROUND(E51*H51,2)</f>
        <v>0</v>
      </c>
      <c r="J51" s="226">
        <v>997.4</v>
      </c>
      <c r="K51" s="225">
        <f>ROUND(E51*J51,2)</f>
        <v>33.71</v>
      </c>
      <c r="L51" s="225">
        <v>15</v>
      </c>
      <c r="M51" s="225">
        <f>G51*(1+L51/100)</f>
        <v>0</v>
      </c>
      <c r="N51" s="225">
        <v>0</v>
      </c>
      <c r="O51" s="225">
        <f>ROUND(E51*N51,2)</f>
        <v>0</v>
      </c>
      <c r="P51" s="225">
        <v>0</v>
      </c>
      <c r="Q51" s="225">
        <f>ROUND(E51*P51,2)</f>
        <v>0</v>
      </c>
      <c r="R51" s="225"/>
      <c r="S51" s="225" t="s">
        <v>718</v>
      </c>
      <c r="T51" s="225" t="s">
        <v>156</v>
      </c>
      <c r="U51" s="225">
        <v>0</v>
      </c>
      <c r="V51" s="225">
        <f>ROUND(E51*U51,2)</f>
        <v>0</v>
      </c>
      <c r="W51" s="225"/>
      <c r="X51" s="225" t="s">
        <v>702</v>
      </c>
      <c r="Y51" s="206"/>
      <c r="Z51" s="206"/>
      <c r="AA51" s="206"/>
      <c r="AB51" s="206"/>
      <c r="AC51" s="206"/>
      <c r="AD51" s="206"/>
      <c r="AE51" s="206"/>
      <c r="AF51" s="206"/>
      <c r="AG51" s="206" t="s">
        <v>703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x14ac:dyDescent="0.25">
      <c r="A52" s="3"/>
      <c r="B52" s="4"/>
      <c r="C52" s="25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v>15</v>
      </c>
      <c r="AF52">
        <v>21</v>
      </c>
      <c r="AG52" t="s">
        <v>137</v>
      </c>
    </row>
    <row r="53" spans="1:60" x14ac:dyDescent="0.25">
      <c r="A53" s="209"/>
      <c r="B53" s="210" t="s">
        <v>31</v>
      </c>
      <c r="C53" s="251"/>
      <c r="D53" s="211"/>
      <c r="E53" s="212"/>
      <c r="F53" s="212"/>
      <c r="G53" s="246">
        <f>G8+G10+G13+G19+G21+G24+G36+G39+G43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f>SUMIF(L7:L51,AE52,G7:G51)</f>
        <v>0</v>
      </c>
      <c r="AF53">
        <f>SUMIF(L7:L51,AF52,G7:G51)</f>
        <v>0</v>
      </c>
      <c r="AG53" t="s">
        <v>173</v>
      </c>
    </row>
    <row r="54" spans="1:60" x14ac:dyDescent="0.25">
      <c r="A54" s="3"/>
      <c r="B54" s="4"/>
      <c r="C54" s="250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5">
      <c r="A55" s="3"/>
      <c r="B55" s="4"/>
      <c r="C55" s="25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213" t="s">
        <v>174</v>
      </c>
      <c r="B56" s="213"/>
      <c r="C56" s="252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5">
      <c r="A57" s="214"/>
      <c r="B57" s="215"/>
      <c r="C57" s="253"/>
      <c r="D57" s="215"/>
      <c r="E57" s="215"/>
      <c r="F57" s="215"/>
      <c r="G57" s="21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G57" t="s">
        <v>175</v>
      </c>
    </row>
    <row r="58" spans="1:60" x14ac:dyDescent="0.25">
      <c r="A58" s="217"/>
      <c r="B58" s="218"/>
      <c r="C58" s="254"/>
      <c r="D58" s="218"/>
      <c r="E58" s="218"/>
      <c r="F58" s="218"/>
      <c r="G58" s="21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217"/>
      <c r="B59" s="218"/>
      <c r="C59" s="254"/>
      <c r="D59" s="218"/>
      <c r="E59" s="218"/>
      <c r="F59" s="218"/>
      <c r="G59" s="21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17"/>
      <c r="B60" s="218"/>
      <c r="C60" s="254"/>
      <c r="D60" s="218"/>
      <c r="E60" s="218"/>
      <c r="F60" s="218"/>
      <c r="G60" s="21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20"/>
      <c r="B61" s="221"/>
      <c r="C61" s="255"/>
      <c r="D61" s="221"/>
      <c r="E61" s="221"/>
      <c r="F61" s="221"/>
      <c r="G61" s="22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3"/>
      <c r="B62" s="4"/>
      <c r="C62" s="250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C63" s="256"/>
      <c r="D63" s="10"/>
      <c r="AG63" t="s">
        <v>176</v>
      </c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6:C56"/>
    <mergeCell ref="A57:G6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3856-A943-4D87-929F-F522D46A1956}">
  <sheetPr>
    <outlinePr summaryBelow="0"/>
  </sheetPr>
  <dimension ref="A1:BH5000"/>
  <sheetViews>
    <sheetView workbookViewId="0">
      <pane ySplit="7" topLeftCell="A47" activePane="bottomLeft" state="frozen"/>
      <selection pane="bottomLeft" activeCell="Z65" sqref="Z65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125</v>
      </c>
    </row>
    <row r="2" spans="1:60" ht="25.05" customHeight="1" x14ac:dyDescent="0.25">
      <c r="A2" s="192" t="s">
        <v>8</v>
      </c>
      <c r="B2" s="49"/>
      <c r="C2" s="195" t="s">
        <v>916</v>
      </c>
      <c r="D2" s="193"/>
      <c r="E2" s="193"/>
      <c r="F2" s="193"/>
      <c r="G2" s="194"/>
      <c r="AG2" t="s">
        <v>126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126</v>
      </c>
      <c r="AG3" t="s">
        <v>127</v>
      </c>
    </row>
    <row r="4" spans="1:60" ht="25.05" customHeight="1" x14ac:dyDescent="0.25">
      <c r="A4" s="196" t="s">
        <v>10</v>
      </c>
      <c r="B4" s="197"/>
      <c r="C4" s="198" t="s">
        <v>52</v>
      </c>
      <c r="D4" s="199"/>
      <c r="E4" s="199"/>
      <c r="F4" s="199"/>
      <c r="G4" s="200"/>
      <c r="AG4" t="s">
        <v>128</v>
      </c>
    </row>
    <row r="5" spans="1:60" x14ac:dyDescent="0.25">
      <c r="D5" s="10"/>
    </row>
    <row r="6" spans="1:60" ht="39.6" x14ac:dyDescent="0.25">
      <c r="A6" s="202" t="s">
        <v>129</v>
      </c>
      <c r="B6" s="204" t="s">
        <v>130</v>
      </c>
      <c r="C6" s="204" t="s">
        <v>131</v>
      </c>
      <c r="D6" s="203" t="s">
        <v>132</v>
      </c>
      <c r="E6" s="202" t="s">
        <v>133</v>
      </c>
      <c r="F6" s="201" t="s">
        <v>134</v>
      </c>
      <c r="G6" s="202" t="s">
        <v>31</v>
      </c>
      <c r="H6" s="205" t="s">
        <v>32</v>
      </c>
      <c r="I6" s="205" t="s">
        <v>135</v>
      </c>
      <c r="J6" s="205" t="s">
        <v>33</v>
      </c>
      <c r="K6" s="205" t="s">
        <v>136</v>
      </c>
      <c r="L6" s="205" t="s">
        <v>137</v>
      </c>
      <c r="M6" s="205" t="s">
        <v>138</v>
      </c>
      <c r="N6" s="205" t="s">
        <v>139</v>
      </c>
      <c r="O6" s="205" t="s">
        <v>140</v>
      </c>
      <c r="P6" s="205" t="s">
        <v>141</v>
      </c>
      <c r="Q6" s="205" t="s">
        <v>142</v>
      </c>
      <c r="R6" s="205" t="s">
        <v>143</v>
      </c>
      <c r="S6" s="205" t="s">
        <v>144</v>
      </c>
      <c r="T6" s="205" t="s">
        <v>145</v>
      </c>
      <c r="U6" s="205" t="s">
        <v>146</v>
      </c>
      <c r="V6" s="205" t="s">
        <v>147</v>
      </c>
      <c r="W6" s="205" t="s">
        <v>148</v>
      </c>
      <c r="X6" s="205" t="s">
        <v>149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150</v>
      </c>
      <c r="B8" s="229" t="s">
        <v>92</v>
      </c>
      <c r="C8" s="247" t="s">
        <v>93</v>
      </c>
      <c r="D8" s="230"/>
      <c r="E8" s="231"/>
      <c r="F8" s="232"/>
      <c r="G8" s="233">
        <f>SUMIF(AG9:AG11,"&lt;&gt;NOR",G9:G11)</f>
        <v>0</v>
      </c>
      <c r="H8" s="227"/>
      <c r="I8" s="227">
        <f>SUM(I9:I11)</f>
        <v>1802.76</v>
      </c>
      <c r="J8" s="227"/>
      <c r="K8" s="227">
        <f>SUM(K9:K11)</f>
        <v>1619.82</v>
      </c>
      <c r="L8" s="227"/>
      <c r="M8" s="227">
        <f>SUM(M9:M11)</f>
        <v>0</v>
      </c>
      <c r="N8" s="227"/>
      <c r="O8" s="227">
        <f>SUM(O9:O11)</f>
        <v>0</v>
      </c>
      <c r="P8" s="227"/>
      <c r="Q8" s="227">
        <f>SUM(Q9:Q11)</f>
        <v>0</v>
      </c>
      <c r="R8" s="227"/>
      <c r="S8" s="227"/>
      <c r="T8" s="227"/>
      <c r="U8" s="227"/>
      <c r="V8" s="227">
        <f>SUM(V9:V11)</f>
        <v>0.15</v>
      </c>
      <c r="W8" s="227"/>
      <c r="X8" s="227"/>
      <c r="AG8" t="s">
        <v>151</v>
      </c>
    </row>
    <row r="9" spans="1:60" outlineLevel="1" x14ac:dyDescent="0.25">
      <c r="A9" s="240">
        <v>1</v>
      </c>
      <c r="B9" s="241" t="s">
        <v>356</v>
      </c>
      <c r="C9" s="248" t="s">
        <v>357</v>
      </c>
      <c r="D9" s="242" t="s">
        <v>349</v>
      </c>
      <c r="E9" s="243">
        <v>1</v>
      </c>
      <c r="F9" s="244"/>
      <c r="G9" s="245">
        <f>ROUND(E9*F9,2)</f>
        <v>0</v>
      </c>
      <c r="H9" s="226">
        <v>1802.76</v>
      </c>
      <c r="I9" s="225">
        <f>ROUND(E9*H9,2)</f>
        <v>1802.76</v>
      </c>
      <c r="J9" s="226">
        <v>79.239999999999995</v>
      </c>
      <c r="K9" s="225">
        <f>ROUND(E9*J9,2)</f>
        <v>79.239999999999995</v>
      </c>
      <c r="L9" s="225">
        <v>15</v>
      </c>
      <c r="M9" s="225">
        <f>G9*(1+L9/100)</f>
        <v>0</v>
      </c>
      <c r="N9" s="225">
        <v>1E-3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180</v>
      </c>
      <c r="T9" s="225" t="s">
        <v>180</v>
      </c>
      <c r="U9" s="225">
        <v>0.14499999999999999</v>
      </c>
      <c r="V9" s="225">
        <f>ROUND(E9*U9,2)</f>
        <v>0.15</v>
      </c>
      <c r="W9" s="225"/>
      <c r="X9" s="225" t="s">
        <v>181</v>
      </c>
      <c r="Y9" s="206"/>
      <c r="Z9" s="206"/>
      <c r="AA9" s="206"/>
      <c r="AB9" s="206"/>
      <c r="AC9" s="206"/>
      <c r="AD9" s="206"/>
      <c r="AE9" s="206"/>
      <c r="AF9" s="206"/>
      <c r="AG9" s="206" t="s">
        <v>182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0">
        <v>2</v>
      </c>
      <c r="B10" s="241" t="s">
        <v>364</v>
      </c>
      <c r="C10" s="248" t="s">
        <v>365</v>
      </c>
      <c r="D10" s="242" t="s">
        <v>318</v>
      </c>
      <c r="E10" s="243">
        <v>1</v>
      </c>
      <c r="F10" s="244"/>
      <c r="G10" s="245">
        <f>ROUND(E10*F10,2)</f>
        <v>0</v>
      </c>
      <c r="H10" s="226">
        <v>0</v>
      </c>
      <c r="I10" s="225">
        <f>ROUND(E10*H10,2)</f>
        <v>0</v>
      </c>
      <c r="J10" s="226">
        <v>1500</v>
      </c>
      <c r="K10" s="225">
        <f>ROUND(E10*J10,2)</f>
        <v>1500</v>
      </c>
      <c r="L10" s="225">
        <v>15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155</v>
      </c>
      <c r="T10" s="225" t="s">
        <v>156</v>
      </c>
      <c r="U10" s="225">
        <v>0</v>
      </c>
      <c r="V10" s="225">
        <f>ROUND(E10*U10,2)</f>
        <v>0</v>
      </c>
      <c r="W10" s="225"/>
      <c r="X10" s="225" t="s">
        <v>181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182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3</v>
      </c>
      <c r="B11" s="241" t="s">
        <v>366</v>
      </c>
      <c r="C11" s="248" t="s">
        <v>367</v>
      </c>
      <c r="D11" s="242" t="s">
        <v>0</v>
      </c>
      <c r="E11" s="243">
        <v>33.82</v>
      </c>
      <c r="F11" s="244"/>
      <c r="G11" s="245">
        <f>ROUND(E11*F11,2)</f>
        <v>0</v>
      </c>
      <c r="H11" s="226">
        <v>0</v>
      </c>
      <c r="I11" s="225">
        <f>ROUND(E11*H11,2)</f>
        <v>0</v>
      </c>
      <c r="J11" s="226">
        <v>1.2</v>
      </c>
      <c r="K11" s="225">
        <f>ROUND(E11*J11,2)</f>
        <v>40.58</v>
      </c>
      <c r="L11" s="225">
        <v>15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180</v>
      </c>
      <c r="T11" s="225" t="s">
        <v>180</v>
      </c>
      <c r="U11" s="225">
        <v>0</v>
      </c>
      <c r="V11" s="225">
        <f>ROUND(E11*U11,2)</f>
        <v>0</v>
      </c>
      <c r="W11" s="225"/>
      <c r="X11" s="225" t="s">
        <v>304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305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x14ac:dyDescent="0.25">
      <c r="A12" s="228" t="s">
        <v>150</v>
      </c>
      <c r="B12" s="229" t="s">
        <v>94</v>
      </c>
      <c r="C12" s="247" t="s">
        <v>95</v>
      </c>
      <c r="D12" s="230"/>
      <c r="E12" s="231"/>
      <c r="F12" s="232"/>
      <c r="G12" s="233">
        <f>SUMIF(AG13:AG20,"&lt;&gt;NOR",G13:G20)</f>
        <v>0</v>
      </c>
      <c r="H12" s="227"/>
      <c r="I12" s="227">
        <f>SUM(I13:I20)</f>
        <v>2769.05</v>
      </c>
      <c r="J12" s="227"/>
      <c r="K12" s="227">
        <f>SUM(K13:K20)</f>
        <v>2572.6299999999997</v>
      </c>
      <c r="L12" s="227"/>
      <c r="M12" s="227">
        <f>SUM(M13:M20)</f>
        <v>0</v>
      </c>
      <c r="N12" s="227"/>
      <c r="O12" s="227">
        <f>SUM(O13:O20)</f>
        <v>0</v>
      </c>
      <c r="P12" s="227"/>
      <c r="Q12" s="227">
        <f>SUM(Q13:Q20)</f>
        <v>7.0000000000000007E-2</v>
      </c>
      <c r="R12" s="227"/>
      <c r="S12" s="227"/>
      <c r="T12" s="227"/>
      <c r="U12" s="227"/>
      <c r="V12" s="227">
        <f>SUM(V13:V20)</f>
        <v>2.59</v>
      </c>
      <c r="W12" s="227"/>
      <c r="X12" s="227"/>
      <c r="AG12" t="s">
        <v>151</v>
      </c>
    </row>
    <row r="13" spans="1:60" outlineLevel="1" x14ac:dyDescent="0.25">
      <c r="A13" s="240">
        <v>4</v>
      </c>
      <c r="B13" s="241" t="s">
        <v>378</v>
      </c>
      <c r="C13" s="248" t="s">
        <v>848</v>
      </c>
      <c r="D13" s="242" t="s">
        <v>349</v>
      </c>
      <c r="E13" s="243">
        <v>1</v>
      </c>
      <c r="F13" s="244"/>
      <c r="G13" s="245">
        <f>ROUND(E13*F13,2)</f>
        <v>0</v>
      </c>
      <c r="H13" s="226">
        <v>0</v>
      </c>
      <c r="I13" s="225">
        <f>ROUND(E13*H13,2)</f>
        <v>0</v>
      </c>
      <c r="J13" s="226">
        <v>136.30000000000001</v>
      </c>
      <c r="K13" s="225">
        <f>ROUND(E13*J13,2)</f>
        <v>136.30000000000001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6.7000000000000004E-2</v>
      </c>
      <c r="Q13" s="225">
        <f>ROUND(E13*P13,2)</f>
        <v>7.0000000000000007E-2</v>
      </c>
      <c r="R13" s="225"/>
      <c r="S13" s="225" t="s">
        <v>180</v>
      </c>
      <c r="T13" s="225" t="s">
        <v>156</v>
      </c>
      <c r="U13" s="225">
        <v>0.31</v>
      </c>
      <c r="V13" s="225">
        <f>ROUND(E13*U13,2)</f>
        <v>0.31</v>
      </c>
      <c r="W13" s="225"/>
      <c r="X13" s="225" t="s">
        <v>181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182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5</v>
      </c>
      <c r="B14" s="241" t="s">
        <v>380</v>
      </c>
      <c r="C14" s="248" t="s">
        <v>381</v>
      </c>
      <c r="D14" s="242" t="s">
        <v>349</v>
      </c>
      <c r="E14" s="243">
        <v>2</v>
      </c>
      <c r="F14" s="244"/>
      <c r="G14" s="245">
        <f>ROUND(E14*F14,2)</f>
        <v>0</v>
      </c>
      <c r="H14" s="226">
        <v>141.22</v>
      </c>
      <c r="I14" s="225">
        <f>ROUND(E14*H14,2)</f>
        <v>282.44</v>
      </c>
      <c r="J14" s="226">
        <v>128.68</v>
      </c>
      <c r="K14" s="225">
        <f>ROUND(E14*J14,2)</f>
        <v>257.36</v>
      </c>
      <c r="L14" s="225">
        <v>15</v>
      </c>
      <c r="M14" s="225">
        <f>G14*(1+L14/100)</f>
        <v>0</v>
      </c>
      <c r="N14" s="225">
        <v>1.7000000000000001E-4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180</v>
      </c>
      <c r="T14" s="225" t="s">
        <v>156</v>
      </c>
      <c r="U14" s="225">
        <v>0.22700000000000001</v>
      </c>
      <c r="V14" s="225">
        <f>ROUND(E14*U14,2)</f>
        <v>0.45</v>
      </c>
      <c r="W14" s="225"/>
      <c r="X14" s="225" t="s">
        <v>181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182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0">
        <v>6</v>
      </c>
      <c r="B15" s="241" t="s">
        <v>384</v>
      </c>
      <c r="C15" s="248" t="s">
        <v>849</v>
      </c>
      <c r="D15" s="242" t="s">
        <v>187</v>
      </c>
      <c r="E15" s="243">
        <v>1</v>
      </c>
      <c r="F15" s="244"/>
      <c r="G15" s="245">
        <f>ROUND(E15*F15,2)</f>
        <v>0</v>
      </c>
      <c r="H15" s="226">
        <v>1982.17</v>
      </c>
      <c r="I15" s="225">
        <f>ROUND(E15*H15,2)</f>
        <v>1982.17</v>
      </c>
      <c r="J15" s="226">
        <v>262.02999999999997</v>
      </c>
      <c r="K15" s="225">
        <f>ROUND(E15*J15,2)</f>
        <v>262.02999999999997</v>
      </c>
      <c r="L15" s="225">
        <v>15</v>
      </c>
      <c r="M15" s="225">
        <f>G15*(1+L15/100)</f>
        <v>0</v>
      </c>
      <c r="N15" s="225">
        <v>1.64E-3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180</v>
      </c>
      <c r="T15" s="225" t="s">
        <v>156</v>
      </c>
      <c r="U15" s="225">
        <v>0.44500000000000001</v>
      </c>
      <c r="V15" s="225">
        <f>ROUND(E15*U15,2)</f>
        <v>0.45</v>
      </c>
      <c r="W15" s="225"/>
      <c r="X15" s="225" t="s">
        <v>181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182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40">
        <v>7</v>
      </c>
      <c r="B16" s="241" t="s">
        <v>850</v>
      </c>
      <c r="C16" s="248" t="s">
        <v>851</v>
      </c>
      <c r="D16" s="242" t="s">
        <v>187</v>
      </c>
      <c r="E16" s="243">
        <v>1</v>
      </c>
      <c r="F16" s="244"/>
      <c r="G16" s="245">
        <f>ROUND(E16*F16,2)</f>
        <v>0</v>
      </c>
      <c r="H16" s="226">
        <v>112.47</v>
      </c>
      <c r="I16" s="225">
        <f>ROUND(E16*H16,2)</f>
        <v>112.47</v>
      </c>
      <c r="J16" s="226">
        <v>240.03</v>
      </c>
      <c r="K16" s="225">
        <f>ROUND(E16*J16,2)</f>
        <v>240.03</v>
      </c>
      <c r="L16" s="225">
        <v>15</v>
      </c>
      <c r="M16" s="225">
        <f>G16*(1+L16/100)</f>
        <v>0</v>
      </c>
      <c r="N16" s="225">
        <v>1.8000000000000001E-4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180</v>
      </c>
      <c r="T16" s="225" t="s">
        <v>180</v>
      </c>
      <c r="U16" s="225">
        <v>0.47599999999999998</v>
      </c>
      <c r="V16" s="225">
        <f>ROUND(E16*U16,2)</f>
        <v>0.48</v>
      </c>
      <c r="W16" s="225"/>
      <c r="X16" s="225" t="s">
        <v>181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182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40">
        <v>8</v>
      </c>
      <c r="B17" s="241" t="s">
        <v>390</v>
      </c>
      <c r="C17" s="248" t="s">
        <v>391</v>
      </c>
      <c r="D17" s="242" t="s">
        <v>349</v>
      </c>
      <c r="E17" s="243">
        <v>3</v>
      </c>
      <c r="F17" s="244"/>
      <c r="G17" s="245">
        <f>ROUND(E17*F17,2)</f>
        <v>0</v>
      </c>
      <c r="H17" s="226">
        <v>0</v>
      </c>
      <c r="I17" s="225">
        <f>ROUND(E17*H17,2)</f>
        <v>0</v>
      </c>
      <c r="J17" s="226">
        <v>95.3</v>
      </c>
      <c r="K17" s="225">
        <f>ROUND(E17*J17,2)</f>
        <v>285.89999999999998</v>
      </c>
      <c r="L17" s="225">
        <v>15</v>
      </c>
      <c r="M17" s="225">
        <f>G17*(1+L17/100)</f>
        <v>0</v>
      </c>
      <c r="N17" s="225">
        <v>0</v>
      </c>
      <c r="O17" s="225">
        <f>ROUND(E17*N17,2)</f>
        <v>0</v>
      </c>
      <c r="P17" s="225">
        <v>1.56E-3</v>
      </c>
      <c r="Q17" s="225">
        <f>ROUND(E17*P17,2)</f>
        <v>0</v>
      </c>
      <c r="R17" s="225"/>
      <c r="S17" s="225" t="s">
        <v>180</v>
      </c>
      <c r="T17" s="225" t="s">
        <v>156</v>
      </c>
      <c r="U17" s="225">
        <v>0.217</v>
      </c>
      <c r="V17" s="225">
        <f>ROUND(E17*U17,2)</f>
        <v>0.65</v>
      </c>
      <c r="W17" s="225"/>
      <c r="X17" s="225" t="s">
        <v>181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182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40">
        <v>9</v>
      </c>
      <c r="B18" s="241" t="s">
        <v>398</v>
      </c>
      <c r="C18" s="248" t="s">
        <v>399</v>
      </c>
      <c r="D18" s="242" t="s">
        <v>187</v>
      </c>
      <c r="E18" s="243">
        <v>1</v>
      </c>
      <c r="F18" s="244"/>
      <c r="G18" s="245">
        <f>ROUND(E18*F18,2)</f>
        <v>0</v>
      </c>
      <c r="H18" s="226">
        <v>391.97</v>
      </c>
      <c r="I18" s="225">
        <f>ROUND(E18*H18,2)</f>
        <v>391.97</v>
      </c>
      <c r="J18" s="226">
        <v>142.72999999999999</v>
      </c>
      <c r="K18" s="225">
        <f>ROUND(E18*J18,2)</f>
        <v>142.72999999999999</v>
      </c>
      <c r="L18" s="225">
        <v>15</v>
      </c>
      <c r="M18" s="225">
        <f>G18*(1+L18/100)</f>
        <v>0</v>
      </c>
      <c r="N18" s="225">
        <v>2.5999999999999998E-4</v>
      </c>
      <c r="O18" s="225">
        <f>ROUND(E18*N18,2)</f>
        <v>0</v>
      </c>
      <c r="P18" s="225">
        <v>0</v>
      </c>
      <c r="Q18" s="225">
        <f>ROUND(E18*P18,2)</f>
        <v>0</v>
      </c>
      <c r="R18" s="225"/>
      <c r="S18" s="225" t="s">
        <v>180</v>
      </c>
      <c r="T18" s="225" t="s">
        <v>156</v>
      </c>
      <c r="U18" s="225">
        <v>0.246</v>
      </c>
      <c r="V18" s="225">
        <f>ROUND(E18*U18,2)</f>
        <v>0.25</v>
      </c>
      <c r="W18" s="225"/>
      <c r="X18" s="225" t="s">
        <v>181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182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40">
        <v>10</v>
      </c>
      <c r="B19" s="241" t="s">
        <v>424</v>
      </c>
      <c r="C19" s="248" t="s">
        <v>852</v>
      </c>
      <c r="D19" s="242" t="s">
        <v>187</v>
      </c>
      <c r="E19" s="243">
        <v>1</v>
      </c>
      <c r="F19" s="244"/>
      <c r="G19" s="245">
        <f>ROUND(E19*F19,2)</f>
        <v>0</v>
      </c>
      <c r="H19" s="226">
        <v>0</v>
      </c>
      <c r="I19" s="225">
        <f>ROUND(E19*H19,2)</f>
        <v>0</v>
      </c>
      <c r="J19" s="226">
        <v>1232.3</v>
      </c>
      <c r="K19" s="225">
        <f>ROUND(E19*J19,2)</f>
        <v>1232.3</v>
      </c>
      <c r="L19" s="225">
        <v>15</v>
      </c>
      <c r="M19" s="225">
        <f>G19*(1+L19/100)</f>
        <v>0</v>
      </c>
      <c r="N19" s="225">
        <v>1.82E-3</v>
      </c>
      <c r="O19" s="225">
        <f>ROUND(E19*N19,2)</f>
        <v>0</v>
      </c>
      <c r="P19" s="225">
        <v>0</v>
      </c>
      <c r="Q19" s="225">
        <f>ROUND(E19*P19,2)</f>
        <v>0</v>
      </c>
      <c r="R19" s="225"/>
      <c r="S19" s="225" t="s">
        <v>180</v>
      </c>
      <c r="T19" s="225" t="s">
        <v>156</v>
      </c>
      <c r="U19" s="225">
        <v>0</v>
      </c>
      <c r="V19" s="225">
        <f>ROUND(E19*U19,2)</f>
        <v>0</v>
      </c>
      <c r="W19" s="225"/>
      <c r="X19" s="225" t="s">
        <v>219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220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40">
        <v>11</v>
      </c>
      <c r="B20" s="241" t="s">
        <v>853</v>
      </c>
      <c r="C20" s="248" t="s">
        <v>854</v>
      </c>
      <c r="D20" s="242" t="s">
        <v>0</v>
      </c>
      <c r="E20" s="243">
        <v>53.256999999999998</v>
      </c>
      <c r="F20" s="244"/>
      <c r="G20" s="245">
        <f>ROUND(E20*F20,2)</f>
        <v>0</v>
      </c>
      <c r="H20" s="226">
        <v>0</v>
      </c>
      <c r="I20" s="225">
        <f>ROUND(E20*H20,2)</f>
        <v>0</v>
      </c>
      <c r="J20" s="226">
        <v>0.3</v>
      </c>
      <c r="K20" s="225">
        <f>ROUND(E20*J20,2)</f>
        <v>15.98</v>
      </c>
      <c r="L20" s="225">
        <v>15</v>
      </c>
      <c r="M20" s="225">
        <f>G20*(1+L20/100)</f>
        <v>0</v>
      </c>
      <c r="N20" s="225">
        <v>0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180</v>
      </c>
      <c r="T20" s="225" t="s">
        <v>156</v>
      </c>
      <c r="U20" s="225">
        <v>0</v>
      </c>
      <c r="V20" s="225">
        <f>ROUND(E20*U20,2)</f>
        <v>0</v>
      </c>
      <c r="W20" s="225"/>
      <c r="X20" s="225" t="s">
        <v>304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305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x14ac:dyDescent="0.25">
      <c r="A21" s="228" t="s">
        <v>150</v>
      </c>
      <c r="B21" s="229" t="s">
        <v>98</v>
      </c>
      <c r="C21" s="247" t="s">
        <v>99</v>
      </c>
      <c r="D21" s="230"/>
      <c r="E21" s="231"/>
      <c r="F21" s="232"/>
      <c r="G21" s="233">
        <f>SUMIF(AG22:AG39,"&lt;&gt;NOR",G22:G39)</f>
        <v>0</v>
      </c>
      <c r="H21" s="227"/>
      <c r="I21" s="227">
        <f>SUM(I22:I39)</f>
        <v>0</v>
      </c>
      <c r="J21" s="227"/>
      <c r="K21" s="227">
        <f>SUM(K22:K39)</f>
        <v>39965.879999999997</v>
      </c>
      <c r="L21" s="227"/>
      <c r="M21" s="227">
        <f>SUM(M22:M39)</f>
        <v>0</v>
      </c>
      <c r="N21" s="227"/>
      <c r="O21" s="227">
        <f>SUM(O22:O39)</f>
        <v>0</v>
      </c>
      <c r="P21" s="227"/>
      <c r="Q21" s="227">
        <f>SUM(Q22:Q39)</f>
        <v>0.17</v>
      </c>
      <c r="R21" s="227"/>
      <c r="S21" s="227"/>
      <c r="T21" s="227"/>
      <c r="U21" s="227"/>
      <c r="V21" s="227">
        <f>SUM(V22:V39)</f>
        <v>0.95</v>
      </c>
      <c r="W21" s="227"/>
      <c r="X21" s="227"/>
      <c r="AG21" t="s">
        <v>151</v>
      </c>
    </row>
    <row r="22" spans="1:60" outlineLevel="1" x14ac:dyDescent="0.25">
      <c r="A22" s="240">
        <v>12</v>
      </c>
      <c r="B22" s="241" t="s">
        <v>442</v>
      </c>
      <c r="C22" s="248" t="s">
        <v>443</v>
      </c>
      <c r="D22" s="242" t="s">
        <v>187</v>
      </c>
      <c r="E22" s="243">
        <v>1</v>
      </c>
      <c r="F22" s="244"/>
      <c r="G22" s="245">
        <f>ROUND(E22*F22,2)</f>
        <v>0</v>
      </c>
      <c r="H22" s="226">
        <v>0</v>
      </c>
      <c r="I22" s="225">
        <f>ROUND(E22*H22,2)</f>
        <v>0</v>
      </c>
      <c r="J22" s="226">
        <v>436.5</v>
      </c>
      <c r="K22" s="225">
        <f>ROUND(E22*J22,2)</f>
        <v>436.5</v>
      </c>
      <c r="L22" s="225">
        <v>15</v>
      </c>
      <c r="M22" s="225">
        <f>G22*(1+L22/100)</f>
        <v>0</v>
      </c>
      <c r="N22" s="225">
        <v>0</v>
      </c>
      <c r="O22" s="225">
        <f>ROUND(E22*N22,2)</f>
        <v>0</v>
      </c>
      <c r="P22" s="225">
        <v>0.17399999999999999</v>
      </c>
      <c r="Q22" s="225">
        <f>ROUND(E22*P22,2)</f>
        <v>0.17</v>
      </c>
      <c r="R22" s="225"/>
      <c r="S22" s="225" t="s">
        <v>180</v>
      </c>
      <c r="T22" s="225" t="s">
        <v>180</v>
      </c>
      <c r="U22" s="225">
        <v>0.95</v>
      </c>
      <c r="V22" s="225">
        <f>ROUND(E22*U22,2)</f>
        <v>0.95</v>
      </c>
      <c r="W22" s="225"/>
      <c r="X22" s="225" t="s">
        <v>181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182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20.399999999999999" outlineLevel="1" x14ac:dyDescent="0.25">
      <c r="A23" s="240">
        <v>13</v>
      </c>
      <c r="B23" s="241" t="s">
        <v>454</v>
      </c>
      <c r="C23" s="248" t="s">
        <v>855</v>
      </c>
      <c r="D23" s="242" t="s">
        <v>187</v>
      </c>
      <c r="E23" s="243">
        <v>1</v>
      </c>
      <c r="F23" s="244"/>
      <c r="G23" s="245">
        <f>ROUND(E23*F23,2)</f>
        <v>0</v>
      </c>
      <c r="H23" s="226">
        <v>0</v>
      </c>
      <c r="I23" s="225">
        <f>ROUND(E23*H23,2)</f>
        <v>0</v>
      </c>
      <c r="J23" s="226">
        <v>2500</v>
      </c>
      <c r="K23" s="225">
        <f>ROUND(E23*J23,2)</f>
        <v>2500</v>
      </c>
      <c r="L23" s="225">
        <v>15</v>
      </c>
      <c r="M23" s="225">
        <f>G23*(1+L23/100)</f>
        <v>0</v>
      </c>
      <c r="N23" s="225">
        <v>0</v>
      </c>
      <c r="O23" s="225">
        <f>ROUND(E23*N23,2)</f>
        <v>0</v>
      </c>
      <c r="P23" s="225">
        <v>0</v>
      </c>
      <c r="Q23" s="225">
        <f>ROUND(E23*P23,2)</f>
        <v>0</v>
      </c>
      <c r="R23" s="225"/>
      <c r="S23" s="225" t="s">
        <v>155</v>
      </c>
      <c r="T23" s="225" t="s">
        <v>156</v>
      </c>
      <c r="U23" s="225">
        <v>0</v>
      </c>
      <c r="V23" s="225">
        <f>ROUND(E23*U23,2)</f>
        <v>0</v>
      </c>
      <c r="W23" s="225"/>
      <c r="X23" s="225" t="s">
        <v>219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220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ht="20.399999999999999" outlineLevel="1" x14ac:dyDescent="0.25">
      <c r="A24" s="234">
        <v>14</v>
      </c>
      <c r="B24" s="235" t="s">
        <v>458</v>
      </c>
      <c r="C24" s="249" t="s">
        <v>459</v>
      </c>
      <c r="D24" s="236" t="s">
        <v>197</v>
      </c>
      <c r="E24" s="237">
        <v>2.6</v>
      </c>
      <c r="F24" s="238"/>
      <c r="G24" s="239">
        <f>ROUND(E24*F24,2)</f>
        <v>0</v>
      </c>
      <c r="H24" s="226">
        <v>0</v>
      </c>
      <c r="I24" s="225">
        <f>ROUND(E24*H24,2)</f>
        <v>0</v>
      </c>
      <c r="J24" s="226">
        <v>14000</v>
      </c>
      <c r="K24" s="225">
        <f>ROUND(E24*J24,2)</f>
        <v>36400</v>
      </c>
      <c r="L24" s="225">
        <v>15</v>
      </c>
      <c r="M24" s="225">
        <f>G24*(1+L24/100)</f>
        <v>0</v>
      </c>
      <c r="N24" s="225">
        <v>0</v>
      </c>
      <c r="O24" s="225">
        <f>ROUND(E24*N24,2)</f>
        <v>0</v>
      </c>
      <c r="P24" s="225">
        <v>0</v>
      </c>
      <c r="Q24" s="225">
        <f>ROUND(E24*P24,2)</f>
        <v>0</v>
      </c>
      <c r="R24" s="225"/>
      <c r="S24" s="225" t="s">
        <v>155</v>
      </c>
      <c r="T24" s="225" t="s">
        <v>156</v>
      </c>
      <c r="U24" s="225">
        <v>0</v>
      </c>
      <c r="V24" s="225">
        <f>ROUND(E24*U24,2)</f>
        <v>0</v>
      </c>
      <c r="W24" s="225"/>
      <c r="X24" s="225" t="s">
        <v>219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220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61" t="s">
        <v>460</v>
      </c>
      <c r="D25" s="257"/>
      <c r="E25" s="258">
        <v>2.6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184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461</v>
      </c>
      <c r="D26" s="257"/>
      <c r="E26" s="258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184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1" t="s">
        <v>462</v>
      </c>
      <c r="D27" s="257"/>
      <c r="E27" s="258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184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20.399999999999999" outlineLevel="1" x14ac:dyDescent="0.25">
      <c r="A28" s="223"/>
      <c r="B28" s="224"/>
      <c r="C28" s="261" t="s">
        <v>463</v>
      </c>
      <c r="D28" s="257"/>
      <c r="E28" s="258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184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464</v>
      </c>
      <c r="D29" s="257"/>
      <c r="E29" s="258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184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ht="20.399999999999999" outlineLevel="1" x14ac:dyDescent="0.25">
      <c r="A30" s="223"/>
      <c r="B30" s="224"/>
      <c r="C30" s="261" t="s">
        <v>465</v>
      </c>
      <c r="D30" s="257"/>
      <c r="E30" s="258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184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61" t="s">
        <v>856</v>
      </c>
      <c r="D31" s="257"/>
      <c r="E31" s="258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184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466</v>
      </c>
      <c r="D32" s="257"/>
      <c r="E32" s="258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184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467</v>
      </c>
      <c r="D33" s="257"/>
      <c r="E33" s="258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184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468</v>
      </c>
      <c r="D34" s="257"/>
      <c r="E34" s="258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184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469</v>
      </c>
      <c r="D35" s="257"/>
      <c r="E35" s="258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184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ht="20.399999999999999" outlineLevel="1" x14ac:dyDescent="0.25">
      <c r="A36" s="223"/>
      <c r="B36" s="224"/>
      <c r="C36" s="261" t="s">
        <v>857</v>
      </c>
      <c r="D36" s="257"/>
      <c r="E36" s="258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184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ht="20.399999999999999" outlineLevel="1" x14ac:dyDescent="0.25">
      <c r="A37" s="223"/>
      <c r="B37" s="224"/>
      <c r="C37" s="261" t="s">
        <v>471</v>
      </c>
      <c r="D37" s="257"/>
      <c r="E37" s="258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184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ht="20.399999999999999" outlineLevel="1" x14ac:dyDescent="0.25">
      <c r="A38" s="223"/>
      <c r="B38" s="224"/>
      <c r="C38" s="261" t="s">
        <v>472</v>
      </c>
      <c r="D38" s="257"/>
      <c r="E38" s="258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184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40">
        <v>15</v>
      </c>
      <c r="B39" s="241" t="s">
        <v>858</v>
      </c>
      <c r="C39" s="248" t="s">
        <v>859</v>
      </c>
      <c r="D39" s="242" t="s">
        <v>0</v>
      </c>
      <c r="E39" s="243">
        <v>393.36500000000001</v>
      </c>
      <c r="F39" s="244"/>
      <c r="G39" s="245">
        <f>ROUND(E39*F39,2)</f>
        <v>0</v>
      </c>
      <c r="H39" s="226">
        <v>0</v>
      </c>
      <c r="I39" s="225">
        <f>ROUND(E39*H39,2)</f>
        <v>0</v>
      </c>
      <c r="J39" s="226">
        <v>1.6</v>
      </c>
      <c r="K39" s="225">
        <f>ROUND(E39*J39,2)</f>
        <v>629.38</v>
      </c>
      <c r="L39" s="225">
        <v>15</v>
      </c>
      <c r="M39" s="225">
        <f>G39*(1+L39/100)</f>
        <v>0</v>
      </c>
      <c r="N39" s="225">
        <v>0</v>
      </c>
      <c r="O39" s="225">
        <f>ROUND(E39*N39,2)</f>
        <v>0</v>
      </c>
      <c r="P39" s="225">
        <v>0</v>
      </c>
      <c r="Q39" s="225">
        <f>ROUND(E39*P39,2)</f>
        <v>0</v>
      </c>
      <c r="R39" s="225"/>
      <c r="S39" s="225" t="s">
        <v>180</v>
      </c>
      <c r="T39" s="225" t="s">
        <v>180</v>
      </c>
      <c r="U39" s="225">
        <v>0</v>
      </c>
      <c r="V39" s="225">
        <f>ROUND(E39*U39,2)</f>
        <v>0</v>
      </c>
      <c r="W39" s="225"/>
      <c r="X39" s="225" t="s">
        <v>304</v>
      </c>
      <c r="Y39" s="206"/>
      <c r="Z39" s="206"/>
      <c r="AA39" s="206"/>
      <c r="AB39" s="206"/>
      <c r="AC39" s="206"/>
      <c r="AD39" s="206"/>
      <c r="AE39" s="206"/>
      <c r="AF39" s="206"/>
      <c r="AG39" s="206" t="s">
        <v>305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x14ac:dyDescent="0.25">
      <c r="A40" s="228" t="s">
        <v>150</v>
      </c>
      <c r="B40" s="229" t="s">
        <v>116</v>
      </c>
      <c r="C40" s="247" t="s">
        <v>117</v>
      </c>
      <c r="D40" s="230"/>
      <c r="E40" s="231"/>
      <c r="F40" s="232"/>
      <c r="G40" s="233">
        <f>SUMIF(AG41:AG57,"&lt;&gt;NOR",G41:G57)</f>
        <v>0</v>
      </c>
      <c r="H40" s="227"/>
      <c r="I40" s="227">
        <f>SUM(I41:I57)</f>
        <v>1821.8000000000002</v>
      </c>
      <c r="J40" s="227"/>
      <c r="K40" s="227">
        <f>SUM(K41:K57)</f>
        <v>7831.7000000000007</v>
      </c>
      <c r="L40" s="227"/>
      <c r="M40" s="227">
        <f>SUM(M41:M57)</f>
        <v>0</v>
      </c>
      <c r="N40" s="227"/>
      <c r="O40" s="227">
        <f>SUM(O41:O57)</f>
        <v>0</v>
      </c>
      <c r="P40" s="227"/>
      <c r="Q40" s="227">
        <f>SUM(Q41:Q57)</f>
        <v>0</v>
      </c>
      <c r="R40" s="227"/>
      <c r="S40" s="227"/>
      <c r="T40" s="227"/>
      <c r="U40" s="227"/>
      <c r="V40" s="227">
        <f>SUM(V41:V57)</f>
        <v>5.33</v>
      </c>
      <c r="W40" s="227"/>
      <c r="X40" s="227"/>
      <c r="AG40" t="s">
        <v>151</v>
      </c>
    </row>
    <row r="41" spans="1:60" outlineLevel="1" x14ac:dyDescent="0.25">
      <c r="A41" s="240">
        <v>16</v>
      </c>
      <c r="B41" s="241" t="s">
        <v>815</v>
      </c>
      <c r="C41" s="248" t="s">
        <v>816</v>
      </c>
      <c r="D41" s="242" t="s">
        <v>197</v>
      </c>
      <c r="E41" s="243">
        <v>5</v>
      </c>
      <c r="F41" s="244"/>
      <c r="G41" s="245">
        <f>ROUND(E41*F41,2)</f>
        <v>0</v>
      </c>
      <c r="H41" s="226">
        <v>0</v>
      </c>
      <c r="I41" s="225">
        <f>ROUND(E41*H41,2)</f>
        <v>0</v>
      </c>
      <c r="J41" s="226">
        <v>84.3</v>
      </c>
      <c r="K41" s="225">
        <f>ROUND(E41*J41,2)</f>
        <v>421.5</v>
      </c>
      <c r="L41" s="225">
        <v>15</v>
      </c>
      <c r="M41" s="225">
        <f>G41*(1+L41/100)</f>
        <v>0</v>
      </c>
      <c r="N41" s="225">
        <v>0</v>
      </c>
      <c r="O41" s="225">
        <f>ROUND(E41*N41,2)</f>
        <v>0</v>
      </c>
      <c r="P41" s="225">
        <v>0</v>
      </c>
      <c r="Q41" s="225">
        <f>ROUND(E41*P41,2)</f>
        <v>0</v>
      </c>
      <c r="R41" s="225"/>
      <c r="S41" s="225" t="s">
        <v>180</v>
      </c>
      <c r="T41" s="225" t="s">
        <v>180</v>
      </c>
      <c r="U41" s="225">
        <v>0.17083000000000001</v>
      </c>
      <c r="V41" s="225">
        <f>ROUND(E41*U41,2)</f>
        <v>0.85</v>
      </c>
      <c r="W41" s="225"/>
      <c r="X41" s="225" t="s">
        <v>181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182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40">
        <v>17</v>
      </c>
      <c r="B42" s="241" t="s">
        <v>620</v>
      </c>
      <c r="C42" s="248" t="s">
        <v>621</v>
      </c>
      <c r="D42" s="242" t="s">
        <v>187</v>
      </c>
      <c r="E42" s="243">
        <v>1</v>
      </c>
      <c r="F42" s="244"/>
      <c r="G42" s="245">
        <f>ROUND(E42*F42,2)</f>
        <v>0</v>
      </c>
      <c r="H42" s="226">
        <v>0</v>
      </c>
      <c r="I42" s="225">
        <f>ROUND(E42*H42,2)</f>
        <v>0</v>
      </c>
      <c r="J42" s="226">
        <v>167</v>
      </c>
      <c r="K42" s="225">
        <f>ROUND(E42*J42,2)</f>
        <v>167</v>
      </c>
      <c r="L42" s="225">
        <v>15</v>
      </c>
      <c r="M42" s="225">
        <f>G42*(1+L42/100)</f>
        <v>0</v>
      </c>
      <c r="N42" s="225">
        <v>0</v>
      </c>
      <c r="O42" s="225">
        <f>ROUND(E42*N42,2)</f>
        <v>0</v>
      </c>
      <c r="P42" s="225">
        <v>0</v>
      </c>
      <c r="Q42" s="225">
        <f>ROUND(E42*P42,2)</f>
        <v>0</v>
      </c>
      <c r="R42" s="225"/>
      <c r="S42" s="225" t="s">
        <v>180</v>
      </c>
      <c r="T42" s="225" t="s">
        <v>156</v>
      </c>
      <c r="U42" s="225">
        <v>0.30567</v>
      </c>
      <c r="V42" s="225">
        <f>ROUND(E42*U42,2)</f>
        <v>0.31</v>
      </c>
      <c r="W42" s="225"/>
      <c r="X42" s="225" t="s">
        <v>181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182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20.399999999999999" outlineLevel="1" x14ac:dyDescent="0.25">
      <c r="A43" s="240">
        <v>18</v>
      </c>
      <c r="B43" s="241" t="s">
        <v>622</v>
      </c>
      <c r="C43" s="248" t="s">
        <v>623</v>
      </c>
      <c r="D43" s="242" t="s">
        <v>187</v>
      </c>
      <c r="E43" s="243">
        <v>3</v>
      </c>
      <c r="F43" s="244"/>
      <c r="G43" s="245">
        <f>ROUND(E43*F43,2)</f>
        <v>0</v>
      </c>
      <c r="H43" s="226">
        <v>256.45</v>
      </c>
      <c r="I43" s="225">
        <f>ROUND(E43*H43,2)</f>
        <v>769.35</v>
      </c>
      <c r="J43" s="226">
        <v>151.55000000000001</v>
      </c>
      <c r="K43" s="225">
        <f>ROUND(E43*J43,2)</f>
        <v>454.65</v>
      </c>
      <c r="L43" s="225">
        <v>15</v>
      </c>
      <c r="M43" s="225">
        <f>G43*(1+L43/100)</f>
        <v>0</v>
      </c>
      <c r="N43" s="225">
        <v>1E-4</v>
      </c>
      <c r="O43" s="225">
        <f>ROUND(E43*N43,2)</f>
        <v>0</v>
      </c>
      <c r="P43" s="225">
        <v>0</v>
      </c>
      <c r="Q43" s="225">
        <f>ROUND(E43*P43,2)</f>
        <v>0</v>
      </c>
      <c r="R43" s="225"/>
      <c r="S43" s="225" t="s">
        <v>180</v>
      </c>
      <c r="T43" s="225" t="s">
        <v>156</v>
      </c>
      <c r="U43" s="225">
        <v>0.249</v>
      </c>
      <c r="V43" s="225">
        <f>ROUND(E43*U43,2)</f>
        <v>0.75</v>
      </c>
      <c r="W43" s="225"/>
      <c r="X43" s="225" t="s">
        <v>181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182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ht="20.399999999999999" outlineLevel="1" x14ac:dyDescent="0.25">
      <c r="A44" s="240">
        <v>19</v>
      </c>
      <c r="B44" s="241" t="s">
        <v>636</v>
      </c>
      <c r="C44" s="248" t="s">
        <v>637</v>
      </c>
      <c r="D44" s="242" t="s">
        <v>197</v>
      </c>
      <c r="E44" s="243">
        <v>15</v>
      </c>
      <c r="F44" s="244"/>
      <c r="G44" s="245">
        <f>ROUND(E44*F44,2)</f>
        <v>0</v>
      </c>
      <c r="H44" s="226">
        <v>15.04</v>
      </c>
      <c r="I44" s="225">
        <f>ROUND(E44*H44,2)</f>
        <v>225.6</v>
      </c>
      <c r="J44" s="226">
        <v>39.96</v>
      </c>
      <c r="K44" s="225">
        <f>ROUND(E44*J44,2)</f>
        <v>599.4</v>
      </c>
      <c r="L44" s="225">
        <v>15</v>
      </c>
      <c r="M44" s="225">
        <f>G44*(1+L44/100)</f>
        <v>0</v>
      </c>
      <c r="N44" s="225">
        <v>1.6000000000000001E-4</v>
      </c>
      <c r="O44" s="225">
        <f>ROUND(E44*N44,2)</f>
        <v>0</v>
      </c>
      <c r="P44" s="225">
        <v>0</v>
      </c>
      <c r="Q44" s="225">
        <f>ROUND(E44*P44,2)</f>
        <v>0</v>
      </c>
      <c r="R44" s="225"/>
      <c r="S44" s="225" t="s">
        <v>180</v>
      </c>
      <c r="T44" s="225" t="s">
        <v>156</v>
      </c>
      <c r="U44" s="225">
        <v>7.0000000000000007E-2</v>
      </c>
      <c r="V44" s="225">
        <f>ROUND(E44*U44,2)</f>
        <v>1.05</v>
      </c>
      <c r="W44" s="225"/>
      <c r="X44" s="225" t="s">
        <v>181</v>
      </c>
      <c r="Y44" s="206"/>
      <c r="Z44" s="206"/>
      <c r="AA44" s="206"/>
      <c r="AB44" s="206"/>
      <c r="AC44" s="206"/>
      <c r="AD44" s="206"/>
      <c r="AE44" s="206"/>
      <c r="AF44" s="206"/>
      <c r="AG44" s="206" t="s">
        <v>182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ht="20.399999999999999" outlineLevel="1" x14ac:dyDescent="0.25">
      <c r="A45" s="240">
        <v>20</v>
      </c>
      <c r="B45" s="241" t="s">
        <v>638</v>
      </c>
      <c r="C45" s="248" t="s">
        <v>639</v>
      </c>
      <c r="D45" s="242" t="s">
        <v>197</v>
      </c>
      <c r="E45" s="243">
        <v>15</v>
      </c>
      <c r="F45" s="244"/>
      <c r="G45" s="245">
        <f>ROUND(E45*F45,2)</f>
        <v>0</v>
      </c>
      <c r="H45" s="226">
        <v>24.99</v>
      </c>
      <c r="I45" s="225">
        <f>ROUND(E45*H45,2)</f>
        <v>374.85</v>
      </c>
      <c r="J45" s="226">
        <v>41.01</v>
      </c>
      <c r="K45" s="225">
        <f>ROUND(E45*J45,2)</f>
        <v>615.15</v>
      </c>
      <c r="L45" s="225">
        <v>15</v>
      </c>
      <c r="M45" s="225">
        <f>G45*(1+L45/100)</f>
        <v>0</v>
      </c>
      <c r="N45" s="225">
        <v>2.1000000000000001E-4</v>
      </c>
      <c r="O45" s="225">
        <f>ROUND(E45*N45,2)</f>
        <v>0</v>
      </c>
      <c r="P45" s="225">
        <v>0</v>
      </c>
      <c r="Q45" s="225">
        <f>ROUND(E45*P45,2)</f>
        <v>0</v>
      </c>
      <c r="R45" s="225"/>
      <c r="S45" s="225" t="s">
        <v>180</v>
      </c>
      <c r="T45" s="225" t="s">
        <v>156</v>
      </c>
      <c r="U45" s="225">
        <v>7.0000000000000007E-2</v>
      </c>
      <c r="V45" s="225">
        <f>ROUND(E45*U45,2)</f>
        <v>1.05</v>
      </c>
      <c r="W45" s="225"/>
      <c r="X45" s="225" t="s">
        <v>181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182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40">
        <v>21</v>
      </c>
      <c r="B46" s="241" t="s">
        <v>642</v>
      </c>
      <c r="C46" s="248" t="s">
        <v>643</v>
      </c>
      <c r="D46" s="242" t="s">
        <v>187</v>
      </c>
      <c r="E46" s="243">
        <v>4</v>
      </c>
      <c r="F46" s="244"/>
      <c r="G46" s="245">
        <f>ROUND(E46*F46,2)</f>
        <v>0</v>
      </c>
      <c r="H46" s="226">
        <v>0</v>
      </c>
      <c r="I46" s="225">
        <f>ROUND(E46*H46,2)</f>
        <v>0</v>
      </c>
      <c r="J46" s="226">
        <v>181</v>
      </c>
      <c r="K46" s="225">
        <f>ROUND(E46*J46,2)</f>
        <v>724</v>
      </c>
      <c r="L46" s="225">
        <v>15</v>
      </c>
      <c r="M46" s="225">
        <f>G46*(1+L46/100)</f>
        <v>0</v>
      </c>
      <c r="N46" s="225">
        <v>0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180</v>
      </c>
      <c r="T46" s="225" t="s">
        <v>156</v>
      </c>
      <c r="U46" s="225">
        <v>0.33050000000000002</v>
      </c>
      <c r="V46" s="225">
        <f>ROUND(E46*U46,2)</f>
        <v>1.32</v>
      </c>
      <c r="W46" s="225"/>
      <c r="X46" s="225" t="s">
        <v>181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182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40">
        <v>22</v>
      </c>
      <c r="B47" s="241" t="s">
        <v>650</v>
      </c>
      <c r="C47" s="248" t="s">
        <v>651</v>
      </c>
      <c r="D47" s="242" t="s">
        <v>331</v>
      </c>
      <c r="E47" s="243">
        <v>1</v>
      </c>
      <c r="F47" s="244"/>
      <c r="G47" s="245">
        <f>ROUND(E47*F47,2)</f>
        <v>0</v>
      </c>
      <c r="H47" s="226">
        <v>0</v>
      </c>
      <c r="I47" s="225">
        <f>ROUND(E47*H47,2)</f>
        <v>0</v>
      </c>
      <c r="J47" s="226">
        <v>500</v>
      </c>
      <c r="K47" s="225">
        <f>ROUND(E47*J47,2)</f>
        <v>500</v>
      </c>
      <c r="L47" s="225">
        <v>15</v>
      </c>
      <c r="M47" s="225">
        <f>G47*(1+L47/100)</f>
        <v>0</v>
      </c>
      <c r="N47" s="225">
        <v>0</v>
      </c>
      <c r="O47" s="225">
        <f>ROUND(E47*N47,2)</f>
        <v>0</v>
      </c>
      <c r="P47" s="225">
        <v>0</v>
      </c>
      <c r="Q47" s="225">
        <f>ROUND(E47*P47,2)</f>
        <v>0</v>
      </c>
      <c r="R47" s="225"/>
      <c r="S47" s="225" t="s">
        <v>155</v>
      </c>
      <c r="T47" s="225" t="s">
        <v>156</v>
      </c>
      <c r="U47" s="225">
        <v>0</v>
      </c>
      <c r="V47" s="225">
        <f>ROUND(E47*U47,2)</f>
        <v>0</v>
      </c>
      <c r="W47" s="225"/>
      <c r="X47" s="225" t="s">
        <v>181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182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40">
        <v>23</v>
      </c>
      <c r="B48" s="241" t="s">
        <v>689</v>
      </c>
      <c r="C48" s="248" t="s">
        <v>860</v>
      </c>
      <c r="D48" s="242" t="s">
        <v>318</v>
      </c>
      <c r="E48" s="243">
        <v>1</v>
      </c>
      <c r="F48" s="244"/>
      <c r="G48" s="245">
        <f>ROUND(E48*F48,2)</f>
        <v>0</v>
      </c>
      <c r="H48" s="226">
        <v>0</v>
      </c>
      <c r="I48" s="225">
        <f>ROUND(E48*H48,2)</f>
        <v>0</v>
      </c>
      <c r="J48" s="226">
        <v>3000</v>
      </c>
      <c r="K48" s="225">
        <f>ROUND(E48*J48,2)</f>
        <v>3000</v>
      </c>
      <c r="L48" s="225">
        <v>15</v>
      </c>
      <c r="M48" s="225">
        <f>G48*(1+L48/100)</f>
        <v>0</v>
      </c>
      <c r="N48" s="225">
        <v>0</v>
      </c>
      <c r="O48" s="225">
        <f>ROUND(E48*N48,2)</f>
        <v>0</v>
      </c>
      <c r="P48" s="225">
        <v>0</v>
      </c>
      <c r="Q48" s="225">
        <f>ROUND(E48*P48,2)</f>
        <v>0</v>
      </c>
      <c r="R48" s="225"/>
      <c r="S48" s="225" t="s">
        <v>155</v>
      </c>
      <c r="T48" s="225" t="s">
        <v>156</v>
      </c>
      <c r="U48" s="225">
        <v>0</v>
      </c>
      <c r="V48" s="225">
        <f>ROUND(E48*U48,2)</f>
        <v>0</v>
      </c>
      <c r="W48" s="225"/>
      <c r="X48" s="225" t="s">
        <v>181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182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34">
        <v>24</v>
      </c>
      <c r="B49" s="235" t="s">
        <v>116</v>
      </c>
      <c r="C49" s="249" t="s">
        <v>861</v>
      </c>
      <c r="D49" s="236" t="s">
        <v>331</v>
      </c>
      <c r="E49" s="237">
        <v>3</v>
      </c>
      <c r="F49" s="238"/>
      <c r="G49" s="239">
        <f>ROUND(E49*F49,2)</f>
        <v>0</v>
      </c>
      <c r="H49" s="226">
        <v>0</v>
      </c>
      <c r="I49" s="225">
        <f>ROUND(E49*H49,2)</f>
        <v>0</v>
      </c>
      <c r="J49" s="226">
        <v>450</v>
      </c>
      <c r="K49" s="225">
        <f>ROUND(E49*J49,2)</f>
        <v>1350</v>
      </c>
      <c r="L49" s="225">
        <v>15</v>
      </c>
      <c r="M49" s="225">
        <f>G49*(1+L49/100)</f>
        <v>0</v>
      </c>
      <c r="N49" s="225">
        <v>0</v>
      </c>
      <c r="O49" s="225">
        <f>ROUND(E49*N49,2)</f>
        <v>0</v>
      </c>
      <c r="P49" s="225">
        <v>0</v>
      </c>
      <c r="Q49" s="225">
        <f>ROUND(E49*P49,2)</f>
        <v>0</v>
      </c>
      <c r="R49" s="225"/>
      <c r="S49" s="225" t="s">
        <v>155</v>
      </c>
      <c r="T49" s="225" t="s">
        <v>156</v>
      </c>
      <c r="U49" s="225">
        <v>0</v>
      </c>
      <c r="V49" s="225">
        <f>ROUND(E49*U49,2)</f>
        <v>0</v>
      </c>
      <c r="W49" s="225"/>
      <c r="X49" s="225" t="s">
        <v>181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182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1" t="s">
        <v>862</v>
      </c>
      <c r="D50" s="257"/>
      <c r="E50" s="258">
        <v>3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184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863</v>
      </c>
      <c r="D51" s="257"/>
      <c r="E51" s="258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184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864</v>
      </c>
      <c r="D52" s="257"/>
      <c r="E52" s="258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184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40">
        <v>25</v>
      </c>
      <c r="B53" s="241" t="s">
        <v>658</v>
      </c>
      <c r="C53" s="248" t="s">
        <v>659</v>
      </c>
      <c r="D53" s="242" t="s">
        <v>187</v>
      </c>
      <c r="E53" s="243">
        <v>1</v>
      </c>
      <c r="F53" s="244"/>
      <c r="G53" s="245">
        <f>ROUND(E53*F53,2)</f>
        <v>0</v>
      </c>
      <c r="H53" s="226">
        <v>152</v>
      </c>
      <c r="I53" s="225">
        <f>ROUND(E53*H53,2)</f>
        <v>152</v>
      </c>
      <c r="J53" s="226">
        <v>0</v>
      </c>
      <c r="K53" s="225">
        <f>ROUND(E53*J53,2)</f>
        <v>0</v>
      </c>
      <c r="L53" s="225">
        <v>15</v>
      </c>
      <c r="M53" s="225">
        <f>G53*(1+L53/100)</f>
        <v>0</v>
      </c>
      <c r="N53" s="225">
        <v>1.0000000000000001E-5</v>
      </c>
      <c r="O53" s="225">
        <f>ROUND(E53*N53,2)</f>
        <v>0</v>
      </c>
      <c r="P53" s="225">
        <v>0</v>
      </c>
      <c r="Q53" s="225">
        <f>ROUND(E53*P53,2)</f>
        <v>0</v>
      </c>
      <c r="R53" s="225" t="s">
        <v>213</v>
      </c>
      <c r="S53" s="225" t="s">
        <v>180</v>
      </c>
      <c r="T53" s="225" t="s">
        <v>156</v>
      </c>
      <c r="U53" s="225">
        <v>0</v>
      </c>
      <c r="V53" s="225">
        <f>ROUND(E53*U53,2)</f>
        <v>0</v>
      </c>
      <c r="W53" s="225"/>
      <c r="X53" s="225" t="s">
        <v>209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210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40">
        <v>26</v>
      </c>
      <c r="B54" s="241" t="s">
        <v>662</v>
      </c>
      <c r="C54" s="248" t="s">
        <v>663</v>
      </c>
      <c r="D54" s="242" t="s">
        <v>187</v>
      </c>
      <c r="E54" s="243">
        <v>1</v>
      </c>
      <c r="F54" s="244"/>
      <c r="G54" s="245">
        <f>ROUND(E54*F54,2)</f>
        <v>0</v>
      </c>
      <c r="H54" s="226">
        <v>54</v>
      </c>
      <c r="I54" s="225">
        <f>ROUND(E54*H54,2)</f>
        <v>54</v>
      </c>
      <c r="J54" s="226">
        <v>0</v>
      </c>
      <c r="K54" s="225">
        <f>ROUND(E54*J54,2)</f>
        <v>0</v>
      </c>
      <c r="L54" s="225">
        <v>15</v>
      </c>
      <c r="M54" s="225">
        <f>G54*(1+L54/100)</f>
        <v>0</v>
      </c>
      <c r="N54" s="225">
        <v>1.0000000000000001E-5</v>
      </c>
      <c r="O54" s="225">
        <f>ROUND(E54*N54,2)</f>
        <v>0</v>
      </c>
      <c r="P54" s="225">
        <v>0</v>
      </c>
      <c r="Q54" s="225">
        <f>ROUND(E54*P54,2)</f>
        <v>0</v>
      </c>
      <c r="R54" s="225" t="s">
        <v>213</v>
      </c>
      <c r="S54" s="225" t="s">
        <v>180</v>
      </c>
      <c r="T54" s="225" t="s">
        <v>156</v>
      </c>
      <c r="U54" s="225">
        <v>0</v>
      </c>
      <c r="V54" s="225">
        <f>ROUND(E54*U54,2)</f>
        <v>0</v>
      </c>
      <c r="W54" s="225"/>
      <c r="X54" s="225" t="s">
        <v>209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210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40">
        <v>27</v>
      </c>
      <c r="B55" s="241" t="s">
        <v>664</v>
      </c>
      <c r="C55" s="248" t="s">
        <v>665</v>
      </c>
      <c r="D55" s="242" t="s">
        <v>187</v>
      </c>
      <c r="E55" s="243">
        <v>1</v>
      </c>
      <c r="F55" s="244"/>
      <c r="G55" s="245">
        <f>ROUND(E55*F55,2)</f>
        <v>0</v>
      </c>
      <c r="H55" s="226">
        <v>34</v>
      </c>
      <c r="I55" s="225">
        <f>ROUND(E55*H55,2)</f>
        <v>34</v>
      </c>
      <c r="J55" s="226">
        <v>0</v>
      </c>
      <c r="K55" s="225">
        <f>ROUND(E55*J55,2)</f>
        <v>0</v>
      </c>
      <c r="L55" s="225">
        <v>15</v>
      </c>
      <c r="M55" s="225">
        <f>G55*(1+L55/100)</f>
        <v>0</v>
      </c>
      <c r="N55" s="225">
        <v>5.0000000000000002E-5</v>
      </c>
      <c r="O55" s="225">
        <f>ROUND(E55*N55,2)</f>
        <v>0</v>
      </c>
      <c r="P55" s="225">
        <v>0</v>
      </c>
      <c r="Q55" s="225">
        <f>ROUND(E55*P55,2)</f>
        <v>0</v>
      </c>
      <c r="R55" s="225" t="s">
        <v>213</v>
      </c>
      <c r="S55" s="225" t="s">
        <v>180</v>
      </c>
      <c r="T55" s="225" t="s">
        <v>156</v>
      </c>
      <c r="U55" s="225">
        <v>0</v>
      </c>
      <c r="V55" s="225">
        <f>ROUND(E55*U55,2)</f>
        <v>0</v>
      </c>
      <c r="W55" s="225"/>
      <c r="X55" s="225" t="s">
        <v>209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210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0">
        <v>28</v>
      </c>
      <c r="B56" s="241" t="s">
        <v>668</v>
      </c>
      <c r="C56" s="248" t="s">
        <v>669</v>
      </c>
      <c r="D56" s="242" t="s">
        <v>187</v>
      </c>
      <c r="E56" s="243">
        <v>4</v>
      </c>
      <c r="F56" s="244"/>
      <c r="G56" s="245">
        <f>ROUND(E56*F56,2)</f>
        <v>0</v>
      </c>
      <c r="H56" s="226">
        <v>14</v>
      </c>
      <c r="I56" s="225">
        <f>ROUND(E56*H56,2)</f>
        <v>56</v>
      </c>
      <c r="J56" s="226">
        <v>0</v>
      </c>
      <c r="K56" s="225">
        <f>ROUND(E56*J56,2)</f>
        <v>0</v>
      </c>
      <c r="L56" s="225">
        <v>15</v>
      </c>
      <c r="M56" s="225">
        <f>G56*(1+L56/100)</f>
        <v>0</v>
      </c>
      <c r="N56" s="225">
        <v>4.0000000000000003E-5</v>
      </c>
      <c r="O56" s="225">
        <f>ROUND(E56*N56,2)</f>
        <v>0</v>
      </c>
      <c r="P56" s="225">
        <v>0</v>
      </c>
      <c r="Q56" s="225">
        <f>ROUND(E56*P56,2)</f>
        <v>0</v>
      </c>
      <c r="R56" s="225" t="s">
        <v>213</v>
      </c>
      <c r="S56" s="225" t="s">
        <v>180</v>
      </c>
      <c r="T56" s="225" t="s">
        <v>156</v>
      </c>
      <c r="U56" s="225">
        <v>0</v>
      </c>
      <c r="V56" s="225">
        <f>ROUND(E56*U56,2)</f>
        <v>0</v>
      </c>
      <c r="W56" s="225"/>
      <c r="X56" s="225" t="s">
        <v>209</v>
      </c>
      <c r="Y56" s="206"/>
      <c r="Z56" s="206"/>
      <c r="AA56" s="206"/>
      <c r="AB56" s="206"/>
      <c r="AC56" s="206"/>
      <c r="AD56" s="206"/>
      <c r="AE56" s="206"/>
      <c r="AF56" s="206"/>
      <c r="AG56" s="206" t="s">
        <v>210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40">
        <v>29</v>
      </c>
      <c r="B57" s="241" t="s">
        <v>817</v>
      </c>
      <c r="C57" s="248" t="s">
        <v>818</v>
      </c>
      <c r="D57" s="242" t="s">
        <v>197</v>
      </c>
      <c r="E57" s="243">
        <v>5</v>
      </c>
      <c r="F57" s="244"/>
      <c r="G57" s="245">
        <f>ROUND(E57*F57,2)</f>
        <v>0</v>
      </c>
      <c r="H57" s="226">
        <v>31.2</v>
      </c>
      <c r="I57" s="225">
        <f>ROUND(E57*H57,2)</f>
        <v>156</v>
      </c>
      <c r="J57" s="226">
        <v>0</v>
      </c>
      <c r="K57" s="225">
        <f>ROUND(E57*J57,2)</f>
        <v>0</v>
      </c>
      <c r="L57" s="225">
        <v>15</v>
      </c>
      <c r="M57" s="225">
        <f>G57*(1+L57/100)</f>
        <v>0</v>
      </c>
      <c r="N57" s="225">
        <v>1.4999999999999999E-4</v>
      </c>
      <c r="O57" s="225">
        <f>ROUND(E57*N57,2)</f>
        <v>0</v>
      </c>
      <c r="P57" s="225">
        <v>0</v>
      </c>
      <c r="Q57" s="225">
        <f>ROUND(E57*P57,2)</f>
        <v>0</v>
      </c>
      <c r="R57" s="225" t="s">
        <v>213</v>
      </c>
      <c r="S57" s="225" t="s">
        <v>180</v>
      </c>
      <c r="T57" s="225" t="s">
        <v>180</v>
      </c>
      <c r="U57" s="225">
        <v>0</v>
      </c>
      <c r="V57" s="225">
        <f>ROUND(E57*U57,2)</f>
        <v>0</v>
      </c>
      <c r="W57" s="225"/>
      <c r="X57" s="225" t="s">
        <v>209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210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x14ac:dyDescent="0.25">
      <c r="A58" s="228" t="s">
        <v>150</v>
      </c>
      <c r="B58" s="229" t="s">
        <v>120</v>
      </c>
      <c r="C58" s="247" t="s">
        <v>121</v>
      </c>
      <c r="D58" s="230"/>
      <c r="E58" s="231"/>
      <c r="F58" s="232"/>
      <c r="G58" s="233">
        <f>SUMIF(AG59:AG66,"&lt;&gt;NOR",G59:G66)</f>
        <v>0</v>
      </c>
      <c r="H58" s="227"/>
      <c r="I58" s="227">
        <f>SUM(I59:I66)</f>
        <v>0</v>
      </c>
      <c r="J58" s="227"/>
      <c r="K58" s="227">
        <f>SUM(K59:K66)</f>
        <v>818.05000000000018</v>
      </c>
      <c r="L58" s="227"/>
      <c r="M58" s="227">
        <f>SUM(M59:M66)</f>
        <v>0</v>
      </c>
      <c r="N58" s="227"/>
      <c r="O58" s="227">
        <f>SUM(O59:O66)</f>
        <v>0</v>
      </c>
      <c r="P58" s="227"/>
      <c r="Q58" s="227">
        <f>SUM(Q59:Q66)</f>
        <v>0</v>
      </c>
      <c r="R58" s="227"/>
      <c r="S58" s="227"/>
      <c r="T58" s="227"/>
      <c r="U58" s="227"/>
      <c r="V58" s="227">
        <f>SUM(V59:V66)</f>
        <v>1.31</v>
      </c>
      <c r="W58" s="227"/>
      <c r="X58" s="227"/>
      <c r="AG58" t="s">
        <v>151</v>
      </c>
    </row>
    <row r="59" spans="1:60" outlineLevel="1" x14ac:dyDescent="0.25">
      <c r="A59" s="240">
        <v>30</v>
      </c>
      <c r="B59" s="241" t="s">
        <v>700</v>
      </c>
      <c r="C59" s="248" t="s">
        <v>701</v>
      </c>
      <c r="D59" s="242" t="s">
        <v>179</v>
      </c>
      <c r="E59" s="243">
        <v>0.24568000000000001</v>
      </c>
      <c r="F59" s="244"/>
      <c r="G59" s="245">
        <f>ROUND(E59*F59,2)</f>
        <v>0</v>
      </c>
      <c r="H59" s="226">
        <v>0</v>
      </c>
      <c r="I59" s="225">
        <f>ROUND(E59*H59,2)</f>
        <v>0</v>
      </c>
      <c r="J59" s="226">
        <v>168.5</v>
      </c>
      <c r="K59" s="225">
        <f>ROUND(E59*J59,2)</f>
        <v>41.4</v>
      </c>
      <c r="L59" s="225">
        <v>15</v>
      </c>
      <c r="M59" s="225">
        <f>G59*(1+L59/100)</f>
        <v>0</v>
      </c>
      <c r="N59" s="225">
        <v>0</v>
      </c>
      <c r="O59" s="225">
        <f>ROUND(E59*N59,2)</f>
        <v>0</v>
      </c>
      <c r="P59" s="225">
        <v>0</v>
      </c>
      <c r="Q59" s="225">
        <f>ROUND(E59*P59,2)</f>
        <v>0</v>
      </c>
      <c r="R59" s="225"/>
      <c r="S59" s="225" t="s">
        <v>180</v>
      </c>
      <c r="T59" s="225" t="s">
        <v>180</v>
      </c>
      <c r="U59" s="225">
        <v>0.27700000000000002</v>
      </c>
      <c r="V59" s="225">
        <f>ROUND(E59*U59,2)</f>
        <v>7.0000000000000007E-2</v>
      </c>
      <c r="W59" s="225"/>
      <c r="X59" s="225" t="s">
        <v>702</v>
      </c>
      <c r="Y59" s="206"/>
      <c r="Z59" s="206"/>
      <c r="AA59" s="206"/>
      <c r="AB59" s="206"/>
      <c r="AC59" s="206"/>
      <c r="AD59" s="206"/>
      <c r="AE59" s="206"/>
      <c r="AF59" s="206"/>
      <c r="AG59" s="206" t="s">
        <v>703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40">
        <v>31</v>
      </c>
      <c r="B60" s="241" t="s">
        <v>846</v>
      </c>
      <c r="C60" s="248" t="s">
        <v>847</v>
      </c>
      <c r="D60" s="242" t="s">
        <v>179</v>
      </c>
      <c r="E60" s="243">
        <v>0.49136000000000002</v>
      </c>
      <c r="F60" s="244"/>
      <c r="G60" s="245">
        <f>ROUND(E60*F60,2)</f>
        <v>0</v>
      </c>
      <c r="H60" s="226">
        <v>0</v>
      </c>
      <c r="I60" s="225">
        <f>ROUND(E60*H60,2)</f>
        <v>0</v>
      </c>
      <c r="J60" s="226">
        <v>229.5</v>
      </c>
      <c r="K60" s="225">
        <f>ROUND(E60*J60,2)</f>
        <v>112.77</v>
      </c>
      <c r="L60" s="225">
        <v>15</v>
      </c>
      <c r="M60" s="225">
        <f>G60*(1+L60/100)</f>
        <v>0</v>
      </c>
      <c r="N60" s="225">
        <v>0</v>
      </c>
      <c r="O60" s="225">
        <f>ROUND(E60*N60,2)</f>
        <v>0</v>
      </c>
      <c r="P60" s="225">
        <v>0</v>
      </c>
      <c r="Q60" s="225">
        <f>ROUND(E60*P60,2)</f>
        <v>0</v>
      </c>
      <c r="R60" s="225"/>
      <c r="S60" s="225" t="s">
        <v>180</v>
      </c>
      <c r="T60" s="225" t="s">
        <v>180</v>
      </c>
      <c r="U60" s="225">
        <v>0.65300000000000002</v>
      </c>
      <c r="V60" s="225">
        <f>ROUND(E60*U60,2)</f>
        <v>0.32</v>
      </c>
      <c r="W60" s="225"/>
      <c r="X60" s="225" t="s">
        <v>702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703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40">
        <v>32</v>
      </c>
      <c r="B61" s="241" t="s">
        <v>704</v>
      </c>
      <c r="C61" s="248" t="s">
        <v>705</v>
      </c>
      <c r="D61" s="242" t="s">
        <v>179</v>
      </c>
      <c r="E61" s="243">
        <v>0.24568000000000001</v>
      </c>
      <c r="F61" s="244"/>
      <c r="G61" s="245">
        <f>ROUND(E61*F61,2)</f>
        <v>0</v>
      </c>
      <c r="H61" s="226">
        <v>0</v>
      </c>
      <c r="I61" s="225">
        <f>ROUND(E61*H61,2)</f>
        <v>0</v>
      </c>
      <c r="J61" s="226">
        <v>706</v>
      </c>
      <c r="K61" s="225">
        <f>ROUND(E61*J61,2)</f>
        <v>173.45</v>
      </c>
      <c r="L61" s="225">
        <v>15</v>
      </c>
      <c r="M61" s="225">
        <f>G61*(1+L61/100)</f>
        <v>0</v>
      </c>
      <c r="N61" s="225">
        <v>0</v>
      </c>
      <c r="O61" s="225">
        <f>ROUND(E61*N61,2)</f>
        <v>0</v>
      </c>
      <c r="P61" s="225">
        <v>0</v>
      </c>
      <c r="Q61" s="225">
        <f>ROUND(E61*P61,2)</f>
        <v>0</v>
      </c>
      <c r="R61" s="225"/>
      <c r="S61" s="225" t="s">
        <v>180</v>
      </c>
      <c r="T61" s="225" t="s">
        <v>180</v>
      </c>
      <c r="U61" s="225">
        <v>2.0089999999999999</v>
      </c>
      <c r="V61" s="225">
        <f>ROUND(E61*U61,2)</f>
        <v>0.49</v>
      </c>
      <c r="W61" s="225"/>
      <c r="X61" s="225" t="s">
        <v>702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703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40">
        <v>33</v>
      </c>
      <c r="B62" s="241" t="s">
        <v>708</v>
      </c>
      <c r="C62" s="248" t="s">
        <v>709</v>
      </c>
      <c r="D62" s="242" t="s">
        <v>179</v>
      </c>
      <c r="E62" s="243">
        <v>0.24568000000000001</v>
      </c>
      <c r="F62" s="244"/>
      <c r="G62" s="245">
        <f>ROUND(E62*F62,2)</f>
        <v>0</v>
      </c>
      <c r="H62" s="226">
        <v>0</v>
      </c>
      <c r="I62" s="225">
        <f>ROUND(E62*H62,2)</f>
        <v>0</v>
      </c>
      <c r="J62" s="226">
        <v>234.5</v>
      </c>
      <c r="K62" s="225">
        <f>ROUND(E62*J62,2)</f>
        <v>57.61</v>
      </c>
      <c r="L62" s="225">
        <v>15</v>
      </c>
      <c r="M62" s="225">
        <f>G62*(1+L62/100)</f>
        <v>0</v>
      </c>
      <c r="N62" s="225">
        <v>0</v>
      </c>
      <c r="O62" s="225">
        <f>ROUND(E62*N62,2)</f>
        <v>0</v>
      </c>
      <c r="P62" s="225">
        <v>0</v>
      </c>
      <c r="Q62" s="225">
        <f>ROUND(E62*P62,2)</f>
        <v>0</v>
      </c>
      <c r="R62" s="225"/>
      <c r="S62" s="225" t="s">
        <v>180</v>
      </c>
      <c r="T62" s="225" t="s">
        <v>180</v>
      </c>
      <c r="U62" s="225">
        <v>0.49</v>
      </c>
      <c r="V62" s="225">
        <f>ROUND(E62*U62,2)</f>
        <v>0.12</v>
      </c>
      <c r="W62" s="225"/>
      <c r="X62" s="225" t="s">
        <v>702</v>
      </c>
      <c r="Y62" s="206"/>
      <c r="Z62" s="206"/>
      <c r="AA62" s="206"/>
      <c r="AB62" s="206"/>
      <c r="AC62" s="206"/>
      <c r="AD62" s="206"/>
      <c r="AE62" s="206"/>
      <c r="AF62" s="206"/>
      <c r="AG62" s="206" t="s">
        <v>703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40">
        <v>34</v>
      </c>
      <c r="B63" s="241" t="s">
        <v>710</v>
      </c>
      <c r="C63" s="248" t="s">
        <v>711</v>
      </c>
      <c r="D63" s="242" t="s">
        <v>179</v>
      </c>
      <c r="E63" s="243">
        <v>4.9135999999999997</v>
      </c>
      <c r="F63" s="244"/>
      <c r="G63" s="245">
        <f>ROUND(E63*F63,2)</f>
        <v>0</v>
      </c>
      <c r="H63" s="226">
        <v>0</v>
      </c>
      <c r="I63" s="225">
        <f>ROUND(E63*H63,2)</f>
        <v>0</v>
      </c>
      <c r="J63" s="226">
        <v>16</v>
      </c>
      <c r="K63" s="225">
        <f>ROUND(E63*J63,2)</f>
        <v>78.62</v>
      </c>
      <c r="L63" s="225">
        <v>15</v>
      </c>
      <c r="M63" s="225">
        <f>G63*(1+L63/100)</f>
        <v>0</v>
      </c>
      <c r="N63" s="225">
        <v>0</v>
      </c>
      <c r="O63" s="225">
        <f>ROUND(E63*N63,2)</f>
        <v>0</v>
      </c>
      <c r="P63" s="225">
        <v>0</v>
      </c>
      <c r="Q63" s="225">
        <f>ROUND(E63*P63,2)</f>
        <v>0</v>
      </c>
      <c r="R63" s="225"/>
      <c r="S63" s="225" t="s">
        <v>180</v>
      </c>
      <c r="T63" s="225" t="s">
        <v>180</v>
      </c>
      <c r="U63" s="225">
        <v>0</v>
      </c>
      <c r="V63" s="225">
        <f>ROUND(E63*U63,2)</f>
        <v>0</v>
      </c>
      <c r="W63" s="225"/>
      <c r="X63" s="225" t="s">
        <v>702</v>
      </c>
      <c r="Y63" s="206"/>
      <c r="Z63" s="206"/>
      <c r="AA63" s="206"/>
      <c r="AB63" s="206"/>
      <c r="AC63" s="206"/>
      <c r="AD63" s="206"/>
      <c r="AE63" s="206"/>
      <c r="AF63" s="206"/>
      <c r="AG63" s="206" t="s">
        <v>703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40">
        <v>35</v>
      </c>
      <c r="B64" s="241" t="s">
        <v>712</v>
      </c>
      <c r="C64" s="248" t="s">
        <v>713</v>
      </c>
      <c r="D64" s="242" t="s">
        <v>179</v>
      </c>
      <c r="E64" s="243">
        <v>0.24568000000000001</v>
      </c>
      <c r="F64" s="244"/>
      <c r="G64" s="245">
        <f>ROUND(E64*F64,2)</f>
        <v>0</v>
      </c>
      <c r="H64" s="226">
        <v>0</v>
      </c>
      <c r="I64" s="225">
        <f>ROUND(E64*H64,2)</f>
        <v>0</v>
      </c>
      <c r="J64" s="226">
        <v>331</v>
      </c>
      <c r="K64" s="225">
        <f>ROUND(E64*J64,2)</f>
        <v>81.319999999999993</v>
      </c>
      <c r="L64" s="225">
        <v>15</v>
      </c>
      <c r="M64" s="225">
        <f>G64*(1+L64/100)</f>
        <v>0</v>
      </c>
      <c r="N64" s="225">
        <v>0</v>
      </c>
      <c r="O64" s="225">
        <f>ROUND(E64*N64,2)</f>
        <v>0</v>
      </c>
      <c r="P64" s="225">
        <v>0</v>
      </c>
      <c r="Q64" s="225">
        <f>ROUND(E64*P64,2)</f>
        <v>0</v>
      </c>
      <c r="R64" s="225"/>
      <c r="S64" s="225" t="s">
        <v>180</v>
      </c>
      <c r="T64" s="225" t="s">
        <v>180</v>
      </c>
      <c r="U64" s="225">
        <v>0.94199999999999995</v>
      </c>
      <c r="V64" s="225">
        <f>ROUND(E64*U64,2)</f>
        <v>0.23</v>
      </c>
      <c r="W64" s="225"/>
      <c r="X64" s="225" t="s">
        <v>702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703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40">
        <v>36</v>
      </c>
      <c r="B65" s="241" t="s">
        <v>714</v>
      </c>
      <c r="C65" s="248" t="s">
        <v>715</v>
      </c>
      <c r="D65" s="242" t="s">
        <v>179</v>
      </c>
      <c r="E65" s="243">
        <v>0.73704000000000003</v>
      </c>
      <c r="F65" s="244"/>
      <c r="G65" s="245">
        <f>ROUND(E65*F65,2)</f>
        <v>0</v>
      </c>
      <c r="H65" s="226">
        <v>0</v>
      </c>
      <c r="I65" s="225">
        <f>ROUND(E65*H65,2)</f>
        <v>0</v>
      </c>
      <c r="J65" s="226">
        <v>36.9</v>
      </c>
      <c r="K65" s="225">
        <f>ROUND(E65*J65,2)</f>
        <v>27.2</v>
      </c>
      <c r="L65" s="225">
        <v>15</v>
      </c>
      <c r="M65" s="225">
        <f>G65*(1+L65/100)</f>
        <v>0</v>
      </c>
      <c r="N65" s="225">
        <v>0</v>
      </c>
      <c r="O65" s="225">
        <f>ROUND(E65*N65,2)</f>
        <v>0</v>
      </c>
      <c r="P65" s="225">
        <v>0</v>
      </c>
      <c r="Q65" s="225">
        <f>ROUND(E65*P65,2)</f>
        <v>0</v>
      </c>
      <c r="R65" s="225"/>
      <c r="S65" s="225" t="s">
        <v>180</v>
      </c>
      <c r="T65" s="225" t="s">
        <v>180</v>
      </c>
      <c r="U65" s="225">
        <v>0.105</v>
      </c>
      <c r="V65" s="225">
        <f>ROUND(E65*U65,2)</f>
        <v>0.08</v>
      </c>
      <c r="W65" s="225"/>
      <c r="X65" s="225" t="s">
        <v>702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703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34">
        <v>37</v>
      </c>
      <c r="B66" s="235" t="s">
        <v>716</v>
      </c>
      <c r="C66" s="249" t="s">
        <v>717</v>
      </c>
      <c r="D66" s="236" t="s">
        <v>179</v>
      </c>
      <c r="E66" s="237">
        <v>0.24568000000000001</v>
      </c>
      <c r="F66" s="238"/>
      <c r="G66" s="239">
        <f>ROUND(E66*F66,2)</f>
        <v>0</v>
      </c>
      <c r="H66" s="226">
        <v>0</v>
      </c>
      <c r="I66" s="225">
        <f>ROUND(E66*H66,2)</f>
        <v>0</v>
      </c>
      <c r="J66" s="226">
        <v>1000</v>
      </c>
      <c r="K66" s="225">
        <f>ROUND(E66*J66,2)</f>
        <v>245.68</v>
      </c>
      <c r="L66" s="225">
        <v>15</v>
      </c>
      <c r="M66" s="225">
        <f>G66*(1+L66/100)</f>
        <v>0</v>
      </c>
      <c r="N66" s="225">
        <v>0</v>
      </c>
      <c r="O66" s="225">
        <f>ROUND(E66*N66,2)</f>
        <v>0</v>
      </c>
      <c r="P66" s="225">
        <v>0</v>
      </c>
      <c r="Q66" s="225">
        <f>ROUND(E66*P66,2)</f>
        <v>0</v>
      </c>
      <c r="R66" s="225"/>
      <c r="S66" s="225" t="s">
        <v>718</v>
      </c>
      <c r="T66" s="225" t="s">
        <v>156</v>
      </c>
      <c r="U66" s="225">
        <v>0</v>
      </c>
      <c r="V66" s="225">
        <f>ROUND(E66*U66,2)</f>
        <v>0</v>
      </c>
      <c r="W66" s="225"/>
      <c r="X66" s="225" t="s">
        <v>702</v>
      </c>
      <c r="Y66" s="206"/>
      <c r="Z66" s="206"/>
      <c r="AA66" s="206"/>
      <c r="AB66" s="206"/>
      <c r="AC66" s="206"/>
      <c r="AD66" s="206"/>
      <c r="AE66" s="206"/>
      <c r="AF66" s="206"/>
      <c r="AG66" s="206" t="s">
        <v>703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x14ac:dyDescent="0.25">
      <c r="A67" s="3"/>
      <c r="B67" s="4"/>
      <c r="C67" s="250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137</v>
      </c>
    </row>
    <row r="68" spans="1:60" x14ac:dyDescent="0.25">
      <c r="A68" s="209"/>
      <c r="B68" s="210" t="s">
        <v>31</v>
      </c>
      <c r="C68" s="251"/>
      <c r="D68" s="211"/>
      <c r="E68" s="212"/>
      <c r="F68" s="212"/>
      <c r="G68" s="246">
        <f>G8+G12+G21+G40+G58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173</v>
      </c>
    </row>
    <row r="69" spans="1:60" x14ac:dyDescent="0.25">
      <c r="A69" s="3"/>
      <c r="B69" s="4"/>
      <c r="C69" s="25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3"/>
      <c r="B70" s="4"/>
      <c r="C70" s="250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13" t="s">
        <v>174</v>
      </c>
      <c r="B71" s="213"/>
      <c r="C71" s="25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5">
      <c r="A72" s="214"/>
      <c r="B72" s="215"/>
      <c r="C72" s="253"/>
      <c r="D72" s="215"/>
      <c r="E72" s="215"/>
      <c r="F72" s="215"/>
      <c r="G72" s="21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G72" t="s">
        <v>175</v>
      </c>
    </row>
    <row r="73" spans="1:60" x14ac:dyDescent="0.25">
      <c r="A73" s="217"/>
      <c r="B73" s="218"/>
      <c r="C73" s="254"/>
      <c r="D73" s="218"/>
      <c r="E73" s="218"/>
      <c r="F73" s="218"/>
      <c r="G73" s="21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17"/>
      <c r="B74" s="218"/>
      <c r="C74" s="254"/>
      <c r="D74" s="218"/>
      <c r="E74" s="218"/>
      <c r="F74" s="218"/>
      <c r="G74" s="21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17"/>
      <c r="B75" s="218"/>
      <c r="C75" s="254"/>
      <c r="D75" s="218"/>
      <c r="E75" s="218"/>
      <c r="F75" s="218"/>
      <c r="G75" s="21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220"/>
      <c r="B76" s="221"/>
      <c r="C76" s="255"/>
      <c r="D76" s="221"/>
      <c r="E76" s="221"/>
      <c r="F76" s="221"/>
      <c r="G76" s="2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A77" s="3"/>
      <c r="B77" s="4"/>
      <c r="C77" s="250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5">
      <c r="C78" s="256"/>
      <c r="D78" s="10"/>
      <c r="AG78" t="s">
        <v>176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1:C71"/>
    <mergeCell ref="A72:G7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4185-F51F-4B5E-94D6-251518B97D37}">
  <sheetPr>
    <outlinePr summaryBelow="0"/>
  </sheetPr>
  <dimension ref="A1:BH5000"/>
  <sheetViews>
    <sheetView workbookViewId="0">
      <pane ySplit="7" topLeftCell="A8" activePane="bottomLeft" state="frozen"/>
      <selection pane="bottomLeft" activeCell="AA70" sqref="AA70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125</v>
      </c>
    </row>
    <row r="2" spans="1:60" ht="25.05" customHeight="1" x14ac:dyDescent="0.25">
      <c r="A2" s="192" t="s">
        <v>8</v>
      </c>
      <c r="B2" s="49"/>
      <c r="C2" s="195" t="s">
        <v>916</v>
      </c>
      <c r="D2" s="193"/>
      <c r="E2" s="193"/>
      <c r="F2" s="193"/>
      <c r="G2" s="194"/>
      <c r="AG2" t="s">
        <v>126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126</v>
      </c>
      <c r="AG3" t="s">
        <v>127</v>
      </c>
    </row>
    <row r="4" spans="1:60" ht="25.05" customHeight="1" x14ac:dyDescent="0.25">
      <c r="A4" s="196" t="s">
        <v>10</v>
      </c>
      <c r="B4" s="197"/>
      <c r="C4" s="198" t="s">
        <v>48</v>
      </c>
      <c r="D4" s="199"/>
      <c r="E4" s="199"/>
      <c r="F4" s="199"/>
      <c r="G4" s="200"/>
      <c r="AG4" t="s">
        <v>128</v>
      </c>
    </row>
    <row r="5" spans="1:60" x14ac:dyDescent="0.25">
      <c r="D5" s="10"/>
    </row>
    <row r="6" spans="1:60" ht="39.6" x14ac:dyDescent="0.25">
      <c r="A6" s="202" t="s">
        <v>129</v>
      </c>
      <c r="B6" s="204" t="s">
        <v>130</v>
      </c>
      <c r="C6" s="204" t="s">
        <v>131</v>
      </c>
      <c r="D6" s="203" t="s">
        <v>132</v>
      </c>
      <c r="E6" s="202" t="s">
        <v>133</v>
      </c>
      <c r="F6" s="201" t="s">
        <v>134</v>
      </c>
      <c r="G6" s="202" t="s">
        <v>31</v>
      </c>
      <c r="H6" s="205" t="s">
        <v>32</v>
      </c>
      <c r="I6" s="205" t="s">
        <v>135</v>
      </c>
      <c r="J6" s="205" t="s">
        <v>33</v>
      </c>
      <c r="K6" s="205" t="s">
        <v>136</v>
      </c>
      <c r="L6" s="205" t="s">
        <v>137</v>
      </c>
      <c r="M6" s="205" t="s">
        <v>138</v>
      </c>
      <c r="N6" s="205" t="s">
        <v>139</v>
      </c>
      <c r="O6" s="205" t="s">
        <v>140</v>
      </c>
      <c r="P6" s="205" t="s">
        <v>141</v>
      </c>
      <c r="Q6" s="205" t="s">
        <v>142</v>
      </c>
      <c r="R6" s="205" t="s">
        <v>143</v>
      </c>
      <c r="S6" s="205" t="s">
        <v>144</v>
      </c>
      <c r="T6" s="205" t="s">
        <v>145</v>
      </c>
      <c r="U6" s="205" t="s">
        <v>146</v>
      </c>
      <c r="V6" s="205" t="s">
        <v>147</v>
      </c>
      <c r="W6" s="205" t="s">
        <v>148</v>
      </c>
      <c r="X6" s="205" t="s">
        <v>149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150</v>
      </c>
      <c r="B8" s="229" t="s">
        <v>106</v>
      </c>
      <c r="C8" s="247" t="s">
        <v>107</v>
      </c>
      <c r="D8" s="230"/>
      <c r="E8" s="231"/>
      <c r="F8" s="232"/>
      <c r="G8" s="233">
        <f>SUMIF(AG9:AG62,"&lt;&gt;NOR",G9:G62)</f>
        <v>0</v>
      </c>
      <c r="H8" s="227"/>
      <c r="I8" s="227">
        <f>SUM(I9:I62)</f>
        <v>101783.66</v>
      </c>
      <c r="J8" s="227"/>
      <c r="K8" s="227">
        <f>SUM(K9:K62)</f>
        <v>161998.49000000002</v>
      </c>
      <c r="L8" s="227"/>
      <c r="M8" s="227">
        <f>SUM(M9:M62)</f>
        <v>0</v>
      </c>
      <c r="N8" s="227"/>
      <c r="O8" s="227">
        <f>SUM(O9:O62)</f>
        <v>6.9999999999999993E-2</v>
      </c>
      <c r="P8" s="227"/>
      <c r="Q8" s="227">
        <f>SUM(Q9:Q62)</f>
        <v>1.03</v>
      </c>
      <c r="R8" s="227"/>
      <c r="S8" s="227"/>
      <c r="T8" s="227"/>
      <c r="U8" s="227"/>
      <c r="V8" s="227">
        <f>SUM(V9:V62)</f>
        <v>194.45000000000002</v>
      </c>
      <c r="W8" s="227"/>
      <c r="X8" s="227"/>
      <c r="AG8" t="s">
        <v>151</v>
      </c>
    </row>
    <row r="9" spans="1:60" outlineLevel="1" x14ac:dyDescent="0.25">
      <c r="A9" s="234">
        <v>1</v>
      </c>
      <c r="B9" s="235" t="s">
        <v>865</v>
      </c>
      <c r="C9" s="249" t="s">
        <v>866</v>
      </c>
      <c r="D9" s="236" t="s">
        <v>197</v>
      </c>
      <c r="E9" s="237">
        <v>112.32</v>
      </c>
      <c r="F9" s="238"/>
      <c r="G9" s="239">
        <f>ROUND(E9*F9,2)</f>
        <v>0</v>
      </c>
      <c r="H9" s="226">
        <v>0</v>
      </c>
      <c r="I9" s="225">
        <f>ROUND(E9*H9,2)</f>
        <v>0</v>
      </c>
      <c r="J9" s="226">
        <v>31.7</v>
      </c>
      <c r="K9" s="225">
        <f>ROUND(E9*J9,2)</f>
        <v>3560.54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5.0000000000000001E-3</v>
      </c>
      <c r="Q9" s="225">
        <f>ROUND(E9*P9,2)</f>
        <v>0.56000000000000005</v>
      </c>
      <c r="R9" s="225"/>
      <c r="S9" s="225" t="s">
        <v>180</v>
      </c>
      <c r="T9" s="225" t="s">
        <v>180</v>
      </c>
      <c r="U9" s="225">
        <v>0.08</v>
      </c>
      <c r="V9" s="225">
        <f>ROUND(E9*U9,2)</f>
        <v>8.99</v>
      </c>
      <c r="W9" s="225"/>
      <c r="X9" s="225" t="s">
        <v>181</v>
      </c>
      <c r="Y9" s="206"/>
      <c r="Z9" s="206"/>
      <c r="AA9" s="206"/>
      <c r="AB9" s="206"/>
      <c r="AC9" s="206"/>
      <c r="AD9" s="206"/>
      <c r="AE9" s="206"/>
      <c r="AF9" s="206"/>
      <c r="AG9" s="206" t="s">
        <v>867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868</v>
      </c>
      <c r="D10" s="257"/>
      <c r="E10" s="258">
        <v>112.32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184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34">
        <v>2</v>
      </c>
      <c r="B11" s="235" t="s">
        <v>869</v>
      </c>
      <c r="C11" s="249" t="s">
        <v>870</v>
      </c>
      <c r="D11" s="236" t="s">
        <v>197</v>
      </c>
      <c r="E11" s="237">
        <v>112.32</v>
      </c>
      <c r="F11" s="238"/>
      <c r="G11" s="239">
        <f>ROUND(E11*F11,2)</f>
        <v>0</v>
      </c>
      <c r="H11" s="226">
        <v>0</v>
      </c>
      <c r="I11" s="225">
        <f>ROUND(E11*H11,2)</f>
        <v>0</v>
      </c>
      <c r="J11" s="226">
        <v>15.8</v>
      </c>
      <c r="K11" s="225">
        <f>ROUND(E11*J11,2)</f>
        <v>1774.66</v>
      </c>
      <c r="L11" s="225">
        <v>15</v>
      </c>
      <c r="M11" s="225">
        <f>G11*(1+L11/100)</f>
        <v>0</v>
      </c>
      <c r="N11" s="225">
        <v>0</v>
      </c>
      <c r="O11" s="225">
        <f>ROUND(E11*N11,2)</f>
        <v>0</v>
      </c>
      <c r="P11" s="225">
        <v>2.9999999999999997E-4</v>
      </c>
      <c r="Q11" s="225">
        <f>ROUND(E11*P11,2)</f>
        <v>0.03</v>
      </c>
      <c r="R11" s="225"/>
      <c r="S11" s="225" t="s">
        <v>180</v>
      </c>
      <c r="T11" s="225" t="s">
        <v>180</v>
      </c>
      <c r="U11" s="225">
        <v>0.04</v>
      </c>
      <c r="V11" s="225">
        <f>ROUND(E11*U11,2)</f>
        <v>4.49</v>
      </c>
      <c r="W11" s="225"/>
      <c r="X11" s="225" t="s">
        <v>181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867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61" t="s">
        <v>871</v>
      </c>
      <c r="D12" s="257"/>
      <c r="E12" s="258">
        <v>112.32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06"/>
      <c r="Z12" s="206"/>
      <c r="AA12" s="206"/>
      <c r="AB12" s="206"/>
      <c r="AC12" s="206"/>
      <c r="AD12" s="206"/>
      <c r="AE12" s="206"/>
      <c r="AF12" s="206"/>
      <c r="AG12" s="206" t="s">
        <v>184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ht="20.399999999999999" outlineLevel="1" x14ac:dyDescent="0.25">
      <c r="A13" s="234">
        <v>3</v>
      </c>
      <c r="B13" s="235" t="s">
        <v>872</v>
      </c>
      <c r="C13" s="249" t="s">
        <v>873</v>
      </c>
      <c r="D13" s="236" t="s">
        <v>197</v>
      </c>
      <c r="E13" s="237">
        <v>112.32</v>
      </c>
      <c r="F13" s="238"/>
      <c r="G13" s="239">
        <f>ROUND(E13*F13,2)</f>
        <v>0</v>
      </c>
      <c r="H13" s="226">
        <v>13.98</v>
      </c>
      <c r="I13" s="225">
        <f>ROUND(E13*H13,2)</f>
        <v>1570.23</v>
      </c>
      <c r="J13" s="226">
        <v>65.52</v>
      </c>
      <c r="K13" s="225">
        <f>ROUND(E13*J13,2)</f>
        <v>7359.21</v>
      </c>
      <c r="L13" s="225">
        <v>15</v>
      </c>
      <c r="M13" s="225">
        <f>G13*(1+L13/100)</f>
        <v>0</v>
      </c>
      <c r="N13" s="225">
        <v>5.0000000000000002E-5</v>
      </c>
      <c r="O13" s="225">
        <f>ROUND(E13*N13,2)</f>
        <v>0.01</v>
      </c>
      <c r="P13" s="225">
        <v>0</v>
      </c>
      <c r="Q13" s="225">
        <f>ROUND(E13*P13,2)</f>
        <v>0</v>
      </c>
      <c r="R13" s="225"/>
      <c r="S13" s="225" t="s">
        <v>180</v>
      </c>
      <c r="T13" s="225" t="s">
        <v>180</v>
      </c>
      <c r="U13" s="225">
        <v>0.13</v>
      </c>
      <c r="V13" s="225">
        <f>ROUND(E13*U13,2)</f>
        <v>14.6</v>
      </c>
      <c r="W13" s="225"/>
      <c r="X13" s="225" t="s">
        <v>181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867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871</v>
      </c>
      <c r="D14" s="257"/>
      <c r="E14" s="258">
        <v>112.32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184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4">
        <v>4</v>
      </c>
      <c r="B15" s="235" t="s">
        <v>874</v>
      </c>
      <c r="C15" s="249" t="s">
        <v>875</v>
      </c>
      <c r="D15" s="236" t="s">
        <v>197</v>
      </c>
      <c r="E15" s="237">
        <v>112.32</v>
      </c>
      <c r="F15" s="238"/>
      <c r="G15" s="239">
        <f>ROUND(E15*F15,2)</f>
        <v>0</v>
      </c>
      <c r="H15" s="226">
        <v>25.17</v>
      </c>
      <c r="I15" s="225">
        <f>ROUND(E15*H15,2)</f>
        <v>2827.09</v>
      </c>
      <c r="J15" s="226">
        <v>196.83</v>
      </c>
      <c r="K15" s="225">
        <f>ROUND(E15*J15,2)</f>
        <v>22107.95</v>
      </c>
      <c r="L15" s="225">
        <v>15</v>
      </c>
      <c r="M15" s="225">
        <f>G15*(1+L15/100)</f>
        <v>0</v>
      </c>
      <c r="N15" s="225">
        <v>9.0000000000000006E-5</v>
      </c>
      <c r="O15" s="225">
        <f>ROUND(E15*N15,2)</f>
        <v>0.01</v>
      </c>
      <c r="P15" s="225">
        <v>0</v>
      </c>
      <c r="Q15" s="225">
        <f>ROUND(E15*P15,2)</f>
        <v>0</v>
      </c>
      <c r="R15" s="225"/>
      <c r="S15" s="225" t="s">
        <v>180</v>
      </c>
      <c r="T15" s="225" t="s">
        <v>180</v>
      </c>
      <c r="U15" s="225">
        <v>0.39</v>
      </c>
      <c r="V15" s="225">
        <f>ROUND(E15*U15,2)</f>
        <v>43.8</v>
      </c>
      <c r="W15" s="225"/>
      <c r="X15" s="225" t="s">
        <v>181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867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871</v>
      </c>
      <c r="D16" s="257"/>
      <c r="E16" s="258">
        <v>112.32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184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ht="20.399999999999999" outlineLevel="1" x14ac:dyDescent="0.25">
      <c r="A17" s="234">
        <v>5</v>
      </c>
      <c r="B17" s="235" t="s">
        <v>876</v>
      </c>
      <c r="C17" s="249" t="s">
        <v>877</v>
      </c>
      <c r="D17" s="236" t="s">
        <v>197</v>
      </c>
      <c r="E17" s="237">
        <v>112.32</v>
      </c>
      <c r="F17" s="238"/>
      <c r="G17" s="239">
        <f>ROUND(E17*F17,2)</f>
        <v>0</v>
      </c>
      <c r="H17" s="226">
        <v>13.98</v>
      </c>
      <c r="I17" s="225">
        <f>ROUND(E17*H17,2)</f>
        <v>1570.23</v>
      </c>
      <c r="J17" s="226">
        <v>226.02</v>
      </c>
      <c r="K17" s="225">
        <f>ROUND(E17*J17,2)</f>
        <v>25386.57</v>
      </c>
      <c r="L17" s="225">
        <v>15</v>
      </c>
      <c r="M17" s="225">
        <f>G17*(1+L17/100)</f>
        <v>0</v>
      </c>
      <c r="N17" s="225">
        <v>5.0000000000000002E-5</v>
      </c>
      <c r="O17" s="225">
        <f>ROUND(E17*N17,2)</f>
        <v>0.01</v>
      </c>
      <c r="P17" s="225">
        <v>0</v>
      </c>
      <c r="Q17" s="225">
        <f>ROUND(E17*P17,2)</f>
        <v>0</v>
      </c>
      <c r="R17" s="225"/>
      <c r="S17" s="225" t="s">
        <v>180</v>
      </c>
      <c r="T17" s="225" t="s">
        <v>180</v>
      </c>
      <c r="U17" s="225">
        <v>0.44850000000000001</v>
      </c>
      <c r="V17" s="225">
        <f>ROUND(E17*U17,2)</f>
        <v>50.38</v>
      </c>
      <c r="W17" s="225"/>
      <c r="X17" s="225" t="s">
        <v>181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867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871</v>
      </c>
      <c r="D18" s="257"/>
      <c r="E18" s="258">
        <v>112.32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184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34">
        <v>6</v>
      </c>
      <c r="B19" s="235" t="s">
        <v>878</v>
      </c>
      <c r="C19" s="249" t="s">
        <v>879</v>
      </c>
      <c r="D19" s="236" t="s">
        <v>192</v>
      </c>
      <c r="E19" s="237">
        <v>87.32</v>
      </c>
      <c r="F19" s="238"/>
      <c r="G19" s="239">
        <f>ROUND(E19*F19,2)</f>
        <v>0</v>
      </c>
      <c r="H19" s="226">
        <v>0</v>
      </c>
      <c r="I19" s="225">
        <f>ROUND(E19*H19,2)</f>
        <v>0</v>
      </c>
      <c r="J19" s="226">
        <v>41.6</v>
      </c>
      <c r="K19" s="225">
        <f>ROUND(E19*J19,2)</f>
        <v>3632.51</v>
      </c>
      <c r="L19" s="225">
        <v>15</v>
      </c>
      <c r="M19" s="225">
        <f>G19*(1+L19/100)</f>
        <v>0</v>
      </c>
      <c r="N19" s="225">
        <v>0</v>
      </c>
      <c r="O19" s="225">
        <f>ROUND(E19*N19,2)</f>
        <v>0</v>
      </c>
      <c r="P19" s="225">
        <v>5.0000000000000001E-3</v>
      </c>
      <c r="Q19" s="225">
        <f>ROUND(E19*P19,2)</f>
        <v>0.44</v>
      </c>
      <c r="R19" s="225"/>
      <c r="S19" s="225" t="s">
        <v>180</v>
      </c>
      <c r="T19" s="225" t="s">
        <v>180</v>
      </c>
      <c r="U19" s="225">
        <v>0.11</v>
      </c>
      <c r="V19" s="225">
        <f>ROUND(E19*U19,2)</f>
        <v>9.61</v>
      </c>
      <c r="W19" s="225"/>
      <c r="X19" s="225" t="s">
        <v>181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867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880</v>
      </c>
      <c r="D20" s="257"/>
      <c r="E20" s="258">
        <v>56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184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61" t="s">
        <v>881</v>
      </c>
      <c r="D21" s="257"/>
      <c r="E21" s="258">
        <v>31.32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184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34">
        <v>7</v>
      </c>
      <c r="B22" s="235" t="s">
        <v>882</v>
      </c>
      <c r="C22" s="249" t="s">
        <v>883</v>
      </c>
      <c r="D22" s="236" t="s">
        <v>192</v>
      </c>
      <c r="E22" s="237">
        <v>87.32</v>
      </c>
      <c r="F22" s="238"/>
      <c r="G22" s="239">
        <f>ROUND(E22*F22,2)</f>
        <v>0</v>
      </c>
      <c r="H22" s="226">
        <v>39.159999999999997</v>
      </c>
      <c r="I22" s="225">
        <f>ROUND(E22*H22,2)</f>
        <v>3419.45</v>
      </c>
      <c r="J22" s="226">
        <v>191.34</v>
      </c>
      <c r="K22" s="225">
        <f>ROUND(E22*J22,2)</f>
        <v>16707.810000000001</v>
      </c>
      <c r="L22" s="225">
        <v>15</v>
      </c>
      <c r="M22" s="225">
        <f>G22*(1+L22/100)</f>
        <v>0</v>
      </c>
      <c r="N22" s="225">
        <v>4.0000000000000002E-4</v>
      </c>
      <c r="O22" s="225">
        <f>ROUND(E22*N22,2)</f>
        <v>0.03</v>
      </c>
      <c r="P22" s="225">
        <v>0</v>
      </c>
      <c r="Q22" s="225">
        <f>ROUND(E22*P22,2)</f>
        <v>0</v>
      </c>
      <c r="R22" s="225"/>
      <c r="S22" s="225" t="s">
        <v>180</v>
      </c>
      <c r="T22" s="225" t="s">
        <v>180</v>
      </c>
      <c r="U22" s="225">
        <v>0.38</v>
      </c>
      <c r="V22" s="225">
        <f>ROUND(E22*U22,2)</f>
        <v>33.18</v>
      </c>
      <c r="W22" s="225"/>
      <c r="X22" s="225" t="s">
        <v>181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867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880</v>
      </c>
      <c r="D23" s="257"/>
      <c r="E23" s="258">
        <v>56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184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881</v>
      </c>
      <c r="D24" s="257"/>
      <c r="E24" s="258">
        <v>31.32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184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ht="20.399999999999999" outlineLevel="1" x14ac:dyDescent="0.25">
      <c r="A25" s="234">
        <v>8</v>
      </c>
      <c r="B25" s="235" t="s">
        <v>539</v>
      </c>
      <c r="C25" s="249" t="s">
        <v>884</v>
      </c>
      <c r="D25" s="236" t="s">
        <v>197</v>
      </c>
      <c r="E25" s="237">
        <v>69.7744</v>
      </c>
      <c r="F25" s="238"/>
      <c r="G25" s="239">
        <f>ROUND(E25*F25,2)</f>
        <v>0</v>
      </c>
      <c r="H25" s="226">
        <v>10.92</v>
      </c>
      <c r="I25" s="225">
        <f>ROUND(E25*H25,2)</f>
        <v>761.94</v>
      </c>
      <c r="J25" s="226">
        <v>39.380000000000003</v>
      </c>
      <c r="K25" s="225">
        <f>ROUND(E25*J25,2)</f>
        <v>2747.72</v>
      </c>
      <c r="L25" s="225">
        <v>15</v>
      </c>
      <c r="M25" s="225">
        <f>G25*(1+L25/100)</f>
        <v>0</v>
      </c>
      <c r="N25" s="225">
        <v>0</v>
      </c>
      <c r="O25" s="225">
        <f>ROUND(E25*N25,2)</f>
        <v>0</v>
      </c>
      <c r="P25" s="225">
        <v>0</v>
      </c>
      <c r="Q25" s="225">
        <f>ROUND(E25*P25,2)</f>
        <v>0</v>
      </c>
      <c r="R25" s="225"/>
      <c r="S25" s="225" t="s">
        <v>180</v>
      </c>
      <c r="T25" s="225" t="s">
        <v>180</v>
      </c>
      <c r="U25" s="225">
        <v>7.8200000000000006E-2</v>
      </c>
      <c r="V25" s="225">
        <f>ROUND(E25*U25,2)</f>
        <v>5.46</v>
      </c>
      <c r="W25" s="225"/>
      <c r="X25" s="225" t="s">
        <v>181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867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2" t="s">
        <v>502</v>
      </c>
      <c r="D26" s="259"/>
      <c r="E26" s="260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184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3" t="s">
        <v>885</v>
      </c>
      <c r="D27" s="259"/>
      <c r="E27" s="260">
        <v>20.779199999999999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184</v>
      </c>
      <c r="AH27" s="206">
        <v>2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3" t="s">
        <v>886</v>
      </c>
      <c r="D28" s="259"/>
      <c r="E28" s="260">
        <v>31.4496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184</v>
      </c>
      <c r="AH28" s="206">
        <v>2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3" t="s">
        <v>887</v>
      </c>
      <c r="D29" s="259"/>
      <c r="E29" s="260">
        <v>56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184</v>
      </c>
      <c r="AH29" s="206">
        <v>2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3" t="s">
        <v>888</v>
      </c>
      <c r="D30" s="259"/>
      <c r="E30" s="260">
        <v>31.32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184</v>
      </c>
      <c r="AH30" s="206">
        <v>2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62" t="s">
        <v>506</v>
      </c>
      <c r="D31" s="259"/>
      <c r="E31" s="260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184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889</v>
      </c>
      <c r="D32" s="257"/>
      <c r="E32" s="258">
        <v>69.7744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184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34">
        <v>9</v>
      </c>
      <c r="B33" s="235" t="s">
        <v>779</v>
      </c>
      <c r="C33" s="249" t="s">
        <v>780</v>
      </c>
      <c r="D33" s="236" t="s">
        <v>781</v>
      </c>
      <c r="E33" s="237">
        <v>14</v>
      </c>
      <c r="F33" s="238"/>
      <c r="G33" s="239">
        <f>ROUND(E33*F33,2)</f>
        <v>0</v>
      </c>
      <c r="H33" s="226">
        <v>0</v>
      </c>
      <c r="I33" s="225">
        <f>ROUND(E33*H33,2)</f>
        <v>0</v>
      </c>
      <c r="J33" s="226">
        <v>440</v>
      </c>
      <c r="K33" s="225">
        <f>ROUND(E33*J33,2)</f>
        <v>6160</v>
      </c>
      <c r="L33" s="225">
        <v>15</v>
      </c>
      <c r="M33" s="225">
        <f>G33*(1+L33/100)</f>
        <v>0</v>
      </c>
      <c r="N33" s="225">
        <v>0</v>
      </c>
      <c r="O33" s="225">
        <f>ROUND(E33*N33,2)</f>
        <v>0</v>
      </c>
      <c r="P33" s="225">
        <v>0</v>
      </c>
      <c r="Q33" s="225">
        <f>ROUND(E33*P33,2)</f>
        <v>0</v>
      </c>
      <c r="R33" s="225"/>
      <c r="S33" s="225" t="s">
        <v>180</v>
      </c>
      <c r="T33" s="225" t="s">
        <v>180</v>
      </c>
      <c r="U33" s="225">
        <v>1</v>
      </c>
      <c r="V33" s="225">
        <f>ROUND(E33*U33,2)</f>
        <v>14</v>
      </c>
      <c r="W33" s="225"/>
      <c r="X33" s="225" t="s">
        <v>181</v>
      </c>
      <c r="Y33" s="206"/>
      <c r="Z33" s="206"/>
      <c r="AA33" s="206"/>
      <c r="AB33" s="206"/>
      <c r="AC33" s="206"/>
      <c r="AD33" s="206"/>
      <c r="AE33" s="206"/>
      <c r="AF33" s="206"/>
      <c r="AG33" s="206" t="s">
        <v>867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890</v>
      </c>
      <c r="D34" s="257"/>
      <c r="E34" s="258">
        <v>14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184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891</v>
      </c>
      <c r="D35" s="257"/>
      <c r="E35" s="258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184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34">
        <v>10</v>
      </c>
      <c r="B36" s="235" t="s">
        <v>892</v>
      </c>
      <c r="C36" s="249" t="s">
        <v>893</v>
      </c>
      <c r="D36" s="236" t="s">
        <v>197</v>
      </c>
      <c r="E36" s="237">
        <v>115</v>
      </c>
      <c r="F36" s="238"/>
      <c r="G36" s="239">
        <f>ROUND(E36*F36,2)</f>
        <v>0</v>
      </c>
      <c r="H36" s="226">
        <v>0</v>
      </c>
      <c r="I36" s="225">
        <f>ROUND(E36*H36,2)</f>
        <v>0</v>
      </c>
      <c r="J36" s="226">
        <v>135</v>
      </c>
      <c r="K36" s="225">
        <f>ROUND(E36*J36,2)</f>
        <v>15525</v>
      </c>
      <c r="L36" s="225">
        <v>15</v>
      </c>
      <c r="M36" s="225">
        <f>G36*(1+L36/100)</f>
        <v>0</v>
      </c>
      <c r="N36" s="225">
        <v>0</v>
      </c>
      <c r="O36" s="225">
        <f>ROUND(E36*N36,2)</f>
        <v>0</v>
      </c>
      <c r="P36" s="225">
        <v>0</v>
      </c>
      <c r="Q36" s="225">
        <f>ROUND(E36*P36,2)</f>
        <v>0</v>
      </c>
      <c r="R36" s="225"/>
      <c r="S36" s="225" t="s">
        <v>155</v>
      </c>
      <c r="T36" s="225" t="s">
        <v>156</v>
      </c>
      <c r="U36" s="225">
        <v>0</v>
      </c>
      <c r="V36" s="225">
        <f>ROUND(E36*U36,2)</f>
        <v>0</v>
      </c>
      <c r="W36" s="225"/>
      <c r="X36" s="225" t="s">
        <v>181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867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894</v>
      </c>
      <c r="D37" s="257"/>
      <c r="E37" s="258">
        <v>115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184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34">
        <v>11</v>
      </c>
      <c r="B38" s="235" t="s">
        <v>895</v>
      </c>
      <c r="C38" s="249" t="s">
        <v>896</v>
      </c>
      <c r="D38" s="236" t="s">
        <v>192</v>
      </c>
      <c r="E38" s="237">
        <v>118.7696</v>
      </c>
      <c r="F38" s="238"/>
      <c r="G38" s="239">
        <f>ROUND(E38*F38,2)</f>
        <v>0</v>
      </c>
      <c r="H38" s="226">
        <v>0</v>
      </c>
      <c r="I38" s="225">
        <f>ROUND(E38*H38,2)</f>
        <v>0</v>
      </c>
      <c r="J38" s="226">
        <v>150</v>
      </c>
      <c r="K38" s="225">
        <f>ROUND(E38*J38,2)</f>
        <v>17815.439999999999</v>
      </c>
      <c r="L38" s="225">
        <v>15</v>
      </c>
      <c r="M38" s="225">
        <f>G38*(1+L38/100)</f>
        <v>0</v>
      </c>
      <c r="N38" s="225">
        <v>0</v>
      </c>
      <c r="O38" s="225">
        <f>ROUND(E38*N38,2)</f>
        <v>0</v>
      </c>
      <c r="P38" s="225">
        <v>0</v>
      </c>
      <c r="Q38" s="225">
        <f>ROUND(E38*P38,2)</f>
        <v>0</v>
      </c>
      <c r="R38" s="225"/>
      <c r="S38" s="225" t="s">
        <v>155</v>
      </c>
      <c r="T38" s="225" t="s">
        <v>156</v>
      </c>
      <c r="U38" s="225">
        <v>0</v>
      </c>
      <c r="V38" s="225">
        <f>ROUND(E38*U38,2)</f>
        <v>0</v>
      </c>
      <c r="W38" s="225"/>
      <c r="X38" s="225" t="s">
        <v>181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867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897</v>
      </c>
      <c r="D39" s="257"/>
      <c r="E39" s="258">
        <v>31.4496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184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880</v>
      </c>
      <c r="D40" s="257"/>
      <c r="E40" s="258">
        <v>56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184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881</v>
      </c>
      <c r="D41" s="257"/>
      <c r="E41" s="258">
        <v>31.32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184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ht="20.399999999999999" outlineLevel="1" x14ac:dyDescent="0.25">
      <c r="A42" s="234">
        <v>12</v>
      </c>
      <c r="B42" s="235" t="s">
        <v>898</v>
      </c>
      <c r="C42" s="249" t="s">
        <v>899</v>
      </c>
      <c r="D42" s="236" t="s">
        <v>197</v>
      </c>
      <c r="E42" s="237">
        <v>142.06</v>
      </c>
      <c r="F42" s="238"/>
      <c r="G42" s="239">
        <f>ROUND(E42*F42,2)</f>
        <v>0</v>
      </c>
      <c r="H42" s="226">
        <v>0</v>
      </c>
      <c r="I42" s="225">
        <f>ROUND(E42*H42,2)</f>
        <v>0</v>
      </c>
      <c r="J42" s="226">
        <v>57.1</v>
      </c>
      <c r="K42" s="225">
        <f>ROUND(E42*J42,2)</f>
        <v>8111.63</v>
      </c>
      <c r="L42" s="225">
        <v>15</v>
      </c>
      <c r="M42" s="225">
        <f>G42*(1+L42/100)</f>
        <v>0</v>
      </c>
      <c r="N42" s="225">
        <v>4.0000000000000003E-5</v>
      </c>
      <c r="O42" s="225">
        <f>ROUND(E42*N42,2)</f>
        <v>0.01</v>
      </c>
      <c r="P42" s="225">
        <v>0</v>
      </c>
      <c r="Q42" s="225">
        <f>ROUND(E42*P42,2)</f>
        <v>0</v>
      </c>
      <c r="R42" s="225"/>
      <c r="S42" s="225" t="s">
        <v>155</v>
      </c>
      <c r="T42" s="225" t="s">
        <v>180</v>
      </c>
      <c r="U42" s="225">
        <v>7.0000000000000007E-2</v>
      </c>
      <c r="V42" s="225">
        <f>ROUND(E42*U42,2)</f>
        <v>9.94</v>
      </c>
      <c r="W42" s="225"/>
      <c r="X42" s="225" t="s">
        <v>181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182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61" t="s">
        <v>900</v>
      </c>
      <c r="D43" s="257"/>
      <c r="E43" s="258">
        <v>51.1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184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901</v>
      </c>
      <c r="D44" s="257"/>
      <c r="E44" s="258">
        <v>46.8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184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902</v>
      </c>
      <c r="D45" s="257"/>
      <c r="E45" s="258">
        <v>44.16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184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34">
        <v>13</v>
      </c>
      <c r="B46" s="235" t="s">
        <v>903</v>
      </c>
      <c r="C46" s="249" t="s">
        <v>904</v>
      </c>
      <c r="D46" s="236" t="s">
        <v>192</v>
      </c>
      <c r="E46" s="237">
        <v>118.7696</v>
      </c>
      <c r="F46" s="238"/>
      <c r="G46" s="239">
        <f>ROUND(E46*F46,2)</f>
        <v>0</v>
      </c>
      <c r="H46" s="226">
        <v>0</v>
      </c>
      <c r="I46" s="225">
        <f>ROUND(E46*H46,2)</f>
        <v>0</v>
      </c>
      <c r="J46" s="226">
        <v>50</v>
      </c>
      <c r="K46" s="225">
        <f>ROUND(E46*J46,2)</f>
        <v>5938.48</v>
      </c>
      <c r="L46" s="225">
        <v>15</v>
      </c>
      <c r="M46" s="225">
        <f>G46*(1+L46/100)</f>
        <v>0</v>
      </c>
      <c r="N46" s="225">
        <v>0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155</v>
      </c>
      <c r="T46" s="225" t="s">
        <v>156</v>
      </c>
      <c r="U46" s="225">
        <v>0</v>
      </c>
      <c r="V46" s="225">
        <f>ROUND(E46*U46,2)</f>
        <v>0</v>
      </c>
      <c r="W46" s="225"/>
      <c r="X46" s="225" t="s">
        <v>181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867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905</v>
      </c>
      <c r="D47" s="257"/>
      <c r="E47" s="258">
        <v>31.4496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184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880</v>
      </c>
      <c r="D48" s="257"/>
      <c r="E48" s="258">
        <v>56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184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881</v>
      </c>
      <c r="D49" s="257"/>
      <c r="E49" s="258">
        <v>31.32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184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34">
        <v>14</v>
      </c>
      <c r="B50" s="235" t="s">
        <v>906</v>
      </c>
      <c r="C50" s="249" t="s">
        <v>907</v>
      </c>
      <c r="D50" s="236" t="s">
        <v>192</v>
      </c>
      <c r="E50" s="237">
        <v>139.5488</v>
      </c>
      <c r="F50" s="238"/>
      <c r="G50" s="239">
        <f>ROUND(E50*F50,2)</f>
        <v>0</v>
      </c>
      <c r="H50" s="226">
        <v>0</v>
      </c>
      <c r="I50" s="225">
        <f>ROUND(E50*H50,2)</f>
        <v>0</v>
      </c>
      <c r="J50" s="226">
        <v>165</v>
      </c>
      <c r="K50" s="225">
        <f>ROUND(E50*J50,2)</f>
        <v>23025.55</v>
      </c>
      <c r="L50" s="225">
        <v>15</v>
      </c>
      <c r="M50" s="225">
        <f>G50*(1+L50/100)</f>
        <v>0</v>
      </c>
      <c r="N50" s="225">
        <v>0</v>
      </c>
      <c r="O50" s="225">
        <f>ROUND(E50*N50,2)</f>
        <v>0</v>
      </c>
      <c r="P50" s="225">
        <v>0</v>
      </c>
      <c r="Q50" s="225">
        <f>ROUND(E50*P50,2)</f>
        <v>0</v>
      </c>
      <c r="R50" s="225"/>
      <c r="S50" s="225" t="s">
        <v>155</v>
      </c>
      <c r="T50" s="225" t="s">
        <v>156</v>
      </c>
      <c r="U50" s="225">
        <v>0</v>
      </c>
      <c r="V50" s="225">
        <f>ROUND(E50*U50,2)</f>
        <v>0</v>
      </c>
      <c r="W50" s="225"/>
      <c r="X50" s="225" t="s">
        <v>181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867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908</v>
      </c>
      <c r="D51" s="257"/>
      <c r="E51" s="258">
        <v>52.2288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184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880</v>
      </c>
      <c r="D52" s="257"/>
      <c r="E52" s="258">
        <v>56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184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1" t="s">
        <v>881</v>
      </c>
      <c r="D53" s="257"/>
      <c r="E53" s="258">
        <v>31.32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184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34">
        <v>15</v>
      </c>
      <c r="B54" s="235" t="s">
        <v>909</v>
      </c>
      <c r="C54" s="249" t="s">
        <v>910</v>
      </c>
      <c r="D54" s="236" t="s">
        <v>192</v>
      </c>
      <c r="E54" s="237">
        <v>160.48112</v>
      </c>
      <c r="F54" s="238"/>
      <c r="G54" s="239">
        <f>ROUND(E54*F54,2)</f>
        <v>0</v>
      </c>
      <c r="H54" s="226">
        <v>571</v>
      </c>
      <c r="I54" s="225">
        <f>ROUND(E54*H54,2)</f>
        <v>91634.72</v>
      </c>
      <c r="J54" s="226">
        <v>0</v>
      </c>
      <c r="K54" s="225">
        <f>ROUND(E54*J54,2)</f>
        <v>0</v>
      </c>
      <c r="L54" s="225">
        <v>15</v>
      </c>
      <c r="M54" s="225">
        <f>G54*(1+L54/100)</f>
        <v>0</v>
      </c>
      <c r="N54" s="225">
        <v>0</v>
      </c>
      <c r="O54" s="225">
        <f>ROUND(E54*N54,2)</f>
        <v>0</v>
      </c>
      <c r="P54" s="225">
        <v>0</v>
      </c>
      <c r="Q54" s="225">
        <f>ROUND(E54*P54,2)</f>
        <v>0</v>
      </c>
      <c r="R54" s="225" t="s">
        <v>213</v>
      </c>
      <c r="S54" s="225" t="s">
        <v>180</v>
      </c>
      <c r="T54" s="225" t="s">
        <v>180</v>
      </c>
      <c r="U54" s="225">
        <v>0</v>
      </c>
      <c r="V54" s="225">
        <f>ROUND(E54*U54,2)</f>
        <v>0</v>
      </c>
      <c r="W54" s="225"/>
      <c r="X54" s="225" t="s">
        <v>209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210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2" t="s">
        <v>502</v>
      </c>
      <c r="D55" s="259"/>
      <c r="E55" s="260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184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3" t="s">
        <v>885</v>
      </c>
      <c r="D56" s="259"/>
      <c r="E56" s="260">
        <v>20.779199999999999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184</v>
      </c>
      <c r="AH56" s="206">
        <v>2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63" t="s">
        <v>886</v>
      </c>
      <c r="D57" s="259"/>
      <c r="E57" s="260">
        <v>31.4496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06"/>
      <c r="Z57" s="206"/>
      <c r="AA57" s="206"/>
      <c r="AB57" s="206"/>
      <c r="AC57" s="206"/>
      <c r="AD57" s="206"/>
      <c r="AE57" s="206"/>
      <c r="AF57" s="206"/>
      <c r="AG57" s="206" t="s">
        <v>184</v>
      </c>
      <c r="AH57" s="206">
        <v>2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3" t="s">
        <v>887</v>
      </c>
      <c r="D58" s="259"/>
      <c r="E58" s="260">
        <v>56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184</v>
      </c>
      <c r="AH58" s="206">
        <v>2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3" t="s">
        <v>888</v>
      </c>
      <c r="D59" s="259"/>
      <c r="E59" s="260">
        <v>31.32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184</v>
      </c>
      <c r="AH59" s="206">
        <v>2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2" t="s">
        <v>506</v>
      </c>
      <c r="D60" s="259"/>
      <c r="E60" s="260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184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911</v>
      </c>
      <c r="D61" s="257"/>
      <c r="E61" s="258">
        <v>160.48112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184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40">
        <v>16</v>
      </c>
      <c r="B62" s="241" t="s">
        <v>912</v>
      </c>
      <c r="C62" s="248" t="s">
        <v>913</v>
      </c>
      <c r="D62" s="242" t="s">
        <v>0</v>
      </c>
      <c r="E62" s="243">
        <v>2616.3672000000001</v>
      </c>
      <c r="F62" s="244"/>
      <c r="G62" s="245">
        <f>ROUND(E62*F62,2)</f>
        <v>0</v>
      </c>
      <c r="H62" s="226">
        <v>0</v>
      </c>
      <c r="I62" s="225">
        <f>ROUND(E62*H62,2)</f>
        <v>0</v>
      </c>
      <c r="J62" s="226">
        <v>0.82</v>
      </c>
      <c r="K62" s="225">
        <f>ROUND(E62*J62,2)</f>
        <v>2145.42</v>
      </c>
      <c r="L62" s="225">
        <v>15</v>
      </c>
      <c r="M62" s="225">
        <f>G62*(1+L62/100)</f>
        <v>0</v>
      </c>
      <c r="N62" s="225">
        <v>0</v>
      </c>
      <c r="O62" s="225">
        <f>ROUND(E62*N62,2)</f>
        <v>0</v>
      </c>
      <c r="P62" s="225">
        <v>0</v>
      </c>
      <c r="Q62" s="225">
        <f>ROUND(E62*P62,2)</f>
        <v>0</v>
      </c>
      <c r="R62" s="225"/>
      <c r="S62" s="225" t="s">
        <v>180</v>
      </c>
      <c r="T62" s="225" t="s">
        <v>180</v>
      </c>
      <c r="U62" s="225">
        <v>0</v>
      </c>
      <c r="V62" s="225">
        <f>ROUND(E62*U62,2)</f>
        <v>0</v>
      </c>
      <c r="W62" s="225"/>
      <c r="X62" s="225" t="s">
        <v>304</v>
      </c>
      <c r="Y62" s="206"/>
      <c r="Z62" s="206"/>
      <c r="AA62" s="206"/>
      <c r="AB62" s="206"/>
      <c r="AC62" s="206"/>
      <c r="AD62" s="206"/>
      <c r="AE62" s="206"/>
      <c r="AF62" s="206"/>
      <c r="AG62" s="206" t="s">
        <v>305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x14ac:dyDescent="0.25">
      <c r="A63" s="228" t="s">
        <v>150</v>
      </c>
      <c r="B63" s="229" t="s">
        <v>120</v>
      </c>
      <c r="C63" s="247" t="s">
        <v>121</v>
      </c>
      <c r="D63" s="230"/>
      <c r="E63" s="231"/>
      <c r="F63" s="232"/>
      <c r="G63" s="233">
        <f>SUMIF(AG64:AG72,"&lt;&gt;NOR",G64:G72)</f>
        <v>0</v>
      </c>
      <c r="H63" s="227"/>
      <c r="I63" s="227">
        <f>SUM(I64:I72)</f>
        <v>0</v>
      </c>
      <c r="J63" s="227"/>
      <c r="K63" s="227">
        <f>SUM(K64:K72)</f>
        <v>5644.51</v>
      </c>
      <c r="L63" s="227"/>
      <c r="M63" s="227">
        <f>SUM(M64:M72)</f>
        <v>0</v>
      </c>
      <c r="N63" s="227"/>
      <c r="O63" s="227">
        <f>SUM(O64:O72)</f>
        <v>0</v>
      </c>
      <c r="P63" s="227"/>
      <c r="Q63" s="227">
        <f>SUM(Q64:Q72)</f>
        <v>0</v>
      </c>
      <c r="R63" s="227"/>
      <c r="S63" s="227"/>
      <c r="T63" s="227"/>
      <c r="U63" s="227"/>
      <c r="V63" s="227">
        <f>SUM(V64:V72)</f>
        <v>8.129999999999999</v>
      </c>
      <c r="W63" s="227"/>
      <c r="X63" s="227"/>
      <c r="AG63" t="s">
        <v>151</v>
      </c>
    </row>
    <row r="64" spans="1:60" outlineLevel="1" x14ac:dyDescent="0.25">
      <c r="A64" s="240">
        <v>17</v>
      </c>
      <c r="B64" s="241" t="s">
        <v>697</v>
      </c>
      <c r="C64" s="248" t="s">
        <v>698</v>
      </c>
      <c r="D64" s="242" t="s">
        <v>699</v>
      </c>
      <c r="E64" s="243">
        <v>2</v>
      </c>
      <c r="F64" s="244"/>
      <c r="G64" s="245">
        <f>ROUND(E64*F64,2)</f>
        <v>0</v>
      </c>
      <c r="H64" s="226">
        <v>0</v>
      </c>
      <c r="I64" s="225">
        <f>ROUND(E64*H64,2)</f>
        <v>0</v>
      </c>
      <c r="J64" s="226">
        <v>49.7</v>
      </c>
      <c r="K64" s="225">
        <f>ROUND(E64*J64,2)</f>
        <v>99.4</v>
      </c>
      <c r="L64" s="225">
        <v>15</v>
      </c>
      <c r="M64" s="225">
        <f>G64*(1+L64/100)</f>
        <v>0</v>
      </c>
      <c r="N64" s="225">
        <v>0</v>
      </c>
      <c r="O64" s="225">
        <f>ROUND(E64*N64,2)</f>
        <v>0</v>
      </c>
      <c r="P64" s="225">
        <v>0</v>
      </c>
      <c r="Q64" s="225">
        <f>ROUND(E64*P64,2)</f>
        <v>0</v>
      </c>
      <c r="R64" s="225"/>
      <c r="S64" s="225" t="s">
        <v>180</v>
      </c>
      <c r="T64" s="225" t="s">
        <v>180</v>
      </c>
      <c r="U64" s="225">
        <v>0</v>
      </c>
      <c r="V64" s="225">
        <f>ROUND(E64*U64,2)</f>
        <v>0</v>
      </c>
      <c r="W64" s="225"/>
      <c r="X64" s="225" t="s">
        <v>181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182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40">
        <v>18</v>
      </c>
      <c r="B65" s="241" t="s">
        <v>700</v>
      </c>
      <c r="C65" s="248" t="s">
        <v>701</v>
      </c>
      <c r="D65" s="242" t="s">
        <v>179</v>
      </c>
      <c r="E65" s="243">
        <v>1.0319</v>
      </c>
      <c r="F65" s="244"/>
      <c r="G65" s="245">
        <f>ROUND(E65*F65,2)</f>
        <v>0</v>
      </c>
      <c r="H65" s="226">
        <v>0</v>
      </c>
      <c r="I65" s="225">
        <f>ROUND(E65*H65,2)</f>
        <v>0</v>
      </c>
      <c r="J65" s="226">
        <v>168.5</v>
      </c>
      <c r="K65" s="225">
        <f>ROUND(E65*J65,2)</f>
        <v>173.88</v>
      </c>
      <c r="L65" s="225">
        <v>15</v>
      </c>
      <c r="M65" s="225">
        <f>G65*(1+L65/100)</f>
        <v>0</v>
      </c>
      <c r="N65" s="225">
        <v>0</v>
      </c>
      <c r="O65" s="225">
        <f>ROUND(E65*N65,2)</f>
        <v>0</v>
      </c>
      <c r="P65" s="225">
        <v>0</v>
      </c>
      <c r="Q65" s="225">
        <f>ROUND(E65*P65,2)</f>
        <v>0</v>
      </c>
      <c r="R65" s="225"/>
      <c r="S65" s="225" t="s">
        <v>180</v>
      </c>
      <c r="T65" s="225" t="s">
        <v>180</v>
      </c>
      <c r="U65" s="225">
        <v>0.27700000000000002</v>
      </c>
      <c r="V65" s="225">
        <f>ROUND(E65*U65,2)</f>
        <v>0.28999999999999998</v>
      </c>
      <c r="W65" s="225"/>
      <c r="X65" s="225" t="s">
        <v>702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703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40">
        <v>19</v>
      </c>
      <c r="B66" s="241" t="s">
        <v>704</v>
      </c>
      <c r="C66" s="248" t="s">
        <v>705</v>
      </c>
      <c r="D66" s="242" t="s">
        <v>179</v>
      </c>
      <c r="E66" s="243">
        <v>1.0319</v>
      </c>
      <c r="F66" s="244"/>
      <c r="G66" s="245">
        <f>ROUND(E66*F66,2)</f>
        <v>0</v>
      </c>
      <c r="H66" s="226">
        <v>0</v>
      </c>
      <c r="I66" s="225">
        <f>ROUND(E66*H66,2)</f>
        <v>0</v>
      </c>
      <c r="J66" s="226">
        <v>706</v>
      </c>
      <c r="K66" s="225">
        <f>ROUND(E66*J66,2)</f>
        <v>728.52</v>
      </c>
      <c r="L66" s="225">
        <v>15</v>
      </c>
      <c r="M66" s="225">
        <f>G66*(1+L66/100)</f>
        <v>0</v>
      </c>
      <c r="N66" s="225">
        <v>0</v>
      </c>
      <c r="O66" s="225">
        <f>ROUND(E66*N66,2)</f>
        <v>0</v>
      </c>
      <c r="P66" s="225">
        <v>0</v>
      </c>
      <c r="Q66" s="225">
        <f>ROUND(E66*P66,2)</f>
        <v>0</v>
      </c>
      <c r="R66" s="225"/>
      <c r="S66" s="225" t="s">
        <v>180</v>
      </c>
      <c r="T66" s="225" t="s">
        <v>180</v>
      </c>
      <c r="U66" s="225">
        <v>2.0089999999999999</v>
      </c>
      <c r="V66" s="225">
        <f>ROUND(E66*U66,2)</f>
        <v>2.0699999999999998</v>
      </c>
      <c r="W66" s="225"/>
      <c r="X66" s="225" t="s">
        <v>702</v>
      </c>
      <c r="Y66" s="206"/>
      <c r="Z66" s="206"/>
      <c r="AA66" s="206"/>
      <c r="AB66" s="206"/>
      <c r="AC66" s="206"/>
      <c r="AD66" s="206"/>
      <c r="AE66" s="206"/>
      <c r="AF66" s="206"/>
      <c r="AG66" s="206" t="s">
        <v>703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40">
        <v>20</v>
      </c>
      <c r="B67" s="241" t="s">
        <v>706</v>
      </c>
      <c r="C67" s="248" t="s">
        <v>707</v>
      </c>
      <c r="D67" s="242" t="s">
        <v>179</v>
      </c>
      <c r="E67" s="243">
        <v>4.12758</v>
      </c>
      <c r="F67" s="244"/>
      <c r="G67" s="245">
        <f>ROUND(E67*F67,2)</f>
        <v>0</v>
      </c>
      <c r="H67" s="226">
        <v>0</v>
      </c>
      <c r="I67" s="225">
        <f>ROUND(E67*H67,2)</f>
        <v>0</v>
      </c>
      <c r="J67" s="226">
        <v>337</v>
      </c>
      <c r="K67" s="225">
        <f>ROUND(E67*J67,2)</f>
        <v>1390.99</v>
      </c>
      <c r="L67" s="225">
        <v>15</v>
      </c>
      <c r="M67" s="225">
        <f>G67*(1+L67/100)</f>
        <v>0</v>
      </c>
      <c r="N67" s="225">
        <v>0</v>
      </c>
      <c r="O67" s="225">
        <f>ROUND(E67*N67,2)</f>
        <v>0</v>
      </c>
      <c r="P67" s="225">
        <v>0</v>
      </c>
      <c r="Q67" s="225">
        <f>ROUND(E67*P67,2)</f>
        <v>0</v>
      </c>
      <c r="R67" s="225"/>
      <c r="S67" s="225" t="s">
        <v>180</v>
      </c>
      <c r="T67" s="225" t="s">
        <v>180</v>
      </c>
      <c r="U67" s="225">
        <v>0.95899999999999996</v>
      </c>
      <c r="V67" s="225">
        <f>ROUND(E67*U67,2)</f>
        <v>3.96</v>
      </c>
      <c r="W67" s="225"/>
      <c r="X67" s="225" t="s">
        <v>702</v>
      </c>
      <c r="Y67" s="206"/>
      <c r="Z67" s="206"/>
      <c r="AA67" s="206"/>
      <c r="AB67" s="206"/>
      <c r="AC67" s="206"/>
      <c r="AD67" s="206"/>
      <c r="AE67" s="206"/>
      <c r="AF67" s="206"/>
      <c r="AG67" s="206" t="s">
        <v>703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40">
        <v>21</v>
      </c>
      <c r="B68" s="241" t="s">
        <v>708</v>
      </c>
      <c r="C68" s="248" t="s">
        <v>709</v>
      </c>
      <c r="D68" s="242" t="s">
        <v>179</v>
      </c>
      <c r="E68" s="243">
        <v>1.0319</v>
      </c>
      <c r="F68" s="244"/>
      <c r="G68" s="245">
        <f>ROUND(E68*F68,2)</f>
        <v>0</v>
      </c>
      <c r="H68" s="226">
        <v>0</v>
      </c>
      <c r="I68" s="225">
        <f>ROUND(E68*H68,2)</f>
        <v>0</v>
      </c>
      <c r="J68" s="226">
        <v>234.5</v>
      </c>
      <c r="K68" s="225">
        <f>ROUND(E68*J68,2)</f>
        <v>241.98</v>
      </c>
      <c r="L68" s="225">
        <v>15</v>
      </c>
      <c r="M68" s="225">
        <f>G68*(1+L68/100)</f>
        <v>0</v>
      </c>
      <c r="N68" s="225">
        <v>0</v>
      </c>
      <c r="O68" s="225">
        <f>ROUND(E68*N68,2)</f>
        <v>0</v>
      </c>
      <c r="P68" s="225">
        <v>0</v>
      </c>
      <c r="Q68" s="225">
        <f>ROUND(E68*P68,2)</f>
        <v>0</v>
      </c>
      <c r="R68" s="225"/>
      <c r="S68" s="225" t="s">
        <v>180</v>
      </c>
      <c r="T68" s="225" t="s">
        <v>180</v>
      </c>
      <c r="U68" s="225">
        <v>0.49</v>
      </c>
      <c r="V68" s="225">
        <f>ROUND(E68*U68,2)</f>
        <v>0.51</v>
      </c>
      <c r="W68" s="225"/>
      <c r="X68" s="225" t="s">
        <v>702</v>
      </c>
      <c r="Y68" s="206"/>
      <c r="Z68" s="206"/>
      <c r="AA68" s="206"/>
      <c r="AB68" s="206"/>
      <c r="AC68" s="206"/>
      <c r="AD68" s="206"/>
      <c r="AE68" s="206"/>
      <c r="AF68" s="206"/>
      <c r="AG68" s="206" t="s">
        <v>703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40">
        <v>22</v>
      </c>
      <c r="B69" s="241" t="s">
        <v>710</v>
      </c>
      <c r="C69" s="248" t="s">
        <v>711</v>
      </c>
      <c r="D69" s="242" t="s">
        <v>179</v>
      </c>
      <c r="E69" s="243">
        <v>20.637920000000001</v>
      </c>
      <c r="F69" s="244"/>
      <c r="G69" s="245">
        <f>ROUND(E69*F69,2)</f>
        <v>0</v>
      </c>
      <c r="H69" s="226">
        <v>0</v>
      </c>
      <c r="I69" s="225">
        <f>ROUND(E69*H69,2)</f>
        <v>0</v>
      </c>
      <c r="J69" s="226">
        <v>16</v>
      </c>
      <c r="K69" s="225">
        <f>ROUND(E69*J69,2)</f>
        <v>330.21</v>
      </c>
      <c r="L69" s="225">
        <v>15</v>
      </c>
      <c r="M69" s="225">
        <f>G69*(1+L69/100)</f>
        <v>0</v>
      </c>
      <c r="N69" s="225">
        <v>0</v>
      </c>
      <c r="O69" s="225">
        <f>ROUND(E69*N69,2)</f>
        <v>0</v>
      </c>
      <c r="P69" s="225">
        <v>0</v>
      </c>
      <c r="Q69" s="225">
        <f>ROUND(E69*P69,2)</f>
        <v>0</v>
      </c>
      <c r="R69" s="225"/>
      <c r="S69" s="225" t="s">
        <v>180</v>
      </c>
      <c r="T69" s="225" t="s">
        <v>180</v>
      </c>
      <c r="U69" s="225">
        <v>0</v>
      </c>
      <c r="V69" s="225">
        <f>ROUND(E69*U69,2)</f>
        <v>0</v>
      </c>
      <c r="W69" s="225"/>
      <c r="X69" s="225" t="s">
        <v>702</v>
      </c>
      <c r="Y69" s="206"/>
      <c r="Z69" s="206"/>
      <c r="AA69" s="206"/>
      <c r="AB69" s="206"/>
      <c r="AC69" s="206"/>
      <c r="AD69" s="206"/>
      <c r="AE69" s="206"/>
      <c r="AF69" s="206"/>
      <c r="AG69" s="206" t="s">
        <v>703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40">
        <v>23</v>
      </c>
      <c r="B70" s="241" t="s">
        <v>712</v>
      </c>
      <c r="C70" s="248" t="s">
        <v>713</v>
      </c>
      <c r="D70" s="242" t="s">
        <v>179</v>
      </c>
      <c r="E70" s="243">
        <v>1.0319</v>
      </c>
      <c r="F70" s="244"/>
      <c r="G70" s="245">
        <f>ROUND(E70*F70,2)</f>
        <v>0</v>
      </c>
      <c r="H70" s="226">
        <v>0</v>
      </c>
      <c r="I70" s="225">
        <f>ROUND(E70*H70,2)</f>
        <v>0</v>
      </c>
      <c r="J70" s="226">
        <v>331</v>
      </c>
      <c r="K70" s="225">
        <f>ROUND(E70*J70,2)</f>
        <v>341.56</v>
      </c>
      <c r="L70" s="225">
        <v>15</v>
      </c>
      <c r="M70" s="225">
        <f>G70*(1+L70/100)</f>
        <v>0</v>
      </c>
      <c r="N70" s="225">
        <v>0</v>
      </c>
      <c r="O70" s="225">
        <f>ROUND(E70*N70,2)</f>
        <v>0</v>
      </c>
      <c r="P70" s="225">
        <v>0</v>
      </c>
      <c r="Q70" s="225">
        <f>ROUND(E70*P70,2)</f>
        <v>0</v>
      </c>
      <c r="R70" s="225"/>
      <c r="S70" s="225" t="s">
        <v>180</v>
      </c>
      <c r="T70" s="225" t="s">
        <v>180</v>
      </c>
      <c r="U70" s="225">
        <v>0.94199999999999995</v>
      </c>
      <c r="V70" s="225">
        <f>ROUND(E70*U70,2)</f>
        <v>0.97</v>
      </c>
      <c r="W70" s="225"/>
      <c r="X70" s="225" t="s">
        <v>702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703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40">
        <v>24</v>
      </c>
      <c r="B71" s="241" t="s">
        <v>714</v>
      </c>
      <c r="C71" s="248" t="s">
        <v>715</v>
      </c>
      <c r="D71" s="242" t="s">
        <v>179</v>
      </c>
      <c r="E71" s="243">
        <v>3.0956899999999998</v>
      </c>
      <c r="F71" s="244"/>
      <c r="G71" s="245">
        <f>ROUND(E71*F71,2)</f>
        <v>0</v>
      </c>
      <c r="H71" s="226">
        <v>0</v>
      </c>
      <c r="I71" s="225">
        <f>ROUND(E71*H71,2)</f>
        <v>0</v>
      </c>
      <c r="J71" s="226">
        <v>36.9</v>
      </c>
      <c r="K71" s="225">
        <f>ROUND(E71*J71,2)</f>
        <v>114.23</v>
      </c>
      <c r="L71" s="225">
        <v>15</v>
      </c>
      <c r="M71" s="225">
        <f>G71*(1+L71/100)</f>
        <v>0</v>
      </c>
      <c r="N71" s="225">
        <v>0</v>
      </c>
      <c r="O71" s="225">
        <f>ROUND(E71*N71,2)</f>
        <v>0</v>
      </c>
      <c r="P71" s="225">
        <v>0</v>
      </c>
      <c r="Q71" s="225">
        <f>ROUND(E71*P71,2)</f>
        <v>0</v>
      </c>
      <c r="R71" s="225"/>
      <c r="S71" s="225" t="s">
        <v>180</v>
      </c>
      <c r="T71" s="225" t="s">
        <v>180</v>
      </c>
      <c r="U71" s="225">
        <v>0.105</v>
      </c>
      <c r="V71" s="225">
        <f>ROUND(E71*U71,2)</f>
        <v>0.33</v>
      </c>
      <c r="W71" s="225"/>
      <c r="X71" s="225" t="s">
        <v>702</v>
      </c>
      <c r="Y71" s="206"/>
      <c r="Z71" s="206"/>
      <c r="AA71" s="206"/>
      <c r="AB71" s="206"/>
      <c r="AC71" s="206"/>
      <c r="AD71" s="206"/>
      <c r="AE71" s="206"/>
      <c r="AF71" s="206"/>
      <c r="AG71" s="206" t="s">
        <v>703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34">
        <v>25</v>
      </c>
      <c r="B72" s="235" t="s">
        <v>914</v>
      </c>
      <c r="C72" s="249" t="s">
        <v>915</v>
      </c>
      <c r="D72" s="236" t="s">
        <v>179</v>
      </c>
      <c r="E72" s="237">
        <v>1.0319</v>
      </c>
      <c r="F72" s="238"/>
      <c r="G72" s="239">
        <f>ROUND(E72*F72,2)</f>
        <v>0</v>
      </c>
      <c r="H72" s="226">
        <v>0</v>
      </c>
      <c r="I72" s="225">
        <f>ROUND(E72*H72,2)</f>
        <v>0</v>
      </c>
      <c r="J72" s="226">
        <v>2155</v>
      </c>
      <c r="K72" s="225">
        <f>ROUND(E72*J72,2)</f>
        <v>2223.7399999999998</v>
      </c>
      <c r="L72" s="225">
        <v>15</v>
      </c>
      <c r="M72" s="225">
        <f>G72*(1+L72/100)</f>
        <v>0</v>
      </c>
      <c r="N72" s="225">
        <v>0</v>
      </c>
      <c r="O72" s="225">
        <f>ROUND(E72*N72,2)</f>
        <v>0</v>
      </c>
      <c r="P72" s="225">
        <v>0</v>
      </c>
      <c r="Q72" s="225">
        <f>ROUND(E72*P72,2)</f>
        <v>0</v>
      </c>
      <c r="R72" s="225"/>
      <c r="S72" s="225" t="s">
        <v>180</v>
      </c>
      <c r="T72" s="225" t="s">
        <v>180</v>
      </c>
      <c r="U72" s="225">
        <v>0</v>
      </c>
      <c r="V72" s="225">
        <f>ROUND(E72*U72,2)</f>
        <v>0</v>
      </c>
      <c r="W72" s="225"/>
      <c r="X72" s="225" t="s">
        <v>702</v>
      </c>
      <c r="Y72" s="206"/>
      <c r="Z72" s="206"/>
      <c r="AA72" s="206"/>
      <c r="AB72" s="206"/>
      <c r="AC72" s="206"/>
      <c r="AD72" s="206"/>
      <c r="AE72" s="206"/>
      <c r="AF72" s="206"/>
      <c r="AG72" s="206" t="s">
        <v>703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x14ac:dyDescent="0.25">
      <c r="A73" s="3"/>
      <c r="B73" s="4"/>
      <c r="C73" s="250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  <c r="AG73" t="s">
        <v>137</v>
      </c>
    </row>
    <row r="74" spans="1:60" x14ac:dyDescent="0.25">
      <c r="A74" s="209"/>
      <c r="B74" s="210" t="s">
        <v>31</v>
      </c>
      <c r="C74" s="251"/>
      <c r="D74" s="211"/>
      <c r="E74" s="212"/>
      <c r="F74" s="212"/>
      <c r="G74" s="246">
        <f>G8+G63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173</v>
      </c>
    </row>
    <row r="75" spans="1:60" x14ac:dyDescent="0.25">
      <c r="A75" s="3"/>
      <c r="B75" s="4"/>
      <c r="C75" s="250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250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A77" s="213" t="s">
        <v>174</v>
      </c>
      <c r="B77" s="213"/>
      <c r="C77" s="252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5">
      <c r="A78" s="214"/>
      <c r="B78" s="215"/>
      <c r="C78" s="253"/>
      <c r="D78" s="215"/>
      <c r="E78" s="215"/>
      <c r="F78" s="215"/>
      <c r="G78" s="21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G78" t="s">
        <v>175</v>
      </c>
    </row>
    <row r="79" spans="1:60" x14ac:dyDescent="0.25">
      <c r="A79" s="217"/>
      <c r="B79" s="218"/>
      <c r="C79" s="254"/>
      <c r="D79" s="218"/>
      <c r="E79" s="218"/>
      <c r="F79" s="218"/>
      <c r="G79" s="21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5">
      <c r="A80" s="217"/>
      <c r="B80" s="218"/>
      <c r="C80" s="254"/>
      <c r="D80" s="218"/>
      <c r="E80" s="218"/>
      <c r="F80" s="218"/>
      <c r="G80" s="21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5">
      <c r="A81" s="217"/>
      <c r="B81" s="218"/>
      <c r="C81" s="254"/>
      <c r="D81" s="218"/>
      <c r="E81" s="218"/>
      <c r="F81" s="218"/>
      <c r="G81" s="21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220"/>
      <c r="B82" s="221"/>
      <c r="C82" s="255"/>
      <c r="D82" s="221"/>
      <c r="E82" s="221"/>
      <c r="F82" s="221"/>
      <c r="G82" s="2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5">
      <c r="A83" s="3"/>
      <c r="B83" s="4"/>
      <c r="C83" s="250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C84" s="256"/>
      <c r="D84" s="10"/>
      <c r="AG84" t="s">
        <v>176</v>
      </c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7:C77"/>
    <mergeCell ref="A78:G8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VRN</vt:lpstr>
      <vt:lpstr>byt č.50</vt:lpstr>
      <vt:lpstr>byt č.38</vt:lpstr>
      <vt:lpstr>sklepní okna</vt:lpstr>
      <vt:lpstr>byt č.12</vt:lpstr>
      <vt:lpstr>byt č.44</vt:lpstr>
      <vt:lpstr>byt č.55</vt:lpstr>
      <vt:lpstr>schodiště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'byt č.12'!Názvy_tisku</vt:lpstr>
      <vt:lpstr>'byt č.38'!Názvy_tisku</vt:lpstr>
      <vt:lpstr>'byt č.44'!Názvy_tisku</vt:lpstr>
      <vt:lpstr>'byt č.50'!Názvy_tisku</vt:lpstr>
      <vt:lpstr>'byt č.55'!Názvy_tisku</vt:lpstr>
      <vt:lpstr>schodiště!Názvy_tisku</vt:lpstr>
      <vt:lpstr>'sklepní okna'!Názvy_tisku</vt:lpstr>
      <vt:lpstr>VRN!Názvy_tisku</vt:lpstr>
      <vt:lpstr>oadresa</vt:lpstr>
      <vt:lpstr>Stavba!Objednatel</vt:lpstr>
      <vt:lpstr>Stavba!Objekt</vt:lpstr>
      <vt:lpstr>'byt č.12'!Oblast_tisku</vt:lpstr>
      <vt:lpstr>'byt č.38'!Oblast_tisku</vt:lpstr>
      <vt:lpstr>'byt č.44'!Oblast_tisku</vt:lpstr>
      <vt:lpstr>'byt č.50'!Oblast_tisku</vt:lpstr>
      <vt:lpstr>'byt č.55'!Oblast_tisku</vt:lpstr>
      <vt:lpstr>schodiště!Oblast_tisku</vt:lpstr>
      <vt:lpstr>'sklepní okna'!Oblast_tisku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2024-02-28T12:51:51Z</dcterms:modified>
</cp:coreProperties>
</file>