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UZIV\OISM\SPOL_OISM\3071_SPOL_odd_INV\E-ZAK 2024\Hradil\konektivita_ZŠ-učebny-ITI\stav_prace_učebny\zadavaci-dokumentace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Pol'!$A$1:$U$89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77" i="12" l="1"/>
  <c r="Q77" i="12"/>
  <c r="O77" i="12"/>
  <c r="M77" i="12"/>
  <c r="K77" i="12"/>
  <c r="I77" i="12"/>
  <c r="U76" i="12"/>
  <c r="Q76" i="12"/>
  <c r="O76" i="12"/>
  <c r="K76" i="12"/>
  <c r="I76" i="12"/>
  <c r="U75" i="12"/>
  <c r="Q75" i="12"/>
  <c r="O75" i="12"/>
  <c r="K75" i="12"/>
  <c r="I75" i="12"/>
  <c r="U74" i="12"/>
  <c r="Q74" i="12"/>
  <c r="O74" i="12"/>
  <c r="M74" i="12"/>
  <c r="K74" i="12"/>
  <c r="I74" i="12"/>
  <c r="U73" i="12"/>
  <c r="Q73" i="12"/>
  <c r="O73" i="12"/>
  <c r="K73" i="12"/>
  <c r="I73" i="12"/>
  <c r="U72" i="12"/>
  <c r="Q72" i="12"/>
  <c r="O72" i="12"/>
  <c r="K72" i="12"/>
  <c r="I72" i="12"/>
  <c r="U71" i="12"/>
  <c r="Q71" i="12"/>
  <c r="O71" i="12"/>
  <c r="K71" i="12"/>
  <c r="I71" i="12"/>
  <c r="U70" i="12"/>
  <c r="Q70" i="12"/>
  <c r="O70" i="12"/>
  <c r="K70" i="12"/>
  <c r="I70" i="12"/>
  <c r="U69" i="12"/>
  <c r="Q69" i="12"/>
  <c r="O69" i="12"/>
  <c r="K69" i="12"/>
  <c r="I69" i="12"/>
  <c r="U68" i="12"/>
  <c r="Q68" i="12"/>
  <c r="O68" i="12"/>
  <c r="K68" i="12"/>
  <c r="I68" i="12"/>
  <c r="U67" i="12"/>
  <c r="Q67" i="12"/>
  <c r="O67" i="12"/>
  <c r="K67" i="12"/>
  <c r="I67" i="12"/>
  <c r="U66" i="12"/>
  <c r="Q66" i="12"/>
  <c r="O66" i="12"/>
  <c r="K66" i="12"/>
  <c r="I66" i="12"/>
  <c r="U65" i="12"/>
  <c r="Q65" i="12"/>
  <c r="O65" i="12"/>
  <c r="K65" i="12"/>
  <c r="I65" i="12"/>
  <c r="U64" i="12"/>
  <c r="Q64" i="12"/>
  <c r="O64" i="12"/>
  <c r="K64" i="12"/>
  <c r="I64" i="12"/>
  <c r="U63" i="12"/>
  <c r="Q63" i="12"/>
  <c r="O63" i="12"/>
  <c r="K63" i="12"/>
  <c r="I63" i="12"/>
  <c r="G77" i="12" l="1"/>
  <c r="F76" i="12"/>
  <c r="G76" i="12" s="1"/>
  <c r="M76" i="12" s="1"/>
  <c r="G75" i="12"/>
  <c r="G74" i="12"/>
  <c r="F73" i="12"/>
  <c r="G73" i="12" s="1"/>
  <c r="M73" i="12" s="1"/>
  <c r="F72" i="12"/>
  <c r="G72" i="12" s="1"/>
  <c r="M72" i="12" s="1"/>
  <c r="F71" i="12"/>
  <c r="G71" i="12" s="1"/>
  <c r="M71" i="12" s="1"/>
  <c r="F70" i="12"/>
  <c r="G70" i="12" s="1"/>
  <c r="M70" i="12" s="1"/>
  <c r="F69" i="12"/>
  <c r="G69" i="12" s="1"/>
  <c r="M69" i="12" s="1"/>
  <c r="F68" i="12"/>
  <c r="G68" i="12" s="1"/>
  <c r="M68" i="12" s="1"/>
  <c r="F67" i="12"/>
  <c r="G67" i="12" s="1"/>
  <c r="M67" i="12" s="1"/>
  <c r="F66" i="12"/>
  <c r="G66" i="12" s="1"/>
  <c r="M66" i="12" s="1"/>
  <c r="F65" i="12"/>
  <c r="G65" i="12" s="1"/>
  <c r="M65" i="12" s="1"/>
  <c r="F64" i="12"/>
  <c r="G64" i="12" s="1"/>
  <c r="M64" i="12" s="1"/>
  <c r="F63" i="12"/>
  <c r="G63" i="12" s="1"/>
  <c r="M63" i="12" s="1"/>
  <c r="G62" i="12"/>
  <c r="AC79" i="12"/>
  <c r="F39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4" i="12"/>
  <c r="G14" i="12" s="1"/>
  <c r="I14" i="12"/>
  <c r="I13" i="12" s="1"/>
  <c r="K14" i="12"/>
  <c r="K13" i="12" s="1"/>
  <c r="O14" i="12"/>
  <c r="O13" i="12" s="1"/>
  <c r="Q14" i="12"/>
  <c r="Q13" i="12" s="1"/>
  <c r="U14" i="12"/>
  <c r="U13" i="12" s="1"/>
  <c r="F16" i="12"/>
  <c r="G16" i="12" s="1"/>
  <c r="M16" i="12" s="1"/>
  <c r="M15" i="12" s="1"/>
  <c r="I16" i="12"/>
  <c r="I15" i="12" s="1"/>
  <c r="K16" i="12"/>
  <c r="K15" i="12" s="1"/>
  <c r="O16" i="12"/>
  <c r="O15" i="12" s="1"/>
  <c r="Q16" i="12"/>
  <c r="Q15" i="12" s="1"/>
  <c r="U16" i="12"/>
  <c r="U15" i="12" s="1"/>
  <c r="F18" i="12"/>
  <c r="G18" i="12"/>
  <c r="M18" i="12" s="1"/>
  <c r="M17" i="12" s="1"/>
  <c r="I18" i="12"/>
  <c r="I17" i="12" s="1"/>
  <c r="K18" i="12"/>
  <c r="K17" i="12" s="1"/>
  <c r="O18" i="12"/>
  <c r="O17" i="12" s="1"/>
  <c r="Q18" i="12"/>
  <c r="Q17" i="12" s="1"/>
  <c r="U18" i="12"/>
  <c r="U17" i="12" s="1"/>
  <c r="F20" i="12"/>
  <c r="G20" i="12" s="1"/>
  <c r="I20" i="12"/>
  <c r="I19" i="12" s="1"/>
  <c r="K20" i="12"/>
  <c r="K19" i="12" s="1"/>
  <c r="O20" i="12"/>
  <c r="O19" i="12" s="1"/>
  <c r="Q20" i="12"/>
  <c r="Q19" i="12" s="1"/>
  <c r="U20" i="12"/>
  <c r="U19" i="12" s="1"/>
  <c r="F22" i="12"/>
  <c r="G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30" i="12"/>
  <c r="G30" i="12" s="1"/>
  <c r="I30" i="12"/>
  <c r="I29" i="12" s="1"/>
  <c r="K30" i="12"/>
  <c r="K29" i="12" s="1"/>
  <c r="O30" i="12"/>
  <c r="O29" i="12" s="1"/>
  <c r="Q30" i="12"/>
  <c r="Q29" i="12" s="1"/>
  <c r="U30" i="12"/>
  <c r="U29" i="12" s="1"/>
  <c r="F32" i="12"/>
  <c r="G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8" i="12"/>
  <c r="G38" i="12" s="1"/>
  <c r="I38" i="12"/>
  <c r="K38" i="12"/>
  <c r="K37" i="12" s="1"/>
  <c r="O38" i="12"/>
  <c r="Q38" i="12"/>
  <c r="U38" i="12"/>
  <c r="U37" i="12" s="1"/>
  <c r="F39" i="12"/>
  <c r="G39" i="12" s="1"/>
  <c r="M39" i="12" s="1"/>
  <c r="I39" i="12"/>
  <c r="K39" i="12"/>
  <c r="O39" i="12"/>
  <c r="Q39" i="12"/>
  <c r="U39" i="12"/>
  <c r="F41" i="12"/>
  <c r="G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3" i="12"/>
  <c r="G53" i="12" s="1"/>
  <c r="M53" i="12" s="1"/>
  <c r="I53" i="12"/>
  <c r="K53" i="12"/>
  <c r="K52" i="12" s="1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8" i="12"/>
  <c r="G58" i="12"/>
  <c r="M58" i="12" s="1"/>
  <c r="I58" i="12"/>
  <c r="K58" i="12"/>
  <c r="K57" i="12" s="1"/>
  <c r="O58" i="12"/>
  <c r="Q58" i="12"/>
  <c r="U58" i="12"/>
  <c r="F59" i="12"/>
  <c r="G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I62" i="12"/>
  <c r="I61" i="12" s="1"/>
  <c r="K62" i="12"/>
  <c r="K61" i="12" s="1"/>
  <c r="O62" i="12"/>
  <c r="O61" i="12" s="1"/>
  <c r="Q62" i="12"/>
  <c r="Q61" i="12" s="1"/>
  <c r="U62" i="12"/>
  <c r="U61" i="12" s="1"/>
  <c r="I20" i="1"/>
  <c r="I19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M75" i="12" l="1"/>
  <c r="G61" i="12"/>
  <c r="O37" i="12"/>
  <c r="I52" i="12"/>
  <c r="I57" i="12"/>
  <c r="U57" i="12"/>
  <c r="Q57" i="12"/>
  <c r="I8" i="12"/>
  <c r="M41" i="12"/>
  <c r="M40" i="12" s="1"/>
  <c r="G40" i="12"/>
  <c r="I60" i="1" s="1"/>
  <c r="G29" i="12"/>
  <c r="I57" i="1" s="1"/>
  <c r="M30" i="12"/>
  <c r="M29" i="12" s="1"/>
  <c r="G19" i="12"/>
  <c r="I55" i="1" s="1"/>
  <c r="M20" i="12"/>
  <c r="M19" i="12" s="1"/>
  <c r="M52" i="12"/>
  <c r="G21" i="12"/>
  <c r="I56" i="1" s="1"/>
  <c r="M22" i="12"/>
  <c r="M21" i="12" s="1"/>
  <c r="M59" i="12"/>
  <c r="G57" i="12"/>
  <c r="I62" i="1" s="1"/>
  <c r="M14" i="12"/>
  <c r="M13" i="12" s="1"/>
  <c r="G13" i="12"/>
  <c r="I52" i="1" s="1"/>
  <c r="K31" i="12"/>
  <c r="I21" i="12"/>
  <c r="O31" i="12"/>
  <c r="O57" i="12"/>
  <c r="U40" i="12"/>
  <c r="I31" i="12"/>
  <c r="AD79" i="12"/>
  <c r="G39" i="1" s="1"/>
  <c r="G40" i="1" s="1"/>
  <c r="G25" i="1" s="1"/>
  <c r="G26" i="1" s="1"/>
  <c r="Q37" i="12"/>
  <c r="K21" i="12"/>
  <c r="O40" i="12"/>
  <c r="I37" i="12"/>
  <c r="U21" i="12"/>
  <c r="U8" i="12"/>
  <c r="Q40" i="12"/>
  <c r="M57" i="12"/>
  <c r="U52" i="12"/>
  <c r="K40" i="12"/>
  <c r="Q21" i="12"/>
  <c r="Q8" i="12"/>
  <c r="Q52" i="12"/>
  <c r="I40" i="12"/>
  <c r="U31" i="12"/>
  <c r="O21" i="12"/>
  <c r="O8" i="12"/>
  <c r="O52" i="12"/>
  <c r="Q31" i="12"/>
  <c r="K8" i="12"/>
  <c r="F40" i="1"/>
  <c r="G23" i="1" s="1"/>
  <c r="G24" i="1" s="1"/>
  <c r="G37" i="12"/>
  <c r="I59" i="1" s="1"/>
  <c r="M38" i="12"/>
  <c r="M37" i="12" s="1"/>
  <c r="G31" i="12"/>
  <c r="I58" i="1" s="1"/>
  <c r="I17" i="1" s="1"/>
  <c r="M32" i="12"/>
  <c r="M31" i="12" s="1"/>
  <c r="M62" i="12"/>
  <c r="M61" i="12" s="1"/>
  <c r="G8" i="12"/>
  <c r="I51" i="1" s="1"/>
  <c r="M9" i="12"/>
  <c r="M8" i="12" s="1"/>
  <c r="G52" i="12"/>
  <c r="I61" i="1" s="1"/>
  <c r="G15" i="12"/>
  <c r="I53" i="1" s="1"/>
  <c r="G17" i="12"/>
  <c r="I54" i="1" s="1"/>
  <c r="G29" i="1" l="1"/>
  <c r="H39" i="1"/>
  <c r="H40" i="1" s="1"/>
  <c r="I16" i="1"/>
  <c r="I63" i="1"/>
  <c r="G79" i="12"/>
  <c r="G28" i="1"/>
  <c r="I39" i="1" l="1"/>
  <c r="I40" i="1" s="1"/>
  <c r="J39" i="1" s="1"/>
  <c r="J40" i="1" s="1"/>
  <c r="I18" i="1"/>
  <c r="I21" i="1" s="1"/>
  <c r="I6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<sst xmlns="http://schemas.openxmlformats.org/spreadsheetml/2006/main" count="424" uniqueCount="239">
  <si>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</si>
  <si>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</si>
  <si>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</si>
  <si>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</si>
  <si>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</si>
  <si>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</si>
  <si>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</si>
  <si>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</si>
  <si>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</si>
  <si>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</si>
  <si>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</si>
  <si>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</si>
  <si>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</si>
  <si>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</si>
  <si>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</si>
  <si>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</si>
  <si>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</si>
  <si>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</si>
  <si>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</si>
  <si>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</si>
  <si>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</si>
  <si>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</si>
  <si>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</si>
  <si>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</si>
  <si>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</si>
  <si>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</si>
  <si>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</si>
  <si>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</si>
  <si>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</si>
  <si>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</si>
  <si>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</si>
  <si>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</si>
  <si>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</si>
  <si>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</si>
  <si>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</si>
  <si>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</si>
  <si>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</si>
  <si>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</si>
  <si>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</si>
  <si>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</si>
  <si>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</si>
  <si>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</si>
  <si>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</si>
  <si>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Smetanův okruh 24, 794 01 Krnov</t>
  </si>
  <si>
    <t>Rozpočet:</t>
  </si>
  <si>
    <t>Misto</t>
  </si>
  <si>
    <t>Základní Škola - Smetanův okruh, Krnov</t>
  </si>
  <si>
    <t>Rozpočet</t>
  </si>
  <si>
    <t>Celkem za stavbu</t>
  </si>
  <si>
    <t>CZK</t>
  </si>
  <si>
    <t xml:space="preserve">Popis rozpočtu:  - </t>
  </si>
  <si>
    <t>Jedná se o stavební úpravy včetně příslušenství pro vytvoření nové učebny.</t>
  </si>
  <si>
    <t>Bude provedená demontáž původní nášlapné vrstvy a vytvoření nové nášlapné vrstvy z PVC včetně úpravy podkladní vrstvy. Součástí je vyspravení původních omítek, vybourání obkladu, vybourání ocelových zárubní a zazdění otvoru. Výměna dveřních křídel včetně zárubně a prahu. Montáž nových rozvodů elektroinstalace a zhotovení podružného rozvaděče.</t>
  </si>
  <si>
    <t>Na závěr dojde ke kompletní výmalbě, nátěrům a úklidu.</t>
  </si>
  <si>
    <t>Rekapitulace dílů</t>
  </si>
  <si>
    <t>Typ dílu</t>
  </si>
  <si>
    <t>61</t>
  </si>
  <si>
    <t>Upravy povrchů vnitřní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</si>
  <si>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</si>
  <si>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</si>
  <si>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</si>
  <si>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</si>
  <si>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</si>
  <si>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</si>
  <si>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</si>
  <si>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</si>
  <si>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</si>
  <si>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</si>
  <si>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</si>
  <si>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</si>
  <si>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725</t>
  </si>
  <si>
    <t>Zařizovací předměty</t>
  </si>
  <si>
    <t>766</t>
  </si>
  <si>
    <t>Konstrukce truhlářské</t>
  </si>
  <si>
    <t>776</t>
  </si>
  <si>
    <t>Podlahy povlakové</t>
  </si>
  <si>
    <t>783</t>
  </si>
  <si>
    <t>Nátěry</t>
  </si>
  <si>
    <t>784</t>
  </si>
  <si>
    <t>Malby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</si>
  <si>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</si>
  <si>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</si>
  <si>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</si>
  <si>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</si>
  <si>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</si>
  <si>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</si>
  <si>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</si>
  <si>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</si>
  <si>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</si>
  <si>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</si>
  <si>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</si>
  <si>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</si>
  <si>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</si>
  <si>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</si>
  <si>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</si>
  <si>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</si>
  <si>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</si>
  <si>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</si>
  <si>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</si>
  <si>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</si>
  <si>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</si>
  <si>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</si>
  <si>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</si>
  <si>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</si>
  <si>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</si>
  <si>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</si>
  <si>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</si>
  <si>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</si>
  <si>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</si>
  <si>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</si>
  <si>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</si>
  <si>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612100037RA4</t>
  </si>
  <si>
    <t>Oprava omítek stěn vnitřních štukových, oprava ze 40 %</t>
  </si>
  <si>
    <t>m2</t>
  </si>
  <si>
    <t>POL2_0</t>
  </si>
  <si>
    <t>612011222RT2</t>
  </si>
  <si>
    <t>Zakrytí podlah, včetně odstranění</t>
  </si>
  <si>
    <t>POL1_0</t>
  </si>
  <si>
    <t>612011221RT2</t>
  </si>
  <si>
    <t>Zakrytí předmětů, včetně odstranění, včetně dodávky fólie tl. 0,04 mm</t>
  </si>
  <si>
    <t>612100030RAA</t>
  </si>
  <si>
    <t>Oprava omítek stěn, vnitřních po odsekání obkladů</t>
  </si>
  <si>
    <t>642202011RAB</t>
  </si>
  <si>
    <t>Zazdění dveří jednokřídlových, omítka, zeď tloušťky do tl. 30 cm</t>
  </si>
  <si>
    <t>kus</t>
  </si>
  <si>
    <t>946941501R00</t>
  </si>
  <si>
    <t>Návoz a odvoz pomocného lešení</t>
  </si>
  <si>
    <t>kompl</t>
  </si>
  <si>
    <t>952901111R00</t>
  </si>
  <si>
    <t>Vyčištění budov o výšce podlaží do 4 m, oken, dveří, podlah, parapetů</t>
  </si>
  <si>
    <t>968072455R00</t>
  </si>
  <si>
    <t>Vybourání kovových dveřních zárubní pl. do 2 m2</t>
  </si>
  <si>
    <t>974049121R00</t>
  </si>
  <si>
    <t>Vysekání rýh v betonových zdech 3x3 cm</t>
  </si>
  <si>
    <t>m</t>
  </si>
  <si>
    <t>974049133R00</t>
  </si>
  <si>
    <t>Vysekání rýh v betonových zdech 5x10 cm</t>
  </si>
  <si>
    <t>97 001</t>
  </si>
  <si>
    <t>Soubor prací spojený se zapravením, po demontážích a po rozvodech elektra</t>
  </si>
  <si>
    <t>soubor</t>
  </si>
  <si>
    <t>978500010RA0</t>
  </si>
  <si>
    <t>Odsekání vnitřních obkladů</t>
  </si>
  <si>
    <t>979100014RA0</t>
  </si>
  <si>
    <t>Odvoz suti a vyb.hmot do 15 km, vnitrost. 25 m</t>
  </si>
  <si>
    <t>t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</si>
  <si>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</si>
  <si>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</si>
  <si>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</si>
  <si>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</si>
  <si>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998011002R00</t>
  </si>
  <si>
    <t>Přesun hmot pro budovy zděné výšky do 12 m</t>
  </si>
  <si>
    <t>725820801R00</t>
  </si>
  <si>
    <t>Demontáž baterie nástěnné do G 3/4"</t>
  </si>
  <si>
    <t>725829202R00</t>
  </si>
  <si>
    <t>Montáž baterie umyvadlové</t>
  </si>
  <si>
    <t>Vodoinstalační práce , včetně zednického zapravení</t>
  </si>
  <si>
    <t>725001</t>
  </si>
  <si>
    <t>Demontáž a zpětná montáž radiátorů</t>
  </si>
  <si>
    <t>998725102R00</t>
  </si>
  <si>
    <t>Přesun hmot pro zařizovací předměty, výšky do 12 m</t>
  </si>
  <si>
    <t>968061125R00</t>
  </si>
  <si>
    <t>Vyvěšení dřevěných a plastových dveřních křídel pl. do 2 m2</t>
  </si>
  <si>
    <t>766662811R00</t>
  </si>
  <si>
    <t>Demontáž prahů dveří 1křídlových</t>
  </si>
  <si>
    <t>775561800R00</t>
  </si>
  <si>
    <t>Demontáž podlah lamelových lepených včetně lišt</t>
  </si>
  <si>
    <t>965048515RTA</t>
  </si>
  <si>
    <t>Broušení podkladu povlakových podlah, včetně odstranění zbytků lepidla</t>
  </si>
  <si>
    <t>632418115RU2</t>
  </si>
  <si>
    <t>Vyrovnání podkladu, ruční zpracování, do tl. 15 mm, samonivelační, vč. penetrace</t>
  </si>
  <si>
    <t>776101101R00</t>
  </si>
  <si>
    <t>Vysávání podlah prům.vysavačem pod povlak.podlahy</t>
  </si>
  <si>
    <t>776521110R00</t>
  </si>
  <si>
    <t>Lepení povlak.podlah z pásů PVC na lepidlo</t>
  </si>
  <si>
    <t>28412306R</t>
  </si>
  <si>
    <t>Podlahovina PVC vinyl v rolích</t>
  </si>
  <si>
    <t>POL3_0</t>
  </si>
  <si>
    <t>776994111R00</t>
  </si>
  <si>
    <t>Spoj povlakových podlahovin, povlakových podlah za studena</t>
  </si>
  <si>
    <t>775413040R00</t>
  </si>
  <si>
    <t>Montáž podlahové lišty lepením</t>
  </si>
  <si>
    <t>611001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</si>
  <si>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</si>
  <si>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</si>
  <si>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</si>
  <si>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</si>
  <si>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</si>
  <si>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783201811R00</t>
  </si>
  <si>
    <t>Odstranění nátěrů z kovových konstrukcí oškrábáním</t>
  </si>
  <si>
    <t>783323330R00</t>
  </si>
  <si>
    <t>Nátěr syntetický radiátorů deskových 2x + 2x email</t>
  </si>
  <si>
    <t>783424240R00</t>
  </si>
  <si>
    <t>Nátěr syntet. potrubí do DN 50 mm  Z+1x +1x email</t>
  </si>
  <si>
    <t>783220010RA0</t>
  </si>
  <si>
    <t>Nátěr kovových doplňkových konstrukcí syntetický</t>
  </si>
  <si>
    <t>784011221RT2</t>
  </si>
  <si>
    <t>784161601R00</t>
  </si>
  <si>
    <t>Penetrace podkladu 1 x, hloubková</t>
  </si>
  <si>
    <t>784165442R00</t>
  </si>
  <si>
    <t>Malba bílá, otěruvzdorná, bez pen.,2x</t>
  </si>
  <si>
    <t>650R01</t>
  </si>
  <si>
    <t>650R02</t>
  </si>
  <si>
    <t/>
  </si>
  <si>
    <t>SUM</t>
  </si>
  <si>
    <t>Poznámky uchazeče k zadání</t>
  </si>
  <si>
    <t>POPUZIV</t>
  </si>
  <si>
    <t>END</t>
  </si>
  <si>
    <t>34551622R</t>
  </si>
  <si>
    <t>Zásuvka dvojnásobná s ochrannými kolíky, s clonkami, s natočenou dutinou 5513A-C02357</t>
  </si>
  <si>
    <t>210111011R00</t>
  </si>
  <si>
    <t>Zásuvka domovní zapuštěná - provedení 2P+PE</t>
  </si>
  <si>
    <t>210010301RT64</t>
  </si>
  <si>
    <t>Krabice přístrojová KP, bez zapojení, kruhová včetně dodávky KP 64/2</t>
  </si>
  <si>
    <t>210020571R00</t>
  </si>
  <si>
    <t>Podložka požárně izolační do 4 dm2, tl.6 mm</t>
  </si>
  <si>
    <t>dm2</t>
  </si>
  <si>
    <t>59590737R</t>
  </si>
  <si>
    <t>Deska cementotřísková Cetris BASIC tl. 12 mm</t>
  </si>
  <si>
    <t>210010323RT1</t>
  </si>
  <si>
    <t>Krabice odbočná KO, se zapojením, čtvercová včetně dodávky KO 125 E s víčkem</t>
  </si>
  <si>
    <t>650 12-5643.RT2</t>
  </si>
  <si>
    <t>Uložení kabelu Cu 3 x 2,5 mm2 volně, včetně dodávky kabelu CYKY 3 x 2,5 mm2</t>
  </si>
  <si>
    <t>210810046R00</t>
  </si>
  <si>
    <t>Kabel CYKY-m 750 V 3 x 2,5 mm2 pevně uložený</t>
  </si>
  <si>
    <t>34111036R</t>
  </si>
  <si>
    <t>Kabel silový s Cu jádrem 750 V CYKY 3 x 2,5 mm2</t>
  </si>
  <si>
    <t>34535456R</t>
  </si>
  <si>
    <t>Přístroj ovládače zapínacího, řazení 1/0, 1/0S, 1/0So 3559-A91345</t>
  </si>
  <si>
    <t>210110055R00</t>
  </si>
  <si>
    <t>Ovladač zapuštěný, řazení 1/0</t>
  </si>
  <si>
    <t>34536490R</t>
  </si>
  <si>
    <t>Kryt spínače jednoduchý 3558A-A651</t>
  </si>
  <si>
    <t>34536705R</t>
  </si>
  <si>
    <t>Rámeček dvojnásobný, vodorovný 3901A-B20</t>
  </si>
  <si>
    <t>Soubor prací se zapravením nových rozvodů, elektroinstalace</t>
  </si>
  <si>
    <t>Dodávka a montáž, vybavení podružného rozvaděče</t>
  </si>
  <si>
    <t>905R01</t>
  </si>
  <si>
    <t>h</t>
  </si>
  <si>
    <t>Hzs-revize provoz.souboru, a st.obj. Revize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</si>
</sst>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10" xfId="3" applyNumberFormat="1" applyFont="1" applyBorder="1" applyAlignment="1">
      <alignment vertical="top"/>
    </xf>
    <xf numFmtId="0" fontId="17" fillId="0" borderId="38" xfId="3" applyFont="1" applyBorder="1" applyAlignment="1">
      <alignment vertical="top" shrinkToFit="1"/>
    </xf>
    <xf numFmtId="164" fontId="17" fillId="0" borderId="39" xfId="3" applyNumberFormat="1" applyFont="1" applyBorder="1" applyAlignment="1">
      <alignment vertical="top" shrinkToFit="1"/>
    </xf>
    <xf numFmtId="0" fontId="17" fillId="0" borderId="39" xfId="3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D29" sqref="D29:D30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7"/>
  <sheetViews>
    <sheetView showGridLines="0" topLeftCell="B1" zoomScaleNormal="100" zoomScaleSheetLayoutView="75" workbookViewId="0">
      <selection activeCell="B44" sqref="B44:J4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40</v>
      </c>
      <c r="C2" s="80"/>
      <c r="D2" s="241" t="s">
        <v>46</v>
      </c>
      <c r="E2" s="242"/>
      <c r="F2" s="242"/>
      <c r="G2" s="242"/>
      <c r="H2" s="242"/>
      <c r="I2" s="242"/>
      <c r="J2" s="243"/>
      <c r="O2" s="2"/>
    </row>
    <row r="3" spans="1:15" ht="23.25" customHeight="1" x14ac:dyDescent="0.2">
      <c r="A3" s="4"/>
      <c r="B3" s="81" t="s">
        <v>45</v>
      </c>
      <c r="C3" s="82"/>
      <c r="D3" s="207" t="s">
        <v>43</v>
      </c>
      <c r="E3" s="208"/>
      <c r="F3" s="208"/>
      <c r="G3" s="208"/>
      <c r="H3" s="208"/>
      <c r="I3" s="208"/>
      <c r="J3" s="209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1"/>
      <c r="E12" s="221"/>
      <c r="F12" s="221"/>
      <c r="G12" s="221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2"/>
      <c r="E13" s="222"/>
      <c r="F13" s="222"/>
      <c r="G13" s="222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4"/>
      <c r="F15" s="244"/>
      <c r="G15" s="217"/>
      <c r="H15" s="217"/>
      <c r="I15" s="217" t="s">
        <v>28</v>
      </c>
      <c r="J15" s="218"/>
    </row>
    <row r="16" spans="1:15" ht="23.25" customHeight="1" x14ac:dyDescent="0.2">
      <c r="A16" s="140" t="s">
        <v>23</v>
      </c>
      <c r="B16" s="141" t="s">
        <v>23</v>
      </c>
      <c r="C16" s="56"/>
      <c r="D16" s="57"/>
      <c r="E16" s="219"/>
      <c r="F16" s="220"/>
      <c r="G16" s="219"/>
      <c r="H16" s="220"/>
      <c r="I16" s="219">
        <f>SUMIF(F51:F63,A16,I51:I63)+SUMIF(F51:F63,"PSU",I51:I63)</f>
        <v>0</v>
      </c>
      <c r="J16" s="234"/>
    </row>
    <row r="17" spans="1:10" ht="23.25" customHeight="1" x14ac:dyDescent="0.2">
      <c r="A17" s="140" t="s">
        <v>24</v>
      </c>
      <c r="B17" s="141" t="s">
        <v>24</v>
      </c>
      <c r="C17" s="56"/>
      <c r="D17" s="57"/>
      <c r="E17" s="219"/>
      <c r="F17" s="220"/>
      <c r="G17" s="219"/>
      <c r="H17" s="220"/>
      <c r="I17" s="219">
        <f>SUMIF(F51:F63,A17,I51:I63)</f>
        <v>0</v>
      </c>
      <c r="J17" s="234"/>
    </row>
    <row r="18" spans="1:10" ht="23.25" customHeight="1" x14ac:dyDescent="0.2">
      <c r="A18" s="140" t="s">
        <v>25</v>
      </c>
      <c r="B18" s="141" t="s">
        <v>25</v>
      </c>
      <c r="C18" s="56"/>
      <c r="D18" s="57"/>
      <c r="E18" s="219"/>
      <c r="F18" s="220"/>
      <c r="G18" s="219"/>
      <c r="H18" s="220"/>
      <c r="I18" s="219">
        <f>SUMIF(F51:F63,A18,I51:I63)</f>
        <v>0</v>
      </c>
      <c r="J18" s="234"/>
    </row>
    <row r="19" spans="1:10" ht="23.25" customHeight="1" x14ac:dyDescent="0.2">
      <c r="A19" s="140" t="s">
        <v>82</v>
      </c>
      <c r="B19" s="141" t="s">
        <v>26</v>
      </c>
      <c r="C19" s="56"/>
      <c r="D19" s="57"/>
      <c r="E19" s="219"/>
      <c r="F19" s="220"/>
      <c r="G19" s="219"/>
      <c r="H19" s="220"/>
      <c r="I19" s="219">
        <f>SUMIF(F51:F63,A19,I51:I63)</f>
        <v>0</v>
      </c>
      <c r="J19" s="234"/>
    </row>
    <row r="20" spans="1:10" ht="23.25" customHeight="1" x14ac:dyDescent="0.2">
      <c r="A20" s="140" t="s">
        <v>83</v>
      </c>
      <c r="B20" s="141" t="s">
        <v>27</v>
      </c>
      <c r="C20" s="56"/>
      <c r="D20" s="57"/>
      <c r="E20" s="219"/>
      <c r="F20" s="220"/>
      <c r="G20" s="219"/>
      <c r="H20" s="220"/>
      <c r="I20" s="219">
        <f>SUMIF(F51:F63,A20,I51:I63)</f>
        <v>0</v>
      </c>
      <c r="J20" s="234"/>
    </row>
    <row r="21" spans="1:10" ht="23.25" customHeight="1" x14ac:dyDescent="0.2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8">
        <f>ZakladDPHSni*SazbaDPH1/100</f>
        <v>0</v>
      </c>
      <c r="H24" s="239"/>
      <c r="I24" s="239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6">
        <f>ZakladDPHSniVypocet+ZakladDPHZaklVypocet</f>
        <v>0</v>
      </c>
      <c r="H28" s="216"/>
      <c r="I28" s="216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3"/>
      <c r="E34" s="223"/>
      <c r="F34" s="30"/>
      <c r="G34" s="223"/>
      <c r="H34" s="223"/>
      <c r="I34" s="223"/>
      <c r="J34" s="36"/>
    </row>
    <row r="35" spans="1:52" ht="12.75" customHeight="1" x14ac:dyDescent="0.2">
      <c r="A35" s="4"/>
      <c r="B35" s="4"/>
      <c r="C35" s="5"/>
      <c r="D35" s="224" t="s">
        <v>2</v>
      </c>
      <c r="E35" s="22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47</v>
      </c>
      <c r="C39" s="210" t="s">
        <v>46</v>
      </c>
      <c r="D39" s="211"/>
      <c r="E39" s="211"/>
      <c r="F39" s="106">
        <f>'Rozpočet Pol'!AC79</f>
        <v>0</v>
      </c>
      <c r="G39" s="107">
        <f>'Rozpočet Pol'!AD79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12" t="s">
        <v>48</v>
      </c>
      <c r="C40" s="213"/>
      <c r="D40" s="213"/>
      <c r="E40" s="214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50</v>
      </c>
    </row>
    <row r="43" spans="1:52" x14ac:dyDescent="0.2">
      <c r="B43" s="215" t="s">
        <v>51</v>
      </c>
      <c r="C43" s="215"/>
      <c r="D43" s="215"/>
      <c r="E43" s="215"/>
      <c r="F43" s="215"/>
      <c r="G43" s="215"/>
      <c r="H43" s="215"/>
      <c r="I43" s="215"/>
      <c r="J43" s="215"/>
      <c r="AZ43" s="118" t="str">
        <f>B43</f>
        <v>Jedná se o stavební úpravy včetně příslušenství pro vytvoření nové učebny.</v>
      </c>
    </row>
    <row r="44" spans="1:52" ht="51" x14ac:dyDescent="0.2">
      <c r="B44" s="215" t="s">
        <v>52</v>
      </c>
      <c r="C44" s="215"/>
      <c r="D44" s="215"/>
      <c r="E44" s="215"/>
      <c r="F44" s="215"/>
      <c r="G44" s="215"/>
      <c r="H44" s="215"/>
      <c r="I44" s="215"/>
      <c r="J44" s="215"/>
      <c r="AZ44" s="118" t="str">
        <f>B44</f>
        <v>Bude provedená demontáž původní nášlapné vrstvy a vytvoření nové nášlapné vrstvy z PVC včetně úpravy podkladní vrstvy. Součástí je vyspravení původních omítek, vybourání obkladu, vybourání ocelových zárubní a zazdění otvoru. Výměna dveřních křídel včetně zárubně a prahu. Montáž nových rozvodů elektroinstalace a zhotovení podružného rozvaděče.</v>
      </c>
    </row>
    <row r="45" spans="1:52" x14ac:dyDescent="0.2">
      <c r="B45" s="215" t="s">
        <v>53</v>
      </c>
      <c r="C45" s="215"/>
      <c r="D45" s="215"/>
      <c r="E45" s="215"/>
      <c r="F45" s="215"/>
      <c r="G45" s="215"/>
      <c r="H45" s="215"/>
      <c r="I45" s="215"/>
      <c r="J45" s="215"/>
      <c r="AZ45" s="118" t="str">
        <f>B45</f>
        <v>Na závěr dojde ke kompletní výmalbě, nátěrům a úklidu.</v>
      </c>
    </row>
    <row r="48" spans="1:52" ht="15.75" x14ac:dyDescent="0.25">
      <c r="B48" s="119" t="s">
        <v>54</v>
      </c>
    </row>
    <row r="50" spans="1:10" ht="25.5" customHeight="1" x14ac:dyDescent="0.2">
      <c r="A50" s="120"/>
      <c r="B50" s="124" t="s">
        <v>16</v>
      </c>
      <c r="C50" s="124" t="s">
        <v>5</v>
      </c>
      <c r="D50" s="125"/>
      <c r="E50" s="125"/>
      <c r="F50" s="128" t="s">
        <v>55</v>
      </c>
      <c r="G50" s="128"/>
      <c r="H50" s="128"/>
      <c r="I50" s="203" t="s">
        <v>28</v>
      </c>
      <c r="J50" s="203"/>
    </row>
    <row r="51" spans="1:10" ht="25.5" customHeight="1" x14ac:dyDescent="0.2">
      <c r="A51" s="121"/>
      <c r="B51" s="129" t="s">
        <v>56</v>
      </c>
      <c r="C51" s="205" t="s">
        <v>57</v>
      </c>
      <c r="D51" s="206"/>
      <c r="E51" s="206"/>
      <c r="F51" s="131" t="s">
        <v>23</v>
      </c>
      <c r="G51" s="132"/>
      <c r="H51" s="132"/>
      <c r="I51" s="204">
        <f>'Rozpočet Pol'!G8</f>
        <v>0</v>
      </c>
      <c r="J51" s="204"/>
    </row>
    <row r="52" spans="1:10" ht="25.5" customHeight="1" x14ac:dyDescent="0.2">
      <c r="A52" s="121"/>
      <c r="B52" s="123" t="s">
        <v>58</v>
      </c>
      <c r="C52" s="201" t="s">
        <v>59</v>
      </c>
      <c r="D52" s="202"/>
      <c r="E52" s="202"/>
      <c r="F52" s="133" t="s">
        <v>23</v>
      </c>
      <c r="G52" s="134"/>
      <c r="H52" s="134"/>
      <c r="I52" s="200">
        <f>'Rozpočet Pol'!G13</f>
        <v>0</v>
      </c>
      <c r="J52" s="200"/>
    </row>
    <row r="53" spans="1:10" ht="25.5" customHeight="1" x14ac:dyDescent="0.2">
      <c r="A53" s="121"/>
      <c r="B53" s="123" t="s">
        <v>60</v>
      </c>
      <c r="C53" s="201" t="s">
        <v>61</v>
      </c>
      <c r="D53" s="202"/>
      <c r="E53" s="202"/>
      <c r="F53" s="133" t="s">
        <v>23</v>
      </c>
      <c r="G53" s="134"/>
      <c r="H53" s="134"/>
      <c r="I53" s="200">
        <f>'Rozpočet Pol'!G15</f>
        <v>0</v>
      </c>
      <c r="J53" s="200"/>
    </row>
    <row r="54" spans="1:10" ht="25.5" customHeight="1" x14ac:dyDescent="0.2">
      <c r="A54" s="121"/>
      <c r="B54" s="123" t="s">
        <v>62</v>
      </c>
      <c r="C54" s="201" t="s">
        <v>63</v>
      </c>
      <c r="D54" s="202"/>
      <c r="E54" s="202"/>
      <c r="F54" s="133" t="s">
        <v>23</v>
      </c>
      <c r="G54" s="134"/>
      <c r="H54" s="134"/>
      <c r="I54" s="200">
        <f>'Rozpočet Pol'!G17</f>
        <v>0</v>
      </c>
      <c r="J54" s="200"/>
    </row>
    <row r="55" spans="1:10" ht="25.5" customHeight="1" x14ac:dyDescent="0.2">
      <c r="A55" s="121"/>
      <c r="B55" s="123" t="s">
        <v>64</v>
      </c>
      <c r="C55" s="201" t="s">
        <v>65</v>
      </c>
      <c r="D55" s="202"/>
      <c r="E55" s="202"/>
      <c r="F55" s="133" t="s">
        <v>23</v>
      </c>
      <c r="G55" s="134"/>
      <c r="H55" s="134"/>
      <c r="I55" s="200">
        <f>'Rozpočet Pol'!G19</f>
        <v>0</v>
      </c>
      <c r="J55" s="200"/>
    </row>
    <row r="56" spans="1:10" ht="25.5" customHeight="1" x14ac:dyDescent="0.2">
      <c r="A56" s="121"/>
      <c r="B56" s="123" t="s">
        <v>66</v>
      </c>
      <c r="C56" s="201" t="s">
        <v>67</v>
      </c>
      <c r="D56" s="202"/>
      <c r="E56" s="202"/>
      <c r="F56" s="133" t="s">
        <v>23</v>
      </c>
      <c r="G56" s="134"/>
      <c r="H56" s="134"/>
      <c r="I56" s="200">
        <f>'Rozpočet Pol'!G21</f>
        <v>0</v>
      </c>
      <c r="J56" s="200"/>
    </row>
    <row r="57" spans="1:10" ht="25.5" customHeight="1" x14ac:dyDescent="0.2">
      <c r="A57" s="121"/>
      <c r="B57" s="123" t="s">
        <v>68</v>
      </c>
      <c r="C57" s="201" t="s">
        <v>69</v>
      </c>
      <c r="D57" s="202"/>
      <c r="E57" s="202"/>
      <c r="F57" s="133" t="s">
        <v>23</v>
      </c>
      <c r="G57" s="134"/>
      <c r="H57" s="134"/>
      <c r="I57" s="200">
        <f>'Rozpočet Pol'!G29</f>
        <v>0</v>
      </c>
      <c r="J57" s="200"/>
    </row>
    <row r="58" spans="1:10" ht="25.5" customHeight="1" x14ac:dyDescent="0.2">
      <c r="A58" s="121"/>
      <c r="B58" s="123" t="s">
        <v>70</v>
      </c>
      <c r="C58" s="201" t="s">
        <v>71</v>
      </c>
      <c r="D58" s="202"/>
      <c r="E58" s="202"/>
      <c r="F58" s="133" t="s">
        <v>24</v>
      </c>
      <c r="G58" s="134"/>
      <c r="H58" s="134"/>
      <c r="I58" s="200">
        <f>'Rozpočet Pol'!G31</f>
        <v>0</v>
      </c>
      <c r="J58" s="200"/>
    </row>
    <row r="59" spans="1:10" ht="25.5" customHeight="1" x14ac:dyDescent="0.2">
      <c r="A59" s="121"/>
      <c r="B59" s="123" t="s">
        <v>72</v>
      </c>
      <c r="C59" s="201" t="s">
        <v>73</v>
      </c>
      <c r="D59" s="202"/>
      <c r="E59" s="202"/>
      <c r="F59" s="133" t="s">
        <v>24</v>
      </c>
      <c r="G59" s="134"/>
      <c r="H59" s="134"/>
      <c r="I59" s="200">
        <f>'Rozpočet Pol'!G37</f>
        <v>0</v>
      </c>
      <c r="J59" s="200"/>
    </row>
    <row r="60" spans="1:10" ht="25.5" customHeight="1" x14ac:dyDescent="0.2">
      <c r="A60" s="121"/>
      <c r="B60" s="123" t="s">
        <v>74</v>
      </c>
      <c r="C60" s="201" t="s">
        <v>75</v>
      </c>
      <c r="D60" s="202"/>
      <c r="E60" s="202"/>
      <c r="F60" s="133" t="s">
        <v>24</v>
      </c>
      <c r="G60" s="134"/>
      <c r="H60" s="134"/>
      <c r="I60" s="200">
        <f>'Rozpočet Pol'!G40</f>
        <v>0</v>
      </c>
      <c r="J60" s="200"/>
    </row>
    <row r="61" spans="1:10" ht="25.5" customHeight="1" x14ac:dyDescent="0.2">
      <c r="A61" s="121"/>
      <c r="B61" s="123" t="s">
        <v>76</v>
      </c>
      <c r="C61" s="201" t="s">
        <v>77</v>
      </c>
      <c r="D61" s="202"/>
      <c r="E61" s="202"/>
      <c r="F61" s="133" t="s">
        <v>24</v>
      </c>
      <c r="G61" s="134"/>
      <c r="H61" s="134"/>
      <c r="I61" s="200">
        <f>'Rozpočet Pol'!G52</f>
        <v>0</v>
      </c>
      <c r="J61" s="200"/>
    </row>
    <row r="62" spans="1:10" ht="25.5" customHeight="1" x14ac:dyDescent="0.2">
      <c r="A62" s="121"/>
      <c r="B62" s="123" t="s">
        <v>78</v>
      </c>
      <c r="C62" s="201" t="s">
        <v>79</v>
      </c>
      <c r="D62" s="202"/>
      <c r="E62" s="202"/>
      <c r="F62" s="133" t="s">
        <v>24</v>
      </c>
      <c r="G62" s="134"/>
      <c r="H62" s="134"/>
      <c r="I62" s="200">
        <f>'Rozpočet Pol'!G57</f>
        <v>0</v>
      </c>
      <c r="J62" s="200"/>
    </row>
    <row r="63" spans="1:10" ht="25.5" customHeight="1" x14ac:dyDescent="0.2">
      <c r="A63" s="121"/>
      <c r="B63" s="130" t="s">
        <v>80</v>
      </c>
      <c r="C63" s="197" t="s">
        <v>81</v>
      </c>
      <c r="D63" s="198"/>
      <c r="E63" s="198"/>
      <c r="F63" s="135" t="s">
        <v>25</v>
      </c>
      <c r="G63" s="136"/>
      <c r="H63" s="136"/>
      <c r="I63" s="196">
        <f>'Rozpočet Pol'!G61</f>
        <v>0</v>
      </c>
      <c r="J63" s="196"/>
    </row>
    <row r="64" spans="1:10" ht="25.5" customHeight="1" x14ac:dyDescent="0.2">
      <c r="A64" s="122"/>
      <c r="B64" s="126" t="s">
        <v>1</v>
      </c>
      <c r="C64" s="126"/>
      <c r="D64" s="127"/>
      <c r="E64" s="127"/>
      <c r="F64" s="137"/>
      <c r="G64" s="138"/>
      <c r="H64" s="138"/>
      <c r="I64" s="199">
        <f>SUM(I51:I63)</f>
        <v>0</v>
      </c>
      <c r="J64" s="199"/>
    </row>
    <row r="65" spans="6:10" x14ac:dyDescent="0.2">
      <c r="F65" s="139"/>
      <c r="G65" s="94"/>
      <c r="H65" s="139"/>
      <c r="I65" s="94"/>
      <c r="J65" s="94"/>
    </row>
    <row r="66" spans="6:10" x14ac:dyDescent="0.2">
      <c r="F66" s="139"/>
      <c r="G66" s="94"/>
      <c r="H66" s="139"/>
      <c r="I66" s="94"/>
      <c r="J66" s="94"/>
    </row>
    <row r="67" spans="6:10" x14ac:dyDescent="0.2">
      <c r="F67" s="139"/>
      <c r="G67" s="94"/>
      <c r="H67" s="139"/>
      <c r="I67" s="94"/>
      <c r="J6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53:J53"/>
    <mergeCell ref="C53:E53"/>
    <mergeCell ref="D3:J3"/>
    <mergeCell ref="C39:E39"/>
    <mergeCell ref="B40:E40"/>
    <mergeCell ref="B43:J43"/>
    <mergeCell ref="B44:J44"/>
    <mergeCell ref="B45:J45"/>
    <mergeCell ref="G28:I28"/>
    <mergeCell ref="G15:H15"/>
    <mergeCell ref="I15:J15"/>
    <mergeCell ref="E16:F16"/>
    <mergeCell ref="D12:G12"/>
    <mergeCell ref="D13:G13"/>
    <mergeCell ref="D34:E34"/>
    <mergeCell ref="D35:E35"/>
    <mergeCell ref="I50:J50"/>
    <mergeCell ref="I51:J51"/>
    <mergeCell ref="C51:E51"/>
    <mergeCell ref="I52:J52"/>
    <mergeCell ref="C52:E52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7" t="s">
        <v>41</v>
      </c>
      <c r="B2" s="76"/>
      <c r="C2" s="247"/>
      <c r="D2" s="247"/>
      <c r="E2" s="247"/>
      <c r="F2" s="247"/>
      <c r="G2" s="248"/>
    </row>
    <row r="3" spans="1:7" ht="24.95" hidden="1" customHeight="1" x14ac:dyDescent="0.2">
      <c r="A3" s="77" t="s">
        <v>7</v>
      </c>
      <c r="B3" s="76"/>
      <c r="C3" s="247"/>
      <c r="D3" s="247"/>
      <c r="E3" s="247"/>
      <c r="F3" s="247"/>
      <c r="G3" s="248"/>
    </row>
    <row r="4" spans="1:7" ht="24.95" hidden="1" customHeight="1" x14ac:dyDescent="0.2">
      <c r="A4" s="77" t="s">
        <v>8</v>
      </c>
      <c r="B4" s="76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9"/>
  <sheetViews>
    <sheetView tabSelected="1" workbookViewId="0">
      <selection activeCell="F76" sqref="F76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0.7109375" customWidth="1"/>
    <col min="8" max="9" width="8" hidden="1" customWidth="1"/>
    <col min="10" max="11" width="6.7109375" hidden="1" customWidth="1"/>
    <col min="12" max="12" width="4.7109375" hidden="1" customWidth="1"/>
    <col min="13" max="13" width="6.42578125" hidden="1" customWidth="1"/>
    <col min="14" max="17" width="8.28515625" hidden="1" customWidth="1"/>
    <col min="18" max="18" width="5.7109375" hidden="1" customWidth="1"/>
    <col min="19" max="19" width="8" hidden="1" customWidth="1"/>
    <col min="20" max="21" width="7" hidden="1" customWidth="1"/>
    <col min="29" max="39" width="0" hidden="1" customWidth="1"/>
  </cols>
  <sheetData>
    <row r="1" spans="1:60" ht="15.75" customHeight="1" x14ac:dyDescent="0.25">
      <c r="A1" s="261" t="s">
        <v>6</v>
      </c>
      <c r="B1" s="261"/>
      <c r="C1" s="261"/>
      <c r="D1" s="261"/>
      <c r="E1" s="261"/>
      <c r="F1" s="261"/>
      <c r="G1" s="261"/>
      <c r="AE1" t="s">
        <v>85</v>
      </c>
    </row>
    <row r="2" spans="1:60" ht="25.15" customHeight="1" x14ac:dyDescent="0.2">
      <c r="A2" s="144" t="s">
        <v>84</v>
      </c>
      <c r="B2" s="142"/>
      <c r="C2" s="262" t="s">
        <v>46</v>
      </c>
      <c r="D2" s="263"/>
      <c r="E2" s="263"/>
      <c r="F2" s="263"/>
      <c r="G2" s="264"/>
      <c r="AE2" t="s">
        <v>86</v>
      </c>
    </row>
    <row r="3" spans="1:60" ht="25.15" customHeight="1" x14ac:dyDescent="0.2">
      <c r="A3" s="145" t="s">
        <v>7</v>
      </c>
      <c r="B3" s="143"/>
      <c r="C3" s="265" t="s">
        <v>43</v>
      </c>
      <c r="D3" s="266"/>
      <c r="E3" s="266"/>
      <c r="F3" s="266"/>
      <c r="G3" s="267"/>
      <c r="AE3" t="s">
        <v>87</v>
      </c>
    </row>
    <row r="4" spans="1:60" ht="25.15" hidden="1" customHeight="1" x14ac:dyDescent="0.2">
      <c r="A4" s="145" t="s">
        <v>8</v>
      </c>
      <c r="B4" s="143"/>
      <c r="C4" s="265"/>
      <c r="D4" s="266"/>
      <c r="E4" s="266"/>
      <c r="F4" s="266"/>
      <c r="G4" s="267"/>
      <c r="AE4" t="s">
        <v>88</v>
      </c>
    </row>
    <row r="5" spans="1:60" hidden="1" x14ac:dyDescent="0.2">
      <c r="A5" s="146" t="s">
        <v>89</v>
      </c>
      <c r="B5" s="147"/>
      <c r="C5" s="148"/>
      <c r="D5" s="149"/>
      <c r="E5" s="149"/>
      <c r="F5" s="149"/>
      <c r="G5" s="150"/>
      <c r="AE5" t="s">
        <v>90</v>
      </c>
    </row>
    <row r="7" spans="1:60" ht="38.25" x14ac:dyDescent="0.2">
      <c r="A7" s="155" t="s">
        <v>91</v>
      </c>
      <c r="B7" s="156" t="s">
        <v>92</v>
      </c>
      <c r="C7" s="156" t="s">
        <v>93</v>
      </c>
      <c r="D7" s="155" t="s">
        <v>94</v>
      </c>
      <c r="E7" s="155" t="s">
        <v>95</v>
      </c>
      <c r="F7" s="151" t="s">
        <v>96</v>
      </c>
      <c r="G7" s="172" t="s">
        <v>28</v>
      </c>
      <c r="H7" s="173" t="s">
        <v>29</v>
      </c>
      <c r="I7" s="173" t="s">
        <v>97</v>
      </c>
      <c r="J7" s="173" t="s">
        <v>30</v>
      </c>
      <c r="K7" s="173" t="s">
        <v>98</v>
      </c>
      <c r="L7" s="173" t="s">
        <v>99</v>
      </c>
      <c r="M7" s="173" t="s">
        <v>100</v>
      </c>
      <c r="N7" s="173" t="s">
        <v>101</v>
      </c>
      <c r="O7" s="173" t="s">
        <v>102</v>
      </c>
      <c r="P7" s="173" t="s">
        <v>103</v>
      </c>
      <c r="Q7" s="173" t="s">
        <v>104</v>
      </c>
      <c r="R7" s="173" t="s">
        <v>105</v>
      </c>
      <c r="S7" s="173" t="s">
        <v>106</v>
      </c>
      <c r="T7" s="173" t="s">
        <v>107</v>
      </c>
      <c r="U7" s="158" t="s">
        <v>108</v>
      </c>
    </row>
    <row r="8" spans="1:60" x14ac:dyDescent="0.2">
      <c r="A8" s="174" t="s">
        <v>109</v>
      </c>
      <c r="B8" s="175" t="s">
        <v>56</v>
      </c>
      <c r="C8" s="176" t="s">
        <v>57</v>
      </c>
      <c r="D8" s="177"/>
      <c r="E8" s="178"/>
      <c r="F8" s="179"/>
      <c r="G8" s="179">
        <f>SUMIF(AE9:AE12,"&lt;&gt;NOR",G9:G12)</f>
        <v>0</v>
      </c>
      <c r="H8" s="179"/>
      <c r="I8" s="179">
        <f>SUM(I9:I12)</f>
        <v>0</v>
      </c>
      <c r="J8" s="179"/>
      <c r="K8" s="179">
        <f>SUM(K9:K12)</f>
        <v>0</v>
      </c>
      <c r="L8" s="179"/>
      <c r="M8" s="179">
        <f>SUM(M9:M12)</f>
        <v>0</v>
      </c>
      <c r="N8" s="157"/>
      <c r="O8" s="157">
        <f>SUM(O9:O12)</f>
        <v>2.3704700000000001</v>
      </c>
      <c r="P8" s="157"/>
      <c r="Q8" s="157">
        <f>SUM(Q9:Q12)</f>
        <v>2.2238899999999999</v>
      </c>
      <c r="R8" s="157"/>
      <c r="S8" s="157"/>
      <c r="T8" s="174"/>
      <c r="U8" s="157">
        <f>SUM(U9:U12)</f>
        <v>132.63999999999999</v>
      </c>
      <c r="AE8" t="s">
        <v>110</v>
      </c>
    </row>
    <row r="9" spans="1:60" ht="22.5" outlineLevel="1" x14ac:dyDescent="0.2">
      <c r="A9" s="153">
        <v>1</v>
      </c>
      <c r="B9" s="159" t="s">
        <v>111</v>
      </c>
      <c r="C9" s="186" t="s">
        <v>112</v>
      </c>
      <c r="D9" s="161" t="s">
        <v>113</v>
      </c>
      <c r="E9" s="167">
        <v>154.6576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2">
        <v>1.2659999999999999E-2</v>
      </c>
      <c r="O9" s="162">
        <f>ROUND(E9*N9,5)</f>
        <v>1.95797</v>
      </c>
      <c r="P9" s="162">
        <v>1.2E-2</v>
      </c>
      <c r="Q9" s="162">
        <f>ROUND(E9*P9,5)</f>
        <v>1.85589</v>
      </c>
      <c r="R9" s="162"/>
      <c r="S9" s="162"/>
      <c r="T9" s="163">
        <v>0.76593999999999995</v>
      </c>
      <c r="U9" s="162">
        <f>ROUND(E9*T9,2)</f>
        <v>118.46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114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>
        <v>2</v>
      </c>
      <c r="B10" s="159" t="s">
        <v>115</v>
      </c>
      <c r="C10" s="186" t="s">
        <v>116</v>
      </c>
      <c r="D10" s="161" t="s">
        <v>113</v>
      </c>
      <c r="E10" s="167">
        <v>81.87</v>
      </c>
      <c r="F10" s="169">
        <f>H10+J10</f>
        <v>0</v>
      </c>
      <c r="G10" s="170">
        <f>ROUND(E10*F10,2)</f>
        <v>0</v>
      </c>
      <c r="H10" s="170"/>
      <c r="I10" s="170">
        <f>ROUND(E10*H10,2)</f>
        <v>0</v>
      </c>
      <c r="J10" s="170"/>
      <c r="K10" s="170">
        <f>ROUND(E10*J10,2)</f>
        <v>0</v>
      </c>
      <c r="L10" s="170">
        <v>21</v>
      </c>
      <c r="M10" s="170">
        <f>G10*(1+L10/100)</f>
        <v>0</v>
      </c>
      <c r="N10" s="162">
        <v>3.5E-4</v>
      </c>
      <c r="O10" s="162">
        <f>ROUND(E10*N10,5)</f>
        <v>2.8649999999999998E-2</v>
      </c>
      <c r="P10" s="162">
        <v>0</v>
      </c>
      <c r="Q10" s="162">
        <f>ROUND(E10*P10,5)</f>
        <v>0</v>
      </c>
      <c r="R10" s="162"/>
      <c r="S10" s="162"/>
      <c r="T10" s="163">
        <v>1.35E-2</v>
      </c>
      <c r="U10" s="162">
        <f>ROUND(E10*T10,2)</f>
        <v>1.1100000000000001</v>
      </c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117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53">
        <v>3</v>
      </c>
      <c r="B11" s="159" t="s">
        <v>118</v>
      </c>
      <c r="C11" s="186" t="s">
        <v>119</v>
      </c>
      <c r="D11" s="161" t="s">
        <v>113</v>
      </c>
      <c r="E11" s="167">
        <v>40.5274</v>
      </c>
      <c r="F11" s="169">
        <f>H11+J11</f>
        <v>0</v>
      </c>
      <c r="G11" s="170">
        <f>ROUND(E11*F11,2)</f>
        <v>0</v>
      </c>
      <c r="H11" s="170"/>
      <c r="I11" s="170">
        <f>ROUND(E11*H11,2)</f>
        <v>0</v>
      </c>
      <c r="J11" s="170"/>
      <c r="K11" s="170">
        <f>ROUND(E11*J11,2)</f>
        <v>0</v>
      </c>
      <c r="L11" s="170">
        <v>21</v>
      </c>
      <c r="M11" s="170">
        <f>G11*(1+L11/100)</f>
        <v>0</v>
      </c>
      <c r="N11" s="162">
        <v>2.0000000000000002E-5</v>
      </c>
      <c r="O11" s="162">
        <f>ROUND(E11*N11,5)</f>
        <v>8.0999999999999996E-4</v>
      </c>
      <c r="P11" s="162">
        <v>0</v>
      </c>
      <c r="Q11" s="162">
        <f>ROUND(E11*P11,5)</f>
        <v>0</v>
      </c>
      <c r="R11" s="162"/>
      <c r="S11" s="162"/>
      <c r="T11" s="163">
        <v>2.9000000000000001E-2</v>
      </c>
      <c r="U11" s="162">
        <f>ROUND(E11*T11,2)</f>
        <v>1.18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117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>
        <v>4</v>
      </c>
      <c r="B12" s="159" t="s">
        <v>120</v>
      </c>
      <c r="C12" s="186" t="s">
        <v>121</v>
      </c>
      <c r="D12" s="161" t="s">
        <v>113</v>
      </c>
      <c r="E12" s="167">
        <v>8</v>
      </c>
      <c r="F12" s="169">
        <f>H12+J12</f>
        <v>0</v>
      </c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2">
        <v>4.7879999999999999E-2</v>
      </c>
      <c r="O12" s="162">
        <f>ROUND(E12*N12,5)</f>
        <v>0.38303999999999999</v>
      </c>
      <c r="P12" s="162">
        <v>4.5999999999999999E-2</v>
      </c>
      <c r="Q12" s="162">
        <f>ROUND(E12*P12,5)</f>
        <v>0.36799999999999999</v>
      </c>
      <c r="R12" s="162"/>
      <c r="S12" s="162"/>
      <c r="T12" s="163">
        <v>1.4858899999999999</v>
      </c>
      <c r="U12" s="162">
        <f>ROUND(E12*T12,2)</f>
        <v>11.89</v>
      </c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114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x14ac:dyDescent="0.2">
      <c r="A13" s="154" t="s">
        <v>109</v>
      </c>
      <c r="B13" s="160" t="s">
        <v>58</v>
      </c>
      <c r="C13" s="187" t="s">
        <v>59</v>
      </c>
      <c r="D13" s="164"/>
      <c r="E13" s="168"/>
      <c r="F13" s="171"/>
      <c r="G13" s="171">
        <f>SUMIF(AE14:AE14,"&lt;&gt;NOR",G14:G14)</f>
        <v>0</v>
      </c>
      <c r="H13" s="171"/>
      <c r="I13" s="171">
        <f>SUM(I14:I14)</f>
        <v>0</v>
      </c>
      <c r="J13" s="171"/>
      <c r="K13" s="171">
        <f>SUM(K14:K14)</f>
        <v>0</v>
      </c>
      <c r="L13" s="171"/>
      <c r="M13" s="171">
        <f>SUM(M14:M14)</f>
        <v>0</v>
      </c>
      <c r="N13" s="165"/>
      <c r="O13" s="165">
        <f>SUM(O14:O14)</f>
        <v>1.18712</v>
      </c>
      <c r="P13" s="165"/>
      <c r="Q13" s="165">
        <f>SUM(Q14:Q14)</f>
        <v>0.1368</v>
      </c>
      <c r="R13" s="165"/>
      <c r="S13" s="165"/>
      <c r="T13" s="166"/>
      <c r="U13" s="165">
        <f>SUM(U14:U14)</f>
        <v>10.62</v>
      </c>
      <c r="AE13" t="s">
        <v>110</v>
      </c>
    </row>
    <row r="14" spans="1:60" ht="22.5" outlineLevel="1" x14ac:dyDescent="0.2">
      <c r="A14" s="153">
        <v>5</v>
      </c>
      <c r="B14" s="159" t="s">
        <v>122</v>
      </c>
      <c r="C14" s="186" t="s">
        <v>123</v>
      </c>
      <c r="D14" s="161" t="s">
        <v>124</v>
      </c>
      <c r="E14" s="167">
        <v>1</v>
      </c>
      <c r="F14" s="169">
        <f>H14+J14</f>
        <v>0</v>
      </c>
      <c r="G14" s="170">
        <f>ROUND(E14*F14,2)</f>
        <v>0</v>
      </c>
      <c r="H14" s="170"/>
      <c r="I14" s="170">
        <f>ROUND(E14*H14,2)</f>
        <v>0</v>
      </c>
      <c r="J14" s="170"/>
      <c r="K14" s="170">
        <f>ROUND(E14*J14,2)</f>
        <v>0</v>
      </c>
      <c r="L14" s="170">
        <v>21</v>
      </c>
      <c r="M14" s="170">
        <f>G14*(1+L14/100)</f>
        <v>0</v>
      </c>
      <c r="N14" s="162">
        <v>1.18712</v>
      </c>
      <c r="O14" s="162">
        <f>ROUND(E14*N14,5)</f>
        <v>1.18712</v>
      </c>
      <c r="P14" s="162">
        <v>0.1368</v>
      </c>
      <c r="Q14" s="162">
        <f>ROUND(E14*P14,5)</f>
        <v>0.1368</v>
      </c>
      <c r="R14" s="162"/>
      <c r="S14" s="162"/>
      <c r="T14" s="163">
        <v>10.615069999999999</v>
      </c>
      <c r="U14" s="162">
        <f>ROUND(E14*T14,2)</f>
        <v>10.62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114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">
      <c r="A15" s="154" t="s">
        <v>109</v>
      </c>
      <c r="B15" s="160" t="s">
        <v>60</v>
      </c>
      <c r="C15" s="187" t="s">
        <v>61</v>
      </c>
      <c r="D15" s="164"/>
      <c r="E15" s="168"/>
      <c r="F15" s="171"/>
      <c r="G15" s="171">
        <f>SUMIF(AE16:AE16,"&lt;&gt;NOR",G16:G16)</f>
        <v>0</v>
      </c>
      <c r="H15" s="171"/>
      <c r="I15" s="171">
        <f>SUM(I16:I16)</f>
        <v>0</v>
      </c>
      <c r="J15" s="171"/>
      <c r="K15" s="171">
        <f>SUM(K16:K16)</f>
        <v>0</v>
      </c>
      <c r="L15" s="171"/>
      <c r="M15" s="171">
        <f>SUM(M16:M16)</f>
        <v>0</v>
      </c>
      <c r="N15" s="165"/>
      <c r="O15" s="165">
        <f>SUM(O16:O16)</f>
        <v>0</v>
      </c>
      <c r="P15" s="165"/>
      <c r="Q15" s="165">
        <f>SUM(Q16:Q16)</f>
        <v>0</v>
      </c>
      <c r="R15" s="165"/>
      <c r="S15" s="165"/>
      <c r="T15" s="166"/>
      <c r="U15" s="165">
        <f>SUM(U16:U16)</f>
        <v>0</v>
      </c>
      <c r="AE15" t="s">
        <v>110</v>
      </c>
    </row>
    <row r="16" spans="1:60" outlineLevel="1" x14ac:dyDescent="0.2">
      <c r="A16" s="153">
        <v>6</v>
      </c>
      <c r="B16" s="159" t="s">
        <v>125</v>
      </c>
      <c r="C16" s="186" t="s">
        <v>126</v>
      </c>
      <c r="D16" s="161" t="s">
        <v>127</v>
      </c>
      <c r="E16" s="167">
        <v>1</v>
      </c>
      <c r="F16" s="169">
        <f>H16+J16</f>
        <v>0</v>
      </c>
      <c r="G16" s="170">
        <f>ROUND(E16*F16,2)</f>
        <v>0</v>
      </c>
      <c r="H16" s="170"/>
      <c r="I16" s="170">
        <f>ROUND(E16*H16,2)</f>
        <v>0</v>
      </c>
      <c r="J16" s="170"/>
      <c r="K16" s="170">
        <f>ROUND(E16*J16,2)</f>
        <v>0</v>
      </c>
      <c r="L16" s="170">
        <v>21</v>
      </c>
      <c r="M16" s="170">
        <f>G16*(1+L16/100)</f>
        <v>0</v>
      </c>
      <c r="N16" s="162">
        <v>0</v>
      </c>
      <c r="O16" s="162">
        <f>ROUND(E16*N16,5)</f>
        <v>0</v>
      </c>
      <c r="P16" s="162">
        <v>0</v>
      </c>
      <c r="Q16" s="162">
        <f>ROUND(E16*P16,5)</f>
        <v>0</v>
      </c>
      <c r="R16" s="162"/>
      <c r="S16" s="162"/>
      <c r="T16" s="163">
        <v>0</v>
      </c>
      <c r="U16" s="162">
        <f>ROUND(E16*T16,2)</f>
        <v>0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117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54" t="s">
        <v>109</v>
      </c>
      <c r="B17" s="160" t="s">
        <v>62</v>
      </c>
      <c r="C17" s="187" t="s">
        <v>63</v>
      </c>
      <c r="D17" s="164"/>
      <c r="E17" s="168"/>
      <c r="F17" s="171"/>
      <c r="G17" s="171">
        <f>SUMIF(AE18:AE18,"&lt;&gt;NOR",G18:G18)</f>
        <v>0</v>
      </c>
      <c r="H17" s="171"/>
      <c r="I17" s="171">
        <f>SUM(I18:I18)</f>
        <v>0</v>
      </c>
      <c r="J17" s="171"/>
      <c r="K17" s="171">
        <f>SUM(K18:K18)</f>
        <v>0</v>
      </c>
      <c r="L17" s="171"/>
      <c r="M17" s="171">
        <f>SUM(M18:M18)</f>
        <v>0</v>
      </c>
      <c r="N17" s="165"/>
      <c r="O17" s="165">
        <f>SUM(O18:O18)</f>
        <v>4.8999999999999998E-3</v>
      </c>
      <c r="P17" s="165"/>
      <c r="Q17" s="165">
        <f>SUM(Q18:Q18)</f>
        <v>0</v>
      </c>
      <c r="R17" s="165"/>
      <c r="S17" s="165"/>
      <c r="T17" s="166"/>
      <c r="U17" s="165">
        <f>SUM(U18:U18)</f>
        <v>37.700000000000003</v>
      </c>
      <c r="AE17" t="s">
        <v>110</v>
      </c>
    </row>
    <row r="18" spans="1:60" ht="22.5" outlineLevel="1" x14ac:dyDescent="0.2">
      <c r="A18" s="153">
        <v>7</v>
      </c>
      <c r="B18" s="159" t="s">
        <v>128</v>
      </c>
      <c r="C18" s="186" t="s">
        <v>129</v>
      </c>
      <c r="D18" s="161" t="s">
        <v>113</v>
      </c>
      <c r="E18" s="167">
        <v>122.3974</v>
      </c>
      <c r="F18" s="169">
        <f>H18+J18</f>
        <v>0</v>
      </c>
      <c r="G18" s="170">
        <f>ROUND(E18*F18,2)</f>
        <v>0</v>
      </c>
      <c r="H18" s="170"/>
      <c r="I18" s="170">
        <f>ROUND(E18*H18,2)</f>
        <v>0</v>
      </c>
      <c r="J18" s="170"/>
      <c r="K18" s="170">
        <f>ROUND(E18*J18,2)</f>
        <v>0</v>
      </c>
      <c r="L18" s="170">
        <v>21</v>
      </c>
      <c r="M18" s="170">
        <f>G18*(1+L18/100)</f>
        <v>0</v>
      </c>
      <c r="N18" s="162">
        <v>4.0000000000000003E-5</v>
      </c>
      <c r="O18" s="162">
        <f>ROUND(E18*N18,5)</f>
        <v>4.8999999999999998E-3</v>
      </c>
      <c r="P18" s="162">
        <v>0</v>
      </c>
      <c r="Q18" s="162">
        <f>ROUND(E18*P18,5)</f>
        <v>0</v>
      </c>
      <c r="R18" s="162"/>
      <c r="S18" s="162"/>
      <c r="T18" s="163">
        <v>0.308</v>
      </c>
      <c r="U18" s="162">
        <f>ROUND(E18*T18,2)</f>
        <v>37.700000000000003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117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54" t="s">
        <v>109</v>
      </c>
      <c r="B19" s="160" t="s">
        <v>64</v>
      </c>
      <c r="C19" s="187" t="s">
        <v>65</v>
      </c>
      <c r="D19" s="164"/>
      <c r="E19" s="168"/>
      <c r="F19" s="171"/>
      <c r="G19" s="171">
        <f>SUMIF(AE20:AE20,"&lt;&gt;NOR",G20:G20)</f>
        <v>0</v>
      </c>
      <c r="H19" s="171"/>
      <c r="I19" s="171">
        <f>SUM(I20:I20)</f>
        <v>0</v>
      </c>
      <c r="J19" s="171"/>
      <c r="K19" s="171">
        <f>SUM(K20:K20)</f>
        <v>0</v>
      </c>
      <c r="L19" s="171"/>
      <c r="M19" s="171">
        <f>SUM(M20:M20)</f>
        <v>0</v>
      </c>
      <c r="N19" s="165"/>
      <c r="O19" s="165">
        <f>SUM(O20:O20)</f>
        <v>2.32E-3</v>
      </c>
      <c r="P19" s="165"/>
      <c r="Q19" s="165">
        <f>SUM(Q20:Q20)</f>
        <v>0.15045</v>
      </c>
      <c r="R19" s="165"/>
      <c r="S19" s="165"/>
      <c r="T19" s="166"/>
      <c r="U19" s="165">
        <f>SUM(U20:U20)</f>
        <v>1.86</v>
      </c>
      <c r="AE19" t="s">
        <v>110</v>
      </c>
    </row>
    <row r="20" spans="1:60" outlineLevel="1" x14ac:dyDescent="0.2">
      <c r="A20" s="153">
        <v>8</v>
      </c>
      <c r="B20" s="159" t="s">
        <v>130</v>
      </c>
      <c r="C20" s="186" t="s">
        <v>131</v>
      </c>
      <c r="D20" s="161" t="s">
        <v>113</v>
      </c>
      <c r="E20" s="167">
        <v>1.9796</v>
      </c>
      <c r="F20" s="169">
        <f>H20+J20</f>
        <v>0</v>
      </c>
      <c r="G20" s="170">
        <f>ROUND(E20*F20,2)</f>
        <v>0</v>
      </c>
      <c r="H20" s="170"/>
      <c r="I20" s="170">
        <f>ROUND(E20*H20,2)</f>
        <v>0</v>
      </c>
      <c r="J20" s="170"/>
      <c r="K20" s="170">
        <f>ROUND(E20*J20,2)</f>
        <v>0</v>
      </c>
      <c r="L20" s="170">
        <v>21</v>
      </c>
      <c r="M20" s="170">
        <f>G20*(1+L20/100)</f>
        <v>0</v>
      </c>
      <c r="N20" s="162">
        <v>1.17E-3</v>
      </c>
      <c r="O20" s="162">
        <f>ROUND(E20*N20,5)</f>
        <v>2.32E-3</v>
      </c>
      <c r="P20" s="162">
        <v>7.5999999999999998E-2</v>
      </c>
      <c r="Q20" s="162">
        <f>ROUND(E20*P20,5)</f>
        <v>0.15045</v>
      </c>
      <c r="R20" s="162"/>
      <c r="S20" s="162"/>
      <c r="T20" s="163">
        <v>0.93899999999999995</v>
      </c>
      <c r="U20" s="162">
        <f>ROUND(E20*T20,2)</f>
        <v>1.86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117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x14ac:dyDescent="0.2">
      <c r="A21" s="154" t="s">
        <v>109</v>
      </c>
      <c r="B21" s="160" t="s">
        <v>66</v>
      </c>
      <c r="C21" s="187" t="s">
        <v>67</v>
      </c>
      <c r="D21" s="164"/>
      <c r="E21" s="168"/>
      <c r="F21" s="171"/>
      <c r="G21" s="171">
        <f>SUMIF(AE22:AE28,"&lt;&gt;NOR",G22:G28)</f>
        <v>0</v>
      </c>
      <c r="H21" s="171"/>
      <c r="I21" s="171">
        <f>SUM(I22:I28)</f>
        <v>0</v>
      </c>
      <c r="J21" s="171"/>
      <c r="K21" s="171">
        <f>SUM(K22:K28)</f>
        <v>0</v>
      </c>
      <c r="L21" s="171"/>
      <c r="M21" s="171">
        <f>SUM(M22:M28)</f>
        <v>0</v>
      </c>
      <c r="N21" s="165"/>
      <c r="O21" s="165">
        <f>SUM(O22:O28)</f>
        <v>4.018E-2</v>
      </c>
      <c r="P21" s="165"/>
      <c r="Q21" s="165">
        <f>SUM(Q22:Q28)</f>
        <v>0.7350000000000001</v>
      </c>
      <c r="R21" s="165"/>
      <c r="S21" s="165"/>
      <c r="T21" s="166"/>
      <c r="U21" s="165">
        <f>SUM(U22:U28)</f>
        <v>52.620000000000005</v>
      </c>
      <c r="AE21" t="s">
        <v>110</v>
      </c>
    </row>
    <row r="22" spans="1:60" outlineLevel="1" x14ac:dyDescent="0.2">
      <c r="A22" s="153">
        <v>9</v>
      </c>
      <c r="B22" s="159" t="s">
        <v>132</v>
      </c>
      <c r="C22" s="186" t="s">
        <v>133</v>
      </c>
      <c r="D22" s="161" t="s">
        <v>134</v>
      </c>
      <c r="E22" s="167">
        <v>79</v>
      </c>
      <c r="F22" s="169">
        <f t="shared" ref="F22:F28" si="0">H22+J22</f>
        <v>0</v>
      </c>
      <c r="G22" s="170">
        <f t="shared" ref="G22:G28" si="1">ROUND(E22*F22,2)</f>
        <v>0</v>
      </c>
      <c r="H22" s="170"/>
      <c r="I22" s="170">
        <f t="shared" ref="I22:I28" si="2">ROUND(E22*H22,2)</f>
        <v>0</v>
      </c>
      <c r="J22" s="170"/>
      <c r="K22" s="170">
        <f t="shared" ref="K22:K28" si="3">ROUND(E22*J22,2)</f>
        <v>0</v>
      </c>
      <c r="L22" s="170">
        <v>21</v>
      </c>
      <c r="M22" s="170">
        <f t="shared" ref="M22:M28" si="4">G22*(1+L22/100)</f>
        <v>0</v>
      </c>
      <c r="N22" s="162">
        <v>4.8999999999999998E-4</v>
      </c>
      <c r="O22" s="162">
        <f t="shared" ref="O22:O28" si="5">ROUND(E22*N22,5)</f>
        <v>3.8710000000000001E-2</v>
      </c>
      <c r="P22" s="162">
        <v>2E-3</v>
      </c>
      <c r="Q22" s="162">
        <f t="shared" ref="Q22:Q28" si="6">ROUND(E22*P22,5)</f>
        <v>0.158</v>
      </c>
      <c r="R22" s="162"/>
      <c r="S22" s="162"/>
      <c r="T22" s="163">
        <v>0.40899999999999997</v>
      </c>
      <c r="U22" s="162">
        <f t="shared" ref="U22:U28" si="7">ROUND(E22*T22,2)</f>
        <v>32.31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117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3">
        <v>10</v>
      </c>
      <c r="B23" s="159" t="s">
        <v>135</v>
      </c>
      <c r="C23" s="186" t="s">
        <v>136</v>
      </c>
      <c r="D23" s="161" t="s">
        <v>134</v>
      </c>
      <c r="E23" s="167">
        <v>2</v>
      </c>
      <c r="F23" s="169">
        <f t="shared" si="0"/>
        <v>0</v>
      </c>
      <c r="G23" s="170">
        <f t="shared" si="1"/>
        <v>0</v>
      </c>
      <c r="H23" s="170"/>
      <c r="I23" s="170">
        <f t="shared" si="2"/>
        <v>0</v>
      </c>
      <c r="J23" s="170"/>
      <c r="K23" s="170">
        <f t="shared" si="3"/>
        <v>0</v>
      </c>
      <c r="L23" s="170">
        <v>21</v>
      </c>
      <c r="M23" s="170">
        <f t="shared" si="4"/>
        <v>0</v>
      </c>
      <c r="N23" s="162">
        <v>4.8999999999999998E-4</v>
      </c>
      <c r="O23" s="162">
        <f t="shared" si="5"/>
        <v>9.7999999999999997E-4</v>
      </c>
      <c r="P23" s="162">
        <v>1.0999999999999999E-2</v>
      </c>
      <c r="Q23" s="162">
        <f t="shared" si="6"/>
        <v>2.1999999999999999E-2</v>
      </c>
      <c r="R23" s="162"/>
      <c r="S23" s="162"/>
      <c r="T23" s="163">
        <v>0.90600000000000003</v>
      </c>
      <c r="U23" s="162">
        <f t="shared" si="7"/>
        <v>1.81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117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53">
        <v>11</v>
      </c>
      <c r="B24" s="159" t="s">
        <v>137</v>
      </c>
      <c r="C24" s="186" t="s">
        <v>138</v>
      </c>
      <c r="D24" s="161" t="s">
        <v>139</v>
      </c>
      <c r="E24" s="167">
        <v>1</v>
      </c>
      <c r="F24" s="169">
        <f t="shared" si="0"/>
        <v>0</v>
      </c>
      <c r="G24" s="170">
        <f t="shared" si="1"/>
        <v>0</v>
      </c>
      <c r="H24" s="170"/>
      <c r="I24" s="170">
        <f t="shared" si="2"/>
        <v>0</v>
      </c>
      <c r="J24" s="170"/>
      <c r="K24" s="170">
        <f t="shared" si="3"/>
        <v>0</v>
      </c>
      <c r="L24" s="170">
        <v>21</v>
      </c>
      <c r="M24" s="170">
        <f t="shared" si="4"/>
        <v>0</v>
      </c>
      <c r="N24" s="162">
        <v>4.8999999999999998E-4</v>
      </c>
      <c r="O24" s="162">
        <f t="shared" si="5"/>
        <v>4.8999999999999998E-4</v>
      </c>
      <c r="P24" s="162">
        <v>1.0999999999999999E-2</v>
      </c>
      <c r="Q24" s="162">
        <f t="shared" si="6"/>
        <v>1.0999999999999999E-2</v>
      </c>
      <c r="R24" s="162"/>
      <c r="S24" s="162"/>
      <c r="T24" s="163">
        <v>0.90600000000000003</v>
      </c>
      <c r="U24" s="162">
        <f t="shared" si="7"/>
        <v>0.91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117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3">
        <v>12</v>
      </c>
      <c r="B25" s="159" t="s">
        <v>140</v>
      </c>
      <c r="C25" s="186" t="s">
        <v>141</v>
      </c>
      <c r="D25" s="161" t="s">
        <v>113</v>
      </c>
      <c r="E25" s="167">
        <v>8</v>
      </c>
      <c r="F25" s="169">
        <f t="shared" si="0"/>
        <v>0</v>
      </c>
      <c r="G25" s="170">
        <f t="shared" si="1"/>
        <v>0</v>
      </c>
      <c r="H25" s="170"/>
      <c r="I25" s="170">
        <f t="shared" si="2"/>
        <v>0</v>
      </c>
      <c r="J25" s="170"/>
      <c r="K25" s="170">
        <f t="shared" si="3"/>
        <v>0</v>
      </c>
      <c r="L25" s="170">
        <v>21</v>
      </c>
      <c r="M25" s="170">
        <f t="shared" si="4"/>
        <v>0</v>
      </c>
      <c r="N25" s="162">
        <v>0</v>
      </c>
      <c r="O25" s="162">
        <f t="shared" si="5"/>
        <v>0</v>
      </c>
      <c r="P25" s="162">
        <v>6.8000000000000005E-2</v>
      </c>
      <c r="Q25" s="162">
        <f t="shared" si="6"/>
        <v>0.54400000000000004</v>
      </c>
      <c r="R25" s="162"/>
      <c r="S25" s="162"/>
      <c r="T25" s="163">
        <v>0.48937999999999998</v>
      </c>
      <c r="U25" s="162">
        <f t="shared" si="7"/>
        <v>3.92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114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>
        <v>13</v>
      </c>
      <c r="B26" s="159" t="s">
        <v>142</v>
      </c>
      <c r="C26" s="186" t="s">
        <v>143</v>
      </c>
      <c r="D26" s="161" t="s">
        <v>144</v>
      </c>
      <c r="E26" s="167">
        <v>5.0999999999999996</v>
      </c>
      <c r="F26" s="169">
        <f t="shared" si="0"/>
        <v>0</v>
      </c>
      <c r="G26" s="170">
        <f t="shared" si="1"/>
        <v>0</v>
      </c>
      <c r="H26" s="170"/>
      <c r="I26" s="170">
        <f t="shared" si="2"/>
        <v>0</v>
      </c>
      <c r="J26" s="170"/>
      <c r="K26" s="170">
        <f t="shared" si="3"/>
        <v>0</v>
      </c>
      <c r="L26" s="170">
        <v>21</v>
      </c>
      <c r="M26" s="170">
        <f t="shared" si="4"/>
        <v>0</v>
      </c>
      <c r="N26" s="162">
        <v>0</v>
      </c>
      <c r="O26" s="162">
        <f t="shared" si="5"/>
        <v>0</v>
      </c>
      <c r="P26" s="162">
        <v>0</v>
      </c>
      <c r="Q26" s="162">
        <f t="shared" si="6"/>
        <v>0</v>
      </c>
      <c r="R26" s="162"/>
      <c r="S26" s="162"/>
      <c r="T26" s="163">
        <v>2.68</v>
      </c>
      <c r="U26" s="162">
        <f t="shared" si="7"/>
        <v>13.67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114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53">
        <v>14</v>
      </c>
      <c r="B27" s="159" t="s">
        <v>145</v>
      </c>
      <c r="C27" s="186" t="s">
        <v>146</v>
      </c>
      <c r="D27" s="161" t="s">
        <v>144</v>
      </c>
      <c r="E27" s="167">
        <v>5.0999999999999996</v>
      </c>
      <c r="F27" s="169">
        <f t="shared" si="0"/>
        <v>0</v>
      </c>
      <c r="G27" s="170">
        <f t="shared" si="1"/>
        <v>0</v>
      </c>
      <c r="H27" s="170"/>
      <c r="I27" s="170">
        <f t="shared" si="2"/>
        <v>0</v>
      </c>
      <c r="J27" s="170"/>
      <c r="K27" s="170">
        <f t="shared" si="3"/>
        <v>0</v>
      </c>
      <c r="L27" s="170">
        <v>21</v>
      </c>
      <c r="M27" s="170">
        <f t="shared" si="4"/>
        <v>0</v>
      </c>
      <c r="N27" s="162">
        <v>0</v>
      </c>
      <c r="O27" s="162">
        <f t="shared" si="5"/>
        <v>0</v>
      </c>
      <c r="P27" s="162">
        <v>0</v>
      </c>
      <c r="Q27" s="162">
        <f t="shared" si="6"/>
        <v>0</v>
      </c>
      <c r="R27" s="162"/>
      <c r="S27" s="162"/>
      <c r="T27" s="163">
        <v>0</v>
      </c>
      <c r="U27" s="162">
        <f t="shared" si="7"/>
        <v>0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117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53">
        <v>15</v>
      </c>
      <c r="B28" s="159" t="s">
        <v>147</v>
      </c>
      <c r="C28" s="186" t="s">
        <v>148</v>
      </c>
      <c r="D28" s="161" t="s">
        <v>144</v>
      </c>
      <c r="E28" s="167">
        <v>5.0999999999999996</v>
      </c>
      <c r="F28" s="169">
        <f t="shared" si="0"/>
        <v>0</v>
      </c>
      <c r="G28" s="170">
        <f t="shared" si="1"/>
        <v>0</v>
      </c>
      <c r="H28" s="170"/>
      <c r="I28" s="170">
        <f t="shared" si="2"/>
        <v>0</v>
      </c>
      <c r="J28" s="170"/>
      <c r="K28" s="170">
        <f t="shared" si="3"/>
        <v>0</v>
      </c>
      <c r="L28" s="170">
        <v>21</v>
      </c>
      <c r="M28" s="170">
        <f t="shared" si="4"/>
        <v>0</v>
      </c>
      <c r="N28" s="162">
        <v>0</v>
      </c>
      <c r="O28" s="162">
        <f t="shared" si="5"/>
        <v>0</v>
      </c>
      <c r="P28" s="162">
        <v>0</v>
      </c>
      <c r="Q28" s="162">
        <f t="shared" si="6"/>
        <v>0</v>
      </c>
      <c r="R28" s="162"/>
      <c r="S28" s="162"/>
      <c r="T28" s="163">
        <v>0</v>
      </c>
      <c r="U28" s="162">
        <f t="shared" si="7"/>
        <v>0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117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x14ac:dyDescent="0.2">
      <c r="A29" s="154" t="s">
        <v>109</v>
      </c>
      <c r="B29" s="160" t="s">
        <v>68</v>
      </c>
      <c r="C29" s="187" t="s">
        <v>69</v>
      </c>
      <c r="D29" s="164"/>
      <c r="E29" s="168"/>
      <c r="F29" s="171"/>
      <c r="G29" s="171">
        <f>SUMIF(AE30:AE30,"&lt;&gt;NOR",G30:G30)</f>
        <v>0</v>
      </c>
      <c r="H29" s="171"/>
      <c r="I29" s="171">
        <f>SUM(I30:I30)</f>
        <v>0</v>
      </c>
      <c r="J29" s="171"/>
      <c r="K29" s="171">
        <f>SUM(K30:K30)</f>
        <v>0</v>
      </c>
      <c r="L29" s="171"/>
      <c r="M29" s="171">
        <f>SUM(M30:M30)</f>
        <v>0</v>
      </c>
      <c r="N29" s="165"/>
      <c r="O29" s="165">
        <f>SUM(O30:O30)</f>
        <v>0</v>
      </c>
      <c r="P29" s="165"/>
      <c r="Q29" s="165">
        <f>SUM(Q30:Q30)</f>
        <v>0</v>
      </c>
      <c r="R29" s="165"/>
      <c r="S29" s="165"/>
      <c r="T29" s="166"/>
      <c r="U29" s="165">
        <f>SUM(U30:U30)</f>
        <v>3.59</v>
      </c>
      <c r="AE29" t="s">
        <v>110</v>
      </c>
    </row>
    <row r="30" spans="1:60" outlineLevel="1" x14ac:dyDescent="0.2">
      <c r="A30" s="153">
        <v>16</v>
      </c>
      <c r="B30" s="159" t="s">
        <v>149</v>
      </c>
      <c r="C30" s="186" t="s">
        <v>150</v>
      </c>
      <c r="D30" s="161" t="s">
        <v>144</v>
      </c>
      <c r="E30" s="167">
        <v>11.7</v>
      </c>
      <c r="F30" s="169">
        <f>H30+J30</f>
        <v>0</v>
      </c>
      <c r="G30" s="170">
        <f>ROUND(E30*F30,2)</f>
        <v>0</v>
      </c>
      <c r="H30" s="170"/>
      <c r="I30" s="170">
        <f>ROUND(E30*H30,2)</f>
        <v>0</v>
      </c>
      <c r="J30" s="170"/>
      <c r="K30" s="170">
        <f>ROUND(E30*J30,2)</f>
        <v>0</v>
      </c>
      <c r="L30" s="170">
        <v>21</v>
      </c>
      <c r="M30" s="170">
        <f>G30*(1+L30/100)</f>
        <v>0</v>
      </c>
      <c r="N30" s="162">
        <v>0</v>
      </c>
      <c r="O30" s="162">
        <f>ROUND(E30*N30,5)</f>
        <v>0</v>
      </c>
      <c r="P30" s="162">
        <v>0</v>
      </c>
      <c r="Q30" s="162">
        <f>ROUND(E30*P30,5)</f>
        <v>0</v>
      </c>
      <c r="R30" s="162"/>
      <c r="S30" s="162"/>
      <c r="T30" s="163">
        <v>0.307</v>
      </c>
      <c r="U30" s="162">
        <f>ROUND(E30*T30,2)</f>
        <v>3.59</v>
      </c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117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54" t="s">
        <v>109</v>
      </c>
      <c r="B31" s="160" t="s">
        <v>70</v>
      </c>
      <c r="C31" s="187" t="s">
        <v>71</v>
      </c>
      <c r="D31" s="164"/>
      <c r="E31" s="168"/>
      <c r="F31" s="171"/>
      <c r="G31" s="171">
        <f>SUMIF(AE32:AE36,"&lt;&gt;NOR",G32:G36)</f>
        <v>0</v>
      </c>
      <c r="H31" s="171"/>
      <c r="I31" s="171">
        <f>SUM(I32:I36)</f>
        <v>0</v>
      </c>
      <c r="J31" s="171"/>
      <c r="K31" s="171">
        <f>SUM(K32:K36)</f>
        <v>0</v>
      </c>
      <c r="L31" s="171"/>
      <c r="M31" s="171">
        <f>SUM(M32:M36)</f>
        <v>0</v>
      </c>
      <c r="N31" s="165"/>
      <c r="O31" s="165">
        <f>SUM(O32:O36)</f>
        <v>1.4400000000000001E-3</v>
      </c>
      <c r="P31" s="165"/>
      <c r="Q31" s="165">
        <f>SUM(Q32:Q36)</f>
        <v>1.56E-3</v>
      </c>
      <c r="R31" s="165"/>
      <c r="S31" s="165"/>
      <c r="T31" s="166"/>
      <c r="U31" s="165">
        <f>SUM(U32:U36)</f>
        <v>4.07</v>
      </c>
      <c r="AE31" t="s">
        <v>110</v>
      </c>
    </row>
    <row r="32" spans="1:60" outlineLevel="1" x14ac:dyDescent="0.2">
      <c r="A32" s="153">
        <v>17</v>
      </c>
      <c r="B32" s="159" t="s">
        <v>151</v>
      </c>
      <c r="C32" s="186" t="s">
        <v>152</v>
      </c>
      <c r="D32" s="161" t="s">
        <v>139</v>
      </c>
      <c r="E32" s="167">
        <v>1</v>
      </c>
      <c r="F32" s="169">
        <f>H32+J32</f>
        <v>0</v>
      </c>
      <c r="G32" s="170">
        <f>ROUND(E32*F32,2)</f>
        <v>0</v>
      </c>
      <c r="H32" s="170"/>
      <c r="I32" s="170">
        <f>ROUND(E32*H32,2)</f>
        <v>0</v>
      </c>
      <c r="J32" s="170"/>
      <c r="K32" s="170">
        <f>ROUND(E32*J32,2)</f>
        <v>0</v>
      </c>
      <c r="L32" s="170">
        <v>21</v>
      </c>
      <c r="M32" s="170">
        <f>G32*(1+L32/100)</f>
        <v>0</v>
      </c>
      <c r="N32" s="162">
        <v>0</v>
      </c>
      <c r="O32" s="162">
        <f>ROUND(E32*N32,5)</f>
        <v>0</v>
      </c>
      <c r="P32" s="162">
        <v>1.56E-3</v>
      </c>
      <c r="Q32" s="162">
        <f>ROUND(E32*P32,5)</f>
        <v>1.56E-3</v>
      </c>
      <c r="R32" s="162"/>
      <c r="S32" s="162"/>
      <c r="T32" s="163">
        <v>0.217</v>
      </c>
      <c r="U32" s="162">
        <f>ROUND(E32*T32,2)</f>
        <v>0.22</v>
      </c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117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3">
        <v>18</v>
      </c>
      <c r="B33" s="159" t="s">
        <v>153</v>
      </c>
      <c r="C33" s="186" t="s">
        <v>154</v>
      </c>
      <c r="D33" s="161" t="s">
        <v>124</v>
      </c>
      <c r="E33" s="167">
        <v>1</v>
      </c>
      <c r="F33" s="169">
        <f>H33+J33</f>
        <v>0</v>
      </c>
      <c r="G33" s="170">
        <f>ROUND(E33*F33,2)</f>
        <v>0</v>
      </c>
      <c r="H33" s="170"/>
      <c r="I33" s="170">
        <f>ROUND(E33*H33,2)</f>
        <v>0</v>
      </c>
      <c r="J33" s="170"/>
      <c r="K33" s="170">
        <f>ROUND(E33*J33,2)</f>
        <v>0</v>
      </c>
      <c r="L33" s="170">
        <v>21</v>
      </c>
      <c r="M33" s="170">
        <f>G33*(1+L33/100)</f>
        <v>0</v>
      </c>
      <c r="N33" s="162">
        <v>1.8000000000000001E-4</v>
      </c>
      <c r="O33" s="162">
        <f>ROUND(E33*N33,5)</f>
        <v>1.8000000000000001E-4</v>
      </c>
      <c r="P33" s="162">
        <v>0</v>
      </c>
      <c r="Q33" s="162">
        <f>ROUND(E33*P33,5)</f>
        <v>0</v>
      </c>
      <c r="R33" s="162"/>
      <c r="S33" s="162"/>
      <c r="T33" s="163">
        <v>0.47599999999999998</v>
      </c>
      <c r="U33" s="162">
        <f>ROUND(E33*T33,2)</f>
        <v>0.48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117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3">
        <v>19</v>
      </c>
      <c r="B34" s="159" t="s">
        <v>153</v>
      </c>
      <c r="C34" s="186" t="s">
        <v>155</v>
      </c>
      <c r="D34" s="161" t="s">
        <v>127</v>
      </c>
      <c r="E34" s="167">
        <v>1</v>
      </c>
      <c r="F34" s="169">
        <f>H34+J34</f>
        <v>0</v>
      </c>
      <c r="G34" s="170">
        <f>ROUND(E34*F34,2)</f>
        <v>0</v>
      </c>
      <c r="H34" s="170"/>
      <c r="I34" s="170">
        <f>ROUND(E34*H34,2)</f>
        <v>0</v>
      </c>
      <c r="J34" s="170"/>
      <c r="K34" s="170">
        <f>ROUND(E34*J34,2)</f>
        <v>0</v>
      </c>
      <c r="L34" s="170">
        <v>21</v>
      </c>
      <c r="M34" s="170">
        <f>G34*(1+L34/100)</f>
        <v>0</v>
      </c>
      <c r="N34" s="162">
        <v>1.8000000000000001E-4</v>
      </c>
      <c r="O34" s="162">
        <f>ROUND(E34*N34,5)</f>
        <v>1.8000000000000001E-4</v>
      </c>
      <c r="P34" s="162">
        <v>0</v>
      </c>
      <c r="Q34" s="162">
        <f>ROUND(E34*P34,5)</f>
        <v>0</v>
      </c>
      <c r="R34" s="162"/>
      <c r="S34" s="162"/>
      <c r="T34" s="163">
        <v>0.47599999999999998</v>
      </c>
      <c r="U34" s="162">
        <f>ROUND(E34*T34,2)</f>
        <v>0.48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117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3">
        <v>20</v>
      </c>
      <c r="B35" s="159" t="s">
        <v>156</v>
      </c>
      <c r="C35" s="186" t="s">
        <v>157</v>
      </c>
      <c r="D35" s="161" t="s">
        <v>127</v>
      </c>
      <c r="E35" s="167">
        <v>6</v>
      </c>
      <c r="F35" s="169">
        <f>H35+J35</f>
        <v>0</v>
      </c>
      <c r="G35" s="170">
        <f>ROUND(E35*F35,2)</f>
        <v>0</v>
      </c>
      <c r="H35" s="170"/>
      <c r="I35" s="170">
        <f>ROUND(E35*H35,2)</f>
        <v>0</v>
      </c>
      <c r="J35" s="170"/>
      <c r="K35" s="170">
        <f>ROUND(E35*J35,2)</f>
        <v>0</v>
      </c>
      <c r="L35" s="170">
        <v>21</v>
      </c>
      <c r="M35" s="170">
        <f>G35*(1+L35/100)</f>
        <v>0</v>
      </c>
      <c r="N35" s="162">
        <v>1.8000000000000001E-4</v>
      </c>
      <c r="O35" s="162">
        <f>ROUND(E35*N35,5)</f>
        <v>1.08E-3</v>
      </c>
      <c r="P35" s="162">
        <v>0</v>
      </c>
      <c r="Q35" s="162">
        <f>ROUND(E35*P35,5)</f>
        <v>0</v>
      </c>
      <c r="R35" s="162"/>
      <c r="S35" s="162"/>
      <c r="T35" s="163">
        <v>0.47599999999999998</v>
      </c>
      <c r="U35" s="162">
        <f>ROUND(E35*T35,2)</f>
        <v>2.86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117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53">
        <v>21</v>
      </c>
      <c r="B36" s="159" t="s">
        <v>158</v>
      </c>
      <c r="C36" s="186" t="s">
        <v>159</v>
      </c>
      <c r="D36" s="161" t="s">
        <v>144</v>
      </c>
      <c r="E36" s="167">
        <v>0.02</v>
      </c>
      <c r="F36" s="169">
        <f>H36+J36</f>
        <v>0</v>
      </c>
      <c r="G36" s="170">
        <f>ROUND(E36*F36,2)</f>
        <v>0</v>
      </c>
      <c r="H36" s="170"/>
      <c r="I36" s="170">
        <f>ROUND(E36*H36,2)</f>
        <v>0</v>
      </c>
      <c r="J36" s="170"/>
      <c r="K36" s="170">
        <f>ROUND(E36*J36,2)</f>
        <v>0</v>
      </c>
      <c r="L36" s="170">
        <v>21</v>
      </c>
      <c r="M36" s="170">
        <f>G36*(1+L36/100)</f>
        <v>0</v>
      </c>
      <c r="N36" s="162">
        <v>0</v>
      </c>
      <c r="O36" s="162">
        <f>ROUND(E36*N36,5)</f>
        <v>0</v>
      </c>
      <c r="P36" s="162">
        <v>0</v>
      </c>
      <c r="Q36" s="162">
        <f>ROUND(E36*P36,5)</f>
        <v>0</v>
      </c>
      <c r="R36" s="162"/>
      <c r="S36" s="162"/>
      <c r="T36" s="163">
        <v>1.573</v>
      </c>
      <c r="U36" s="162">
        <f>ROUND(E36*T36,2)</f>
        <v>0.03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117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x14ac:dyDescent="0.2">
      <c r="A37" s="154" t="s">
        <v>109</v>
      </c>
      <c r="B37" s="160" t="s">
        <v>72</v>
      </c>
      <c r="C37" s="187" t="s">
        <v>73</v>
      </c>
      <c r="D37" s="164"/>
      <c r="E37" s="168"/>
      <c r="F37" s="171"/>
      <c r="G37" s="171">
        <f>SUMIF(AE38:AE39,"&lt;&gt;NOR",G38:G39)</f>
        <v>0</v>
      </c>
      <c r="H37" s="171"/>
      <c r="I37" s="171">
        <f>SUM(I38:I39)</f>
        <v>0</v>
      </c>
      <c r="J37" s="171"/>
      <c r="K37" s="171">
        <f>SUM(K38:K39)</f>
        <v>0</v>
      </c>
      <c r="L37" s="171"/>
      <c r="M37" s="171">
        <f>SUM(M38:M39)</f>
        <v>0</v>
      </c>
      <c r="N37" s="165"/>
      <c r="O37" s="165">
        <f>SUM(O38:O39)</f>
        <v>0</v>
      </c>
      <c r="P37" s="165"/>
      <c r="Q37" s="165">
        <f>SUM(Q38:Q39)</f>
        <v>1.8E-3</v>
      </c>
      <c r="R37" s="165"/>
      <c r="S37" s="165"/>
      <c r="T37" s="166"/>
      <c r="U37" s="165">
        <f>SUM(U38:U39)</f>
        <v>0.16</v>
      </c>
      <c r="AE37" t="s">
        <v>110</v>
      </c>
    </row>
    <row r="38" spans="1:60" ht="22.5" outlineLevel="1" x14ac:dyDescent="0.2">
      <c r="A38" s="153">
        <v>22</v>
      </c>
      <c r="B38" s="159" t="s">
        <v>160</v>
      </c>
      <c r="C38" s="186" t="s">
        <v>161</v>
      </c>
      <c r="D38" s="161" t="s">
        <v>124</v>
      </c>
      <c r="E38" s="167">
        <v>1</v>
      </c>
      <c r="F38" s="169">
        <f>H38+J38</f>
        <v>0</v>
      </c>
      <c r="G38" s="170">
        <f>ROUND(E38*F38,2)</f>
        <v>0</v>
      </c>
      <c r="H38" s="170"/>
      <c r="I38" s="170">
        <f>ROUND(E38*H38,2)</f>
        <v>0</v>
      </c>
      <c r="J38" s="170"/>
      <c r="K38" s="170">
        <f>ROUND(E38*J38,2)</f>
        <v>0</v>
      </c>
      <c r="L38" s="170">
        <v>21</v>
      </c>
      <c r="M38" s="170">
        <f>G38*(1+L38/100)</f>
        <v>0</v>
      </c>
      <c r="N38" s="162">
        <v>0</v>
      </c>
      <c r="O38" s="162">
        <f>ROUND(E38*N38,5)</f>
        <v>0</v>
      </c>
      <c r="P38" s="162">
        <v>0</v>
      </c>
      <c r="Q38" s="162">
        <f>ROUND(E38*P38,5)</f>
        <v>0</v>
      </c>
      <c r="R38" s="162"/>
      <c r="S38" s="162"/>
      <c r="T38" s="163">
        <v>0.05</v>
      </c>
      <c r="U38" s="162">
        <f>ROUND(E38*T38,2)</f>
        <v>0.05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117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3">
        <v>23</v>
      </c>
      <c r="B39" s="159" t="s">
        <v>162</v>
      </c>
      <c r="C39" s="186" t="s">
        <v>163</v>
      </c>
      <c r="D39" s="161" t="s">
        <v>124</v>
      </c>
      <c r="E39" s="167">
        <v>1</v>
      </c>
      <c r="F39" s="169">
        <f>H39+J39</f>
        <v>0</v>
      </c>
      <c r="G39" s="170">
        <f>ROUND(E39*F39,2)</f>
        <v>0</v>
      </c>
      <c r="H39" s="170"/>
      <c r="I39" s="170">
        <f>ROUND(E39*H39,2)</f>
        <v>0</v>
      </c>
      <c r="J39" s="170"/>
      <c r="K39" s="170">
        <f>ROUND(E39*J39,2)</f>
        <v>0</v>
      </c>
      <c r="L39" s="170">
        <v>21</v>
      </c>
      <c r="M39" s="170">
        <f>G39*(1+L39/100)</f>
        <v>0</v>
      </c>
      <c r="N39" s="162">
        <v>0</v>
      </c>
      <c r="O39" s="162">
        <f>ROUND(E39*N39,5)</f>
        <v>0</v>
      </c>
      <c r="P39" s="162">
        <v>1.8E-3</v>
      </c>
      <c r="Q39" s="162">
        <f>ROUND(E39*P39,5)</f>
        <v>1.8E-3</v>
      </c>
      <c r="R39" s="162"/>
      <c r="S39" s="162"/>
      <c r="T39" s="163">
        <v>0.11</v>
      </c>
      <c r="U39" s="162">
        <f>ROUND(E39*T39,2)</f>
        <v>0.11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117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x14ac:dyDescent="0.2">
      <c r="A40" s="154" t="s">
        <v>109</v>
      </c>
      <c r="B40" s="160" t="s">
        <v>74</v>
      </c>
      <c r="C40" s="187" t="s">
        <v>75</v>
      </c>
      <c r="D40" s="164"/>
      <c r="E40" s="168"/>
      <c r="F40" s="171"/>
      <c r="G40" s="171">
        <f>SUMIF(AE41:AE51,"&lt;&gt;NOR",G41:G51)</f>
        <v>0</v>
      </c>
      <c r="H40" s="171"/>
      <c r="I40" s="171">
        <f>SUM(I41:I51)</f>
        <v>0</v>
      </c>
      <c r="J40" s="171"/>
      <c r="K40" s="171">
        <f>SUM(K41:K51)</f>
        <v>0</v>
      </c>
      <c r="L40" s="171"/>
      <c r="M40" s="171">
        <f>SUM(M41:M51)</f>
        <v>0</v>
      </c>
      <c r="N40" s="165"/>
      <c r="O40" s="165">
        <f>SUM(O41:O51)</f>
        <v>2.7676700000000003</v>
      </c>
      <c r="P40" s="165"/>
      <c r="Q40" s="165">
        <f>SUM(Q41:Q51)</f>
        <v>1.7643</v>
      </c>
      <c r="R40" s="165"/>
      <c r="S40" s="165"/>
      <c r="T40" s="166"/>
      <c r="U40" s="165">
        <f>SUM(U41:U51)</f>
        <v>125.02999999999997</v>
      </c>
      <c r="AE40" t="s">
        <v>110</v>
      </c>
    </row>
    <row r="41" spans="1:60" outlineLevel="1" x14ac:dyDescent="0.2">
      <c r="A41" s="153">
        <v>24</v>
      </c>
      <c r="B41" s="159" t="s">
        <v>164</v>
      </c>
      <c r="C41" s="186" t="s">
        <v>165</v>
      </c>
      <c r="D41" s="161" t="s">
        <v>113</v>
      </c>
      <c r="E41" s="167">
        <v>81.87</v>
      </c>
      <c r="F41" s="169">
        <f t="shared" ref="F41:F51" si="8">H41+J41</f>
        <v>0</v>
      </c>
      <c r="G41" s="170">
        <f t="shared" ref="G41:G51" si="9">ROUND(E41*F41,2)</f>
        <v>0</v>
      </c>
      <c r="H41" s="170"/>
      <c r="I41" s="170">
        <f t="shared" ref="I41:I51" si="10">ROUND(E41*H41,2)</f>
        <v>0</v>
      </c>
      <c r="J41" s="170"/>
      <c r="K41" s="170">
        <f t="shared" ref="K41:K51" si="11">ROUND(E41*J41,2)</f>
        <v>0</v>
      </c>
      <c r="L41" s="170">
        <v>21</v>
      </c>
      <c r="M41" s="170">
        <f t="shared" ref="M41:M51" si="12">G41*(1+L41/100)</f>
        <v>0</v>
      </c>
      <c r="N41" s="162">
        <v>0</v>
      </c>
      <c r="O41" s="162">
        <f t="shared" ref="O41:O51" si="13">ROUND(E41*N41,5)</f>
        <v>0</v>
      </c>
      <c r="P41" s="162">
        <v>8.9499999999999996E-3</v>
      </c>
      <c r="Q41" s="162">
        <f t="shared" ref="Q41:Q51" si="14">ROUND(E41*P41,5)</f>
        <v>0.73273999999999995</v>
      </c>
      <c r="R41" s="162"/>
      <c r="S41" s="162"/>
      <c r="T41" s="163">
        <v>0.18</v>
      </c>
      <c r="U41" s="162">
        <f t="shared" ref="U41:U51" si="15">ROUND(E41*T41,2)</f>
        <v>14.74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117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53">
        <v>25</v>
      </c>
      <c r="B42" s="159" t="s">
        <v>166</v>
      </c>
      <c r="C42" s="186" t="s">
        <v>167</v>
      </c>
      <c r="D42" s="161" t="s">
        <v>113</v>
      </c>
      <c r="E42" s="167">
        <v>81.87</v>
      </c>
      <c r="F42" s="169">
        <f t="shared" si="8"/>
        <v>0</v>
      </c>
      <c r="G42" s="170">
        <f t="shared" si="9"/>
        <v>0</v>
      </c>
      <c r="H42" s="170"/>
      <c r="I42" s="170">
        <f t="shared" si="10"/>
        <v>0</v>
      </c>
      <c r="J42" s="170"/>
      <c r="K42" s="170">
        <f t="shared" si="11"/>
        <v>0</v>
      </c>
      <c r="L42" s="170">
        <v>21</v>
      </c>
      <c r="M42" s="170">
        <f t="shared" si="12"/>
        <v>0</v>
      </c>
      <c r="N42" s="162">
        <v>0</v>
      </c>
      <c r="O42" s="162">
        <f t="shared" si="13"/>
        <v>0</v>
      </c>
      <c r="P42" s="162">
        <v>1.26E-2</v>
      </c>
      <c r="Q42" s="162">
        <f t="shared" si="14"/>
        <v>1.03156</v>
      </c>
      <c r="R42" s="162"/>
      <c r="S42" s="162"/>
      <c r="T42" s="163">
        <v>0.33</v>
      </c>
      <c r="U42" s="162">
        <f t="shared" si="15"/>
        <v>27.02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117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53">
        <v>26</v>
      </c>
      <c r="B43" s="159" t="s">
        <v>168</v>
      </c>
      <c r="C43" s="186" t="s">
        <v>169</v>
      </c>
      <c r="D43" s="161" t="s">
        <v>113</v>
      </c>
      <c r="E43" s="167">
        <v>81.87</v>
      </c>
      <c r="F43" s="169">
        <f t="shared" si="8"/>
        <v>0</v>
      </c>
      <c r="G43" s="170">
        <f t="shared" si="9"/>
        <v>0</v>
      </c>
      <c r="H43" s="170"/>
      <c r="I43" s="170">
        <f t="shared" si="10"/>
        <v>0</v>
      </c>
      <c r="J43" s="170"/>
      <c r="K43" s="170">
        <f t="shared" si="11"/>
        <v>0</v>
      </c>
      <c r="L43" s="170">
        <v>21</v>
      </c>
      <c r="M43" s="170">
        <f t="shared" si="12"/>
        <v>0</v>
      </c>
      <c r="N43" s="162">
        <v>2.93E-2</v>
      </c>
      <c r="O43" s="162">
        <f t="shared" si="13"/>
        <v>2.39879</v>
      </c>
      <c r="P43" s="162">
        <v>0</v>
      </c>
      <c r="Q43" s="162">
        <f t="shared" si="14"/>
        <v>0</v>
      </c>
      <c r="R43" s="162"/>
      <c r="S43" s="162"/>
      <c r="T43" s="163">
        <v>0.38750000000000001</v>
      </c>
      <c r="U43" s="162">
        <f t="shared" si="15"/>
        <v>31.72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117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53">
        <v>27</v>
      </c>
      <c r="B44" s="159" t="s">
        <v>170</v>
      </c>
      <c r="C44" s="186" t="s">
        <v>171</v>
      </c>
      <c r="D44" s="161" t="s">
        <v>113</v>
      </c>
      <c r="E44" s="167">
        <v>81.87</v>
      </c>
      <c r="F44" s="169">
        <f t="shared" si="8"/>
        <v>0</v>
      </c>
      <c r="G44" s="170">
        <f t="shared" si="9"/>
        <v>0</v>
      </c>
      <c r="H44" s="170"/>
      <c r="I44" s="170">
        <f t="shared" si="10"/>
        <v>0</v>
      </c>
      <c r="J44" s="170"/>
      <c r="K44" s="170">
        <f t="shared" si="11"/>
        <v>0</v>
      </c>
      <c r="L44" s="170">
        <v>21</v>
      </c>
      <c r="M44" s="170">
        <f t="shared" si="12"/>
        <v>0</v>
      </c>
      <c r="N44" s="162">
        <v>0</v>
      </c>
      <c r="O44" s="162">
        <f t="shared" si="13"/>
        <v>0</v>
      </c>
      <c r="P44" s="162">
        <v>0</v>
      </c>
      <c r="Q44" s="162">
        <f t="shared" si="14"/>
        <v>0</v>
      </c>
      <c r="R44" s="162"/>
      <c r="S44" s="162"/>
      <c r="T44" s="163">
        <v>1.6E-2</v>
      </c>
      <c r="U44" s="162">
        <f t="shared" si="15"/>
        <v>1.31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117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3">
        <v>28</v>
      </c>
      <c r="B45" s="159" t="s">
        <v>172</v>
      </c>
      <c r="C45" s="186" t="s">
        <v>173</v>
      </c>
      <c r="D45" s="161" t="s">
        <v>113</v>
      </c>
      <c r="E45" s="167">
        <v>81.87</v>
      </c>
      <c r="F45" s="169">
        <f t="shared" si="8"/>
        <v>0</v>
      </c>
      <c r="G45" s="170">
        <f t="shared" si="9"/>
        <v>0</v>
      </c>
      <c r="H45" s="170"/>
      <c r="I45" s="170">
        <f t="shared" si="10"/>
        <v>0</v>
      </c>
      <c r="J45" s="170"/>
      <c r="K45" s="170">
        <f t="shared" si="11"/>
        <v>0</v>
      </c>
      <c r="L45" s="170">
        <v>21</v>
      </c>
      <c r="M45" s="170">
        <f t="shared" si="12"/>
        <v>0</v>
      </c>
      <c r="N45" s="162">
        <v>4.0000000000000002E-4</v>
      </c>
      <c r="O45" s="162">
        <f t="shared" si="13"/>
        <v>3.2750000000000001E-2</v>
      </c>
      <c r="P45" s="162">
        <v>0</v>
      </c>
      <c r="Q45" s="162">
        <f t="shared" si="14"/>
        <v>0</v>
      </c>
      <c r="R45" s="162"/>
      <c r="S45" s="162"/>
      <c r="T45" s="163">
        <v>0.38</v>
      </c>
      <c r="U45" s="162">
        <f t="shared" si="15"/>
        <v>31.11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117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3">
        <v>29</v>
      </c>
      <c r="B46" s="159" t="s">
        <v>174</v>
      </c>
      <c r="C46" s="186" t="s">
        <v>175</v>
      </c>
      <c r="D46" s="161" t="s">
        <v>113</v>
      </c>
      <c r="E46" s="167">
        <v>90.057000000000002</v>
      </c>
      <c r="F46" s="169">
        <f t="shared" si="8"/>
        <v>0</v>
      </c>
      <c r="G46" s="170">
        <f t="shared" si="9"/>
        <v>0</v>
      </c>
      <c r="H46" s="170"/>
      <c r="I46" s="170">
        <f t="shared" si="10"/>
        <v>0</v>
      </c>
      <c r="J46" s="170"/>
      <c r="K46" s="170">
        <f t="shared" si="11"/>
        <v>0</v>
      </c>
      <c r="L46" s="170">
        <v>21</v>
      </c>
      <c r="M46" s="170">
        <f t="shared" si="12"/>
        <v>0</v>
      </c>
      <c r="N46" s="162">
        <v>3.5000000000000001E-3</v>
      </c>
      <c r="O46" s="162">
        <f t="shared" si="13"/>
        <v>0.31519999999999998</v>
      </c>
      <c r="P46" s="162">
        <v>0</v>
      </c>
      <c r="Q46" s="162">
        <f t="shared" si="14"/>
        <v>0</v>
      </c>
      <c r="R46" s="162"/>
      <c r="S46" s="162"/>
      <c r="T46" s="163">
        <v>0</v>
      </c>
      <c r="U46" s="162">
        <f t="shared" si="15"/>
        <v>0</v>
      </c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176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53">
        <v>30</v>
      </c>
      <c r="B47" s="159" t="s">
        <v>177</v>
      </c>
      <c r="C47" s="186" t="s">
        <v>178</v>
      </c>
      <c r="D47" s="161" t="s">
        <v>134</v>
      </c>
      <c r="E47" s="167">
        <v>44</v>
      </c>
      <c r="F47" s="169">
        <f t="shared" si="8"/>
        <v>0</v>
      </c>
      <c r="G47" s="170">
        <f t="shared" si="9"/>
        <v>0</v>
      </c>
      <c r="H47" s="170"/>
      <c r="I47" s="170">
        <f t="shared" si="10"/>
        <v>0</v>
      </c>
      <c r="J47" s="170"/>
      <c r="K47" s="170">
        <f t="shared" si="11"/>
        <v>0</v>
      </c>
      <c r="L47" s="170">
        <v>21</v>
      </c>
      <c r="M47" s="170">
        <f t="shared" si="12"/>
        <v>0</v>
      </c>
      <c r="N47" s="162">
        <v>4.0000000000000003E-5</v>
      </c>
      <c r="O47" s="162">
        <f t="shared" si="13"/>
        <v>1.7600000000000001E-3</v>
      </c>
      <c r="P47" s="162">
        <v>0</v>
      </c>
      <c r="Q47" s="162">
        <f t="shared" si="14"/>
        <v>0</v>
      </c>
      <c r="R47" s="162"/>
      <c r="S47" s="162"/>
      <c r="T47" s="163">
        <v>7.8200000000000006E-2</v>
      </c>
      <c r="U47" s="162">
        <f t="shared" si="15"/>
        <v>3.44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117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3">
        <v>31</v>
      </c>
      <c r="B48" s="159" t="s">
        <v>179</v>
      </c>
      <c r="C48" s="186" t="s">
        <v>180</v>
      </c>
      <c r="D48" s="161" t="s">
        <v>134</v>
      </c>
      <c r="E48" s="167">
        <v>37.56</v>
      </c>
      <c r="F48" s="169">
        <f t="shared" si="8"/>
        <v>0</v>
      </c>
      <c r="G48" s="170">
        <f t="shared" si="9"/>
        <v>0</v>
      </c>
      <c r="H48" s="170"/>
      <c r="I48" s="170">
        <f t="shared" si="10"/>
        <v>0</v>
      </c>
      <c r="J48" s="170"/>
      <c r="K48" s="170">
        <f t="shared" si="11"/>
        <v>0</v>
      </c>
      <c r="L48" s="170">
        <v>21</v>
      </c>
      <c r="M48" s="170">
        <f t="shared" si="12"/>
        <v>0</v>
      </c>
      <c r="N48" s="162">
        <v>6.0000000000000002E-5</v>
      </c>
      <c r="O48" s="162">
        <f t="shared" si="13"/>
        <v>2.2499999999999998E-3</v>
      </c>
      <c r="P48" s="162">
        <v>0</v>
      </c>
      <c r="Q48" s="162">
        <f t="shared" si="14"/>
        <v>0</v>
      </c>
      <c r="R48" s="162"/>
      <c r="S48" s="162"/>
      <c r="T48" s="163">
        <v>0.152</v>
      </c>
      <c r="U48" s="162">
        <f t="shared" si="15"/>
        <v>5.71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117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>
        <v>32</v>
      </c>
      <c r="B49" s="159" t="s">
        <v>181</v>
      </c>
      <c r="C49" s="186" t="s">
        <v>182</v>
      </c>
      <c r="D49" s="161" t="s">
        <v>134</v>
      </c>
      <c r="E49" s="167">
        <v>41.316000000000003</v>
      </c>
      <c r="F49" s="169">
        <f t="shared" si="8"/>
        <v>0</v>
      </c>
      <c r="G49" s="170">
        <f t="shared" si="9"/>
        <v>0</v>
      </c>
      <c r="H49" s="170"/>
      <c r="I49" s="170">
        <f t="shared" si="10"/>
        <v>0</v>
      </c>
      <c r="J49" s="170"/>
      <c r="K49" s="170">
        <f t="shared" si="11"/>
        <v>0</v>
      </c>
      <c r="L49" s="170">
        <v>21</v>
      </c>
      <c r="M49" s="170">
        <f t="shared" si="12"/>
        <v>0</v>
      </c>
      <c r="N49" s="162">
        <v>3.5E-4</v>
      </c>
      <c r="O49" s="162">
        <f t="shared" si="13"/>
        <v>1.4460000000000001E-2</v>
      </c>
      <c r="P49" s="162">
        <v>0</v>
      </c>
      <c r="Q49" s="162">
        <f t="shared" si="14"/>
        <v>0</v>
      </c>
      <c r="R49" s="162"/>
      <c r="S49" s="162"/>
      <c r="T49" s="163">
        <v>0</v>
      </c>
      <c r="U49" s="162">
        <f t="shared" si="15"/>
        <v>0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176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53">
        <v>33</v>
      </c>
      <c r="B50" s="159" t="s">
        <v>183</v>
      </c>
      <c r="C50" s="186" t="s">
        <v>184</v>
      </c>
      <c r="D50" s="161" t="s">
        <v>113</v>
      </c>
      <c r="E50" s="167">
        <v>81.87</v>
      </c>
      <c r="F50" s="169">
        <f t="shared" si="8"/>
        <v>0</v>
      </c>
      <c r="G50" s="170">
        <f t="shared" si="9"/>
        <v>0</v>
      </c>
      <c r="H50" s="170"/>
      <c r="I50" s="170">
        <f t="shared" si="10"/>
        <v>0</v>
      </c>
      <c r="J50" s="170"/>
      <c r="K50" s="170">
        <f t="shared" si="11"/>
        <v>0</v>
      </c>
      <c r="L50" s="170">
        <v>21</v>
      </c>
      <c r="M50" s="170">
        <f t="shared" si="12"/>
        <v>0</v>
      </c>
      <c r="N50" s="162">
        <v>3.0000000000000001E-5</v>
      </c>
      <c r="O50" s="162">
        <f t="shared" si="13"/>
        <v>2.4599999999999999E-3</v>
      </c>
      <c r="P50" s="162">
        <v>0</v>
      </c>
      <c r="Q50" s="162">
        <f t="shared" si="14"/>
        <v>0</v>
      </c>
      <c r="R50" s="162"/>
      <c r="S50" s="162"/>
      <c r="T50" s="163">
        <v>0.06</v>
      </c>
      <c r="U50" s="162">
        <f t="shared" si="15"/>
        <v>4.91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117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3">
        <v>34</v>
      </c>
      <c r="B51" s="159" t="s">
        <v>185</v>
      </c>
      <c r="C51" s="186" t="s">
        <v>186</v>
      </c>
      <c r="D51" s="161" t="s">
        <v>144</v>
      </c>
      <c r="E51" s="167">
        <v>4.5999999999999996</v>
      </c>
      <c r="F51" s="169">
        <f t="shared" si="8"/>
        <v>0</v>
      </c>
      <c r="G51" s="170">
        <f t="shared" si="9"/>
        <v>0</v>
      </c>
      <c r="H51" s="170"/>
      <c r="I51" s="170">
        <f t="shared" si="10"/>
        <v>0</v>
      </c>
      <c r="J51" s="170"/>
      <c r="K51" s="170">
        <f t="shared" si="11"/>
        <v>0</v>
      </c>
      <c r="L51" s="170">
        <v>21</v>
      </c>
      <c r="M51" s="170">
        <f t="shared" si="12"/>
        <v>0</v>
      </c>
      <c r="N51" s="162">
        <v>0</v>
      </c>
      <c r="O51" s="162">
        <f t="shared" si="13"/>
        <v>0</v>
      </c>
      <c r="P51" s="162">
        <v>0</v>
      </c>
      <c r="Q51" s="162">
        <f t="shared" si="14"/>
        <v>0</v>
      </c>
      <c r="R51" s="162"/>
      <c r="S51" s="162"/>
      <c r="T51" s="163">
        <v>1.1020000000000001</v>
      </c>
      <c r="U51" s="162">
        <f t="shared" si="15"/>
        <v>5.07</v>
      </c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117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x14ac:dyDescent="0.2">
      <c r="A52" s="154" t="s">
        <v>109</v>
      </c>
      <c r="B52" s="160" t="s">
        <v>76</v>
      </c>
      <c r="C52" s="187" t="s">
        <v>77</v>
      </c>
      <c r="D52" s="164"/>
      <c r="E52" s="168"/>
      <c r="F52" s="171"/>
      <c r="G52" s="171">
        <f>SUMIF(AE53:AE56,"&lt;&gt;NOR",G53:G56)</f>
        <v>0</v>
      </c>
      <c r="H52" s="171"/>
      <c r="I52" s="171">
        <f>SUM(I53:I56)</f>
        <v>0</v>
      </c>
      <c r="J52" s="171"/>
      <c r="K52" s="171">
        <f>SUM(K53:K56)</f>
        <v>0</v>
      </c>
      <c r="L52" s="171"/>
      <c r="M52" s="171">
        <f>SUM(M53:M56)</f>
        <v>0</v>
      </c>
      <c r="N52" s="165"/>
      <c r="O52" s="165">
        <f>SUM(O53:O56)</f>
        <v>7.1700000000000002E-3</v>
      </c>
      <c r="P52" s="165"/>
      <c r="Q52" s="165">
        <f>SUM(Q53:Q56)</f>
        <v>0</v>
      </c>
      <c r="R52" s="165"/>
      <c r="S52" s="165"/>
      <c r="T52" s="166"/>
      <c r="U52" s="165">
        <f>SUM(U53:U56)</f>
        <v>6.66</v>
      </c>
      <c r="AE52" t="s">
        <v>110</v>
      </c>
    </row>
    <row r="53" spans="1:60" ht="22.5" outlineLevel="1" x14ac:dyDescent="0.2">
      <c r="A53" s="153">
        <v>35</v>
      </c>
      <c r="B53" s="159" t="s">
        <v>187</v>
      </c>
      <c r="C53" s="186" t="s">
        <v>188</v>
      </c>
      <c r="D53" s="161" t="s">
        <v>113</v>
      </c>
      <c r="E53" s="167">
        <v>15</v>
      </c>
      <c r="F53" s="169">
        <f>H53+J53</f>
        <v>0</v>
      </c>
      <c r="G53" s="170">
        <f>ROUND(E53*F53,2)</f>
        <v>0</v>
      </c>
      <c r="H53" s="170"/>
      <c r="I53" s="170">
        <f>ROUND(E53*H53,2)</f>
        <v>0</v>
      </c>
      <c r="J53" s="170"/>
      <c r="K53" s="170">
        <f>ROUND(E53*J53,2)</f>
        <v>0</v>
      </c>
      <c r="L53" s="170">
        <v>21</v>
      </c>
      <c r="M53" s="170">
        <f>G53*(1+L53/100)</f>
        <v>0</v>
      </c>
      <c r="N53" s="162">
        <v>1.0000000000000001E-5</v>
      </c>
      <c r="O53" s="162">
        <f>ROUND(E53*N53,5)</f>
        <v>1.4999999999999999E-4</v>
      </c>
      <c r="P53" s="162">
        <v>0</v>
      </c>
      <c r="Q53" s="162">
        <f>ROUND(E53*P53,5)</f>
        <v>0</v>
      </c>
      <c r="R53" s="162"/>
      <c r="S53" s="162"/>
      <c r="T53" s="163">
        <v>7.1999999999999995E-2</v>
      </c>
      <c r="U53" s="162">
        <f>ROUND(E53*T53,2)</f>
        <v>1.08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117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3">
        <v>36</v>
      </c>
      <c r="B54" s="159" t="s">
        <v>189</v>
      </c>
      <c r="C54" s="186" t="s">
        <v>190</v>
      </c>
      <c r="D54" s="161" t="s">
        <v>113</v>
      </c>
      <c r="E54" s="167">
        <v>9</v>
      </c>
      <c r="F54" s="169">
        <f>H54+J54</f>
        <v>0</v>
      </c>
      <c r="G54" s="170">
        <f>ROUND(E54*F54,2)</f>
        <v>0</v>
      </c>
      <c r="H54" s="170"/>
      <c r="I54" s="170">
        <f>ROUND(E54*H54,2)</f>
        <v>0</v>
      </c>
      <c r="J54" s="170"/>
      <c r="K54" s="170">
        <f>ROUND(E54*J54,2)</f>
        <v>0</v>
      </c>
      <c r="L54" s="170">
        <v>21</v>
      </c>
      <c r="M54" s="170">
        <f>G54*(1+L54/100)</f>
        <v>0</v>
      </c>
      <c r="N54" s="162">
        <v>5.1999999999999995E-4</v>
      </c>
      <c r="O54" s="162">
        <f>ROUND(E54*N54,5)</f>
        <v>4.6800000000000001E-3</v>
      </c>
      <c r="P54" s="162">
        <v>0</v>
      </c>
      <c r="Q54" s="162">
        <f>ROUND(E54*P54,5)</f>
        <v>0</v>
      </c>
      <c r="R54" s="162"/>
      <c r="S54" s="162"/>
      <c r="T54" s="163">
        <v>0.28399999999999997</v>
      </c>
      <c r="U54" s="162">
        <f>ROUND(E54*T54,2)</f>
        <v>2.56</v>
      </c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117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>
        <v>37</v>
      </c>
      <c r="B55" s="159" t="s">
        <v>191</v>
      </c>
      <c r="C55" s="186" t="s">
        <v>192</v>
      </c>
      <c r="D55" s="161" t="s">
        <v>134</v>
      </c>
      <c r="E55" s="167">
        <v>26.5</v>
      </c>
      <c r="F55" s="169">
        <f>H55+J55</f>
        <v>0</v>
      </c>
      <c r="G55" s="170">
        <f>ROUND(E55*F55,2)</f>
        <v>0</v>
      </c>
      <c r="H55" s="170"/>
      <c r="I55" s="170">
        <f>ROUND(E55*H55,2)</f>
        <v>0</v>
      </c>
      <c r="J55" s="170"/>
      <c r="K55" s="170">
        <f>ROUND(E55*J55,2)</f>
        <v>0</v>
      </c>
      <c r="L55" s="170">
        <v>21</v>
      </c>
      <c r="M55" s="170">
        <f>G55*(1+L55/100)</f>
        <v>0</v>
      </c>
      <c r="N55" s="162">
        <v>6.9999999999999994E-5</v>
      </c>
      <c r="O55" s="162">
        <f>ROUND(E55*N55,5)</f>
        <v>1.8600000000000001E-3</v>
      </c>
      <c r="P55" s="162">
        <v>0</v>
      </c>
      <c r="Q55" s="162">
        <f>ROUND(E55*P55,5)</f>
        <v>0</v>
      </c>
      <c r="R55" s="162"/>
      <c r="S55" s="162"/>
      <c r="T55" s="163">
        <v>8.8999999999999996E-2</v>
      </c>
      <c r="U55" s="162">
        <f>ROUND(E55*T55,2)</f>
        <v>2.36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117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3">
        <v>38</v>
      </c>
      <c r="B56" s="159" t="s">
        <v>193</v>
      </c>
      <c r="C56" s="186" t="s">
        <v>194</v>
      </c>
      <c r="D56" s="161" t="s">
        <v>113</v>
      </c>
      <c r="E56" s="167">
        <v>1.5</v>
      </c>
      <c r="F56" s="169">
        <f>H56+J56</f>
        <v>0</v>
      </c>
      <c r="G56" s="170">
        <f>ROUND(E56*F56,2)</f>
        <v>0</v>
      </c>
      <c r="H56" s="170"/>
      <c r="I56" s="170">
        <f>ROUND(E56*H56,2)</f>
        <v>0</v>
      </c>
      <c r="J56" s="170"/>
      <c r="K56" s="170">
        <f>ROUND(E56*J56,2)</f>
        <v>0</v>
      </c>
      <c r="L56" s="170">
        <v>21</v>
      </c>
      <c r="M56" s="170">
        <f>G56*(1+L56/100)</f>
        <v>0</v>
      </c>
      <c r="N56" s="162">
        <v>3.2000000000000003E-4</v>
      </c>
      <c r="O56" s="162">
        <f>ROUND(E56*N56,5)</f>
        <v>4.8000000000000001E-4</v>
      </c>
      <c r="P56" s="162">
        <v>0</v>
      </c>
      <c r="Q56" s="162">
        <f>ROUND(E56*P56,5)</f>
        <v>0</v>
      </c>
      <c r="R56" s="162"/>
      <c r="S56" s="162"/>
      <c r="T56" s="163">
        <v>0.43675000000000003</v>
      </c>
      <c r="U56" s="162">
        <f>ROUND(E56*T56,2)</f>
        <v>0.66</v>
      </c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114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x14ac:dyDescent="0.2">
      <c r="A57" s="154" t="s">
        <v>109</v>
      </c>
      <c r="B57" s="160" t="s">
        <v>78</v>
      </c>
      <c r="C57" s="187" t="s">
        <v>79</v>
      </c>
      <c r="D57" s="164"/>
      <c r="E57" s="168"/>
      <c r="F57" s="171"/>
      <c r="G57" s="171">
        <f>SUMIF(AE58:AE60,"&lt;&gt;NOR",G58:G60)</f>
        <v>0</v>
      </c>
      <c r="H57" s="171"/>
      <c r="I57" s="171">
        <f>SUM(I58:I60)</f>
        <v>0</v>
      </c>
      <c r="J57" s="171"/>
      <c r="K57" s="171">
        <f>SUM(K58:K60)</f>
        <v>0</v>
      </c>
      <c r="L57" s="171"/>
      <c r="M57" s="171">
        <f>SUM(M58:M60)</f>
        <v>0</v>
      </c>
      <c r="N57" s="165"/>
      <c r="O57" s="165">
        <f>SUM(O58:O60)</f>
        <v>0.10652</v>
      </c>
      <c r="P57" s="165"/>
      <c r="Q57" s="165">
        <f>SUM(Q58:Q60)</f>
        <v>0</v>
      </c>
      <c r="R57" s="165"/>
      <c r="S57" s="165"/>
      <c r="T57" s="166"/>
      <c r="U57" s="165">
        <f>SUM(U58:U60)</f>
        <v>37.019999999999996</v>
      </c>
      <c r="AE57" t="s">
        <v>110</v>
      </c>
    </row>
    <row r="58" spans="1:60" ht="22.5" outlineLevel="1" x14ac:dyDescent="0.2">
      <c r="A58" s="153">
        <v>39</v>
      </c>
      <c r="B58" s="159" t="s">
        <v>195</v>
      </c>
      <c r="C58" s="186" t="s">
        <v>119</v>
      </c>
      <c r="D58" s="161" t="s">
        <v>113</v>
      </c>
      <c r="E58" s="167">
        <v>122.3974</v>
      </c>
      <c r="F58" s="169">
        <f>H58+J58</f>
        <v>0</v>
      </c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2">
        <v>2.0000000000000002E-5</v>
      </c>
      <c r="O58" s="162">
        <f>ROUND(E58*N58,5)</f>
        <v>2.4499999999999999E-3</v>
      </c>
      <c r="P58" s="162">
        <v>0</v>
      </c>
      <c r="Q58" s="162">
        <f>ROUND(E58*P58,5)</f>
        <v>0</v>
      </c>
      <c r="R58" s="162"/>
      <c r="S58" s="162"/>
      <c r="T58" s="163">
        <v>2.9000000000000001E-2</v>
      </c>
      <c r="U58" s="162">
        <f>ROUND(E58*T58,2)</f>
        <v>3.55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117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3">
        <v>40</v>
      </c>
      <c r="B59" s="159" t="s">
        <v>196</v>
      </c>
      <c r="C59" s="186" t="s">
        <v>197</v>
      </c>
      <c r="D59" s="161" t="s">
        <v>113</v>
      </c>
      <c r="E59" s="167">
        <v>236.52760000000001</v>
      </c>
      <c r="F59" s="169">
        <f>H59+J59</f>
        <v>0</v>
      </c>
      <c r="G59" s="170">
        <f>ROUND(E59*F59,2)</f>
        <v>0</v>
      </c>
      <c r="H59" s="170"/>
      <c r="I59" s="170">
        <f>ROUND(E59*H59,2)</f>
        <v>0</v>
      </c>
      <c r="J59" s="170"/>
      <c r="K59" s="170">
        <f>ROUND(E59*J59,2)</f>
        <v>0</v>
      </c>
      <c r="L59" s="170">
        <v>21</v>
      </c>
      <c r="M59" s="170">
        <f>G59*(1+L59/100)</f>
        <v>0</v>
      </c>
      <c r="N59" s="162">
        <v>1.9000000000000001E-4</v>
      </c>
      <c r="O59" s="162">
        <f>ROUND(E59*N59,5)</f>
        <v>4.4940000000000001E-2</v>
      </c>
      <c r="P59" s="162">
        <v>0</v>
      </c>
      <c r="Q59" s="162">
        <f>ROUND(E59*P59,5)</f>
        <v>0</v>
      </c>
      <c r="R59" s="162"/>
      <c r="S59" s="162"/>
      <c r="T59" s="163">
        <v>3.2480000000000002E-2</v>
      </c>
      <c r="U59" s="162">
        <f>ROUND(E59*T59,2)</f>
        <v>7.68</v>
      </c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117</v>
      </c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3">
        <v>41</v>
      </c>
      <c r="B60" s="159" t="s">
        <v>198</v>
      </c>
      <c r="C60" s="186" t="s">
        <v>199</v>
      </c>
      <c r="D60" s="161" t="s">
        <v>113</v>
      </c>
      <c r="E60" s="167">
        <v>236.52760000000001</v>
      </c>
      <c r="F60" s="169">
        <f>H60+J60</f>
        <v>0</v>
      </c>
      <c r="G60" s="170">
        <f>ROUND(E60*F60,2)</f>
        <v>0</v>
      </c>
      <c r="H60" s="170"/>
      <c r="I60" s="170">
        <f>ROUND(E60*H60,2)</f>
        <v>0</v>
      </c>
      <c r="J60" s="170"/>
      <c r="K60" s="170">
        <f>ROUND(E60*J60,2)</f>
        <v>0</v>
      </c>
      <c r="L60" s="170">
        <v>21</v>
      </c>
      <c r="M60" s="170">
        <f>G60*(1+L60/100)</f>
        <v>0</v>
      </c>
      <c r="N60" s="162">
        <v>2.5000000000000001E-4</v>
      </c>
      <c r="O60" s="162">
        <f>ROUND(E60*N60,5)</f>
        <v>5.9130000000000002E-2</v>
      </c>
      <c r="P60" s="162">
        <v>0</v>
      </c>
      <c r="Q60" s="162">
        <f>ROUND(E60*P60,5)</f>
        <v>0</v>
      </c>
      <c r="R60" s="162"/>
      <c r="S60" s="162"/>
      <c r="T60" s="163">
        <v>0.10902000000000001</v>
      </c>
      <c r="U60" s="162">
        <f>ROUND(E60*T60,2)</f>
        <v>25.79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117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x14ac:dyDescent="0.2">
      <c r="A61" s="154" t="s">
        <v>109</v>
      </c>
      <c r="B61" s="160" t="s">
        <v>80</v>
      </c>
      <c r="C61" s="187" t="s">
        <v>81</v>
      </c>
      <c r="D61" s="164"/>
      <c r="E61" s="168"/>
      <c r="F61" s="171"/>
      <c r="G61" s="171">
        <f>SUMIF(AE62:AE77,"&lt;&gt;NOR",G62:G77)</f>
        <v>0</v>
      </c>
      <c r="H61" s="171"/>
      <c r="I61" s="171">
        <f>SUM(I62:I77)</f>
        <v>0</v>
      </c>
      <c r="J61" s="171"/>
      <c r="K61" s="171">
        <f>SUM(K62:K77)</f>
        <v>0</v>
      </c>
      <c r="L61" s="171"/>
      <c r="M61" s="171">
        <f>SUM(M62:M77)</f>
        <v>0</v>
      </c>
      <c r="N61" s="165"/>
      <c r="O61" s="165">
        <f>SUM(O62:O77)</f>
        <v>0</v>
      </c>
      <c r="P61" s="165"/>
      <c r="Q61" s="165">
        <f>SUM(Q62:Q77)</f>
        <v>0</v>
      </c>
      <c r="R61" s="165"/>
      <c r="S61" s="165"/>
      <c r="T61" s="166"/>
      <c r="U61" s="165">
        <f>SUM(U62:U77)</f>
        <v>263.45999999999992</v>
      </c>
      <c r="AE61" t="s">
        <v>110</v>
      </c>
    </row>
    <row r="62" spans="1:60" ht="22.5" outlineLevel="1" x14ac:dyDescent="0.2">
      <c r="A62" s="153">
        <v>42</v>
      </c>
      <c r="B62" s="159" t="s">
        <v>207</v>
      </c>
      <c r="C62" s="186" t="s">
        <v>208</v>
      </c>
      <c r="D62" s="161" t="s">
        <v>124</v>
      </c>
      <c r="E62" s="167">
        <v>8</v>
      </c>
      <c r="F62" s="169">
        <v>0</v>
      </c>
      <c r="G62" s="170">
        <f t="shared" ref="G62:G76" si="16">ROUND(E62*F62,2)</f>
        <v>0</v>
      </c>
      <c r="H62" s="170"/>
      <c r="I62" s="170">
        <f>ROUND(E62*H62,2)</f>
        <v>0</v>
      </c>
      <c r="J62" s="170"/>
      <c r="K62" s="170">
        <f>ROUND(E62*J62,2)</f>
        <v>0</v>
      </c>
      <c r="L62" s="170">
        <v>21</v>
      </c>
      <c r="M62" s="170">
        <f>G62*(1+L62/100)</f>
        <v>0</v>
      </c>
      <c r="N62" s="162">
        <v>0</v>
      </c>
      <c r="O62" s="162">
        <f>ROUND(E62*N62,5)</f>
        <v>0</v>
      </c>
      <c r="P62" s="162">
        <v>0</v>
      </c>
      <c r="Q62" s="162">
        <f>ROUND(E62*P62,5)</f>
        <v>0</v>
      </c>
      <c r="R62" s="162"/>
      <c r="S62" s="162"/>
      <c r="T62" s="163">
        <v>0.56999999999999995</v>
      </c>
      <c r="U62" s="162">
        <f>ROUND(E62*T62,2)</f>
        <v>4.5599999999999996</v>
      </c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117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3">
        <v>43</v>
      </c>
      <c r="B63" s="159" t="s">
        <v>209</v>
      </c>
      <c r="C63" s="186" t="s">
        <v>210</v>
      </c>
      <c r="D63" s="161" t="s">
        <v>124</v>
      </c>
      <c r="E63" s="167">
        <v>8</v>
      </c>
      <c r="F63" s="169">
        <f t="shared" ref="F63:F76" si="17">H63+J63</f>
        <v>0</v>
      </c>
      <c r="G63" s="170">
        <f t="shared" si="16"/>
        <v>0</v>
      </c>
      <c r="H63" s="170"/>
      <c r="I63" s="170">
        <f t="shared" ref="I63:I77" si="18">ROUND(E63*H63,2)</f>
        <v>0</v>
      </c>
      <c r="J63" s="170"/>
      <c r="K63" s="170">
        <f t="shared" ref="K63:K77" si="19">ROUND(E63*J63,2)</f>
        <v>0</v>
      </c>
      <c r="L63" s="170">
        <v>21</v>
      </c>
      <c r="M63" s="170">
        <f t="shared" ref="M63:M77" si="20">G63*(1+L63/100)</f>
        <v>0</v>
      </c>
      <c r="N63" s="162">
        <v>0</v>
      </c>
      <c r="O63" s="162">
        <f t="shared" ref="O63:O77" si="21">ROUND(E63*N63,5)</f>
        <v>0</v>
      </c>
      <c r="P63" s="162">
        <v>0</v>
      </c>
      <c r="Q63" s="162">
        <f t="shared" ref="Q63:Q77" si="22">ROUND(E63*P63,5)</f>
        <v>0</v>
      </c>
      <c r="R63" s="162"/>
      <c r="S63" s="162"/>
      <c r="T63" s="163">
        <v>0.56999999999999995</v>
      </c>
      <c r="U63" s="162">
        <f t="shared" ref="U63:U77" si="23">ROUND(E63*T63,2)</f>
        <v>4.5599999999999996</v>
      </c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53">
        <v>44</v>
      </c>
      <c r="B64" s="159" t="s">
        <v>211</v>
      </c>
      <c r="C64" s="186" t="s">
        <v>212</v>
      </c>
      <c r="D64" s="161" t="s">
        <v>124</v>
      </c>
      <c r="E64" s="167">
        <v>12</v>
      </c>
      <c r="F64" s="169">
        <f t="shared" si="17"/>
        <v>0</v>
      </c>
      <c r="G64" s="170">
        <f t="shared" si="16"/>
        <v>0</v>
      </c>
      <c r="H64" s="170"/>
      <c r="I64" s="170">
        <f t="shared" si="18"/>
        <v>0</v>
      </c>
      <c r="J64" s="170"/>
      <c r="K64" s="170">
        <f t="shared" si="19"/>
        <v>0</v>
      </c>
      <c r="L64" s="170">
        <v>21</v>
      </c>
      <c r="M64" s="170">
        <f t="shared" si="20"/>
        <v>0</v>
      </c>
      <c r="N64" s="162">
        <v>0</v>
      </c>
      <c r="O64" s="162">
        <f t="shared" si="21"/>
        <v>0</v>
      </c>
      <c r="P64" s="162">
        <v>0</v>
      </c>
      <c r="Q64" s="162">
        <f t="shared" si="22"/>
        <v>0</v>
      </c>
      <c r="R64" s="162"/>
      <c r="S64" s="162"/>
      <c r="T64" s="163">
        <v>0.56999999999999995</v>
      </c>
      <c r="U64" s="162">
        <f t="shared" si="23"/>
        <v>6.84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/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3">
        <v>45</v>
      </c>
      <c r="B65" s="159" t="s">
        <v>213</v>
      </c>
      <c r="C65" s="186" t="s">
        <v>214</v>
      </c>
      <c r="D65" s="161" t="s">
        <v>215</v>
      </c>
      <c r="E65" s="167">
        <v>2.2000000000000002</v>
      </c>
      <c r="F65" s="169">
        <f t="shared" si="17"/>
        <v>0</v>
      </c>
      <c r="G65" s="170">
        <f t="shared" si="16"/>
        <v>0</v>
      </c>
      <c r="H65" s="170"/>
      <c r="I65" s="170">
        <f t="shared" si="18"/>
        <v>0</v>
      </c>
      <c r="J65" s="170"/>
      <c r="K65" s="170">
        <f t="shared" si="19"/>
        <v>0</v>
      </c>
      <c r="L65" s="170">
        <v>21</v>
      </c>
      <c r="M65" s="170">
        <f t="shared" si="20"/>
        <v>0</v>
      </c>
      <c r="N65" s="162">
        <v>0</v>
      </c>
      <c r="O65" s="162">
        <f t="shared" si="21"/>
        <v>0</v>
      </c>
      <c r="P65" s="162">
        <v>0</v>
      </c>
      <c r="Q65" s="162">
        <f t="shared" si="22"/>
        <v>0</v>
      </c>
      <c r="R65" s="162"/>
      <c r="S65" s="162"/>
      <c r="T65" s="163">
        <v>0.56999999999999995</v>
      </c>
      <c r="U65" s="162">
        <f t="shared" si="23"/>
        <v>1.25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3">
        <v>46</v>
      </c>
      <c r="B66" s="159" t="s">
        <v>216</v>
      </c>
      <c r="C66" s="186" t="s">
        <v>217</v>
      </c>
      <c r="D66" s="161" t="s">
        <v>113</v>
      </c>
      <c r="E66" s="167">
        <v>0.01</v>
      </c>
      <c r="F66" s="169">
        <f t="shared" si="17"/>
        <v>0</v>
      </c>
      <c r="G66" s="170">
        <f t="shared" si="16"/>
        <v>0</v>
      </c>
      <c r="H66" s="170"/>
      <c r="I66" s="170">
        <f t="shared" si="18"/>
        <v>0</v>
      </c>
      <c r="J66" s="170"/>
      <c r="K66" s="170">
        <f t="shared" si="19"/>
        <v>0</v>
      </c>
      <c r="L66" s="170">
        <v>21</v>
      </c>
      <c r="M66" s="170">
        <f t="shared" si="20"/>
        <v>0</v>
      </c>
      <c r="N66" s="162">
        <v>0</v>
      </c>
      <c r="O66" s="162">
        <f t="shared" si="21"/>
        <v>0</v>
      </c>
      <c r="P66" s="162">
        <v>0</v>
      </c>
      <c r="Q66" s="162">
        <f t="shared" si="22"/>
        <v>0</v>
      </c>
      <c r="R66" s="162"/>
      <c r="S66" s="162"/>
      <c r="T66" s="163">
        <v>0.56999999999999995</v>
      </c>
      <c r="U66" s="162">
        <f t="shared" si="23"/>
        <v>0.01</v>
      </c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2.5" outlineLevel="1" x14ac:dyDescent="0.2">
      <c r="A67" s="153">
        <v>47</v>
      </c>
      <c r="B67" s="159" t="s">
        <v>218</v>
      </c>
      <c r="C67" s="186" t="s">
        <v>219</v>
      </c>
      <c r="D67" s="161" t="s">
        <v>124</v>
      </c>
      <c r="E67" s="167">
        <v>4</v>
      </c>
      <c r="F67" s="169">
        <f t="shared" si="17"/>
        <v>0</v>
      </c>
      <c r="G67" s="170">
        <f t="shared" si="16"/>
        <v>0</v>
      </c>
      <c r="H67" s="170"/>
      <c r="I67" s="170">
        <f t="shared" si="18"/>
        <v>0</v>
      </c>
      <c r="J67" s="170"/>
      <c r="K67" s="170">
        <f t="shared" si="19"/>
        <v>0</v>
      </c>
      <c r="L67" s="170">
        <v>21</v>
      </c>
      <c r="M67" s="170">
        <f t="shared" si="20"/>
        <v>0</v>
      </c>
      <c r="N67" s="162">
        <v>0</v>
      </c>
      <c r="O67" s="162">
        <f t="shared" si="21"/>
        <v>0</v>
      </c>
      <c r="P67" s="162">
        <v>0</v>
      </c>
      <c r="Q67" s="162">
        <f t="shared" si="22"/>
        <v>0</v>
      </c>
      <c r="R67" s="162"/>
      <c r="S67" s="162"/>
      <c r="T67" s="163">
        <v>0.56999999999999995</v>
      </c>
      <c r="U67" s="162">
        <f t="shared" si="23"/>
        <v>2.2799999999999998</v>
      </c>
      <c r="V67" s="152"/>
      <c r="W67" s="152"/>
      <c r="X67" s="152"/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ht="22.5" outlineLevel="1" x14ac:dyDescent="0.2">
      <c r="A68" s="153">
        <v>48</v>
      </c>
      <c r="B68" s="159" t="s">
        <v>220</v>
      </c>
      <c r="C68" s="186" t="s">
        <v>221</v>
      </c>
      <c r="D68" s="161" t="s">
        <v>134</v>
      </c>
      <c r="E68" s="167">
        <v>4</v>
      </c>
      <c r="F68" s="169">
        <f t="shared" si="17"/>
        <v>0</v>
      </c>
      <c r="G68" s="170">
        <f t="shared" si="16"/>
        <v>0</v>
      </c>
      <c r="H68" s="170"/>
      <c r="I68" s="170">
        <f t="shared" si="18"/>
        <v>0</v>
      </c>
      <c r="J68" s="170"/>
      <c r="K68" s="170">
        <f t="shared" si="19"/>
        <v>0</v>
      </c>
      <c r="L68" s="170">
        <v>21</v>
      </c>
      <c r="M68" s="170">
        <f t="shared" si="20"/>
        <v>0</v>
      </c>
      <c r="N68" s="162">
        <v>0</v>
      </c>
      <c r="O68" s="162">
        <f t="shared" si="21"/>
        <v>0</v>
      </c>
      <c r="P68" s="162">
        <v>0</v>
      </c>
      <c r="Q68" s="162">
        <f t="shared" si="22"/>
        <v>0</v>
      </c>
      <c r="R68" s="162"/>
      <c r="S68" s="162"/>
      <c r="T68" s="163">
        <v>0.56999999999999995</v>
      </c>
      <c r="U68" s="162">
        <f t="shared" si="23"/>
        <v>2.2799999999999998</v>
      </c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3">
        <v>49</v>
      </c>
      <c r="B69" s="159" t="s">
        <v>222</v>
      </c>
      <c r="C69" s="186" t="s">
        <v>223</v>
      </c>
      <c r="D69" s="161" t="s">
        <v>134</v>
      </c>
      <c r="E69" s="167">
        <v>133.34032999999999</v>
      </c>
      <c r="F69" s="169">
        <f t="shared" si="17"/>
        <v>0</v>
      </c>
      <c r="G69" s="170">
        <f t="shared" si="16"/>
        <v>0</v>
      </c>
      <c r="H69" s="170"/>
      <c r="I69" s="170">
        <f t="shared" si="18"/>
        <v>0</v>
      </c>
      <c r="J69" s="170"/>
      <c r="K69" s="170">
        <f t="shared" si="19"/>
        <v>0</v>
      </c>
      <c r="L69" s="170">
        <v>21</v>
      </c>
      <c r="M69" s="170">
        <f t="shared" si="20"/>
        <v>0</v>
      </c>
      <c r="N69" s="162">
        <v>0</v>
      </c>
      <c r="O69" s="162">
        <f t="shared" si="21"/>
        <v>0</v>
      </c>
      <c r="P69" s="162">
        <v>0</v>
      </c>
      <c r="Q69" s="162">
        <f t="shared" si="22"/>
        <v>0</v>
      </c>
      <c r="R69" s="162"/>
      <c r="S69" s="162"/>
      <c r="T69" s="163">
        <v>0.56999999999999995</v>
      </c>
      <c r="U69" s="162">
        <f t="shared" si="23"/>
        <v>76</v>
      </c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3">
        <v>50</v>
      </c>
      <c r="B70" s="159" t="s">
        <v>224</v>
      </c>
      <c r="C70" s="186" t="s">
        <v>225</v>
      </c>
      <c r="D70" s="161" t="s">
        <v>134</v>
      </c>
      <c r="E70" s="167">
        <v>133.34032999999999</v>
      </c>
      <c r="F70" s="169">
        <f t="shared" si="17"/>
        <v>0</v>
      </c>
      <c r="G70" s="170">
        <f t="shared" si="16"/>
        <v>0</v>
      </c>
      <c r="H70" s="170"/>
      <c r="I70" s="170">
        <f t="shared" si="18"/>
        <v>0</v>
      </c>
      <c r="J70" s="170"/>
      <c r="K70" s="170">
        <f t="shared" si="19"/>
        <v>0</v>
      </c>
      <c r="L70" s="170">
        <v>21</v>
      </c>
      <c r="M70" s="170">
        <f t="shared" si="20"/>
        <v>0</v>
      </c>
      <c r="N70" s="162">
        <v>0</v>
      </c>
      <c r="O70" s="162">
        <f t="shared" si="21"/>
        <v>0</v>
      </c>
      <c r="P70" s="162">
        <v>0</v>
      </c>
      <c r="Q70" s="162">
        <f t="shared" si="22"/>
        <v>0</v>
      </c>
      <c r="R70" s="162"/>
      <c r="S70" s="162"/>
      <c r="T70" s="163">
        <v>0.56999999999999995</v>
      </c>
      <c r="U70" s="162">
        <f t="shared" si="23"/>
        <v>76</v>
      </c>
      <c r="V70" s="152"/>
      <c r="W70" s="152"/>
      <c r="X70" s="152"/>
      <c r="Y70" s="152"/>
      <c r="Z70" s="152"/>
      <c r="AA70" s="152"/>
      <c r="AB70" s="152"/>
      <c r="AC70" s="152"/>
      <c r="AD70" s="152"/>
      <c r="AE70" s="152"/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53">
        <v>51</v>
      </c>
      <c r="B71" s="159" t="s">
        <v>226</v>
      </c>
      <c r="C71" s="186" t="s">
        <v>227</v>
      </c>
      <c r="D71" s="161" t="s">
        <v>124</v>
      </c>
      <c r="E71" s="167">
        <v>2</v>
      </c>
      <c r="F71" s="169">
        <f t="shared" si="17"/>
        <v>0</v>
      </c>
      <c r="G71" s="170">
        <f t="shared" si="16"/>
        <v>0</v>
      </c>
      <c r="H71" s="170"/>
      <c r="I71" s="170">
        <f t="shared" si="18"/>
        <v>0</v>
      </c>
      <c r="J71" s="170"/>
      <c r="K71" s="170">
        <f t="shared" si="19"/>
        <v>0</v>
      </c>
      <c r="L71" s="170">
        <v>21</v>
      </c>
      <c r="M71" s="170">
        <f t="shared" si="20"/>
        <v>0</v>
      </c>
      <c r="N71" s="162">
        <v>0</v>
      </c>
      <c r="O71" s="162">
        <f t="shared" si="21"/>
        <v>0</v>
      </c>
      <c r="P71" s="162">
        <v>0</v>
      </c>
      <c r="Q71" s="162">
        <f t="shared" si="22"/>
        <v>0</v>
      </c>
      <c r="R71" s="162"/>
      <c r="S71" s="162"/>
      <c r="T71" s="163">
        <v>0.56999999999999995</v>
      </c>
      <c r="U71" s="162">
        <f t="shared" si="23"/>
        <v>1.1399999999999999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3">
        <v>52</v>
      </c>
      <c r="B72" s="159" t="s">
        <v>228</v>
      </c>
      <c r="C72" s="186" t="s">
        <v>229</v>
      </c>
      <c r="D72" s="161" t="s">
        <v>124</v>
      </c>
      <c r="E72" s="167">
        <v>2</v>
      </c>
      <c r="F72" s="169">
        <f t="shared" si="17"/>
        <v>0</v>
      </c>
      <c r="G72" s="170">
        <f t="shared" si="16"/>
        <v>0</v>
      </c>
      <c r="H72" s="170"/>
      <c r="I72" s="170">
        <f t="shared" si="18"/>
        <v>0</v>
      </c>
      <c r="J72" s="170"/>
      <c r="K72" s="170">
        <f t="shared" si="19"/>
        <v>0</v>
      </c>
      <c r="L72" s="170">
        <v>21</v>
      </c>
      <c r="M72" s="170">
        <f t="shared" si="20"/>
        <v>0</v>
      </c>
      <c r="N72" s="162">
        <v>0</v>
      </c>
      <c r="O72" s="162">
        <f t="shared" si="21"/>
        <v>0</v>
      </c>
      <c r="P72" s="162">
        <v>0</v>
      </c>
      <c r="Q72" s="162">
        <f t="shared" si="22"/>
        <v>0</v>
      </c>
      <c r="R72" s="162"/>
      <c r="S72" s="162"/>
      <c r="T72" s="163">
        <v>0.56999999999999995</v>
      </c>
      <c r="U72" s="162">
        <f t="shared" si="23"/>
        <v>1.1399999999999999</v>
      </c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3">
        <v>53</v>
      </c>
      <c r="B73" s="159" t="s">
        <v>230</v>
      </c>
      <c r="C73" s="186" t="s">
        <v>231</v>
      </c>
      <c r="D73" s="161" t="s">
        <v>124</v>
      </c>
      <c r="E73" s="167">
        <v>2</v>
      </c>
      <c r="F73" s="169">
        <f t="shared" si="17"/>
        <v>0</v>
      </c>
      <c r="G73" s="170">
        <f t="shared" si="16"/>
        <v>0</v>
      </c>
      <c r="H73" s="170"/>
      <c r="I73" s="170">
        <f t="shared" si="18"/>
        <v>0</v>
      </c>
      <c r="J73" s="170"/>
      <c r="K73" s="170">
        <f t="shared" si="19"/>
        <v>0</v>
      </c>
      <c r="L73" s="170">
        <v>21</v>
      </c>
      <c r="M73" s="170">
        <f t="shared" si="20"/>
        <v>0</v>
      </c>
      <c r="N73" s="162">
        <v>0</v>
      </c>
      <c r="O73" s="162">
        <f t="shared" si="21"/>
        <v>0</v>
      </c>
      <c r="P73" s="162">
        <v>0</v>
      </c>
      <c r="Q73" s="162">
        <f t="shared" si="22"/>
        <v>0</v>
      </c>
      <c r="R73" s="162"/>
      <c r="S73" s="162"/>
      <c r="T73" s="163">
        <v>0.56999999999999995</v>
      </c>
      <c r="U73" s="162">
        <f t="shared" si="23"/>
        <v>1.1399999999999999</v>
      </c>
      <c r="V73" s="152"/>
      <c r="W73" s="152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3">
        <v>54</v>
      </c>
      <c r="B74" s="159" t="s">
        <v>232</v>
      </c>
      <c r="C74" s="186" t="s">
        <v>233</v>
      </c>
      <c r="D74" s="161" t="s">
        <v>124</v>
      </c>
      <c r="E74" s="167">
        <v>1</v>
      </c>
      <c r="F74" s="169">
        <v>0</v>
      </c>
      <c r="G74" s="170">
        <f t="shared" si="16"/>
        <v>0</v>
      </c>
      <c r="H74" s="170"/>
      <c r="I74" s="170">
        <f t="shared" si="18"/>
        <v>0</v>
      </c>
      <c r="J74" s="170"/>
      <c r="K74" s="170">
        <f t="shared" si="19"/>
        <v>0</v>
      </c>
      <c r="L74" s="170">
        <v>21</v>
      </c>
      <c r="M74" s="170">
        <f t="shared" si="20"/>
        <v>0</v>
      </c>
      <c r="N74" s="162">
        <v>0</v>
      </c>
      <c r="O74" s="162">
        <f t="shared" si="21"/>
        <v>0</v>
      </c>
      <c r="P74" s="162">
        <v>0</v>
      </c>
      <c r="Q74" s="162">
        <f t="shared" si="22"/>
        <v>0</v>
      </c>
      <c r="R74" s="162"/>
      <c r="S74" s="162"/>
      <c r="T74" s="163">
        <v>0.56999999999999995</v>
      </c>
      <c r="U74" s="162">
        <f t="shared" si="23"/>
        <v>0.56999999999999995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/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22.5" outlineLevel="1" x14ac:dyDescent="0.2">
      <c r="A75" s="153">
        <v>55</v>
      </c>
      <c r="B75" s="159" t="s">
        <v>200</v>
      </c>
      <c r="C75" s="186" t="s">
        <v>234</v>
      </c>
      <c r="D75" s="161" t="s">
        <v>134</v>
      </c>
      <c r="E75" s="167">
        <v>133.34032999999999</v>
      </c>
      <c r="F75" s="169">
        <v>0</v>
      </c>
      <c r="G75" s="170">
        <f t="shared" si="16"/>
        <v>0</v>
      </c>
      <c r="H75" s="170"/>
      <c r="I75" s="170">
        <f t="shared" si="18"/>
        <v>0</v>
      </c>
      <c r="J75" s="170"/>
      <c r="K75" s="170">
        <f t="shared" si="19"/>
        <v>0</v>
      </c>
      <c r="L75" s="170">
        <v>21</v>
      </c>
      <c r="M75" s="170">
        <f t="shared" si="20"/>
        <v>0</v>
      </c>
      <c r="N75" s="162">
        <v>0</v>
      </c>
      <c r="O75" s="162">
        <f t="shared" si="21"/>
        <v>0</v>
      </c>
      <c r="P75" s="162">
        <v>0</v>
      </c>
      <c r="Q75" s="162">
        <f t="shared" si="22"/>
        <v>0</v>
      </c>
      <c r="R75" s="162"/>
      <c r="S75" s="162"/>
      <c r="T75" s="163">
        <v>0.56999999999999995</v>
      </c>
      <c r="U75" s="162">
        <f t="shared" si="23"/>
        <v>76</v>
      </c>
      <c r="V75" s="152"/>
      <c r="W75" s="152"/>
      <c r="X75" s="152"/>
      <c r="Y75" s="152"/>
      <c r="Z75" s="152"/>
      <c r="AA75" s="152"/>
      <c r="AB75" s="152"/>
      <c r="AC75" s="152"/>
      <c r="AD75" s="152"/>
      <c r="AE75" s="152"/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ht="22.5" outlineLevel="1" x14ac:dyDescent="0.2">
      <c r="A76" s="153">
        <v>56</v>
      </c>
      <c r="B76" s="159" t="s">
        <v>201</v>
      </c>
      <c r="C76" s="186" t="s">
        <v>235</v>
      </c>
      <c r="D76" s="161" t="s">
        <v>139</v>
      </c>
      <c r="E76" s="167">
        <v>1</v>
      </c>
      <c r="F76" s="169">
        <f t="shared" si="17"/>
        <v>0</v>
      </c>
      <c r="G76" s="170">
        <f t="shared" si="16"/>
        <v>0</v>
      </c>
      <c r="H76" s="170"/>
      <c r="I76" s="170">
        <f t="shared" si="18"/>
        <v>0</v>
      </c>
      <c r="J76" s="170"/>
      <c r="K76" s="170">
        <f t="shared" si="19"/>
        <v>0</v>
      </c>
      <c r="L76" s="170">
        <v>21</v>
      </c>
      <c r="M76" s="170">
        <f t="shared" si="20"/>
        <v>0</v>
      </c>
      <c r="N76" s="162">
        <v>0</v>
      </c>
      <c r="O76" s="162">
        <f t="shared" si="21"/>
        <v>0</v>
      </c>
      <c r="P76" s="162">
        <v>0</v>
      </c>
      <c r="Q76" s="162">
        <f t="shared" si="22"/>
        <v>0</v>
      </c>
      <c r="R76" s="162"/>
      <c r="S76" s="162"/>
      <c r="T76" s="163">
        <v>0.56999999999999995</v>
      </c>
      <c r="U76" s="162">
        <f t="shared" si="23"/>
        <v>0.56999999999999995</v>
      </c>
      <c r="V76" s="152"/>
      <c r="W76" s="152"/>
      <c r="X76" s="152"/>
      <c r="Y76" s="152"/>
      <c r="Z76" s="152"/>
      <c r="AA76" s="152"/>
      <c r="AB76" s="152"/>
      <c r="AC76" s="152"/>
      <c r="AD76" s="152"/>
      <c r="AE76" s="152"/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91">
        <v>57</v>
      </c>
      <c r="B77" s="191" t="s">
        <v>236</v>
      </c>
      <c r="C77" s="194" t="s">
        <v>238</v>
      </c>
      <c r="D77" s="192" t="s">
        <v>237</v>
      </c>
      <c r="E77" s="193">
        <v>16</v>
      </c>
      <c r="F77" s="180">
        <v>0</v>
      </c>
      <c r="G77" s="181">
        <f t="shared" ref="G77" si="24">ROUND(E77*F77,2)</f>
        <v>0</v>
      </c>
      <c r="H77" s="170"/>
      <c r="I77" s="170">
        <f t="shared" si="18"/>
        <v>0</v>
      </c>
      <c r="J77" s="170"/>
      <c r="K77" s="170">
        <f t="shared" si="19"/>
        <v>0</v>
      </c>
      <c r="L77" s="170">
        <v>21</v>
      </c>
      <c r="M77" s="170">
        <f t="shared" si="20"/>
        <v>0</v>
      </c>
      <c r="N77" s="162">
        <v>0</v>
      </c>
      <c r="O77" s="162">
        <f t="shared" si="21"/>
        <v>0</v>
      </c>
      <c r="P77" s="162">
        <v>0</v>
      </c>
      <c r="Q77" s="162">
        <f t="shared" si="22"/>
        <v>0</v>
      </c>
      <c r="R77" s="162"/>
      <c r="S77" s="162"/>
      <c r="T77" s="163">
        <v>0.56999999999999995</v>
      </c>
      <c r="U77" s="162">
        <f t="shared" si="23"/>
        <v>9.1199999999999992</v>
      </c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6"/>
      <c r="B78" s="7" t="s">
        <v>202</v>
      </c>
      <c r="C78" s="188" t="s">
        <v>202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v>15</v>
      </c>
      <c r="AD78">
        <v>21</v>
      </c>
    </row>
    <row r="79" spans="1:60" x14ac:dyDescent="0.2">
      <c r="A79" s="182"/>
      <c r="B79" s="183" t="s">
        <v>28</v>
      </c>
      <c r="C79" s="189" t="s">
        <v>202</v>
      </c>
      <c r="D79" s="184"/>
      <c r="E79" s="184"/>
      <c r="F79" s="184"/>
      <c r="G79" s="185">
        <f>G8+G13+G15+G17+G19+G21+G29+G31+G37+G40+G52+G57+G61</f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f>SUMIF(L7:L77,AC78,G7:G77)</f>
        <v>0</v>
      </c>
      <c r="AD79">
        <f>SUMIF(L7:L77,AD78,G7:G77)</f>
        <v>0</v>
      </c>
      <c r="AE79" t="s">
        <v>203</v>
      </c>
    </row>
    <row r="80" spans="1:60" x14ac:dyDescent="0.2">
      <c r="A80" s="6"/>
      <c r="B80" s="7" t="s">
        <v>202</v>
      </c>
      <c r="C80" s="188" t="s">
        <v>202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6"/>
      <c r="B81" s="7" t="s">
        <v>202</v>
      </c>
      <c r="C81" s="188" t="s">
        <v>202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68" t="s">
        <v>204</v>
      </c>
      <c r="B82" s="268"/>
      <c r="C82" s="269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49"/>
      <c r="B83" s="250"/>
      <c r="C83" s="251"/>
      <c r="D83" s="250"/>
      <c r="E83" s="250"/>
      <c r="F83" s="250"/>
      <c r="G83" s="252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E83" t="s">
        <v>205</v>
      </c>
    </row>
    <row r="84" spans="1:31" x14ac:dyDescent="0.2">
      <c r="A84" s="253"/>
      <c r="B84" s="254"/>
      <c r="C84" s="255"/>
      <c r="D84" s="254"/>
      <c r="E84" s="254"/>
      <c r="F84" s="254"/>
      <c r="G84" s="25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53"/>
      <c r="B85" s="254"/>
      <c r="C85" s="255"/>
      <c r="D85" s="254"/>
      <c r="E85" s="254"/>
      <c r="F85" s="254"/>
      <c r="G85" s="25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53"/>
      <c r="B86" s="254"/>
      <c r="C86" s="255"/>
      <c r="D86" s="254"/>
      <c r="E86" s="254"/>
      <c r="F86" s="254"/>
      <c r="G86" s="25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257"/>
      <c r="B87" s="258"/>
      <c r="C87" s="259"/>
      <c r="D87" s="258"/>
      <c r="E87" s="258"/>
      <c r="F87" s="258"/>
      <c r="G87" s="260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A88" s="6"/>
      <c r="B88" s="7" t="s">
        <v>202</v>
      </c>
      <c r="C88" s="188" t="s">
        <v>202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">
      <c r="C89" s="190"/>
      <c r="AE89" t="s">
        <v>206</v>
      </c>
    </row>
  </sheetData>
  <mergeCells count="6">
    <mergeCell ref="A83:G87"/>
    <mergeCell ref="A1:G1"/>
    <mergeCell ref="C2:G2"/>
    <mergeCell ref="C3:G3"/>
    <mergeCell ref="C4:G4"/>
    <mergeCell ref="A82:C82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Roman Hradil</cp:lastModifiedBy>
  <cp:lastPrinted>2014-02-28T09:52:57Z</cp:lastPrinted>
  <dcterms:created xsi:type="dcterms:W3CDTF">2009-04-08T07:15:50Z</dcterms:created>
  <dcterms:modified xsi:type="dcterms:W3CDTF">2025-04-17T08:48:01Z</dcterms:modified>
</cp:coreProperties>
</file>