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5015 - BIO WC CVILÍN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'25015 - BIO WC CVILÍN'!$C$102:$K$377</definedName>
    <definedName name="_xlnm.Print_Area" localSheetId="1">'25015 - BIO WC CVILÍN'!$C$4:$J$37,'25015 - BIO WC CVILÍN'!$C$43:$J$86,'25015 - BIO WC CVILÍN'!$C$92:$K$377</definedName>
    <definedName name="_xlnm.Print_Titles" localSheetId="1">'25015 - BIO WC CVILÍN'!$102:$102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195"/>
  <c r="J35"/>
  <c r="J34"/>
  <c i="1" r="AY55"/>
  <c i="2" r="J33"/>
  <c i="1" r="AX55"/>
  <c i="2" r="BI377"/>
  <c r="BH377"/>
  <c r="BG377"/>
  <c r="BF377"/>
  <c r="T377"/>
  <c r="R377"/>
  <c r="P377"/>
  <c r="BI376"/>
  <c r="BH376"/>
  <c r="BG376"/>
  <c r="BF376"/>
  <c r="T376"/>
  <c r="R376"/>
  <c r="P376"/>
  <c r="BI375"/>
  <c r="BH375"/>
  <c r="BG375"/>
  <c r="BF375"/>
  <c r="T375"/>
  <c r="R375"/>
  <c r="P375"/>
  <c r="BI374"/>
  <c r="BH374"/>
  <c r="BG374"/>
  <c r="BF374"/>
  <c r="T374"/>
  <c r="R374"/>
  <c r="P374"/>
  <c r="BI373"/>
  <c r="BH373"/>
  <c r="BG373"/>
  <c r="BF373"/>
  <c r="T373"/>
  <c r="R373"/>
  <c r="P373"/>
  <c r="BI371"/>
  <c r="BH371"/>
  <c r="BG371"/>
  <c r="BF371"/>
  <c r="T371"/>
  <c r="R371"/>
  <c r="P371"/>
  <c r="BI370"/>
  <c r="BH370"/>
  <c r="BG370"/>
  <c r="BF370"/>
  <c r="T370"/>
  <c r="R370"/>
  <c r="P370"/>
  <c r="BI368"/>
  <c r="BH368"/>
  <c r="BG368"/>
  <c r="BF368"/>
  <c r="T368"/>
  <c r="R368"/>
  <c r="P368"/>
  <c r="BI367"/>
  <c r="BH367"/>
  <c r="BG367"/>
  <c r="BF367"/>
  <c r="T367"/>
  <c r="R367"/>
  <c r="P367"/>
  <c r="BI365"/>
  <c r="BH365"/>
  <c r="BG365"/>
  <c r="BF365"/>
  <c r="T365"/>
  <c r="R365"/>
  <c r="P365"/>
  <c r="BI364"/>
  <c r="BH364"/>
  <c r="BG364"/>
  <c r="BF364"/>
  <c r="T364"/>
  <c r="R364"/>
  <c r="P364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2"/>
  <c r="BH352"/>
  <c r="BG352"/>
  <c r="BF352"/>
  <c r="T352"/>
  <c r="R352"/>
  <c r="P352"/>
  <c r="BI349"/>
  <c r="BH349"/>
  <c r="BG349"/>
  <c r="BF349"/>
  <c r="T349"/>
  <c r="R349"/>
  <c r="P349"/>
  <c r="BI337"/>
  <c r="BH337"/>
  <c r="BG337"/>
  <c r="BF337"/>
  <c r="T337"/>
  <c r="R337"/>
  <c r="P337"/>
  <c r="BI335"/>
  <c r="BH335"/>
  <c r="BG335"/>
  <c r="BF335"/>
  <c r="T335"/>
  <c r="R335"/>
  <c r="P335"/>
  <c r="BI332"/>
  <c r="BH332"/>
  <c r="BG332"/>
  <c r="BF332"/>
  <c r="T332"/>
  <c r="R332"/>
  <c r="P332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0"/>
  <c r="BH310"/>
  <c r="BG310"/>
  <c r="BF310"/>
  <c r="T310"/>
  <c r="R310"/>
  <c r="P310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7"/>
  <c r="BH287"/>
  <c r="BG287"/>
  <c r="BF287"/>
  <c r="T287"/>
  <c r="R287"/>
  <c r="P287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4"/>
  <c r="BH274"/>
  <c r="BG274"/>
  <c r="BF274"/>
  <c r="T274"/>
  <c r="R274"/>
  <c r="P274"/>
  <c r="BI270"/>
  <c r="BH270"/>
  <c r="BG270"/>
  <c r="BF270"/>
  <c r="T270"/>
  <c r="R270"/>
  <c r="P270"/>
  <c r="BI262"/>
  <c r="BH262"/>
  <c r="BG262"/>
  <c r="BF262"/>
  <c r="T262"/>
  <c r="R262"/>
  <c r="P262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0"/>
  <c r="BH250"/>
  <c r="BG250"/>
  <c r="BF250"/>
  <c r="T250"/>
  <c r="R250"/>
  <c r="P250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40"/>
  <c r="BH240"/>
  <c r="BG240"/>
  <c r="BF240"/>
  <c r="T240"/>
  <c r="R240"/>
  <c r="P240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R224"/>
  <c r="P224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4"/>
  <c r="BH204"/>
  <c r="BG204"/>
  <c r="BF204"/>
  <c r="T204"/>
  <c r="T203"/>
  <c r="R204"/>
  <c r="R203"/>
  <c r="P204"/>
  <c r="P203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J71"/>
  <c r="BI192"/>
  <c r="BH192"/>
  <c r="BG192"/>
  <c r="BF192"/>
  <c r="T192"/>
  <c r="T191"/>
  <c r="T190"/>
  <c r="R192"/>
  <c r="R191"/>
  <c r="R190"/>
  <c r="P192"/>
  <c r="P191"/>
  <c r="P190"/>
  <c r="BI188"/>
  <c r="BH188"/>
  <c r="BG188"/>
  <c r="BF188"/>
  <c r="T188"/>
  <c r="R188"/>
  <c r="P188"/>
  <c r="BI186"/>
  <c r="BH186"/>
  <c r="BG186"/>
  <c r="BF186"/>
  <c r="T186"/>
  <c r="R186"/>
  <c r="P186"/>
  <c r="BI181"/>
  <c r="BH181"/>
  <c r="BG181"/>
  <c r="BF181"/>
  <c r="T181"/>
  <c r="T180"/>
  <c r="R181"/>
  <c r="R180"/>
  <c r="P181"/>
  <c r="P180"/>
  <c r="BI177"/>
  <c r="BH177"/>
  <c r="BG177"/>
  <c r="BF177"/>
  <c r="T177"/>
  <c r="T176"/>
  <c r="R177"/>
  <c r="R176"/>
  <c r="P177"/>
  <c r="P176"/>
  <c r="BI173"/>
  <c r="BH173"/>
  <c r="BG173"/>
  <c r="BF173"/>
  <c r="T173"/>
  <c r="R173"/>
  <c r="P173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56"/>
  <c r="BH156"/>
  <c r="BG156"/>
  <c r="BF156"/>
  <c r="T156"/>
  <c r="R156"/>
  <c r="P156"/>
  <c r="BI153"/>
  <c r="BH153"/>
  <c r="BG153"/>
  <c r="BF153"/>
  <c r="T153"/>
  <c r="R153"/>
  <c r="P153"/>
  <c r="BI148"/>
  <c r="BH148"/>
  <c r="BG148"/>
  <c r="BF148"/>
  <c r="T148"/>
  <c r="R148"/>
  <c r="P148"/>
  <c r="BI143"/>
  <c r="BH143"/>
  <c r="BG143"/>
  <c r="BF143"/>
  <c r="T143"/>
  <c r="R143"/>
  <c r="P143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T111"/>
  <c r="R112"/>
  <c r="R111"/>
  <c r="P112"/>
  <c r="P111"/>
  <c r="BI109"/>
  <c r="BH109"/>
  <c r="BG109"/>
  <c r="BF109"/>
  <c r="T109"/>
  <c r="R109"/>
  <c r="P109"/>
  <c r="BI107"/>
  <c r="BH107"/>
  <c r="BG107"/>
  <c r="BF107"/>
  <c r="T107"/>
  <c r="R107"/>
  <c r="P107"/>
  <c r="F99"/>
  <c r="F97"/>
  <c r="E95"/>
  <c r="F50"/>
  <c r="F48"/>
  <c r="E46"/>
  <c r="J22"/>
  <c r="E22"/>
  <c r="J100"/>
  <c r="J21"/>
  <c r="J19"/>
  <c r="E19"/>
  <c r="J50"/>
  <c r="J18"/>
  <c r="J16"/>
  <c r="E16"/>
  <c r="F100"/>
  <c r="J15"/>
  <c r="J10"/>
  <c r="J48"/>
  <c i="1" r="L50"/>
  <c r="AM50"/>
  <c r="AM49"/>
  <c r="L49"/>
  <c r="AM47"/>
  <c r="L47"/>
  <c r="L45"/>
  <c r="L44"/>
  <c i="2" r="J305"/>
  <c r="BK135"/>
  <c r="J245"/>
  <c r="J156"/>
  <c r="F32"/>
  <c r="J292"/>
  <c r="J109"/>
  <c r="J201"/>
  <c r="J197"/>
  <c r="BK321"/>
  <c r="J368"/>
  <c r="J132"/>
  <c r="J153"/>
  <c r="J122"/>
  <c r="BK276"/>
  <c r="J310"/>
  <c r="J365"/>
  <c r="J287"/>
  <c r="BK112"/>
  <c r="J349"/>
  <c r="J250"/>
  <c r="BK330"/>
  <c r="J129"/>
  <c r="J285"/>
  <c r="J276"/>
  <c r="J112"/>
  <c r="BK282"/>
  <c r="J148"/>
  <c r="J253"/>
  <c r="J188"/>
  <c r="J364"/>
  <c r="J337"/>
  <c r="BK129"/>
  <c r="BK307"/>
  <c r="BK169"/>
  <c r="F33"/>
  <c r="J375"/>
  <c r="BK211"/>
  <c r="BK305"/>
  <c r="BK324"/>
  <c r="J374"/>
  <c r="J169"/>
  <c r="J282"/>
  <c r="J173"/>
  <c r="J107"/>
  <c r="BK148"/>
  <c r="BK367"/>
  <c r="J259"/>
  <c r="BK197"/>
  <c r="BK319"/>
  <c r="J357"/>
  <c r="BK109"/>
  <c r="BK217"/>
  <c r="J240"/>
  <c r="BK376"/>
  <c r="BK143"/>
  <c r="F34"/>
  <c r="J330"/>
  <c r="J192"/>
  <c r="BK259"/>
  <c r="BK126"/>
  <c r="BK368"/>
  <c r="J352"/>
  <c r="BK257"/>
  <c r="J208"/>
  <c r="J242"/>
  <c r="BK375"/>
  <c r="J307"/>
  <c r="J373"/>
  <c r="BK253"/>
  <c r="BK298"/>
  <c r="J296"/>
  <c r="J117"/>
  <c r="BK287"/>
  <c r="J367"/>
  <c r="BK337"/>
  <c r="BK132"/>
  <c r="J298"/>
  <c r="BK204"/>
  <c r="J361"/>
  <c r="BK292"/>
  <c r="J115"/>
  <c r="BK229"/>
  <c r="BK373"/>
  <c r="J163"/>
  <c r="J138"/>
  <c r="BK248"/>
  <c r="J204"/>
  <c r="BK371"/>
  <c r="J262"/>
  <c r="J300"/>
  <c r="J220"/>
  <c r="BK294"/>
  <c r="BK181"/>
  <c r="BK290"/>
  <c r="BK115"/>
  <c r="BK156"/>
  <c r="BK198"/>
  <c r="BK224"/>
  <c r="BK359"/>
  <c r="J217"/>
  <c r="J303"/>
  <c r="BK250"/>
  <c r="J332"/>
  <c r="J232"/>
  <c r="J359"/>
  <c r="BK220"/>
  <c r="J290"/>
  <c r="BK138"/>
  <c r="J376"/>
  <c r="BK214"/>
  <c r="BK262"/>
  <c r="BK310"/>
  <c r="J211"/>
  <c r="BK357"/>
  <c r="J227"/>
  <c r="BK349"/>
  <c r="BK199"/>
  <c r="BK316"/>
  <c r="BK242"/>
  <c r="J274"/>
  <c r="BK327"/>
  <c r="BK303"/>
  <c r="J294"/>
  <c r="BK374"/>
  <c r="J270"/>
  <c r="J186"/>
  <c r="J319"/>
  <c r="BK177"/>
  <c r="BK279"/>
  <c i="1" r="AS54"/>
  <c i="2" r="J214"/>
  <c r="BK186"/>
  <c r="BK232"/>
  <c r="BK365"/>
  <c r="BK166"/>
  <c r="BK352"/>
  <c r="J166"/>
  <c r="BK245"/>
  <c r="BK240"/>
  <c r="BK364"/>
  <c r="BK201"/>
  <c r="BK227"/>
  <c r="BK274"/>
  <c r="J120"/>
  <c r="J327"/>
  <c r="BK208"/>
  <c r="F35"/>
  <c r="BK361"/>
  <c r="BK122"/>
  <c r="BK332"/>
  <c r="BK377"/>
  <c r="J119"/>
  <c r="BK296"/>
  <c r="J324"/>
  <c r="BK117"/>
  <c r="BK335"/>
  <c r="J177"/>
  <c r="J377"/>
  <c r="J279"/>
  <c r="J181"/>
  <c r="BK285"/>
  <c r="BK370"/>
  <c r="J199"/>
  <c r="J248"/>
  <c r="BK270"/>
  <c r="J371"/>
  <c r="BK107"/>
  <c r="BK188"/>
  <c r="J255"/>
  <c r="BK163"/>
  <c r="J335"/>
  <c r="J229"/>
  <c r="BK300"/>
  <c r="J257"/>
  <c r="BK120"/>
  <c r="J316"/>
  <c r="BK173"/>
  <c r="J32"/>
  <c r="J143"/>
  <c r="J126"/>
  <c r="BK119"/>
  <c r="J198"/>
  <c r="BK153"/>
  <c r="BK255"/>
  <c r="J321"/>
  <c r="J370"/>
  <c r="BK192"/>
  <c r="J224"/>
  <c r="J135"/>
  <c l="1" r="R106"/>
  <c r="P114"/>
  <c r="P162"/>
  <c r="P161"/>
  <c r="T196"/>
  <c r="BK106"/>
  <c r="J106"/>
  <c r="J58"/>
  <c r="BK114"/>
  <c r="J114"/>
  <c r="J60"/>
  <c r="BK162"/>
  <c r="J162"/>
  <c r="J64"/>
  <c r="BK231"/>
  <c r="J231"/>
  <c r="J77"/>
  <c r="P334"/>
  <c r="T106"/>
  <c r="R114"/>
  <c r="T162"/>
  <c r="T161"/>
  <c r="R185"/>
  <c r="R175"/>
  <c r="P196"/>
  <c r="BK207"/>
  <c r="J207"/>
  <c r="J75"/>
  <c r="BK226"/>
  <c r="J226"/>
  <c r="J76"/>
  <c r="R226"/>
  <c r="P281"/>
  <c r="BK302"/>
  <c r="J302"/>
  <c r="J79"/>
  <c r="R309"/>
  <c r="T334"/>
  <c r="P125"/>
  <c r="P124"/>
  <c r="BK185"/>
  <c r="J185"/>
  <c r="J68"/>
  <c r="P207"/>
  <c r="T226"/>
  <c r="BK309"/>
  <c r="J309"/>
  <c r="J80"/>
  <c r="T323"/>
  <c r="P106"/>
  <c r="P105"/>
  <c r="R162"/>
  <c r="R161"/>
  <c r="R196"/>
  <c r="BK281"/>
  <c r="J281"/>
  <c r="J78"/>
  <c r="T302"/>
  <c r="R323"/>
  <c r="P356"/>
  <c r="P355"/>
  <c r="T125"/>
  <c r="T124"/>
  <c r="P185"/>
  <c r="P175"/>
  <c r="P231"/>
  <c r="T309"/>
  <c r="T356"/>
  <c r="T355"/>
  <c r="T231"/>
  <c r="P302"/>
  <c r="BK363"/>
  <c r="J363"/>
  <c r="J85"/>
  <c r="T114"/>
  <c r="R207"/>
  <c r="R281"/>
  <c r="BK323"/>
  <c r="J323"/>
  <c r="J81"/>
  <c r="BK356"/>
  <c r="J356"/>
  <c r="J84"/>
  <c r="BK125"/>
  <c r="J125"/>
  <c r="J62"/>
  <c r="T185"/>
  <c r="T175"/>
  <c r="R231"/>
  <c r="P309"/>
  <c r="P323"/>
  <c r="P363"/>
  <c r="R125"/>
  <c r="R124"/>
  <c r="BK196"/>
  <c r="J196"/>
  <c r="J72"/>
  <c r="P226"/>
  <c r="R302"/>
  <c r="R334"/>
  <c r="R363"/>
  <c r="T207"/>
  <c r="T281"/>
  <c r="BK334"/>
  <c r="J334"/>
  <c r="J82"/>
  <c r="R356"/>
  <c r="R355"/>
  <c r="T363"/>
  <c r="BK180"/>
  <c r="J180"/>
  <c r="J67"/>
  <c r="BK203"/>
  <c r="J203"/>
  <c r="J73"/>
  <c r="BK191"/>
  <c r="J191"/>
  <c r="J70"/>
  <c r="BK111"/>
  <c r="J111"/>
  <c r="J59"/>
  <c r="BK176"/>
  <c r="J176"/>
  <c r="J66"/>
  <c r="BE370"/>
  <c r="BE371"/>
  <c r="BE376"/>
  <c r="F51"/>
  <c r="J99"/>
  <c r="BE138"/>
  <c r="BE143"/>
  <c r="BE156"/>
  <c r="BE173"/>
  <c r="BE186"/>
  <c r="BE253"/>
  <c r="BE259"/>
  <c r="BE262"/>
  <c r="BE292"/>
  <c r="BE294"/>
  <c r="BE319"/>
  <c r="BE321"/>
  <c r="BE337"/>
  <c i="1" r="BC55"/>
  <c r="AW55"/>
  <c r="BA55"/>
  <c i="2" r="J51"/>
  <c r="J97"/>
  <c r="BE107"/>
  <c r="BE112"/>
  <c r="BE119"/>
  <c r="BE148"/>
  <c r="BE166"/>
  <c r="BE192"/>
  <c r="BE197"/>
  <c r="BE198"/>
  <c r="BE214"/>
  <c r="BE220"/>
  <c r="BE224"/>
  <c r="BE227"/>
  <c r="BE232"/>
  <c r="BE240"/>
  <c r="BE242"/>
  <c r="BE245"/>
  <c r="BE248"/>
  <c r="BE279"/>
  <c r="BE290"/>
  <c r="BE296"/>
  <c r="BE298"/>
  <c r="BE300"/>
  <c r="BE307"/>
  <c r="BE310"/>
  <c r="BE316"/>
  <c r="BE327"/>
  <c r="BE330"/>
  <c r="BE361"/>
  <c r="BE368"/>
  <c r="BE377"/>
  <c i="1" r="BB55"/>
  <c i="2" r="BE109"/>
  <c r="BE115"/>
  <c r="BE117"/>
  <c r="BE120"/>
  <c r="BE122"/>
  <c r="BE126"/>
  <c r="BE129"/>
  <c r="BE132"/>
  <c r="BE135"/>
  <c r="BE153"/>
  <c r="BE163"/>
  <c r="BE169"/>
  <c r="BE177"/>
  <c r="BE181"/>
  <c r="BE188"/>
  <c r="BE199"/>
  <c r="BE201"/>
  <c r="BE204"/>
  <c r="BE208"/>
  <c r="BE211"/>
  <c r="BE217"/>
  <c r="BE229"/>
  <c r="BE250"/>
  <c r="BE255"/>
  <c r="BE257"/>
  <c r="BE270"/>
  <c r="BE274"/>
  <c r="BE276"/>
  <c r="BE282"/>
  <c r="BE285"/>
  <c r="BE287"/>
  <c r="BE303"/>
  <c r="BE305"/>
  <c r="BE324"/>
  <c r="BE332"/>
  <c r="BE335"/>
  <c r="BE349"/>
  <c r="BE352"/>
  <c r="BE357"/>
  <c r="BE359"/>
  <c r="BE364"/>
  <c r="BE365"/>
  <c r="BE367"/>
  <c r="BE373"/>
  <c r="BE374"/>
  <c r="BE375"/>
  <c i="1" r="BD55"/>
  <c r="BD54"/>
  <c r="W33"/>
  <c r="BB54"/>
  <c r="W31"/>
  <c r="BC54"/>
  <c r="W32"/>
  <c r="BA54"/>
  <c r="W30"/>
  <c i="2" l="1" r="T206"/>
  <c r="R206"/>
  <c r="P104"/>
  <c r="P206"/>
  <c r="T105"/>
  <c r="T104"/>
  <c r="T103"/>
  <c r="R105"/>
  <c r="R104"/>
  <c r="R103"/>
  <c r="BK190"/>
  <c r="J190"/>
  <c r="J69"/>
  <c r="BK206"/>
  <c r="J206"/>
  <c r="J74"/>
  <c r="BK105"/>
  <c r="J105"/>
  <c r="J57"/>
  <c r="BK161"/>
  <c r="J161"/>
  <c r="J63"/>
  <c r="BK175"/>
  <c r="J175"/>
  <c r="J65"/>
  <c r="BK355"/>
  <c r="J355"/>
  <c r="J83"/>
  <c r="BK124"/>
  <c r="J124"/>
  <c r="J61"/>
  <c i="1" r="AX54"/>
  <c r="AY54"/>
  <c r="AW54"/>
  <c r="AK30"/>
  <c i="2" r="F31"/>
  <c i="1" r="AZ55"/>
  <c r="AZ54"/>
  <c r="W29"/>
  <c i="2" r="J31"/>
  <c i="1" r="AV55"/>
  <c r="AT55"/>
  <c i="2" l="1" r="P103"/>
  <c i="1" r="AU55"/>
  <c i="2" r="BK104"/>
  <c r="BK103"/>
  <c r="J103"/>
  <c i="1" r="AV54"/>
  <c r="AK29"/>
  <c r="AU54"/>
  <c i="2" r="J28"/>
  <c i="1" r="AG55"/>
  <c r="AG54"/>
  <c r="AK26"/>
  <c i="2" l="1" r="J37"/>
  <c r="J55"/>
  <c r="J104"/>
  <c r="J56"/>
  <c i="1" r="AN55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<sst xmlns="http://schemas.openxmlformats.org/spreadsheetml/2006/main">
  <si>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</si>
  <si>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</si>
  <si>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</si>
  <si>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</si>
  <si>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</si>
  <si>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{5a46df35-bf74-47c6-8122-c1a0c55fe1a4}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</si>
  <si>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</si>
  <si>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</si>
  <si>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</si>
  <si>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</si>
  <si>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</si>
  <si>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</si>
  <si>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</si>
  <si>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</si>
  <si>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25015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</si>
  <si>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</si>
  <si>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</si>
  <si>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BIO WC CVILÍN</t>
  </si>
  <si>
    <t>KSO:</t>
  </si>
  <si>
    <t/>
  </si>
  <si>
    <t>CC-CZ:</t>
  </si>
  <si>
    <t>Místo:</t>
  </si>
  <si>
    <t xml:space="preserve">Vrch Cvilín </t>
  </si>
  <si>
    <t>Datum:</t>
  </si>
  <si>
    <t>27. 2. 2025</t>
  </si>
  <si>
    <t>Zadavatel:</t>
  </si>
  <si>
    <t>IČ:</t>
  </si>
  <si>
    <t>00296139</t>
  </si>
  <si>
    <t>Město Krnov</t>
  </si>
  <si>
    <t>DIČ:</t>
  </si>
  <si>
    <t>CZ00296139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</si>
  <si>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</si>
  <si>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</si>
  <si>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</si>
  <si>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</si>
  <si>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</si>
  <si>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</si>
  <si>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</si>
  <si>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</si>
  <si>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</si>
  <si>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</si>
  <si>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</si>
  <si>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</si>
  <si>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</si>
  <si>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</si>
  <si>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</si>
  <si>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</si>
  <si>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</si>
  <si>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</si>
  <si>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</si>
  <si>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</si>
  <si>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</si>
  <si>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</si>
  <si>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</si>
  <si>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</si>
  <si>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</si>
  <si>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</si>
  <si>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</si>
  <si>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</si>
  <si>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</si>
  <si>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</si>
  <si>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</si>
  <si>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</si>
  <si>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</si>
  <si>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</si>
  <si>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</si>
  <si>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</si>
  <si>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</si>
  <si>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</si>
  <si>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</si>
  <si>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</si>
  <si>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</si>
  <si>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</si>
  <si>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</si>
  <si>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</si>
  <si>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</si>
  <si>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</si>
  <si>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</si>
  <si>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</si>
  <si>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</si>
  <si>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</si>
  <si>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</si>
  <si>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</si>
  <si>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</si>
  <si>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</si>
  <si>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</si>
  <si>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</si>
  <si>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</si>
  <si>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  12 - Odkopávky a prokopávky</t>
  </si>
  <si>
    <t xml:space="preserve">      13 - Hloubené vykopávky</t>
  </si>
  <si>
    <t xml:space="preserve">      18 - Povrchové úpravy terénu</t>
  </si>
  <si>
    <t xml:space="preserve">    2 - Zakládání</t>
  </si>
  <si>
    <t xml:space="preserve">      27 - Základy</t>
  </si>
  <si>
    <t xml:space="preserve">    5 - Komunikace pozemní</t>
  </si>
  <si>
    <t xml:space="preserve">      59 - Dlážděné kryty pozemních komunikací, letišť a ploch</t>
  </si>
  <si>
    <t xml:space="preserve">    6 - Úpravy povrchů, podlahy a osazování výplní</t>
  </si>
  <si>
    <t xml:space="preserve">      61 - Úprava povrchů vnitřních</t>
  </si>
  <si>
    <t xml:space="preserve">      63 - Podlahy a podlahové konstrukce</t>
  </si>
  <si>
    <t xml:space="preserve">      64 - Osazování výplní otvorů</t>
  </si>
  <si>
    <t xml:space="preserve">    9 - Ostatní konstrukce a práce, bourání</t>
  </si>
  <si>
    <t xml:space="preserve">      94 - Lešení a stavební výtahy</t>
  </si>
  <si>
    <t xml:space="preserve">      95 - Dokončovací konstrukce a práce pozemních staveb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</si>
  <si>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</si>
  <si>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</si>
  <si>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</si>
  <si>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</si>
  <si>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72 - Zdravotechnika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</si>
  <si>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</si>
  <si>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</si>
  <si>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</si>
  <si>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</si>
  <si>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</si>
  <si>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783 - Dokončovací práce - nátěry</t>
  </si>
  <si>
    <t>M - Práce a dodávky M</t>
  </si>
  <si>
    <t xml:space="preserve">    21-M - Elektromontáže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</si>
  <si>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</si>
  <si>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</si>
  <si>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</si>
  <si>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</si>
  <si>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</si>
  <si>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</si>
  <si>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</si>
  <si>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</si>
  <si>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</si>
  <si>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</si>
  <si>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</si>
  <si>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</si>
  <si>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</si>
  <si>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</si>
  <si>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</si>
  <si>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</si>
  <si>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</si>
  <si>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</si>
  <si>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Odkopávky a prokopávky</t>
  </si>
  <si>
    <t>K</t>
  </si>
  <si>
    <t>121111201</t>
  </si>
  <si>
    <t>Odstranění lesní hrabanky pro jakoukoliv tloušťku vrstvy</t>
  </si>
  <si>
    <t>m2</t>
  </si>
  <si>
    <t>CS ÚRS 2025 01</t>
  </si>
  <si>
    <t>4</t>
  </si>
  <si>
    <t>3</t>
  </si>
  <si>
    <t>-1306062658</t>
  </si>
  <si>
    <t>Online PSC</t>
  </si>
  <si>
    <t>https://podminky.urs.cz/item/CS_URS_2025_01/121111201</t>
  </si>
  <si>
    <t>181311103</t>
  </si>
  <si>
    <t>Rozprostření a urovnání ornice v rovině nebo ve svahu sklonu do 1:5 ručně při souvislé ploše, tl. vrstvy do 200 mm</t>
  </si>
  <si>
    <t>677361941</t>
  </si>
  <si>
    <t>https://podminky.urs.cz/item/CS_URS_2025_01/181311103</t>
  </si>
  <si>
    <t>13</t>
  </si>
  <si>
    <t>Hloubené vykopávky</t>
  </si>
  <si>
    <t>131313701</t>
  </si>
  <si>
    <t>Hloubení nezapažených jam ručně s urovnáním dna do předepsaného profilu a spádu v hornině třídy těžitelnosti II skupiny 4 soudržných</t>
  </si>
  <si>
    <t>m3</t>
  </si>
  <si>
    <t>1931538960</t>
  </si>
  <si>
    <t>https://podminky.urs.cz/item/CS_URS_2025_01/131313701</t>
  </si>
  <si>
    <t>18</t>
  </si>
  <si>
    <t>Povrchové úpravy terénu</t>
  </si>
  <si>
    <t>174111103</t>
  </si>
  <si>
    <t>Zásyp sypaninou z jakékoliv horniny ručně s uložením výkopku ve vrstvách se zhutněním zářezů se šikmými stěnami pro podzemní vedení a kolem objektů zřízených v těchto zářezech</t>
  </si>
  <si>
    <t>2113215186</t>
  </si>
  <si>
    <t>https://podminky.urs.cz/item/CS_URS_2025_01/174111103</t>
  </si>
  <si>
    <t>5</t>
  </si>
  <si>
    <t>181411131</t>
  </si>
  <si>
    <t>Založení trávníku na půdě předem připravené plochy do 1000 m2 výsevem včetně utažení parkového v rovině nebo na svahu do 1:5</t>
  </si>
  <si>
    <t>16</t>
  </si>
  <si>
    <t>391685119</t>
  </si>
  <si>
    <t>https://podminky.urs.cz/item/CS_URS_2025_01/181411131</t>
  </si>
  <si>
    <t>6</t>
  </si>
  <si>
    <t>M</t>
  </si>
  <si>
    <t>00572410</t>
  </si>
  <si>
    <t>osivo směs travní parková</t>
  </si>
  <si>
    <t>kg</t>
  </si>
  <si>
    <t>32</t>
  </si>
  <si>
    <t>-1544295582</t>
  </si>
  <si>
    <t>7</t>
  </si>
  <si>
    <t>182113121</t>
  </si>
  <si>
    <t>Svahování trvalých svahů do projektovaných profilů ručně s potřebným přemístěním výkopku při svahování v zářezech v hornině třídy těžitelnosti II skupiny 4</t>
  </si>
  <si>
    <t>1678302461</t>
  </si>
  <si>
    <t>https://podminky.urs.cz/item/CS_URS_2025_01/182113121</t>
  </si>
  <si>
    <t>8</t>
  </si>
  <si>
    <t>183403153</t>
  </si>
  <si>
    <t>Obdělání půdy hrabáním v rovině nebo na svahu do 1:5</t>
  </si>
  <si>
    <t>139805405</t>
  </si>
  <si>
    <t>https://podminky.urs.cz/item/CS_URS_2025_01/183403153</t>
  </si>
  <si>
    <t>Zakládání</t>
  </si>
  <si>
    <t>27</t>
  </si>
  <si>
    <t>Základy</t>
  </si>
  <si>
    <t>9</t>
  </si>
  <si>
    <t>273321211</t>
  </si>
  <si>
    <t>Základy z betonu železového (bez výztuže) desky z betonu bez zvláštních nároků na prostředí tř. C 12/15</t>
  </si>
  <si>
    <t>-781714334</t>
  </si>
  <si>
    <t>https://podminky.urs.cz/item/CS_URS_2025_01/273321211</t>
  </si>
  <si>
    <t>VV</t>
  </si>
  <si>
    <t>2,72*2,16*0,15</t>
  </si>
  <si>
    <t>10</t>
  </si>
  <si>
    <t>273356021</t>
  </si>
  <si>
    <t>Bednění základů z betonu prostého nebo železového desek pro plochy rovinné zřízení</t>
  </si>
  <si>
    <t>-1081744363</t>
  </si>
  <si>
    <t>https://podminky.urs.cz/item/CS_URS_2025_01/273356021</t>
  </si>
  <si>
    <t>(2,72+2,16)*2*0,3</t>
  </si>
  <si>
    <t>11</t>
  </si>
  <si>
    <t>273356022</t>
  </si>
  <si>
    <t>Bednění základů z betonu prostého nebo železového desek pro plochy rovinné odstranění</t>
  </si>
  <si>
    <t>858365524</t>
  </si>
  <si>
    <t>https://podminky.urs.cz/item/CS_URS_2025_01/273356022</t>
  </si>
  <si>
    <t>273362021</t>
  </si>
  <si>
    <t>Výztuž základů desek ze svařovaných sítí z drátů typu KARI</t>
  </si>
  <si>
    <t>t</t>
  </si>
  <si>
    <t>-1574723364</t>
  </si>
  <si>
    <t>https://podminky.urs.cz/item/CS_URS_2025_01/273362021</t>
  </si>
  <si>
    <t>(2,72*2,16)*8,8805*0,001*1,1</t>
  </si>
  <si>
    <t>274313511</t>
  </si>
  <si>
    <t>Základy z betonu prostého pasy betonu kamenem neprokládaného tř. C 12/15</t>
  </si>
  <si>
    <t>162378620</t>
  </si>
  <si>
    <t>https://podminky.urs.cz/item/CS_URS_2025_01/274313511</t>
  </si>
  <si>
    <t>(1,56+2,72+1,56+2,23+1,65)*0,3*0,4</t>
  </si>
  <si>
    <t>(3,02+0,3+0,3)*0,3*0,82</t>
  </si>
  <si>
    <t>Součet</t>
  </si>
  <si>
    <t>14</t>
  </si>
  <si>
    <t>274351121</t>
  </si>
  <si>
    <t>Bednění základů pasů rovné zřízení</t>
  </si>
  <si>
    <t>-1262589058</t>
  </si>
  <si>
    <t>https://podminky.urs.cz/item/CS_URS_2025_01/274351121</t>
  </si>
  <si>
    <t>(1,56+2,72+1,56+2,23+1,65)*2*0,5</t>
  </si>
  <si>
    <t>(3,02+0,3+0,3)*2*0,5</t>
  </si>
  <si>
    <t>15</t>
  </si>
  <si>
    <t>274351122</t>
  </si>
  <si>
    <t>Bednění základů pasů rovné odstranění</t>
  </si>
  <si>
    <t>204635796</t>
  </si>
  <si>
    <t>https://podminky.urs.cz/item/CS_URS_2025_01/274351122</t>
  </si>
  <si>
    <t>279113133</t>
  </si>
  <si>
    <t>Základové zdi z tvárnic ztraceného bednění včetně výplně z betonu bez zvláštních nároků na vliv prostředí třídy C 16/20, tloušťky zdiva přes 200 do 250 mm</t>
  </si>
  <si>
    <t>740962614</t>
  </si>
  <si>
    <t>https://podminky.urs.cz/item/CS_URS_2025_01/279113133</t>
  </si>
  <si>
    <t>(2,16+2,72+2,16+2,53+1,95)*0,6</t>
  </si>
  <si>
    <t>17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</si>
  <si>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</si>
  <si>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</si>
  <si>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660862842</t>
  </si>
  <si>
    <t>https://podminky.urs.cz/item/CS_URS_2025_01/279361821</t>
  </si>
  <si>
    <t>48*0,89*0,001*1,1</t>
  </si>
  <si>
    <t>(1,89+1,89+1,89+2,24+2,74)*0,89*0,001*1,1*6</t>
  </si>
  <si>
    <t>Komunikace pozemní</t>
  </si>
  <si>
    <t>59</t>
  </si>
  <si>
    <t>Dlážděné kryty pozemních komunikací, letišť a ploch</t>
  </si>
  <si>
    <t>564871016</t>
  </si>
  <si>
    <t>Podklad ze štěrkodrti ŠD s rozprostřením a zhutněním plochy jednotlivě do 100 m2, po zhutnění tl. 300 mm</t>
  </si>
  <si>
    <t>1689930029</t>
  </si>
  <si>
    <t>https://podminky.urs.cz/item/CS_URS_2025_01/564871016</t>
  </si>
  <si>
    <t>1,6*0,8*2</t>
  </si>
  <si>
    <t>19</t>
  </si>
  <si>
    <t>574211000</t>
  </si>
  <si>
    <t>Zdivo základových zdí z lomového kamene lícované</t>
  </si>
  <si>
    <t>372979035</t>
  </si>
  <si>
    <t>P</t>
  </si>
  <si>
    <t>Poznámka k položce:_x000d_
Na štěrkový základ je vhodné umístit větší zakládací kameny s plochými stranami. Pro rohy a čela zdi je potřeba vybrat velké kameny s pravoúhlým zalomením hrany. Velké kameny dané místo zpevní svojí vahou a velikostí, ale pouze za předpokladu, že dojde k jejich vzájemnému provázání - tzn. kámen v jedné vrstvě bude vodorovně přesahovat přes kámen v další vrstvě. Provazování kamenů je nezbytné realizovat jak v klíčových místech, tak i v ploše zdi a rovněž příčně, aby zdivo jako celek bylo co nejvíce soudržné. V případě suché zdi se navrhuje vazák zapustit až do rostlého terénu, čímž dojde k funkčnímu propojení zdi a terénu a tak ke zlepšení stability._x000d_
_x000d_
Položka obsahuje D+M: náklady na práci, mzdy, stroje, režie._x000d_
Přímý materiál k této položce (lomový kámen upravený lomový štípaný) jsou obsaženy v tomto rozpočtu pod kódem 58381086._x000d_
_x000d_
Viz. Technická zpráva.</t>
  </si>
  <si>
    <t>1,6*0,6*0,7*2</t>
  </si>
  <si>
    <t>20</t>
  </si>
  <si>
    <t>594111114</t>
  </si>
  <si>
    <t>Kladení dlažby z lomového kamene lomařsky upraveného v ploše vodorovné nebo ve sklonu svisle (štětová dlažba) s vyklínováním spár, s provedením lože tl. 50 mm z kameniva těženého</t>
  </si>
  <si>
    <t>-862111972</t>
  </si>
  <si>
    <t>https://podminky.urs.cz/item/CS_URS_2025_01/594111114</t>
  </si>
  <si>
    <t>Poznámka k položce:_x000d_
Prům. 150mm</t>
  </si>
  <si>
    <t>3,3*5,98</t>
  </si>
  <si>
    <t>58381086</t>
  </si>
  <si>
    <t>kámen lomový upravený štípaný (do 20 cm) pískovec</t>
  </si>
  <si>
    <t>127406340</t>
  </si>
  <si>
    <t>(3,3*5,98)*0,15*1,1*2,3+1,344*2,3</t>
  </si>
  <si>
    <t>Úpravy povrchů, podlahy a osazování výplní</t>
  </si>
  <si>
    <t>61</t>
  </si>
  <si>
    <t>Úprava povrchů vnitřních</t>
  </si>
  <si>
    <t>22</t>
  </si>
  <si>
    <t>61001</t>
  </si>
  <si>
    <t>D+M Vnitřní obklad záchodové kabiny bude z desek vyrobených z recyklovaných obalů.</t>
  </si>
  <si>
    <t>-1718803884</t>
  </si>
  <si>
    <t>Poznámka k položce:_x000d_
Položka obsahuje D+M: náklady na kompletní materiál, mzdy, stroje, režie.</t>
  </si>
  <si>
    <t>(1,92+1,92+1,96+1,96-0,62)*2,05+0,54*1,96</t>
  </si>
  <si>
    <t>63</t>
  </si>
  <si>
    <t>Podlahy a podlahové konstrukce</t>
  </si>
  <si>
    <t>23</t>
  </si>
  <si>
    <t>631311113</t>
  </si>
  <si>
    <t>Mazanina z betonu prostého bez zvýšených nároků na prostředí tl. přes 50 do 80 mm tř. C 12/15</t>
  </si>
  <si>
    <t>1732897183</t>
  </si>
  <si>
    <t>https://podminky.urs.cz/item/CS_URS_2025_01/631311113</t>
  </si>
  <si>
    <t>Poznámka k položce:_x000d_
Spádová vrstva betonu pod plastové nádoby.</t>
  </si>
  <si>
    <t>1,96*1,29*0,1</t>
  </si>
  <si>
    <t>64</t>
  </si>
  <si>
    <t>Osazování výplní otvorů</t>
  </si>
  <si>
    <t>24</t>
  </si>
  <si>
    <t>64001</t>
  </si>
  <si>
    <t>D+M Vstupní dveře masivní dub s nerezovým matným kováním 620x2050mm do dřevěné rámové zárubně</t>
  </si>
  <si>
    <t>kpl</t>
  </si>
  <si>
    <t>-1392430640</t>
  </si>
  <si>
    <t>25</t>
  </si>
  <si>
    <t>64002</t>
  </si>
  <si>
    <t>D+M Ocelového rámu vrátek pro WC nádoby (obložení je zahrnuto v ploše obložení)</t>
  </si>
  <si>
    <t>1578215715</t>
  </si>
  <si>
    <t>Ostatní konstrukce a práce, bourání</t>
  </si>
  <si>
    <t>94</t>
  </si>
  <si>
    <t>Lešení a stavební výtahy</t>
  </si>
  <si>
    <t>26</t>
  </si>
  <si>
    <t>949101112</t>
  </si>
  <si>
    <t>Lešení pomocné pracovní pro objekty pozemních staveb pro zatížení do 150 kg/m2, o výšce lešeňové podlahy přes 1,9 do 3,5 m</t>
  </si>
  <si>
    <t>-1330331527</t>
  </si>
  <si>
    <t>https://podminky.urs.cz/item/CS_URS_2025_01/949101112</t>
  </si>
  <si>
    <t>4,3*6,98</t>
  </si>
  <si>
    <t>95</t>
  </si>
  <si>
    <t>Dokončovací konstrukce a práce pozemních staveb</t>
  </si>
  <si>
    <t>997</t>
  </si>
  <si>
    <t>Doprava suti a vybouraných hmot</t>
  </si>
  <si>
    <t>997013151</t>
  </si>
  <si>
    <t>Vnitrostaveništní doprava suti a vybouraných hmot vodorovně do 50 m s naložením s omezením mechanizace pro budovy a haly výšky do 6 m</t>
  </si>
  <si>
    <t>-1202958898</t>
  </si>
  <si>
    <t>28</t>
  </si>
  <si>
    <t>997013501</t>
  </si>
  <si>
    <t>Odvoz suti a vybouraných hmot na skládku nebo meziskládku se složením, na vzdálenost do 1 km</t>
  </si>
  <si>
    <t>73501476</t>
  </si>
  <si>
    <t>29</t>
  </si>
  <si>
    <t>997013509</t>
  </si>
  <si>
    <t>Odvoz suti a vybouraných hmot na skládku nebo meziskládku se složením, na vzdálenost Příplatek k ceně za každý další započatý 1 km přes 1 km</t>
  </si>
  <si>
    <t>1253044988</t>
  </si>
  <si>
    <t>17,938*17 'Přepočtené koeficientem množství</t>
  </si>
  <si>
    <t>30</t>
  </si>
  <si>
    <t>997013631</t>
  </si>
  <si>
    <t>Poplatek za uložení stavebního odpadu na skládce (skládkovné) směsného stavebního a demoličního zatříděného do Katalogu odpadů pod kódem 17 09 04</t>
  </si>
  <si>
    <t>-951576795</t>
  </si>
  <si>
    <t>Poznámka k položce:_x000d_
Skládka Holasovice 17km.</t>
  </si>
  <si>
    <t>998</t>
  </si>
  <si>
    <t>Přesun hmot</t>
  </si>
  <si>
    <t>31</t>
  </si>
  <si>
    <t>998021022</t>
  </si>
  <si>
    <t>Přesun hmot pro haly občanské výstavby, výrobu a služby s nosnou svislou konstrukcí zděnou nebo betonovou monolitickou vodorovná dopravní vzdálenost do 100 m s omezením mechanizace, pro haly výšky do 20 m</t>
  </si>
  <si>
    <t>-1376374277</t>
  </si>
  <si>
    <t>https://podminky.urs.cz/item/CS_URS_2025_01/998021022</t>
  </si>
  <si>
    <t>PSV</t>
  </si>
  <si>
    <t>Práce a dodávky PSV</t>
  </si>
  <si>
    <t>711</t>
  </si>
  <si>
    <t>Izolace proti vodě, vlhkosti a plynům</t>
  </si>
  <si>
    <t>711161112</t>
  </si>
  <si>
    <t>Izolace proti zemní vlhkosti a beztlakové vodě nopovými fóliemi na ploše vrstva ochranná, odvětrávací a drenážní výška nopu 8,0 mm, tl. fólie do 0,6 mm</t>
  </si>
  <si>
    <t>-846915319</t>
  </si>
  <si>
    <t>https://podminky.urs.cz/item/CS_URS_2025_01/711161112</t>
  </si>
  <si>
    <t>(2,16+2,16+2,72)*0,5</t>
  </si>
  <si>
    <t>33</t>
  </si>
  <si>
    <t>711161383</t>
  </si>
  <si>
    <t>Izolace proti zemní vlhkosti a beztlakové vodě nopovými fóliemi ostatní ukončení izolace lištou</t>
  </si>
  <si>
    <t>m</t>
  </si>
  <si>
    <t>1466954556</t>
  </si>
  <si>
    <t>https://podminky.urs.cz/item/CS_URS_2025_01/711161383</t>
  </si>
  <si>
    <t>2,16+2,16+2,72</t>
  </si>
  <si>
    <t>34</t>
  </si>
  <si>
    <t>711413111</t>
  </si>
  <si>
    <t>Izolace proti povrchové a podpovrchové vodě natěradly a tmely za studena na ploše vodorovné V těsnicí hmotou dvousložkovou bitumenovou</t>
  </si>
  <si>
    <t>2135411848</t>
  </si>
  <si>
    <t>https://podminky.urs.cz/item/CS_URS_2025_01/711413111</t>
  </si>
  <si>
    <t>1,96*1,29*2</t>
  </si>
  <si>
    <t>35</t>
  </si>
  <si>
    <t>711413121</t>
  </si>
  <si>
    <t>Izolace proti povrchové a podpovrchové vodě natěradly a tmely za studena na ploše svislé S těsnicí hmotou dvousložkovou bitumenovou</t>
  </si>
  <si>
    <t>1459575436</t>
  </si>
  <si>
    <t>https://podminky.urs.cz/item/CS_URS_2025_01/711413121</t>
  </si>
  <si>
    <t>(1,96+1,29)*2*0,75*2</t>
  </si>
  <si>
    <t>36</t>
  </si>
  <si>
    <t>632481215</t>
  </si>
  <si>
    <t>Separační vrstva k oddělení podlahových vrstev z geotextilie</t>
  </si>
  <si>
    <t>-1570658917</t>
  </si>
  <si>
    <t>https://podminky.urs.cz/item/CS_URS_2025_01/632481215</t>
  </si>
  <si>
    <t>(5,057+9,75)/2</t>
  </si>
  <si>
    <t>37</t>
  </si>
  <si>
    <t>998711201</t>
  </si>
  <si>
    <t>Přesun hmot pro izolace proti vodě, vlhkosti a plynům stanovený procentní sazbou (%) z ceny vodorovná dopravní vzdálenost do 50 m základní v objektech výšky do 6 m</t>
  </si>
  <si>
    <t>%</t>
  </si>
  <si>
    <t>-1614411600</t>
  </si>
  <si>
    <t>https://podminky.urs.cz/item/CS_URS_2025_01/998711201</t>
  </si>
  <si>
    <t>72</t>
  </si>
  <si>
    <t>Zdravotechnika</t>
  </si>
  <si>
    <t>38</t>
  </si>
  <si>
    <t>720001</t>
  </si>
  <si>
    <t>BIO WC, technologie</t>
  </si>
  <si>
    <t>1868591007</t>
  </si>
  <si>
    <t>Poznámka k položce:_x000d_
Technologie BIO WC - základem toalety je kompostovací technologie a nádrž objemu 330 litrů. Technologie funguje na principu post-separačního procesu, kdy tuhý i tekutý odpad je shromažďován v jedné nádrži, kde také kompostuje. Kompostovací nádrž je umístěna pod záchodovým prkénkem a zachycuje veškeré pevné i tekuté látky (není třeba používat separátor moči), takže její používání je neuvěřitelně jednoduché a spolehlivé. Nádrž bude vyrobena z recyklovaného plastu. Musí být vhodná pro celoroční užívání ve venkovním prostředí. Kompostování odpadu probíhá uvnitř nádrže bez nutných zásahů a obsluha toalety je tak velmi snadná. Unikátní kapilární dno nádrže umožňuje, aby se tekutá část odpadu vstřebala zpět do kompostovací hmoty, podobně jako u principu fungování květináčů. Pokud je hmota uvnitř nádrže příliš vlhká, je přebytečná moč odvedena do externí nádrže. Ta je umístěna pod podlahou kabiny a má kapacitu 300 litrů. Jedná se o dávkový kompostovací systém a kapacitu toalety lze libovolně navyšovat. Když je jedna nádrž plná, je přemístěna a nahrazena prázdnou. Na plnou nádrž se nasadí víko, které nádrž uzavře a obsah dále kompostuje. Nádrže musí být v souladu s evropskou uni v souladu s normami ISO 9001 a ISO 14001._x000d_
_x000d_
Položka obsahuje D+M: náklady na kompletní materiál, mzdy, stroje, režie._x000d_
_x000d_
viz. Technická Zpráva</t>
  </si>
  <si>
    <t>39</t>
  </si>
  <si>
    <t>720002</t>
  </si>
  <si>
    <t>D+M Zařizovacích předmětů (zásobník na toaletní papír, desinfekci rukou a odpadkový koš, lopatka na pilinyl) vše v nerezovém a antivandal provedení</t>
  </si>
  <si>
    <t>782434798</t>
  </si>
  <si>
    <t>762</t>
  </si>
  <si>
    <t>Konstrukce tesařské</t>
  </si>
  <si>
    <t>40</t>
  </si>
  <si>
    <t>762123110</t>
  </si>
  <si>
    <t>Montáž konstrukce stěn a příček vázaných z fošen, hranolů, hranolků pomocí tesařských spojů průřezové plochy do 100 cm2</t>
  </si>
  <si>
    <t>-499943642</t>
  </si>
  <si>
    <t>https://podminky.urs.cz/item/CS_URS_2025_01/762123110</t>
  </si>
  <si>
    <t>5*2,97</t>
  </si>
  <si>
    <t>12*2,97</t>
  </si>
  <si>
    <t>(2,3+2,3+4,98+0,81+0,81+0,62+2,44)*2</t>
  </si>
  <si>
    <t>2,24*6</t>
  </si>
  <si>
    <t>5*2,24</t>
  </si>
  <si>
    <t>41</t>
  </si>
  <si>
    <t>762195000</t>
  </si>
  <si>
    <t>Spojovací prostředky stěn a příček hřebíky, svorníky, fixační prkna</t>
  </si>
  <si>
    <t>1605219308</t>
  </si>
  <si>
    <t>https://podminky.urs.cz/item/CS_URS_2025_01/762195000</t>
  </si>
  <si>
    <t>42</t>
  </si>
  <si>
    <t>762332121</t>
  </si>
  <si>
    <t>Montáž vázaných konstrukcí krovů střech pultových, sedlových, valbových, stanových čtvercového nebo obdélníkového půdorysu z řeziva hraněného pomocí ocelových spojek (spojky ve specifikaci) průřezové plochy přes 50 do 120 cm2</t>
  </si>
  <si>
    <t>-293969964</t>
  </si>
  <si>
    <t>https://podminky.urs.cz/item/CS_URS_2025_01/762332121</t>
  </si>
  <si>
    <t>9*2,3+2*5,98</t>
  </si>
  <si>
    <t>43</t>
  </si>
  <si>
    <t>762341260</t>
  </si>
  <si>
    <t>Montáž bednění střech rovných a šikmých sklonu do 60° s vyřezáním otvorů z palubek</t>
  </si>
  <si>
    <t>763676658</t>
  </si>
  <si>
    <t>https://podminky.urs.cz/item/CS_URS_2025_01/762341260</t>
  </si>
  <si>
    <t>2,3*5,24</t>
  </si>
  <si>
    <t>44</t>
  </si>
  <si>
    <t>61191164</t>
  </si>
  <si>
    <t>palubky obkladové sibiřský modřín profil rhombus 25x70mm jakost A/B</t>
  </si>
  <si>
    <t>-2138580055</t>
  </si>
  <si>
    <t>12,052*1,1+4,955*1,1</t>
  </si>
  <si>
    <t>45</t>
  </si>
  <si>
    <t>762342511</t>
  </si>
  <si>
    <t>Montáž laťování montáž kontralatí na podklad bez tepelné izolace</t>
  </si>
  <si>
    <t>-2001993443</t>
  </si>
  <si>
    <t>https://podminky.urs.cz/item/CS_URS_2025_01/762342511</t>
  </si>
  <si>
    <t>9*5,24</t>
  </si>
  <si>
    <t>46</t>
  </si>
  <si>
    <t>762523104</t>
  </si>
  <si>
    <t>Položení podlah hoblovaných na sraz z prken</t>
  </si>
  <si>
    <t>-2133346967</t>
  </si>
  <si>
    <t>https://podminky.urs.cz/item/CS_URS_2025_01/762523104</t>
  </si>
  <si>
    <t>47</t>
  </si>
  <si>
    <t>762595001</t>
  </si>
  <si>
    <t>Spojovací prostředky podlah a podkladových konstrukcí hřebíky, vruty</t>
  </si>
  <si>
    <t>-1102138358</t>
  </si>
  <si>
    <t>https://podminky.urs.cz/item/CS_URS_2025_01/762595001</t>
  </si>
  <si>
    <t>48</t>
  </si>
  <si>
    <t>762895000</t>
  </si>
  <si>
    <t>Spojovací prostředky záklopu stropů, stropnic, podbíjení hřebíky, svorníky</t>
  </si>
  <si>
    <t>-811796339</t>
  </si>
  <si>
    <t>https://podminky.urs.cz/item/CS_URS_2025_01/762895000</t>
  </si>
  <si>
    <t>49</t>
  </si>
  <si>
    <t>766417211</t>
  </si>
  <si>
    <t>Montáž obložení stěn rošt podkladový</t>
  </si>
  <si>
    <t>-406804282</t>
  </si>
  <si>
    <t>https://podminky.urs.cz/item/CS_URS_2025_01/766417211</t>
  </si>
  <si>
    <t>2,97*5+6*0,8</t>
  </si>
  <si>
    <t>50</t>
  </si>
  <si>
    <t>61223271</t>
  </si>
  <si>
    <t>hranol konstrukční KVH lepený průřezu 120x120-280mm pohledový</t>
  </si>
  <si>
    <t>-1290283769</t>
  </si>
  <si>
    <t>(5*2,97)*0,08*0,12*1,1</t>
  </si>
  <si>
    <t>(12*2,97)*0,08*0,12*1,1</t>
  </si>
  <si>
    <t>((2,3+2,3+4,98+0,81+0,81+0,62+2,44)*2)*0,08*0,12*1,1</t>
  </si>
  <si>
    <t>(2,24*6)*0,08*0,12*1,1</t>
  </si>
  <si>
    <t>(9*2,3+2*5,98)*0,08*0,12*1,1</t>
  </si>
  <si>
    <t>5*2,24*0,08*0,12*1,1</t>
  </si>
  <si>
    <t>51</t>
  </si>
  <si>
    <t>60514106</t>
  </si>
  <si>
    <t>řezivo jehličnaté lať pevnostní třída S10-13 průřez 40x60mm</t>
  </si>
  <si>
    <t>486154911</t>
  </si>
  <si>
    <t>9*5,24*0,05*0,05*1,1</t>
  </si>
  <si>
    <t>(2,97*5+6*0,8)*0,05*0,05*1,1</t>
  </si>
  <si>
    <t>52</t>
  </si>
  <si>
    <t>762795000</t>
  </si>
  <si>
    <t>Spojovací prostředky prostorových vázaných konstrukcí hřebíky, svorníky, fixační prkna</t>
  </si>
  <si>
    <t>-2034256292</t>
  </si>
  <si>
    <t>https://podminky.urs.cz/item/CS_URS_2025_01/762795000</t>
  </si>
  <si>
    <t>53</t>
  </si>
  <si>
    <t>762083122</t>
  </si>
  <si>
    <t>Impregnace řeziva máčením proti dřevokaznému hmyzu, houbám a plísním, třída ohrožení 3 a 4 (dřevo v exteriéru)</t>
  </si>
  <si>
    <t>-187685240</t>
  </si>
  <si>
    <t>https://podminky.urs.cz/item/CS_URS_2025_01/762083122</t>
  </si>
  <si>
    <t>6,98901+1,439+0,184</t>
  </si>
  <si>
    <t>54</t>
  </si>
  <si>
    <t>998762201</t>
  </si>
  <si>
    <t>Přesun hmot pro konstrukce tesařské stanovený procentní sazbou (%) z ceny vodorovná dopravní vzdálenost do 50 m základní v objektech výšky do 6 m</t>
  </si>
  <si>
    <t>-1198123012</t>
  </si>
  <si>
    <t>https://podminky.urs.cz/item/CS_URS_2025_01/998762201</t>
  </si>
  <si>
    <t>764</t>
  </si>
  <si>
    <t>Konstrukce klempířské</t>
  </si>
  <si>
    <t>55</t>
  </si>
  <si>
    <t>764111641</t>
  </si>
  <si>
    <t>Krytina ze svitků, ze šablon nebo taškových tabulí z pozinkovaného plechu s povrchovou úpravou s úpravou u okapů, prostupů a výčnělků střechy rovné drážkováním ze svitků do rš 670 mm, sklon střechy do 30°</t>
  </si>
  <si>
    <t>1314276304</t>
  </si>
  <si>
    <t>https://podminky.urs.cz/item/CS_URS_2025_01/764111641</t>
  </si>
  <si>
    <t>5,24*2,3</t>
  </si>
  <si>
    <t>56</t>
  </si>
  <si>
    <t>764011617</t>
  </si>
  <si>
    <t>Podkladní plech z pozinkovaného plechu s povrchovou úpravou rš 670 mm</t>
  </si>
  <si>
    <t>-2020259710</t>
  </si>
  <si>
    <t>https://podminky.urs.cz/item/CS_URS_2025_01/764011617</t>
  </si>
  <si>
    <t>57</t>
  </si>
  <si>
    <t>764212651</t>
  </si>
  <si>
    <t>Oplechování střešních prvků z pozinkovaného plechu s povrchovou úpravou štítu systémovou závětrnou lištou rš 312 mm v krytině z taškových tabulí</t>
  </si>
  <si>
    <t>1863223675</t>
  </si>
  <si>
    <t>https://podminky.urs.cz/item/CS_URS_2025_01/764212651</t>
  </si>
  <si>
    <t>5,24+5,24+2,3+2,3</t>
  </si>
  <si>
    <t>58</t>
  </si>
  <si>
    <t>764212663</t>
  </si>
  <si>
    <t>Oplechování střešních prvků z pozinkovaného plechu s povrchovou úpravou okapu střechy rovné okapovým plechem rš 250 mm</t>
  </si>
  <si>
    <t>2102903705</t>
  </si>
  <si>
    <t>https://podminky.urs.cz/item/CS_URS_2025_01/764212663</t>
  </si>
  <si>
    <t>764511403</t>
  </si>
  <si>
    <t>Žlab podokapní z pozinkovaného plechu včetně háků a čel půlkruhový rš 250 mm</t>
  </si>
  <si>
    <t>283990594</t>
  </si>
  <si>
    <t>https://podminky.urs.cz/item/CS_URS_2025_01/764511403</t>
  </si>
  <si>
    <t>60</t>
  </si>
  <si>
    <t>764518422</t>
  </si>
  <si>
    <t>Svod z pozinkovaného plechu včetně objímek, kolen a odskoků kruhový, průměru 100 mm</t>
  </si>
  <si>
    <t>-1796553311</t>
  </si>
  <si>
    <t>https://podminky.urs.cz/item/CS_URS_2025_01/764518422</t>
  </si>
  <si>
    <t>764001</t>
  </si>
  <si>
    <t>D+M Světlovodu s přívodem přirozeného denního světla</t>
  </si>
  <si>
    <t>-1166200517</t>
  </si>
  <si>
    <t>62</t>
  </si>
  <si>
    <t>764002</t>
  </si>
  <si>
    <t>D+M Ventilační turbína k odvětrání WC umístěná na střeše objektu</t>
  </si>
  <si>
    <t>-1607455969</t>
  </si>
  <si>
    <t>998764201</t>
  </si>
  <si>
    <t>Přesun hmot pro konstrukce klempířské stanovený procentní sazbou (%) z ceny vodorovná dopravní vzdálenost do 50 m s užitím mechanizace v objektech výšky do 6 m</t>
  </si>
  <si>
    <t>278715199</t>
  </si>
  <si>
    <t>https://podminky.urs.cz/item/CS_URS_2025_01/998764201</t>
  </si>
  <si>
    <t>765</t>
  </si>
  <si>
    <t>Krytina skládaná</t>
  </si>
  <si>
    <t>765191001</t>
  </si>
  <si>
    <t>Montáž pojistné hydroizolační nebo parotěsné fólie kladené ve sklonu do 20° lepením (vodotěsné podstřeší) na bednění nebo tepelnou izolaci</t>
  </si>
  <si>
    <t>952502576</t>
  </si>
  <si>
    <t>https://podminky.urs.cz/item/CS_URS_2025_01/765191001</t>
  </si>
  <si>
    <t>65</t>
  </si>
  <si>
    <t>28329011</t>
  </si>
  <si>
    <t>fólie PE vyztužená pro parotěsnou vrstvu (reakce na oheň - třída F) 110g/m2</t>
  </si>
  <si>
    <t>-1402189787</t>
  </si>
  <si>
    <t>12,052*1,1</t>
  </si>
  <si>
    <t>66</t>
  </si>
  <si>
    <t>998765201</t>
  </si>
  <si>
    <t>Přesun hmot pro krytiny skládané stanovený procentní sazbou (%) z ceny vodorovná dopravní vzdálenost do 50 m základní v objektech výšky do 6 m</t>
  </si>
  <si>
    <t>101669288</t>
  </si>
  <si>
    <t>https://podminky.urs.cz/item/CS_URS_2025_01/998765201</t>
  </si>
  <si>
    <t>766</t>
  </si>
  <si>
    <t>Konstrukce truhlářské</t>
  </si>
  <si>
    <t>67</t>
  </si>
  <si>
    <t>766411222</t>
  </si>
  <si>
    <t>Montáž obložení stěn palubkami na pero a drážku plochy do 5 m2 modřínovými, šířky přes 60 do 80 mm</t>
  </si>
  <si>
    <t>-1700064809</t>
  </si>
  <si>
    <t>https://podminky.urs.cz/item/CS_URS_2025_01/766411222</t>
  </si>
  <si>
    <t>(1,89+2,74+1,89+2,24+1,89)*3,17-(0,62*2,05)</t>
  </si>
  <si>
    <t>(2,24*3,47)</t>
  </si>
  <si>
    <t>(1,89+2,24+1,89+2,24)*2,75-(0,62*2,05)</t>
  </si>
  <si>
    <t>68</t>
  </si>
  <si>
    <t>766421222</t>
  </si>
  <si>
    <t>Montáž obložení podhledů jednoduchých palubkami na pero a drážku modřínovými, šířky přes 60 do 80 mm</t>
  </si>
  <si>
    <t>-1415204115</t>
  </si>
  <si>
    <t>https://podminky.urs.cz/item/CS_URS_2025_01/766421222</t>
  </si>
  <si>
    <t>69</t>
  </si>
  <si>
    <t>480249992</t>
  </si>
  <si>
    <t>(61,707+12,052)*1,1</t>
  </si>
  <si>
    <t>70</t>
  </si>
  <si>
    <t>998766201</t>
  </si>
  <si>
    <t>Přesun hmot pro konstrukce truhlářské stanovený procentní sazbou (%) z ceny vodorovná dopravní vzdálenost do 50 m základní v objektech výšky do 6 m</t>
  </si>
  <si>
    <t>-316378194</t>
  </si>
  <si>
    <t>https://podminky.urs.cz/item/CS_URS_2025_01/998766201</t>
  </si>
  <si>
    <t>767</t>
  </si>
  <si>
    <t>Konstrukce zámečnické</t>
  </si>
  <si>
    <t>71</t>
  </si>
  <si>
    <t>767995113</t>
  </si>
  <si>
    <t>Montáž ostatních atypických zámečnických konstrukcí hmotnosti přes 10 do 20 kg</t>
  </si>
  <si>
    <t>768023630</t>
  </si>
  <si>
    <t>https://podminky.urs.cz/item/CS_URS_2025_01/767995113</t>
  </si>
  <si>
    <t>128+35</t>
  </si>
  <si>
    <t>13010286</t>
  </si>
  <si>
    <t>tyč ocelová plochá jakost S235JR (11 375) 100x8mm</t>
  </si>
  <si>
    <t>1578957754</t>
  </si>
  <si>
    <t>Poznámka k položce:_x000d_
Okapový chodník kolem skleníku.</t>
  </si>
  <si>
    <t>(6+6+3,3+3,3)*6,28*0,001*1,1</t>
  </si>
  <si>
    <t>73</t>
  </si>
  <si>
    <t>13021013</t>
  </si>
  <si>
    <t>tyč ocelová kruhová žebírková DIN 488 jakost B500B (10 505) výztuž do betonu D 12mm</t>
  </si>
  <si>
    <t>-795593902</t>
  </si>
  <si>
    <t>6*5,34*1,1*0,001</t>
  </si>
  <si>
    <t>74</t>
  </si>
  <si>
    <t>998767201</t>
  </si>
  <si>
    <t>Přesun hmot pro zámečnické konstrukce stanovený procentní sazbou (%) z ceny vodorovná dopravní vzdálenost do 50 m základní v objektech výšky do 6 m</t>
  </si>
  <si>
    <t>-635003396</t>
  </si>
  <si>
    <t>https://podminky.urs.cz/item/CS_URS_2025_01/998767201</t>
  </si>
  <si>
    <t>783</t>
  </si>
  <si>
    <t>Dokončovací práce - nátěry</t>
  </si>
  <si>
    <t>75</t>
  </si>
  <si>
    <t>783101401</t>
  </si>
  <si>
    <t>Příprava podkladu truhlářských konstrukcí před provedením nátěru ometení</t>
  </si>
  <si>
    <t>-1622263845</t>
  </si>
  <si>
    <t>https://podminky.urs.cz/item/CS_URS_2025_01/783101401</t>
  </si>
  <si>
    <t>76</t>
  </si>
  <si>
    <t>783154101</t>
  </si>
  <si>
    <t>Základní nátěr truhlářských konstrukcí jednonásobný</t>
  </si>
  <si>
    <t>-670799140</t>
  </si>
  <si>
    <t>https://podminky.urs.cz/item/CS_URS_2025_01/783154101</t>
  </si>
  <si>
    <t>Poznámka k položce:_x000d_
Vnější i vnitřní povrch opatřit třívrstvým nátěrovým systémem BSP (bez syntetických pryskyřic)</t>
  </si>
  <si>
    <t>(5+2,97)*((0,08+0,12)*2)*1,1</t>
  </si>
  <si>
    <t>(12*2,97)*((0,08+0,12)*2)*1,1</t>
  </si>
  <si>
    <t>((2,3+2,3+4,98+0,81+0,81+0,62+2,44)*2)*((0,08+0,12)*2)*1,1</t>
  </si>
  <si>
    <t>(2,24*6)*((0,08+0,12)*2)*1,1</t>
  </si>
  <si>
    <t>(9*2,3+9*5,98)*((0,08+0,12)*2)*1,1</t>
  </si>
  <si>
    <t>(2,97*5+6*0,8)*((0,05+0,05)*2)*1,1</t>
  </si>
  <si>
    <t>14*2,24*((0,08+0,12)*2)*1,1</t>
  </si>
  <si>
    <t>99,843*2</t>
  </si>
  <si>
    <t>77</t>
  </si>
  <si>
    <t>783163101</t>
  </si>
  <si>
    <t>Jednonásobný napouštěcí nátěr truhlářských konstrukcí</t>
  </si>
  <si>
    <t>498362556</t>
  </si>
  <si>
    <t>https://podminky.urs.cz/item/CS_URS_2025_01/783163101</t>
  </si>
  <si>
    <t xml:space="preserve">Poznámka k položce:_x000d_
Opatřit nátěrovým systémem BSP (bez syntetických pryskyřic). V první vrstvě aplikovat základní napouštěcí nátěr, v druhé vrstvě vrchní UV odolný nátěr a ve třetí vrstvě vrchní olej v matném nebo polomatném vzhledu. </t>
  </si>
  <si>
    <t>78</t>
  </si>
  <si>
    <t>783168201</t>
  </si>
  <si>
    <t>Lakovací nátěr truhlářských konstrukcí jednonásobný</t>
  </si>
  <si>
    <t>193284566</t>
  </si>
  <si>
    <t>https://podminky.urs.cz/item/CS_URS_2025_01/783168201</t>
  </si>
  <si>
    <t>Práce a dodávky M</t>
  </si>
  <si>
    <t>21-M</t>
  </si>
  <si>
    <t>Elektromontáže</t>
  </si>
  <si>
    <t>79</t>
  </si>
  <si>
    <t>M21001</t>
  </si>
  <si>
    <t>D+M malé fotovoltaické elektrárny na plochu střechy o výkonu 2 kWp, bateriovým úložištěm a dobíjecím výkonem 1kW</t>
  </si>
  <si>
    <t>815115372</t>
  </si>
  <si>
    <t>80</t>
  </si>
  <si>
    <t>M21002</t>
  </si>
  <si>
    <t>D+M Rozvody elektroinstalace - led osvětlení WC a přístřešku a zásuvka na nouzové dobíjení elektrokol, nebo běžných zařízení (mobilní telefon/tablet/počítač)</t>
  </si>
  <si>
    <t>-750674877</t>
  </si>
  <si>
    <t>81</t>
  </si>
  <si>
    <t>M21003</t>
  </si>
  <si>
    <t>Revize Elektroinstalace</t>
  </si>
  <si>
    <t>1311847828</t>
  </si>
  <si>
    <t>VRN</t>
  </si>
  <si>
    <t>Vedlejší rozpočtové náklady</t>
  </si>
  <si>
    <t>82</t>
  </si>
  <si>
    <t>020001000</t>
  </si>
  <si>
    <t>Příprava staveniště</t>
  </si>
  <si>
    <t>soubor</t>
  </si>
  <si>
    <t>1024</t>
  </si>
  <si>
    <t>-704834468</t>
  </si>
  <si>
    <t>83</t>
  </si>
  <si>
    <t>030001000</t>
  </si>
  <si>
    <t>Zařízení staveniště</t>
  </si>
  <si>
    <t>1057377138</t>
  </si>
  <si>
    <t>Poznámka k položce:_x000d_
včetně oplocení staveniště 42bm</t>
  </si>
  <si>
    <t>84</t>
  </si>
  <si>
    <t>045203000.1</t>
  </si>
  <si>
    <t>Kompletační činnost</t>
  </si>
  <si>
    <t>-856837909</t>
  </si>
  <si>
    <t>85</t>
  </si>
  <si>
    <t>049002000.1</t>
  </si>
  <si>
    <t xml:space="preserve">Ochrana dřevin </t>
  </si>
  <si>
    <t>1143340628</t>
  </si>
  <si>
    <t>Poznámka k položce:_x000d_
Při provádění stavební činnosti v souvislosti s navrženým projektovým řešením bude postupováno dle standardů péče o přírodu a krajinu „Ochrana dřevin při stavební činnosti“. Účelem standardu je minimalizace vznikajících poškození dřevin při plánované či probíhající stavební činnosti._x000d_
_x000d_
Kořenová zóna (dle ČSN 83 9061)_x000d_
Kořenová zóna je plocha půdy pod korunou stromu (okapová linie koruny) rozšířená do stran o 1,5 m, u sloupovitých forem až o 5 m – dle taxonu a stáří stromu._x000d_
Kořenový prostor (dle ČSN 83 9061)_x000d_
Kořenový prostor je definován jako kruhová plocha kolem kmene stromu s poloměrem rovnajícím se čtyřnásobku obvodu kmene, nejméně však 2,5 m._x000d_
Veškeré činnosti v takto vymezeném prostoru by měly být co nejšetrnější, rozsáhlejší výkopové práce by měly být minimalizovány a prováděny, pokud možno, ručně nebo jiným šetrným způsobem._x000d_
_x000d_
_x000d_
Viz. Technická zpráva</t>
  </si>
  <si>
    <t>86</t>
  </si>
  <si>
    <t>070001000</t>
  </si>
  <si>
    <t>Vyvzorkování řeziva, povrchových úprav, vnitřní obložení WC</t>
  </si>
  <si>
    <t>666480698</t>
  </si>
  <si>
    <t>87</t>
  </si>
  <si>
    <t>090001000</t>
  </si>
  <si>
    <t>Vytyčení sítí technické infrastruktury</t>
  </si>
  <si>
    <t>1330602416</t>
  </si>
  <si>
    <t>https://podminky.urs.cz/item/CS_URS_2025_01/090001000</t>
  </si>
  <si>
    <t>88</t>
  </si>
  <si>
    <t>094103001</t>
  </si>
  <si>
    <t>Dokumentace skutečného provedení stavby</t>
  </si>
  <si>
    <t>-103732623</t>
  </si>
  <si>
    <t>89</t>
  </si>
  <si>
    <t>094103002</t>
  </si>
  <si>
    <t>Dílenská dokumentace, včetně statického posouzení</t>
  </si>
  <si>
    <t>-227952009</t>
  </si>
  <si>
    <t>90</t>
  </si>
  <si>
    <t>094103003</t>
  </si>
  <si>
    <t>Geodetické zaměření a akceptační protokol</t>
  </si>
  <si>
    <t>12792827</t>
  </si>
  <si>
    <t>91</t>
  </si>
  <si>
    <t>094103004</t>
  </si>
  <si>
    <t>Napojení štěrkové plochy na stávající komunikaci</t>
  </si>
  <si>
    <t>-912404296</t>
  </si>
  <si>
    <t>92</t>
  </si>
  <si>
    <t>094103005</t>
  </si>
  <si>
    <t>Mimostaveništní doprava</t>
  </si>
  <si>
    <t>-636220354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</si>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</sst>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4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1111201" TargetMode="External" /><Relationship Id="rId2" Type="http://schemas.openxmlformats.org/officeDocument/2006/relationships/hyperlink" Target="https://podminky.urs.cz/item/CS_URS_2025_01/181311103" TargetMode="External" /><Relationship Id="rId3" Type="http://schemas.openxmlformats.org/officeDocument/2006/relationships/hyperlink" Target="https://podminky.urs.cz/item/CS_URS_2025_01/131313701" TargetMode="External" /><Relationship Id="rId4" Type="http://schemas.openxmlformats.org/officeDocument/2006/relationships/hyperlink" Target="https://podminky.urs.cz/item/CS_URS_2025_01/174111103" TargetMode="External" /><Relationship Id="rId5" Type="http://schemas.openxmlformats.org/officeDocument/2006/relationships/hyperlink" Target="https://podminky.urs.cz/item/CS_URS_2025_01/181411131" TargetMode="External" /><Relationship Id="rId6" Type="http://schemas.openxmlformats.org/officeDocument/2006/relationships/hyperlink" Target="https://podminky.urs.cz/item/CS_URS_2025_01/182113121" TargetMode="External" /><Relationship Id="rId7" Type="http://schemas.openxmlformats.org/officeDocument/2006/relationships/hyperlink" Target="https://podminky.urs.cz/item/CS_URS_2025_01/183403153" TargetMode="External" /><Relationship Id="rId8" Type="http://schemas.openxmlformats.org/officeDocument/2006/relationships/hyperlink" Target="https://podminky.urs.cz/item/CS_URS_2025_01/273321211" TargetMode="External" /><Relationship Id="rId9" Type="http://schemas.openxmlformats.org/officeDocument/2006/relationships/hyperlink" Target="https://podminky.urs.cz/item/CS_URS_2025_01/273356021" TargetMode="External" /><Relationship Id="rId10" Type="http://schemas.openxmlformats.org/officeDocument/2006/relationships/hyperlink" Target="https://podminky.urs.cz/item/CS_URS_2025_01/273356022" TargetMode="External" /><Relationship Id="rId11" Type="http://schemas.openxmlformats.org/officeDocument/2006/relationships/hyperlink" Target="https://podminky.urs.cz/item/CS_URS_2025_01/273362021" TargetMode="External" /><Relationship Id="rId12" Type="http://schemas.openxmlformats.org/officeDocument/2006/relationships/hyperlink" Target="https://podminky.urs.cz/item/CS_URS_2025_01/274313511" TargetMode="External" /><Relationship Id="rId13" Type="http://schemas.openxmlformats.org/officeDocument/2006/relationships/hyperlink" Target="https://podminky.urs.cz/item/CS_URS_2025_01/274351121" TargetMode="External" /><Relationship Id="rId14" Type="http://schemas.openxmlformats.org/officeDocument/2006/relationships/hyperlink" Target="https://podminky.urs.cz/item/CS_URS_2025_01/274351122" TargetMode="External" /><Relationship Id="rId15" Type="http://schemas.openxmlformats.org/officeDocument/2006/relationships/hyperlink" Target="https://podminky.urs.cz/item/CS_URS_2025_01/279113133" TargetMode="External" /><Relationship Id="rId16" Type="http://schemas.openxmlformats.org/officeDocument/2006/relationships/hyperlink" Target="https://podminky.urs.cz/item/CS_URS_2025_01/279361821" TargetMode="External" /><Relationship Id="rId17" Type="http://schemas.openxmlformats.org/officeDocument/2006/relationships/hyperlink" Target="https://podminky.urs.cz/item/CS_URS_2025_01/564871016" TargetMode="External" /><Relationship Id="rId18" Type="http://schemas.openxmlformats.org/officeDocument/2006/relationships/hyperlink" Target="https://podminky.urs.cz/item/CS_URS_2025_01/594111114" TargetMode="External" /><Relationship Id="rId19" Type="http://schemas.openxmlformats.org/officeDocument/2006/relationships/hyperlink" Target="https://podminky.urs.cz/item/CS_URS_2025_01/631311113" TargetMode="External" /><Relationship Id="rId20" Type="http://schemas.openxmlformats.org/officeDocument/2006/relationships/hyperlink" Target="https://podminky.urs.cz/item/CS_URS_2025_01/949101112" TargetMode="External" /><Relationship Id="rId21" Type="http://schemas.openxmlformats.org/officeDocument/2006/relationships/hyperlink" Target="https://podminky.urs.cz/item/CS_URS_2025_01/998021022" TargetMode="External" /><Relationship Id="rId22" Type="http://schemas.openxmlformats.org/officeDocument/2006/relationships/hyperlink" Target="https://podminky.urs.cz/item/CS_URS_2025_01/711161112" TargetMode="External" /><Relationship Id="rId23" Type="http://schemas.openxmlformats.org/officeDocument/2006/relationships/hyperlink" Target="https://podminky.urs.cz/item/CS_URS_2025_01/711161383" TargetMode="External" /><Relationship Id="rId24" Type="http://schemas.openxmlformats.org/officeDocument/2006/relationships/hyperlink" Target="https://podminky.urs.cz/item/CS_URS_2025_01/711413111" TargetMode="External" /><Relationship Id="rId25" Type="http://schemas.openxmlformats.org/officeDocument/2006/relationships/hyperlink" Target="https://podminky.urs.cz/item/CS_URS_2025_01/711413121" TargetMode="External" /><Relationship Id="rId26" Type="http://schemas.openxmlformats.org/officeDocument/2006/relationships/hyperlink" Target="https://podminky.urs.cz/item/CS_URS_2025_01/632481215" TargetMode="External" /><Relationship Id="rId27" Type="http://schemas.openxmlformats.org/officeDocument/2006/relationships/hyperlink" Target="https://podminky.urs.cz/item/CS_URS_2025_01/998711201" TargetMode="External" /><Relationship Id="rId28" Type="http://schemas.openxmlformats.org/officeDocument/2006/relationships/hyperlink" Target="https://podminky.urs.cz/item/CS_URS_2025_01/762123110" TargetMode="External" /><Relationship Id="rId29" Type="http://schemas.openxmlformats.org/officeDocument/2006/relationships/hyperlink" Target="https://podminky.urs.cz/item/CS_URS_2025_01/762195000" TargetMode="External" /><Relationship Id="rId30" Type="http://schemas.openxmlformats.org/officeDocument/2006/relationships/hyperlink" Target="https://podminky.urs.cz/item/CS_URS_2025_01/762332121" TargetMode="External" /><Relationship Id="rId31" Type="http://schemas.openxmlformats.org/officeDocument/2006/relationships/hyperlink" Target="https://podminky.urs.cz/item/CS_URS_2025_01/762341260" TargetMode="External" /><Relationship Id="rId32" Type="http://schemas.openxmlformats.org/officeDocument/2006/relationships/hyperlink" Target="https://podminky.urs.cz/item/CS_URS_2025_01/762342511" TargetMode="External" /><Relationship Id="rId33" Type="http://schemas.openxmlformats.org/officeDocument/2006/relationships/hyperlink" Target="https://podminky.urs.cz/item/CS_URS_2025_01/762523104" TargetMode="External" /><Relationship Id="rId34" Type="http://schemas.openxmlformats.org/officeDocument/2006/relationships/hyperlink" Target="https://podminky.urs.cz/item/CS_URS_2025_01/762595001" TargetMode="External" /><Relationship Id="rId35" Type="http://schemas.openxmlformats.org/officeDocument/2006/relationships/hyperlink" Target="https://podminky.urs.cz/item/CS_URS_2025_01/762895000" TargetMode="External" /><Relationship Id="rId36" Type="http://schemas.openxmlformats.org/officeDocument/2006/relationships/hyperlink" Target="https://podminky.urs.cz/item/CS_URS_2025_01/766417211" TargetMode="External" /><Relationship Id="rId37" Type="http://schemas.openxmlformats.org/officeDocument/2006/relationships/hyperlink" Target="https://podminky.urs.cz/item/CS_URS_2025_01/762795000" TargetMode="External" /><Relationship Id="rId38" Type="http://schemas.openxmlformats.org/officeDocument/2006/relationships/hyperlink" Target="https://podminky.urs.cz/item/CS_URS_2025_01/762083122" TargetMode="External" /><Relationship Id="rId39" Type="http://schemas.openxmlformats.org/officeDocument/2006/relationships/hyperlink" Target="https://podminky.urs.cz/item/CS_URS_2025_01/998762201" TargetMode="External" /><Relationship Id="rId40" Type="http://schemas.openxmlformats.org/officeDocument/2006/relationships/hyperlink" Target="https://podminky.urs.cz/item/CS_URS_2025_01/764111641" TargetMode="External" /><Relationship Id="rId41" Type="http://schemas.openxmlformats.org/officeDocument/2006/relationships/hyperlink" Target="https://podminky.urs.cz/item/CS_URS_2025_01/764011617" TargetMode="External" /><Relationship Id="rId42" Type="http://schemas.openxmlformats.org/officeDocument/2006/relationships/hyperlink" Target="https://podminky.urs.cz/item/CS_URS_2025_01/764212651" TargetMode="External" /><Relationship Id="rId43" Type="http://schemas.openxmlformats.org/officeDocument/2006/relationships/hyperlink" Target="https://podminky.urs.cz/item/CS_URS_2025_01/764212663" TargetMode="External" /><Relationship Id="rId44" Type="http://schemas.openxmlformats.org/officeDocument/2006/relationships/hyperlink" Target="https://podminky.urs.cz/item/CS_URS_2025_01/764511403" TargetMode="External" /><Relationship Id="rId45" Type="http://schemas.openxmlformats.org/officeDocument/2006/relationships/hyperlink" Target="https://podminky.urs.cz/item/CS_URS_2025_01/764518422" TargetMode="External" /><Relationship Id="rId46" Type="http://schemas.openxmlformats.org/officeDocument/2006/relationships/hyperlink" Target="https://podminky.urs.cz/item/CS_URS_2025_01/998764201" TargetMode="External" /><Relationship Id="rId47" Type="http://schemas.openxmlformats.org/officeDocument/2006/relationships/hyperlink" Target="https://podminky.urs.cz/item/CS_URS_2025_01/765191001" TargetMode="External" /><Relationship Id="rId48" Type="http://schemas.openxmlformats.org/officeDocument/2006/relationships/hyperlink" Target="https://podminky.urs.cz/item/CS_URS_2025_01/998765201" TargetMode="External" /><Relationship Id="rId49" Type="http://schemas.openxmlformats.org/officeDocument/2006/relationships/hyperlink" Target="https://podminky.urs.cz/item/CS_URS_2025_01/766411222" TargetMode="External" /><Relationship Id="rId50" Type="http://schemas.openxmlformats.org/officeDocument/2006/relationships/hyperlink" Target="https://podminky.urs.cz/item/CS_URS_2025_01/766421222" TargetMode="External" /><Relationship Id="rId51" Type="http://schemas.openxmlformats.org/officeDocument/2006/relationships/hyperlink" Target="https://podminky.urs.cz/item/CS_URS_2025_01/998766201" TargetMode="External" /><Relationship Id="rId52" Type="http://schemas.openxmlformats.org/officeDocument/2006/relationships/hyperlink" Target="https://podminky.urs.cz/item/CS_URS_2025_01/767995113" TargetMode="External" /><Relationship Id="rId53" Type="http://schemas.openxmlformats.org/officeDocument/2006/relationships/hyperlink" Target="https://podminky.urs.cz/item/CS_URS_2025_01/998767201" TargetMode="External" /><Relationship Id="rId54" Type="http://schemas.openxmlformats.org/officeDocument/2006/relationships/hyperlink" Target="https://podminky.urs.cz/item/CS_URS_2025_01/783101401" TargetMode="External" /><Relationship Id="rId55" Type="http://schemas.openxmlformats.org/officeDocument/2006/relationships/hyperlink" Target="https://podminky.urs.cz/item/CS_URS_2025_01/783154101" TargetMode="External" /><Relationship Id="rId56" Type="http://schemas.openxmlformats.org/officeDocument/2006/relationships/hyperlink" Target="https://podminky.urs.cz/item/CS_URS_2025_01/783163101" TargetMode="External" /><Relationship Id="rId57" Type="http://schemas.openxmlformats.org/officeDocument/2006/relationships/hyperlink" Target="https://podminky.urs.cz/item/CS_URS_2025_01/783168201" TargetMode="External" /><Relationship Id="rId58" Type="http://schemas.openxmlformats.org/officeDocument/2006/relationships/hyperlink" Target="https://podminky.urs.cz/item/CS_URS_2025_01/090001000" TargetMode="External" /><Relationship Id="rId5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38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43</v>
      </c>
      <c r="E29" s="48"/>
      <c r="F29" s="33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45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47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52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25015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BIO WC CVILÍN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Vrch Cvilín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27. 2. 2025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Krnov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53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36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54</v>
      </c>
      <c r="D52" s="88"/>
      <c r="E52" s="88"/>
      <c r="F52" s="88"/>
      <c r="G52" s="88"/>
      <c r="H52" s="89"/>
      <c r="I52" s="90" t="s">
        <v>55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56</v>
      </c>
      <c r="AH52" s="88"/>
      <c r="AI52" s="88"/>
      <c r="AJ52" s="88"/>
      <c r="AK52" s="88"/>
      <c r="AL52" s="88"/>
      <c r="AM52" s="88"/>
      <c r="AN52" s="90" t="s">
        <v>57</v>
      </c>
      <c r="AO52" s="88"/>
      <c r="AP52" s="88"/>
      <c r="AQ52" s="92" t="s">
        <v>58</v>
      </c>
      <c r="AR52" s="45"/>
      <c r="AS52" s="93" t="s">
        <v>59</v>
      </c>
      <c r="AT52" s="94" t="s">
        <v>60</v>
      </c>
      <c r="AU52" s="94" t="s">
        <v>61</v>
      </c>
      <c r="AV52" s="94" t="s">
        <v>62</v>
      </c>
      <c r="AW52" s="94" t="s">
        <v>63</v>
      </c>
      <c r="AX52" s="94" t="s">
        <v>64</v>
      </c>
      <c r="AY52" s="94" t="s">
        <v>65</v>
      </c>
      <c r="AZ52" s="94" t="s">
        <v>66</v>
      </c>
      <c r="BA52" s="94" t="s">
        <v>67</v>
      </c>
      <c r="BB52" s="94" t="s">
        <v>68</v>
      </c>
      <c r="BC52" s="94" t="s">
        <v>69</v>
      </c>
      <c r="BD52" s="95" t="s">
        <v>70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71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72</v>
      </c>
      <c r="BT54" s="110" t="s">
        <v>73</v>
      </c>
      <c r="BV54" s="110" t="s">
        <v>74</v>
      </c>
      <c r="BW54" s="110" t="s">
        <v>5</v>
      </c>
      <c r="BX54" s="110" t="s">
        <v>75</v>
      </c>
      <c r="CL54" s="110" t="s">
        <v>19</v>
      </c>
    </row>
    <row r="55" s="7" customFormat="1" ht="16.5" customHeight="1">
      <c r="A55" s="111" t="s">
        <v>76</v>
      </c>
      <c r="B55" s="112"/>
      <c r="C55" s="113"/>
      <c r="D55" s="114" t="s">
        <v>14</v>
      </c>
      <c r="E55" s="114"/>
      <c r="F55" s="114"/>
      <c r="G55" s="114"/>
      <c r="H55" s="114"/>
      <c r="I55" s="115"/>
      <c r="J55" s="114" t="s">
        <v>17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'25015 - BIO WC CVILÍN'!J28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77</v>
      </c>
      <c r="AR55" s="118"/>
      <c r="AS55" s="119">
        <v>0</v>
      </c>
      <c r="AT55" s="120">
        <f>ROUND(SUM(AV55:AW55),2)</f>
        <v>0</v>
      </c>
      <c r="AU55" s="121">
        <f>'25015 - BIO WC CVILÍN'!P103</f>
        <v>0</v>
      </c>
      <c r="AV55" s="120">
        <f>'25015 - BIO WC CVILÍN'!J31</f>
        <v>0</v>
      </c>
      <c r="AW55" s="120">
        <f>'25015 - BIO WC CVILÍN'!J32</f>
        <v>0</v>
      </c>
      <c r="AX55" s="120">
        <f>'25015 - BIO WC CVILÍN'!J33</f>
        <v>0</v>
      </c>
      <c r="AY55" s="120">
        <f>'25015 - BIO WC CVILÍN'!J34</f>
        <v>0</v>
      </c>
      <c r="AZ55" s="120">
        <f>'25015 - BIO WC CVILÍN'!F31</f>
        <v>0</v>
      </c>
      <c r="BA55" s="120">
        <f>'25015 - BIO WC CVILÍN'!F32</f>
        <v>0</v>
      </c>
      <c r="BB55" s="120">
        <f>'25015 - BIO WC CVILÍN'!F33</f>
        <v>0</v>
      </c>
      <c r="BC55" s="120">
        <f>'25015 - BIO WC CVILÍN'!F34</f>
        <v>0</v>
      </c>
      <c r="BD55" s="122">
        <f>'25015 - BIO WC CVILÍN'!F35</f>
        <v>0</v>
      </c>
      <c r="BE55" s="7"/>
      <c r="BT55" s="123" t="s">
        <v>78</v>
      </c>
      <c r="BU55" s="123" t="s">
        <v>79</v>
      </c>
      <c r="BV55" s="123" t="s">
        <v>74</v>
      </c>
      <c r="BW55" s="123" t="s">
        <v>5</v>
      </c>
      <c r="BX55" s="123" t="s">
        <v>75</v>
      </c>
      <c r="CL55" s="123" t="s">
        <v>19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qFDdVhwtv6eaftKRDeS12tkD7AEjxjPD+Jfi/MAS6fUE0tI8Gh6THYwcHRTgixL0v2ROkAT5RC5vSJFy39vmeA==" hashValue="zmOL7ybvn0shpXjO/lDtgD+cWdTKEC/HT2APbobsJ4JSE/jcQq7kasU+eeoLgRyBK/oVQVxijPtTCRhizb57Lw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5015 - BIO WC CVILÍ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21"/>
      <c r="AT3" s="18" t="s">
        <v>80</v>
      </c>
    </row>
    <row r="4" s="1" customFormat="1" ht="24.96" customHeight="1">
      <c r="B4" s="21"/>
      <c r="D4" s="126" t="s">
        <v>81</v>
      </c>
      <c r="L4" s="21"/>
      <c r="M4" s="127" t="s">
        <v>10</v>
      </c>
      <c r="AT4" s="18" t="s">
        <v>4</v>
      </c>
    </row>
    <row r="5" s="1" customFormat="1" ht="6.96" customHeight="1">
      <c r="B5" s="21"/>
      <c r="L5" s="21"/>
    </row>
    <row r="6" s="2" customFormat="1" ht="12" customHeight="1">
      <c r="A6" s="39"/>
      <c r="B6" s="45"/>
      <c r="C6" s="39"/>
      <c r="D6" s="128" t="s">
        <v>16</v>
      </c>
      <c r="E6" s="39"/>
      <c r="F6" s="39"/>
      <c r="G6" s="39"/>
      <c r="H6" s="39"/>
      <c r="I6" s="39"/>
      <c r="J6" s="39"/>
      <c r="K6" s="39"/>
      <c r="L6" s="12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16.5" customHeight="1">
      <c r="A7" s="39"/>
      <c r="B7" s="45"/>
      <c r="C7" s="39"/>
      <c r="D7" s="39"/>
      <c r="E7" s="130" t="s">
        <v>17</v>
      </c>
      <c r="F7" s="39"/>
      <c r="G7" s="39"/>
      <c r="H7" s="39"/>
      <c r="I7" s="39"/>
      <c r="J7" s="39"/>
      <c r="K7" s="39"/>
      <c r="L7" s="12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12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5"/>
      <c r="C9" s="39"/>
      <c r="D9" s="128" t="s">
        <v>18</v>
      </c>
      <c r="E9" s="39"/>
      <c r="F9" s="131" t="s">
        <v>19</v>
      </c>
      <c r="G9" s="39"/>
      <c r="H9" s="39"/>
      <c r="I9" s="128" t="s">
        <v>20</v>
      </c>
      <c r="J9" s="131" t="s">
        <v>19</v>
      </c>
      <c r="K9" s="39"/>
      <c r="L9" s="12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28" t="s">
        <v>21</v>
      </c>
      <c r="E10" s="39"/>
      <c r="F10" s="131" t="s">
        <v>22</v>
      </c>
      <c r="G10" s="39"/>
      <c r="H10" s="39"/>
      <c r="I10" s="128" t="s">
        <v>23</v>
      </c>
      <c r="J10" s="132" t="str">
        <f>'Rekapitulace stavby'!AN8</f>
        <v>27. 2. 2025</v>
      </c>
      <c r="K10" s="39"/>
      <c r="L10" s="12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12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8" t="s">
        <v>25</v>
      </c>
      <c r="E12" s="39"/>
      <c r="F12" s="39"/>
      <c r="G12" s="39"/>
      <c r="H12" s="39"/>
      <c r="I12" s="128" t="s">
        <v>26</v>
      </c>
      <c r="J12" s="131" t="s">
        <v>27</v>
      </c>
      <c r="K12" s="39"/>
      <c r="L12" s="12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5"/>
      <c r="C13" s="39"/>
      <c r="D13" s="39"/>
      <c r="E13" s="131" t="s">
        <v>28</v>
      </c>
      <c r="F13" s="39"/>
      <c r="G13" s="39"/>
      <c r="H13" s="39"/>
      <c r="I13" s="128" t="s">
        <v>29</v>
      </c>
      <c r="J13" s="131" t="s">
        <v>30</v>
      </c>
      <c r="K13" s="39"/>
      <c r="L13" s="12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12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28" t="s">
        <v>31</v>
      </c>
      <c r="E15" s="39"/>
      <c r="F15" s="39"/>
      <c r="G15" s="39"/>
      <c r="H15" s="39"/>
      <c r="I15" s="128" t="s">
        <v>26</v>
      </c>
      <c r="J15" s="34" t="str">
        <f>'Rekapitulace stavby'!AN13</f>
        <v>Vyplň údaj</v>
      </c>
      <c r="K15" s="39"/>
      <c r="L15" s="12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5"/>
      <c r="C16" s="39"/>
      <c r="D16" s="39"/>
      <c r="E16" s="34" t="str">
        <f>'Rekapitulace stavby'!E14</f>
        <v>Vyplň údaj</v>
      </c>
      <c r="F16" s="131"/>
      <c r="G16" s="131"/>
      <c r="H16" s="131"/>
      <c r="I16" s="128" t="s">
        <v>29</v>
      </c>
      <c r="J16" s="34" t="str">
        <f>'Rekapitulace stavby'!AN14</f>
        <v>Vyplň údaj</v>
      </c>
      <c r="K16" s="39"/>
      <c r="L16" s="12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12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28" t="s">
        <v>33</v>
      </c>
      <c r="E18" s="39"/>
      <c r="F18" s="39"/>
      <c r="G18" s="39"/>
      <c r="H18" s="39"/>
      <c r="I18" s="128" t="s">
        <v>26</v>
      </c>
      <c r="J18" s="131" t="str">
        <f>IF('Rekapitulace stavby'!AN16="","",'Rekapitulace stavby'!AN16)</f>
        <v/>
      </c>
      <c r="K18" s="39"/>
      <c r="L18" s="12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31" t="str">
        <f>IF('Rekapitulace stavby'!E17="","",'Rekapitulace stavby'!E17)</f>
        <v xml:space="preserve"> </v>
      </c>
      <c r="F19" s="39"/>
      <c r="G19" s="39"/>
      <c r="H19" s="39"/>
      <c r="I19" s="128" t="s">
        <v>29</v>
      </c>
      <c r="J19" s="131" t="str">
        <f>IF('Rekapitulace stavby'!AN17="","",'Rekapitulace stavby'!AN17)</f>
        <v/>
      </c>
      <c r="K19" s="39"/>
      <c r="L19" s="12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12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28" t="s">
        <v>36</v>
      </c>
      <c r="E21" s="39"/>
      <c r="F21" s="39"/>
      <c r="G21" s="39"/>
      <c r="H21" s="39"/>
      <c r="I21" s="128" t="s">
        <v>26</v>
      </c>
      <c r="J21" s="131" t="str">
        <f>IF('Rekapitulace stavby'!AN19="","",'Rekapitulace stavby'!AN19)</f>
        <v/>
      </c>
      <c r="K21" s="39"/>
      <c r="L21" s="12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131" t="str">
        <f>IF('Rekapitulace stavby'!E20="","",'Rekapitulace stavby'!E20)</f>
        <v xml:space="preserve"> </v>
      </c>
      <c r="F22" s="39"/>
      <c r="G22" s="39"/>
      <c r="H22" s="39"/>
      <c r="I22" s="128" t="s">
        <v>29</v>
      </c>
      <c r="J22" s="131" t="str">
        <f>IF('Rekapitulace stavby'!AN20="","",'Rekapitulace stavby'!AN20)</f>
        <v/>
      </c>
      <c r="K22" s="39"/>
      <c r="L22" s="12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12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28" t="s">
        <v>37</v>
      </c>
      <c r="E24" s="39"/>
      <c r="F24" s="39"/>
      <c r="G24" s="39"/>
      <c r="H24" s="39"/>
      <c r="I24" s="39"/>
      <c r="J24" s="39"/>
      <c r="K24" s="39"/>
      <c r="L24" s="12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71.25" customHeight="1">
      <c r="A25" s="133"/>
      <c r="B25" s="134"/>
      <c r="C25" s="133"/>
      <c r="D25" s="133"/>
      <c r="E25" s="135" t="s">
        <v>38</v>
      </c>
      <c r="F25" s="135"/>
      <c r="G25" s="135"/>
      <c r="H25" s="135"/>
      <c r="I25" s="133"/>
      <c r="J25" s="133"/>
      <c r="K25" s="133"/>
      <c r="L25" s="136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12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137"/>
      <c r="E27" s="137"/>
      <c r="F27" s="137"/>
      <c r="G27" s="137"/>
      <c r="H27" s="137"/>
      <c r="I27" s="137"/>
      <c r="J27" s="137"/>
      <c r="K27" s="137"/>
      <c r="L27" s="12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5"/>
      <c r="C28" s="39"/>
      <c r="D28" s="138" t="s">
        <v>39</v>
      </c>
      <c r="E28" s="39"/>
      <c r="F28" s="39"/>
      <c r="G28" s="39"/>
      <c r="H28" s="39"/>
      <c r="I28" s="39"/>
      <c r="J28" s="139">
        <f>ROUND(J103, 2)</f>
        <v>0</v>
      </c>
      <c r="K28" s="39"/>
      <c r="L28" s="12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7"/>
      <c r="E29" s="137"/>
      <c r="F29" s="137"/>
      <c r="G29" s="137"/>
      <c r="H29" s="137"/>
      <c r="I29" s="137"/>
      <c r="J29" s="137"/>
      <c r="K29" s="137"/>
      <c r="L29" s="12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40" t="s">
        <v>41</v>
      </c>
      <c r="G30" s="39"/>
      <c r="H30" s="39"/>
      <c r="I30" s="140" t="s">
        <v>40</v>
      </c>
      <c r="J30" s="140" t="s">
        <v>42</v>
      </c>
      <c r="K30" s="39"/>
      <c r="L30" s="12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41" t="s">
        <v>43</v>
      </c>
      <c r="E31" s="128" t="s">
        <v>44</v>
      </c>
      <c r="F31" s="142">
        <f>ROUND((SUM(BE103:BE377)),  2)</f>
        <v>0</v>
      </c>
      <c r="G31" s="39"/>
      <c r="H31" s="39"/>
      <c r="I31" s="143">
        <v>0.20999999999999999</v>
      </c>
      <c r="J31" s="142">
        <f>ROUND(((SUM(BE103:BE377))*I31),  2)</f>
        <v>0</v>
      </c>
      <c r="K31" s="39"/>
      <c r="L31" s="12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128" t="s">
        <v>45</v>
      </c>
      <c r="F32" s="142">
        <f>ROUND((SUM(BF103:BF377)),  2)</f>
        <v>0</v>
      </c>
      <c r="G32" s="39"/>
      <c r="H32" s="39"/>
      <c r="I32" s="143">
        <v>0.12</v>
      </c>
      <c r="J32" s="142">
        <f>ROUND(((SUM(BF103:BF377))*I32),  2)</f>
        <v>0</v>
      </c>
      <c r="K32" s="39"/>
      <c r="L32" s="12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39"/>
      <c r="E33" s="128" t="s">
        <v>46</v>
      </c>
      <c r="F33" s="142">
        <f>ROUND((SUM(BG103:BG377)),  2)</f>
        <v>0</v>
      </c>
      <c r="G33" s="39"/>
      <c r="H33" s="39"/>
      <c r="I33" s="143">
        <v>0.20999999999999999</v>
      </c>
      <c r="J33" s="142">
        <f>0</f>
        <v>0</v>
      </c>
      <c r="K33" s="39"/>
      <c r="L33" s="12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28" t="s">
        <v>47</v>
      </c>
      <c r="F34" s="142">
        <f>ROUND((SUM(BH103:BH377)),  2)</f>
        <v>0</v>
      </c>
      <c r="G34" s="39"/>
      <c r="H34" s="39"/>
      <c r="I34" s="143">
        <v>0.12</v>
      </c>
      <c r="J34" s="142">
        <f>0</f>
        <v>0</v>
      </c>
      <c r="K34" s="39"/>
      <c r="L34" s="12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8" t="s">
        <v>48</v>
      </c>
      <c r="F35" s="142">
        <f>ROUND((SUM(BI103:BI377)),  2)</f>
        <v>0</v>
      </c>
      <c r="G35" s="39"/>
      <c r="H35" s="39"/>
      <c r="I35" s="143">
        <v>0</v>
      </c>
      <c r="J35" s="142">
        <f>0</f>
        <v>0</v>
      </c>
      <c r="K35" s="39"/>
      <c r="L35" s="12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12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44"/>
      <c r="D37" s="145" t="s">
        <v>49</v>
      </c>
      <c r="E37" s="146"/>
      <c r="F37" s="146"/>
      <c r="G37" s="147" t="s">
        <v>50</v>
      </c>
      <c r="H37" s="148" t="s">
        <v>51</v>
      </c>
      <c r="I37" s="146"/>
      <c r="J37" s="149">
        <f>SUM(J28:J35)</f>
        <v>0</v>
      </c>
      <c r="K37" s="150"/>
      <c r="L37" s="12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2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42" s="2" customFormat="1" ht="6.96" customHeight="1">
      <c r="A42" s="39"/>
      <c r="B42" s="153"/>
      <c r="C42" s="154"/>
      <c r="D42" s="154"/>
      <c r="E42" s="154"/>
      <c r="F42" s="154"/>
      <c r="G42" s="154"/>
      <c r="H42" s="154"/>
      <c r="I42" s="154"/>
      <c r="J42" s="154"/>
      <c r="K42" s="154"/>
      <c r="L42" s="12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4.96" customHeight="1">
      <c r="A43" s="39"/>
      <c r="B43" s="40"/>
      <c r="C43" s="24" t="s">
        <v>82</v>
      </c>
      <c r="D43" s="41"/>
      <c r="E43" s="41"/>
      <c r="F43" s="41"/>
      <c r="G43" s="41"/>
      <c r="H43" s="41"/>
      <c r="I43" s="41"/>
      <c r="J43" s="41"/>
      <c r="K43" s="41"/>
      <c r="L43" s="12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12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12" customHeight="1">
      <c r="A45" s="39"/>
      <c r="B45" s="40"/>
      <c r="C45" s="33" t="s">
        <v>16</v>
      </c>
      <c r="D45" s="41"/>
      <c r="E45" s="41"/>
      <c r="F45" s="41"/>
      <c r="G45" s="41"/>
      <c r="H45" s="41"/>
      <c r="I45" s="41"/>
      <c r="J45" s="41"/>
      <c r="K45" s="41"/>
      <c r="L45" s="12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16.5" customHeight="1">
      <c r="A46" s="39"/>
      <c r="B46" s="40"/>
      <c r="C46" s="41"/>
      <c r="D46" s="41"/>
      <c r="E46" s="70" t="str">
        <f>E7</f>
        <v>BIO WC CVILÍN</v>
      </c>
      <c r="F46" s="41"/>
      <c r="G46" s="41"/>
      <c r="H46" s="41"/>
      <c r="I46" s="41"/>
      <c r="J46" s="41"/>
      <c r="K46" s="41"/>
      <c r="L46" s="12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6.96" customHeight="1">
      <c r="A47" s="39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12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2" customHeight="1">
      <c r="A48" s="39"/>
      <c r="B48" s="40"/>
      <c r="C48" s="33" t="s">
        <v>21</v>
      </c>
      <c r="D48" s="41"/>
      <c r="E48" s="41"/>
      <c r="F48" s="28" t="str">
        <f>F10</f>
        <v xml:space="preserve">Vrch Cvilín </v>
      </c>
      <c r="G48" s="41"/>
      <c r="H48" s="41"/>
      <c r="I48" s="33" t="s">
        <v>23</v>
      </c>
      <c r="J48" s="73" t="str">
        <f>IF(J10="","",J10)</f>
        <v>27. 2. 2025</v>
      </c>
      <c r="K48" s="41"/>
      <c r="L48" s="12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6.96" customHeight="1">
      <c r="A49" s="39"/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12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15" customHeight="1">
      <c r="A50" s="39"/>
      <c r="B50" s="40"/>
      <c r="C50" s="33" t="s">
        <v>25</v>
      </c>
      <c r="D50" s="41"/>
      <c r="E50" s="41"/>
      <c r="F50" s="28" t="str">
        <f>E13</f>
        <v>Město Krnov</v>
      </c>
      <c r="G50" s="41"/>
      <c r="H50" s="41"/>
      <c r="I50" s="33" t="s">
        <v>33</v>
      </c>
      <c r="J50" s="37" t="str">
        <f>E19</f>
        <v xml:space="preserve"> </v>
      </c>
      <c r="K50" s="41"/>
      <c r="L50" s="12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15.15" customHeight="1">
      <c r="A51" s="39"/>
      <c r="B51" s="40"/>
      <c r="C51" s="33" t="s">
        <v>31</v>
      </c>
      <c r="D51" s="41"/>
      <c r="E51" s="41"/>
      <c r="F51" s="28" t="str">
        <f>IF(E16="","",E16)</f>
        <v>Vyplň údaj</v>
      </c>
      <c r="G51" s="41"/>
      <c r="H51" s="41"/>
      <c r="I51" s="33" t="s">
        <v>36</v>
      </c>
      <c r="J51" s="37" t="str">
        <f>E22</f>
        <v xml:space="preserve"> </v>
      </c>
      <c r="K51" s="41"/>
      <c r="L51" s="12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0.32" customHeight="1">
      <c r="A52" s="39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12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29.28" customHeight="1">
      <c r="A53" s="39"/>
      <c r="B53" s="40"/>
      <c r="C53" s="155" t="s">
        <v>83</v>
      </c>
      <c r="D53" s="156"/>
      <c r="E53" s="156"/>
      <c r="F53" s="156"/>
      <c r="G53" s="156"/>
      <c r="H53" s="156"/>
      <c r="I53" s="156"/>
      <c r="J53" s="157" t="s">
        <v>84</v>
      </c>
      <c r="K53" s="156"/>
      <c r="L53" s="12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0.32" customHeight="1">
      <c r="A54" s="39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12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2.8" customHeight="1">
      <c r="A55" s="39"/>
      <c r="B55" s="40"/>
      <c r="C55" s="158" t="s">
        <v>71</v>
      </c>
      <c r="D55" s="41"/>
      <c r="E55" s="41"/>
      <c r="F55" s="41"/>
      <c r="G55" s="41"/>
      <c r="H55" s="41"/>
      <c r="I55" s="41"/>
      <c r="J55" s="103">
        <f>J103</f>
        <v>0</v>
      </c>
      <c r="K55" s="41"/>
      <c r="L55" s="12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U55" s="18" t="s">
        <v>85</v>
      </c>
    </row>
    <row r="56" s="9" customFormat="1" ht="24.96" customHeight="1">
      <c r="A56" s="9"/>
      <c r="B56" s="159"/>
      <c r="C56" s="160"/>
      <c r="D56" s="161" t="s">
        <v>86</v>
      </c>
      <c r="E56" s="162"/>
      <c r="F56" s="162"/>
      <c r="G56" s="162"/>
      <c r="H56" s="162"/>
      <c r="I56" s="162"/>
      <c r="J56" s="163">
        <f>J104</f>
        <v>0</v>
      </c>
      <c r="K56" s="160"/>
      <c r="L56" s="16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5"/>
      <c r="C57" s="166"/>
      <c r="D57" s="167" t="s">
        <v>87</v>
      </c>
      <c r="E57" s="168"/>
      <c r="F57" s="168"/>
      <c r="G57" s="168"/>
      <c r="H57" s="168"/>
      <c r="I57" s="168"/>
      <c r="J57" s="169">
        <f>J105</f>
        <v>0</v>
      </c>
      <c r="K57" s="166"/>
      <c r="L57" s="17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4.88" customHeight="1">
      <c r="A58" s="10"/>
      <c r="B58" s="165"/>
      <c r="C58" s="166"/>
      <c r="D58" s="167" t="s">
        <v>88</v>
      </c>
      <c r="E58" s="168"/>
      <c r="F58" s="168"/>
      <c r="G58" s="168"/>
      <c r="H58" s="168"/>
      <c r="I58" s="168"/>
      <c r="J58" s="169">
        <f>J106</f>
        <v>0</v>
      </c>
      <c r="K58" s="166"/>
      <c r="L58" s="17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4.88" customHeight="1">
      <c r="A59" s="10"/>
      <c r="B59" s="165"/>
      <c r="C59" s="166"/>
      <c r="D59" s="167" t="s">
        <v>89</v>
      </c>
      <c r="E59" s="168"/>
      <c r="F59" s="168"/>
      <c r="G59" s="168"/>
      <c r="H59" s="168"/>
      <c r="I59" s="168"/>
      <c r="J59" s="169">
        <f>J111</f>
        <v>0</v>
      </c>
      <c r="K59" s="166"/>
      <c r="L59" s="17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4.88" customHeight="1">
      <c r="A60" s="10"/>
      <c r="B60" s="165"/>
      <c r="C60" s="166"/>
      <c r="D60" s="167" t="s">
        <v>90</v>
      </c>
      <c r="E60" s="168"/>
      <c r="F60" s="168"/>
      <c r="G60" s="168"/>
      <c r="H60" s="168"/>
      <c r="I60" s="168"/>
      <c r="J60" s="169">
        <f>J114</f>
        <v>0</v>
      </c>
      <c r="K60" s="166"/>
      <c r="L60" s="17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5"/>
      <c r="C61" s="166"/>
      <c r="D61" s="167" t="s">
        <v>91</v>
      </c>
      <c r="E61" s="168"/>
      <c r="F61" s="168"/>
      <c r="G61" s="168"/>
      <c r="H61" s="168"/>
      <c r="I61" s="168"/>
      <c r="J61" s="169">
        <f>J124</f>
        <v>0</v>
      </c>
      <c r="K61" s="166"/>
      <c r="L61" s="17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65"/>
      <c r="C62" s="166"/>
      <c r="D62" s="167" t="s">
        <v>92</v>
      </c>
      <c r="E62" s="168"/>
      <c r="F62" s="168"/>
      <c r="G62" s="168"/>
      <c r="H62" s="168"/>
      <c r="I62" s="168"/>
      <c r="J62" s="169">
        <f>J125</f>
        <v>0</v>
      </c>
      <c r="K62" s="166"/>
      <c r="L62" s="17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5"/>
      <c r="C63" s="166"/>
      <c r="D63" s="167" t="s">
        <v>93</v>
      </c>
      <c r="E63" s="168"/>
      <c r="F63" s="168"/>
      <c r="G63" s="168"/>
      <c r="H63" s="168"/>
      <c r="I63" s="168"/>
      <c r="J63" s="169">
        <f>J161</f>
        <v>0</v>
      </c>
      <c r="K63" s="166"/>
      <c r="L63" s="17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65"/>
      <c r="C64" s="166"/>
      <c r="D64" s="167" t="s">
        <v>94</v>
      </c>
      <c r="E64" s="168"/>
      <c r="F64" s="168"/>
      <c r="G64" s="168"/>
      <c r="H64" s="168"/>
      <c r="I64" s="168"/>
      <c r="J64" s="169">
        <f>J162</f>
        <v>0</v>
      </c>
      <c r="K64" s="166"/>
      <c r="L64" s="17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5"/>
      <c r="C65" s="166"/>
      <c r="D65" s="167" t="s">
        <v>95</v>
      </c>
      <c r="E65" s="168"/>
      <c r="F65" s="168"/>
      <c r="G65" s="168"/>
      <c r="H65" s="168"/>
      <c r="I65" s="168"/>
      <c r="J65" s="169">
        <f>J175</f>
        <v>0</v>
      </c>
      <c r="K65" s="166"/>
      <c r="L65" s="17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65"/>
      <c r="C66" s="166"/>
      <c r="D66" s="167" t="s">
        <v>96</v>
      </c>
      <c r="E66" s="168"/>
      <c r="F66" s="168"/>
      <c r="G66" s="168"/>
      <c r="H66" s="168"/>
      <c r="I66" s="168"/>
      <c r="J66" s="169">
        <f>J176</f>
        <v>0</v>
      </c>
      <c r="K66" s="166"/>
      <c r="L66" s="17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65"/>
      <c r="C67" s="166"/>
      <c r="D67" s="167" t="s">
        <v>97</v>
      </c>
      <c r="E67" s="168"/>
      <c r="F67" s="168"/>
      <c r="G67" s="168"/>
      <c r="H67" s="168"/>
      <c r="I67" s="168"/>
      <c r="J67" s="169">
        <f>J180</f>
        <v>0</v>
      </c>
      <c r="K67" s="166"/>
      <c r="L67" s="17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65"/>
      <c r="C68" s="166"/>
      <c r="D68" s="167" t="s">
        <v>98</v>
      </c>
      <c r="E68" s="168"/>
      <c r="F68" s="168"/>
      <c r="G68" s="168"/>
      <c r="H68" s="168"/>
      <c r="I68" s="168"/>
      <c r="J68" s="169">
        <f>J185</f>
        <v>0</v>
      </c>
      <c r="K68" s="166"/>
      <c r="L68" s="17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5"/>
      <c r="C69" s="166"/>
      <c r="D69" s="167" t="s">
        <v>99</v>
      </c>
      <c r="E69" s="168"/>
      <c r="F69" s="168"/>
      <c r="G69" s="168"/>
      <c r="H69" s="168"/>
      <c r="I69" s="168"/>
      <c r="J69" s="169">
        <f>J190</f>
        <v>0</v>
      </c>
      <c r="K69" s="166"/>
      <c r="L69" s="17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65"/>
      <c r="C70" s="166"/>
      <c r="D70" s="167" t="s">
        <v>100</v>
      </c>
      <c r="E70" s="168"/>
      <c r="F70" s="168"/>
      <c r="G70" s="168"/>
      <c r="H70" s="168"/>
      <c r="I70" s="168"/>
      <c r="J70" s="169">
        <f>J191</f>
        <v>0</v>
      </c>
      <c r="K70" s="166"/>
      <c r="L70" s="17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65"/>
      <c r="C71" s="166"/>
      <c r="D71" s="167" t="s">
        <v>101</v>
      </c>
      <c r="E71" s="168"/>
      <c r="F71" s="168"/>
      <c r="G71" s="168"/>
      <c r="H71" s="168"/>
      <c r="I71" s="168"/>
      <c r="J71" s="169">
        <f>J195</f>
        <v>0</v>
      </c>
      <c r="K71" s="166"/>
      <c r="L71" s="17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5"/>
      <c r="C72" s="166"/>
      <c r="D72" s="167" t="s">
        <v>102</v>
      </c>
      <c r="E72" s="168"/>
      <c r="F72" s="168"/>
      <c r="G72" s="168"/>
      <c r="H72" s="168"/>
      <c r="I72" s="168"/>
      <c r="J72" s="169">
        <f>J196</f>
        <v>0</v>
      </c>
      <c r="K72" s="166"/>
      <c r="L72" s="17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65"/>
      <c r="C73" s="166"/>
      <c r="D73" s="167" t="s">
        <v>103</v>
      </c>
      <c r="E73" s="168"/>
      <c r="F73" s="168"/>
      <c r="G73" s="168"/>
      <c r="H73" s="168"/>
      <c r="I73" s="168"/>
      <c r="J73" s="169">
        <f>J203</f>
        <v>0</v>
      </c>
      <c r="K73" s="166"/>
      <c r="L73" s="17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59"/>
      <c r="C74" s="160"/>
      <c r="D74" s="161" t="s">
        <v>104</v>
      </c>
      <c r="E74" s="162"/>
      <c r="F74" s="162"/>
      <c r="G74" s="162"/>
      <c r="H74" s="162"/>
      <c r="I74" s="162"/>
      <c r="J74" s="163">
        <f>J206</f>
        <v>0</v>
      </c>
      <c r="K74" s="160"/>
      <c r="L74" s="164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10" customFormat="1" ht="19.92" customHeight="1">
      <c r="A75" s="10"/>
      <c r="B75" s="165"/>
      <c r="C75" s="166"/>
      <c r="D75" s="167" t="s">
        <v>105</v>
      </c>
      <c r="E75" s="168"/>
      <c r="F75" s="168"/>
      <c r="G75" s="168"/>
      <c r="H75" s="168"/>
      <c r="I75" s="168"/>
      <c r="J75" s="169">
        <f>J207</f>
        <v>0</v>
      </c>
      <c r="K75" s="166"/>
      <c r="L75" s="17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65"/>
      <c r="C76" s="166"/>
      <c r="D76" s="167" t="s">
        <v>106</v>
      </c>
      <c r="E76" s="168"/>
      <c r="F76" s="168"/>
      <c r="G76" s="168"/>
      <c r="H76" s="168"/>
      <c r="I76" s="168"/>
      <c r="J76" s="169">
        <f>J226</f>
        <v>0</v>
      </c>
      <c r="K76" s="166"/>
      <c r="L76" s="17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65"/>
      <c r="C77" s="166"/>
      <c r="D77" s="167" t="s">
        <v>107</v>
      </c>
      <c r="E77" s="168"/>
      <c r="F77" s="168"/>
      <c r="G77" s="168"/>
      <c r="H77" s="168"/>
      <c r="I77" s="168"/>
      <c r="J77" s="169">
        <f>J231</f>
        <v>0</v>
      </c>
      <c r="K77" s="166"/>
      <c r="L77" s="17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65"/>
      <c r="C78" s="166"/>
      <c r="D78" s="167" t="s">
        <v>108</v>
      </c>
      <c r="E78" s="168"/>
      <c r="F78" s="168"/>
      <c r="G78" s="168"/>
      <c r="H78" s="168"/>
      <c r="I78" s="168"/>
      <c r="J78" s="169">
        <f>J281</f>
        <v>0</v>
      </c>
      <c r="K78" s="166"/>
      <c r="L78" s="17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65"/>
      <c r="C79" s="166"/>
      <c r="D79" s="167" t="s">
        <v>109</v>
      </c>
      <c r="E79" s="168"/>
      <c r="F79" s="168"/>
      <c r="G79" s="168"/>
      <c r="H79" s="168"/>
      <c r="I79" s="168"/>
      <c r="J79" s="169">
        <f>J302</f>
        <v>0</v>
      </c>
      <c r="K79" s="166"/>
      <c r="L79" s="17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65"/>
      <c r="C80" s="166"/>
      <c r="D80" s="167" t="s">
        <v>110</v>
      </c>
      <c r="E80" s="168"/>
      <c r="F80" s="168"/>
      <c r="G80" s="168"/>
      <c r="H80" s="168"/>
      <c r="I80" s="168"/>
      <c r="J80" s="169">
        <f>J309</f>
        <v>0</v>
      </c>
      <c r="K80" s="166"/>
      <c r="L80" s="17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65"/>
      <c r="C81" s="166"/>
      <c r="D81" s="167" t="s">
        <v>111</v>
      </c>
      <c r="E81" s="168"/>
      <c r="F81" s="168"/>
      <c r="G81" s="168"/>
      <c r="H81" s="168"/>
      <c r="I81" s="168"/>
      <c r="J81" s="169">
        <f>J323</f>
        <v>0</v>
      </c>
      <c r="K81" s="166"/>
      <c r="L81" s="17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65"/>
      <c r="C82" s="166"/>
      <c r="D82" s="167" t="s">
        <v>112</v>
      </c>
      <c r="E82" s="168"/>
      <c r="F82" s="168"/>
      <c r="G82" s="168"/>
      <c r="H82" s="168"/>
      <c r="I82" s="168"/>
      <c r="J82" s="169">
        <f>J334</f>
        <v>0</v>
      </c>
      <c r="K82" s="166"/>
      <c r="L82" s="17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9" customFormat="1" ht="24.96" customHeight="1">
      <c r="A83" s="9"/>
      <c r="B83" s="159"/>
      <c r="C83" s="160"/>
      <c r="D83" s="161" t="s">
        <v>113</v>
      </c>
      <c r="E83" s="162"/>
      <c r="F83" s="162"/>
      <c r="G83" s="162"/>
      <c r="H83" s="162"/>
      <c r="I83" s="162"/>
      <c r="J83" s="163">
        <f>J355</f>
        <v>0</v>
      </c>
      <c r="K83" s="160"/>
      <c r="L83" s="164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="10" customFormat="1" ht="19.92" customHeight="1">
      <c r="A84" s="10"/>
      <c r="B84" s="165"/>
      <c r="C84" s="166"/>
      <c r="D84" s="167" t="s">
        <v>114</v>
      </c>
      <c r="E84" s="168"/>
      <c r="F84" s="168"/>
      <c r="G84" s="168"/>
      <c r="H84" s="168"/>
      <c r="I84" s="168"/>
      <c r="J84" s="169">
        <f>J356</f>
        <v>0</v>
      </c>
      <c r="K84" s="166"/>
      <c r="L84" s="17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9" customFormat="1" ht="24.96" customHeight="1">
      <c r="A85" s="9"/>
      <c r="B85" s="159"/>
      <c r="C85" s="160"/>
      <c r="D85" s="161" t="s">
        <v>115</v>
      </c>
      <c r="E85" s="162"/>
      <c r="F85" s="162"/>
      <c r="G85" s="162"/>
      <c r="H85" s="162"/>
      <c r="I85" s="162"/>
      <c r="J85" s="163">
        <f>J363</f>
        <v>0</v>
      </c>
      <c r="K85" s="160"/>
      <c r="L85" s="164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="2" customFormat="1" ht="21.84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2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12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91" s="2" customFormat="1" ht="6.96" customHeight="1">
      <c r="A91" s="39"/>
      <c r="B91" s="62"/>
      <c r="C91" s="63"/>
      <c r="D91" s="63"/>
      <c r="E91" s="63"/>
      <c r="F91" s="63"/>
      <c r="G91" s="63"/>
      <c r="H91" s="63"/>
      <c r="I91" s="63"/>
      <c r="J91" s="63"/>
      <c r="K91" s="63"/>
      <c r="L91" s="12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4.96" customHeight="1">
      <c r="A92" s="39"/>
      <c r="B92" s="40"/>
      <c r="C92" s="24" t="s">
        <v>116</v>
      </c>
      <c r="D92" s="41"/>
      <c r="E92" s="41"/>
      <c r="F92" s="41"/>
      <c r="G92" s="41"/>
      <c r="H92" s="41"/>
      <c r="I92" s="41"/>
      <c r="J92" s="41"/>
      <c r="K92" s="41"/>
      <c r="L92" s="12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6.96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12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2" customHeight="1">
      <c r="A94" s="39"/>
      <c r="B94" s="40"/>
      <c r="C94" s="33" t="s">
        <v>16</v>
      </c>
      <c r="D94" s="41"/>
      <c r="E94" s="41"/>
      <c r="F94" s="41"/>
      <c r="G94" s="41"/>
      <c r="H94" s="41"/>
      <c r="I94" s="41"/>
      <c r="J94" s="41"/>
      <c r="K94" s="41"/>
      <c r="L94" s="12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6.5" customHeight="1">
      <c r="A95" s="39"/>
      <c r="B95" s="40"/>
      <c r="C95" s="41"/>
      <c r="D95" s="41"/>
      <c r="E95" s="70" t="str">
        <f>E7</f>
        <v>BIO WC CVILÍN</v>
      </c>
      <c r="F95" s="41"/>
      <c r="G95" s="41"/>
      <c r="H95" s="41"/>
      <c r="I95" s="41"/>
      <c r="J95" s="41"/>
      <c r="K95" s="41"/>
      <c r="L95" s="12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6.96" customHeight="1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12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2" customHeight="1">
      <c r="A97" s="39"/>
      <c r="B97" s="40"/>
      <c r="C97" s="33" t="s">
        <v>21</v>
      </c>
      <c r="D97" s="41"/>
      <c r="E97" s="41"/>
      <c r="F97" s="28" t="str">
        <f>F10</f>
        <v xml:space="preserve">Vrch Cvilín </v>
      </c>
      <c r="G97" s="41"/>
      <c r="H97" s="41"/>
      <c r="I97" s="33" t="s">
        <v>23</v>
      </c>
      <c r="J97" s="73" t="str">
        <f>IF(J10="","",J10)</f>
        <v>27. 2. 2025</v>
      </c>
      <c r="K97" s="41"/>
      <c r="L97" s="12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6.96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12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5.15" customHeight="1">
      <c r="A99" s="39"/>
      <c r="B99" s="40"/>
      <c r="C99" s="33" t="s">
        <v>25</v>
      </c>
      <c r="D99" s="41"/>
      <c r="E99" s="41"/>
      <c r="F99" s="28" t="str">
        <f>E13</f>
        <v>Město Krnov</v>
      </c>
      <c r="G99" s="41"/>
      <c r="H99" s="41"/>
      <c r="I99" s="33" t="s">
        <v>33</v>
      </c>
      <c r="J99" s="37" t="str">
        <f>E19</f>
        <v xml:space="preserve"> </v>
      </c>
      <c r="K99" s="41"/>
      <c r="L99" s="12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15.15" customHeight="1">
      <c r="A100" s="39"/>
      <c r="B100" s="40"/>
      <c r="C100" s="33" t="s">
        <v>31</v>
      </c>
      <c r="D100" s="41"/>
      <c r="E100" s="41"/>
      <c r="F100" s="28" t="str">
        <f>IF(E16="","",E16)</f>
        <v>Vyplň údaj</v>
      </c>
      <c r="G100" s="41"/>
      <c r="H100" s="41"/>
      <c r="I100" s="33" t="s">
        <v>36</v>
      </c>
      <c r="J100" s="37" t="str">
        <f>E22</f>
        <v xml:space="preserve"> </v>
      </c>
      <c r="K100" s="41"/>
      <c r="L100" s="12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10.32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12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11" customFormat="1" ht="29.28" customHeight="1">
      <c r="A102" s="171"/>
      <c r="B102" s="172"/>
      <c r="C102" s="173" t="s">
        <v>117</v>
      </c>
      <c r="D102" s="174" t="s">
        <v>58</v>
      </c>
      <c r="E102" s="174" t="s">
        <v>54</v>
      </c>
      <c r="F102" s="174" t="s">
        <v>55</v>
      </c>
      <c r="G102" s="174" t="s">
        <v>118</v>
      </c>
      <c r="H102" s="174" t="s">
        <v>119</v>
      </c>
      <c r="I102" s="174" t="s">
        <v>120</v>
      </c>
      <c r="J102" s="174" t="s">
        <v>84</v>
      </c>
      <c r="K102" s="175" t="s">
        <v>121</v>
      </c>
      <c r="L102" s="176"/>
      <c r="M102" s="93" t="s">
        <v>19</v>
      </c>
      <c r="N102" s="94" t="s">
        <v>43</v>
      </c>
      <c r="O102" s="94" t="s">
        <v>122</v>
      </c>
      <c r="P102" s="94" t="s">
        <v>123</v>
      </c>
      <c r="Q102" s="94" t="s">
        <v>124</v>
      </c>
      <c r="R102" s="94" t="s">
        <v>125</v>
      </c>
      <c r="S102" s="94" t="s">
        <v>126</v>
      </c>
      <c r="T102" s="95" t="s">
        <v>127</v>
      </c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/>
    </row>
    <row r="103" s="2" customFormat="1" ht="22.8" customHeight="1">
      <c r="A103" s="39"/>
      <c r="B103" s="40"/>
      <c r="C103" s="100" t="s">
        <v>128</v>
      </c>
      <c r="D103" s="41"/>
      <c r="E103" s="41"/>
      <c r="F103" s="41"/>
      <c r="G103" s="41"/>
      <c r="H103" s="41"/>
      <c r="I103" s="41"/>
      <c r="J103" s="177">
        <f>BK103</f>
        <v>0</v>
      </c>
      <c r="K103" s="41"/>
      <c r="L103" s="45"/>
      <c r="M103" s="96"/>
      <c r="N103" s="178"/>
      <c r="O103" s="97"/>
      <c r="P103" s="179">
        <f>P104+P206+P355+P363</f>
        <v>0</v>
      </c>
      <c r="Q103" s="97"/>
      <c r="R103" s="179">
        <f>R104+R206+R355+R363</f>
        <v>30.726745019999999</v>
      </c>
      <c r="S103" s="97"/>
      <c r="T103" s="180">
        <f>T104+T206+T355+T363</f>
        <v>35.8752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72</v>
      </c>
      <c r="AU103" s="18" t="s">
        <v>85</v>
      </c>
      <c r="BK103" s="181">
        <f>BK104+BK206+BK355+BK363</f>
        <v>0</v>
      </c>
    </row>
    <row r="104" s="12" customFormat="1" ht="25.92" customHeight="1">
      <c r="A104" s="12"/>
      <c r="B104" s="182"/>
      <c r="C104" s="183"/>
      <c r="D104" s="184" t="s">
        <v>72</v>
      </c>
      <c r="E104" s="185" t="s">
        <v>129</v>
      </c>
      <c r="F104" s="185" t="s">
        <v>130</v>
      </c>
      <c r="G104" s="183"/>
      <c r="H104" s="183"/>
      <c r="I104" s="186"/>
      <c r="J104" s="187">
        <f>BK104</f>
        <v>0</v>
      </c>
      <c r="K104" s="183"/>
      <c r="L104" s="188"/>
      <c r="M104" s="189"/>
      <c r="N104" s="190"/>
      <c r="O104" s="190"/>
      <c r="P104" s="191">
        <f>P105+P124+P161+P175+P190+P196+P203</f>
        <v>0</v>
      </c>
      <c r="Q104" s="190"/>
      <c r="R104" s="191">
        <f>R105+R124+R161+R175+R190+R196+R203</f>
        <v>27.72130787</v>
      </c>
      <c r="S104" s="190"/>
      <c r="T104" s="192">
        <f>T105+T124+T161+T175+T190+T196+T203</f>
        <v>35.8752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93" t="s">
        <v>78</v>
      </c>
      <c r="AT104" s="194" t="s">
        <v>72</v>
      </c>
      <c r="AU104" s="194" t="s">
        <v>73</v>
      </c>
      <c r="AY104" s="193" t="s">
        <v>131</v>
      </c>
      <c r="BK104" s="195">
        <f>BK105+BK124+BK161+BK175+BK190+BK196+BK203</f>
        <v>0</v>
      </c>
    </row>
    <row r="105" s="12" customFormat="1" ht="22.8" customHeight="1">
      <c r="A105" s="12"/>
      <c r="B105" s="182"/>
      <c r="C105" s="183"/>
      <c r="D105" s="184" t="s">
        <v>72</v>
      </c>
      <c r="E105" s="196" t="s">
        <v>78</v>
      </c>
      <c r="F105" s="196" t="s">
        <v>132</v>
      </c>
      <c r="G105" s="183"/>
      <c r="H105" s="183"/>
      <c r="I105" s="186"/>
      <c r="J105" s="197">
        <f>BK105</f>
        <v>0</v>
      </c>
      <c r="K105" s="183"/>
      <c r="L105" s="188"/>
      <c r="M105" s="189"/>
      <c r="N105" s="190"/>
      <c r="O105" s="190"/>
      <c r="P105" s="191">
        <f>P106+P111+P114</f>
        <v>0</v>
      </c>
      <c r="Q105" s="190"/>
      <c r="R105" s="191">
        <f>R106+R111+R114</f>
        <v>0.002</v>
      </c>
      <c r="S105" s="190"/>
      <c r="T105" s="192">
        <f>T106+T111+T114</f>
        <v>35.8752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93" t="s">
        <v>78</v>
      </c>
      <c r="AT105" s="194" t="s">
        <v>72</v>
      </c>
      <c r="AU105" s="194" t="s">
        <v>78</v>
      </c>
      <c r="AY105" s="193" t="s">
        <v>131</v>
      </c>
      <c r="BK105" s="195">
        <f>BK106+BK111+BK114</f>
        <v>0</v>
      </c>
    </row>
    <row r="106" s="12" customFormat="1" ht="20.88" customHeight="1">
      <c r="A106" s="12"/>
      <c r="B106" s="182"/>
      <c r="C106" s="183"/>
      <c r="D106" s="184" t="s">
        <v>72</v>
      </c>
      <c r="E106" s="196" t="s">
        <v>8</v>
      </c>
      <c r="F106" s="196" t="s">
        <v>133</v>
      </c>
      <c r="G106" s="183"/>
      <c r="H106" s="183"/>
      <c r="I106" s="186"/>
      <c r="J106" s="197">
        <f>BK106</f>
        <v>0</v>
      </c>
      <c r="K106" s="183"/>
      <c r="L106" s="188"/>
      <c r="M106" s="189"/>
      <c r="N106" s="190"/>
      <c r="O106" s="190"/>
      <c r="P106" s="191">
        <f>SUM(P107:P110)</f>
        <v>0</v>
      </c>
      <c r="Q106" s="190"/>
      <c r="R106" s="191">
        <f>SUM(R107:R110)</f>
        <v>0</v>
      </c>
      <c r="S106" s="190"/>
      <c r="T106" s="192">
        <f>SUM(T107:T110)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93" t="s">
        <v>78</v>
      </c>
      <c r="AT106" s="194" t="s">
        <v>72</v>
      </c>
      <c r="AU106" s="194" t="s">
        <v>80</v>
      </c>
      <c r="AY106" s="193" t="s">
        <v>131</v>
      </c>
      <c r="BK106" s="195">
        <f>SUM(BK107:BK110)</f>
        <v>0</v>
      </c>
    </row>
    <row r="107" s="2" customFormat="1" ht="21.75" customHeight="1">
      <c r="A107" s="39"/>
      <c r="B107" s="40"/>
      <c r="C107" s="198" t="s">
        <v>78</v>
      </c>
      <c r="D107" s="198" t="s">
        <v>134</v>
      </c>
      <c r="E107" s="199" t="s">
        <v>135</v>
      </c>
      <c r="F107" s="200" t="s">
        <v>136</v>
      </c>
      <c r="G107" s="201" t="s">
        <v>137</v>
      </c>
      <c r="H107" s="202">
        <v>60.027999999999999</v>
      </c>
      <c r="I107" s="203"/>
      <c r="J107" s="204">
        <f>ROUND(I107*H107,2)</f>
        <v>0</v>
      </c>
      <c r="K107" s="200" t="s">
        <v>138</v>
      </c>
      <c r="L107" s="45"/>
      <c r="M107" s="205" t="s">
        <v>19</v>
      </c>
      <c r="N107" s="206" t="s">
        <v>44</v>
      </c>
      <c r="O107" s="85"/>
      <c r="P107" s="207">
        <f>O107*H107</f>
        <v>0</v>
      </c>
      <c r="Q107" s="207">
        <v>0</v>
      </c>
      <c r="R107" s="207">
        <f>Q107*H107</f>
        <v>0</v>
      </c>
      <c r="S107" s="207">
        <v>0</v>
      </c>
      <c r="T107" s="208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09" t="s">
        <v>139</v>
      </c>
      <c r="AT107" s="209" t="s">
        <v>134</v>
      </c>
      <c r="AU107" s="209" t="s">
        <v>140</v>
      </c>
      <c r="AY107" s="18" t="s">
        <v>131</v>
      </c>
      <c r="BE107" s="210">
        <f>IF(N107="základní",J107,0)</f>
        <v>0</v>
      </c>
      <c r="BF107" s="210">
        <f>IF(N107="snížená",J107,0)</f>
        <v>0</v>
      </c>
      <c r="BG107" s="210">
        <f>IF(N107="zákl. přenesená",J107,0)</f>
        <v>0</v>
      </c>
      <c r="BH107" s="210">
        <f>IF(N107="sníž. přenesená",J107,0)</f>
        <v>0</v>
      </c>
      <c r="BI107" s="210">
        <f>IF(N107="nulová",J107,0)</f>
        <v>0</v>
      </c>
      <c r="BJ107" s="18" t="s">
        <v>78</v>
      </c>
      <c r="BK107" s="210">
        <f>ROUND(I107*H107,2)</f>
        <v>0</v>
      </c>
      <c r="BL107" s="18" t="s">
        <v>139</v>
      </c>
      <c r="BM107" s="209" t="s">
        <v>141</v>
      </c>
    </row>
    <row r="108" s="2" customFormat="1">
      <c r="A108" s="39"/>
      <c r="B108" s="40"/>
      <c r="C108" s="41"/>
      <c r="D108" s="211" t="s">
        <v>142</v>
      </c>
      <c r="E108" s="41"/>
      <c r="F108" s="212" t="s">
        <v>143</v>
      </c>
      <c r="G108" s="41"/>
      <c r="H108" s="41"/>
      <c r="I108" s="213"/>
      <c r="J108" s="41"/>
      <c r="K108" s="41"/>
      <c r="L108" s="45"/>
      <c r="M108" s="214"/>
      <c r="N108" s="215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142</v>
      </c>
      <c r="AU108" s="18" t="s">
        <v>140</v>
      </c>
    </row>
    <row r="109" s="2" customFormat="1" ht="37.8" customHeight="1">
      <c r="A109" s="39"/>
      <c r="B109" s="40"/>
      <c r="C109" s="198" t="s">
        <v>80</v>
      </c>
      <c r="D109" s="198" t="s">
        <v>134</v>
      </c>
      <c r="E109" s="199" t="s">
        <v>144</v>
      </c>
      <c r="F109" s="200" t="s">
        <v>145</v>
      </c>
      <c r="G109" s="201" t="s">
        <v>137</v>
      </c>
      <c r="H109" s="202">
        <v>60.027999999999999</v>
      </c>
      <c r="I109" s="203"/>
      <c r="J109" s="204">
        <f>ROUND(I109*H109,2)</f>
        <v>0</v>
      </c>
      <c r="K109" s="200" t="s">
        <v>138</v>
      </c>
      <c r="L109" s="45"/>
      <c r="M109" s="205" t="s">
        <v>19</v>
      </c>
      <c r="N109" s="206" t="s">
        <v>44</v>
      </c>
      <c r="O109" s="85"/>
      <c r="P109" s="207">
        <f>O109*H109</f>
        <v>0</v>
      </c>
      <c r="Q109" s="207">
        <v>0</v>
      </c>
      <c r="R109" s="207">
        <f>Q109*H109</f>
        <v>0</v>
      </c>
      <c r="S109" s="207">
        <v>0</v>
      </c>
      <c r="T109" s="208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09" t="s">
        <v>139</v>
      </c>
      <c r="AT109" s="209" t="s">
        <v>134</v>
      </c>
      <c r="AU109" s="209" t="s">
        <v>140</v>
      </c>
      <c r="AY109" s="18" t="s">
        <v>131</v>
      </c>
      <c r="BE109" s="210">
        <f>IF(N109="základní",J109,0)</f>
        <v>0</v>
      </c>
      <c r="BF109" s="210">
        <f>IF(N109="snížená",J109,0)</f>
        <v>0</v>
      </c>
      <c r="BG109" s="210">
        <f>IF(N109="zákl. přenesená",J109,0)</f>
        <v>0</v>
      </c>
      <c r="BH109" s="210">
        <f>IF(N109="sníž. přenesená",J109,0)</f>
        <v>0</v>
      </c>
      <c r="BI109" s="210">
        <f>IF(N109="nulová",J109,0)</f>
        <v>0</v>
      </c>
      <c r="BJ109" s="18" t="s">
        <v>78</v>
      </c>
      <c r="BK109" s="210">
        <f>ROUND(I109*H109,2)</f>
        <v>0</v>
      </c>
      <c r="BL109" s="18" t="s">
        <v>139</v>
      </c>
      <c r="BM109" s="209" t="s">
        <v>146</v>
      </c>
    </row>
    <row r="110" s="2" customFormat="1">
      <c r="A110" s="39"/>
      <c r="B110" s="40"/>
      <c r="C110" s="41"/>
      <c r="D110" s="211" t="s">
        <v>142</v>
      </c>
      <c r="E110" s="41"/>
      <c r="F110" s="212" t="s">
        <v>147</v>
      </c>
      <c r="G110" s="41"/>
      <c r="H110" s="41"/>
      <c r="I110" s="213"/>
      <c r="J110" s="41"/>
      <c r="K110" s="41"/>
      <c r="L110" s="45"/>
      <c r="M110" s="214"/>
      <c r="N110" s="215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142</v>
      </c>
      <c r="AU110" s="18" t="s">
        <v>140</v>
      </c>
    </row>
    <row r="111" s="12" customFormat="1" ht="20.88" customHeight="1">
      <c r="A111" s="12"/>
      <c r="B111" s="182"/>
      <c r="C111" s="183"/>
      <c r="D111" s="184" t="s">
        <v>72</v>
      </c>
      <c r="E111" s="196" t="s">
        <v>148</v>
      </c>
      <c r="F111" s="196" t="s">
        <v>149</v>
      </c>
      <c r="G111" s="183"/>
      <c r="H111" s="183"/>
      <c r="I111" s="186"/>
      <c r="J111" s="197">
        <f>BK111</f>
        <v>0</v>
      </c>
      <c r="K111" s="183"/>
      <c r="L111" s="188"/>
      <c r="M111" s="189"/>
      <c r="N111" s="190"/>
      <c r="O111" s="190"/>
      <c r="P111" s="191">
        <f>SUM(P112:P113)</f>
        <v>0</v>
      </c>
      <c r="Q111" s="190"/>
      <c r="R111" s="191">
        <f>SUM(R112:R113)</f>
        <v>0</v>
      </c>
      <c r="S111" s="190"/>
      <c r="T111" s="192">
        <f>SUM(T112:T113)</f>
        <v>35.8752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193" t="s">
        <v>78</v>
      </c>
      <c r="AT111" s="194" t="s">
        <v>72</v>
      </c>
      <c r="AU111" s="194" t="s">
        <v>80</v>
      </c>
      <c r="AY111" s="193" t="s">
        <v>131</v>
      </c>
      <c r="BK111" s="195">
        <f>SUM(BK112:BK113)</f>
        <v>0</v>
      </c>
    </row>
    <row r="112" s="2" customFormat="1" ht="37.8" customHeight="1">
      <c r="A112" s="39"/>
      <c r="B112" s="40"/>
      <c r="C112" s="198" t="s">
        <v>140</v>
      </c>
      <c r="D112" s="198" t="s">
        <v>134</v>
      </c>
      <c r="E112" s="199" t="s">
        <v>150</v>
      </c>
      <c r="F112" s="200" t="s">
        <v>151</v>
      </c>
      <c r="G112" s="201" t="s">
        <v>152</v>
      </c>
      <c r="H112" s="202">
        <v>22.422000000000001</v>
      </c>
      <c r="I112" s="203"/>
      <c r="J112" s="204">
        <f>ROUND(I112*H112,2)</f>
        <v>0</v>
      </c>
      <c r="K112" s="200" t="s">
        <v>138</v>
      </c>
      <c r="L112" s="45"/>
      <c r="M112" s="205" t="s">
        <v>19</v>
      </c>
      <c r="N112" s="206" t="s">
        <v>44</v>
      </c>
      <c r="O112" s="85"/>
      <c r="P112" s="207">
        <f>O112*H112</f>
        <v>0</v>
      </c>
      <c r="Q112" s="207">
        <v>0</v>
      </c>
      <c r="R112" s="207">
        <f>Q112*H112</f>
        <v>0</v>
      </c>
      <c r="S112" s="207">
        <v>1.6000000000000001</v>
      </c>
      <c r="T112" s="208">
        <f>S112*H112</f>
        <v>35.8752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09" t="s">
        <v>139</v>
      </c>
      <c r="AT112" s="209" t="s">
        <v>134</v>
      </c>
      <c r="AU112" s="209" t="s">
        <v>140</v>
      </c>
      <c r="AY112" s="18" t="s">
        <v>131</v>
      </c>
      <c r="BE112" s="210">
        <f>IF(N112="základní",J112,0)</f>
        <v>0</v>
      </c>
      <c r="BF112" s="210">
        <f>IF(N112="snížená",J112,0)</f>
        <v>0</v>
      </c>
      <c r="BG112" s="210">
        <f>IF(N112="zákl. přenesená",J112,0)</f>
        <v>0</v>
      </c>
      <c r="BH112" s="210">
        <f>IF(N112="sníž. přenesená",J112,0)</f>
        <v>0</v>
      </c>
      <c r="BI112" s="210">
        <f>IF(N112="nulová",J112,0)</f>
        <v>0</v>
      </c>
      <c r="BJ112" s="18" t="s">
        <v>78</v>
      </c>
      <c r="BK112" s="210">
        <f>ROUND(I112*H112,2)</f>
        <v>0</v>
      </c>
      <c r="BL112" s="18" t="s">
        <v>139</v>
      </c>
      <c r="BM112" s="209" t="s">
        <v>153</v>
      </c>
    </row>
    <row r="113" s="2" customFormat="1">
      <c r="A113" s="39"/>
      <c r="B113" s="40"/>
      <c r="C113" s="41"/>
      <c r="D113" s="211" t="s">
        <v>142</v>
      </c>
      <c r="E113" s="41"/>
      <c r="F113" s="212" t="s">
        <v>154</v>
      </c>
      <c r="G113" s="41"/>
      <c r="H113" s="41"/>
      <c r="I113" s="213"/>
      <c r="J113" s="41"/>
      <c r="K113" s="41"/>
      <c r="L113" s="45"/>
      <c r="M113" s="214"/>
      <c r="N113" s="215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142</v>
      </c>
      <c r="AU113" s="18" t="s">
        <v>140</v>
      </c>
    </row>
    <row r="114" s="12" customFormat="1" ht="20.88" customHeight="1">
      <c r="A114" s="12"/>
      <c r="B114" s="182"/>
      <c r="C114" s="183"/>
      <c r="D114" s="184" t="s">
        <v>72</v>
      </c>
      <c r="E114" s="196" t="s">
        <v>155</v>
      </c>
      <c r="F114" s="196" t="s">
        <v>156</v>
      </c>
      <c r="G114" s="183"/>
      <c r="H114" s="183"/>
      <c r="I114" s="186"/>
      <c r="J114" s="197">
        <f>BK114</f>
        <v>0</v>
      </c>
      <c r="K114" s="183"/>
      <c r="L114" s="188"/>
      <c r="M114" s="189"/>
      <c r="N114" s="190"/>
      <c r="O114" s="190"/>
      <c r="P114" s="191">
        <f>SUM(P115:P123)</f>
        <v>0</v>
      </c>
      <c r="Q114" s="190"/>
      <c r="R114" s="191">
        <f>SUM(R115:R123)</f>
        <v>0.002</v>
      </c>
      <c r="S114" s="190"/>
      <c r="T114" s="192">
        <f>SUM(T115:T123)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193" t="s">
        <v>78</v>
      </c>
      <c r="AT114" s="194" t="s">
        <v>72</v>
      </c>
      <c r="AU114" s="194" t="s">
        <v>80</v>
      </c>
      <c r="AY114" s="193" t="s">
        <v>131</v>
      </c>
      <c r="BK114" s="195">
        <f>SUM(BK115:BK123)</f>
        <v>0</v>
      </c>
    </row>
    <row r="115" s="2" customFormat="1" ht="55.5" customHeight="1">
      <c r="A115" s="39"/>
      <c r="B115" s="40"/>
      <c r="C115" s="198" t="s">
        <v>139</v>
      </c>
      <c r="D115" s="198" t="s">
        <v>134</v>
      </c>
      <c r="E115" s="199" t="s">
        <v>157</v>
      </c>
      <c r="F115" s="200" t="s">
        <v>158</v>
      </c>
      <c r="G115" s="201" t="s">
        <v>152</v>
      </c>
      <c r="H115" s="202">
        <v>10.460000000000001</v>
      </c>
      <c r="I115" s="203"/>
      <c r="J115" s="204">
        <f>ROUND(I115*H115,2)</f>
        <v>0</v>
      </c>
      <c r="K115" s="200" t="s">
        <v>138</v>
      </c>
      <c r="L115" s="45"/>
      <c r="M115" s="205" t="s">
        <v>19</v>
      </c>
      <c r="N115" s="206" t="s">
        <v>44</v>
      </c>
      <c r="O115" s="85"/>
      <c r="P115" s="207">
        <f>O115*H115</f>
        <v>0</v>
      </c>
      <c r="Q115" s="207">
        <v>0</v>
      </c>
      <c r="R115" s="207">
        <f>Q115*H115</f>
        <v>0</v>
      </c>
      <c r="S115" s="207">
        <v>0</v>
      </c>
      <c r="T115" s="208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09" t="s">
        <v>139</v>
      </c>
      <c r="AT115" s="209" t="s">
        <v>134</v>
      </c>
      <c r="AU115" s="209" t="s">
        <v>140</v>
      </c>
      <c r="AY115" s="18" t="s">
        <v>131</v>
      </c>
      <c r="BE115" s="210">
        <f>IF(N115="základní",J115,0)</f>
        <v>0</v>
      </c>
      <c r="BF115" s="210">
        <f>IF(N115="snížená",J115,0)</f>
        <v>0</v>
      </c>
      <c r="BG115" s="210">
        <f>IF(N115="zákl. přenesená",J115,0)</f>
        <v>0</v>
      </c>
      <c r="BH115" s="210">
        <f>IF(N115="sníž. přenesená",J115,0)</f>
        <v>0</v>
      </c>
      <c r="BI115" s="210">
        <f>IF(N115="nulová",J115,0)</f>
        <v>0</v>
      </c>
      <c r="BJ115" s="18" t="s">
        <v>78</v>
      </c>
      <c r="BK115" s="210">
        <f>ROUND(I115*H115,2)</f>
        <v>0</v>
      </c>
      <c r="BL115" s="18" t="s">
        <v>139</v>
      </c>
      <c r="BM115" s="209" t="s">
        <v>159</v>
      </c>
    </row>
    <row r="116" s="2" customFormat="1">
      <c r="A116" s="39"/>
      <c r="B116" s="40"/>
      <c r="C116" s="41"/>
      <c r="D116" s="211" t="s">
        <v>142</v>
      </c>
      <c r="E116" s="41"/>
      <c r="F116" s="212" t="s">
        <v>160</v>
      </c>
      <c r="G116" s="41"/>
      <c r="H116" s="41"/>
      <c r="I116" s="213"/>
      <c r="J116" s="41"/>
      <c r="K116" s="41"/>
      <c r="L116" s="45"/>
      <c r="M116" s="214"/>
      <c r="N116" s="215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142</v>
      </c>
      <c r="AU116" s="18" t="s">
        <v>140</v>
      </c>
    </row>
    <row r="117" s="2" customFormat="1" ht="37.8" customHeight="1">
      <c r="A117" s="39"/>
      <c r="B117" s="40"/>
      <c r="C117" s="198" t="s">
        <v>161</v>
      </c>
      <c r="D117" s="198" t="s">
        <v>134</v>
      </c>
      <c r="E117" s="199" t="s">
        <v>162</v>
      </c>
      <c r="F117" s="200" t="s">
        <v>163</v>
      </c>
      <c r="G117" s="201" t="s">
        <v>137</v>
      </c>
      <c r="H117" s="202">
        <v>60.027999999999999</v>
      </c>
      <c r="I117" s="203"/>
      <c r="J117" s="204">
        <f>ROUND(I117*H117,2)</f>
        <v>0</v>
      </c>
      <c r="K117" s="200" t="s">
        <v>138</v>
      </c>
      <c r="L117" s="45"/>
      <c r="M117" s="205" t="s">
        <v>19</v>
      </c>
      <c r="N117" s="206" t="s">
        <v>44</v>
      </c>
      <c r="O117" s="85"/>
      <c r="P117" s="207">
        <f>O117*H117</f>
        <v>0</v>
      </c>
      <c r="Q117" s="207">
        <v>0</v>
      </c>
      <c r="R117" s="207">
        <f>Q117*H117</f>
        <v>0</v>
      </c>
      <c r="S117" s="207">
        <v>0</v>
      </c>
      <c r="T117" s="208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09" t="s">
        <v>164</v>
      </c>
      <c r="AT117" s="209" t="s">
        <v>134</v>
      </c>
      <c r="AU117" s="209" t="s">
        <v>140</v>
      </c>
      <c r="AY117" s="18" t="s">
        <v>131</v>
      </c>
      <c r="BE117" s="210">
        <f>IF(N117="základní",J117,0)</f>
        <v>0</v>
      </c>
      <c r="BF117" s="210">
        <f>IF(N117="snížená",J117,0)</f>
        <v>0</v>
      </c>
      <c r="BG117" s="210">
        <f>IF(N117="zákl. přenesená",J117,0)</f>
        <v>0</v>
      </c>
      <c r="BH117" s="210">
        <f>IF(N117="sníž. přenesená",J117,0)</f>
        <v>0</v>
      </c>
      <c r="BI117" s="210">
        <f>IF(N117="nulová",J117,0)</f>
        <v>0</v>
      </c>
      <c r="BJ117" s="18" t="s">
        <v>78</v>
      </c>
      <c r="BK117" s="210">
        <f>ROUND(I117*H117,2)</f>
        <v>0</v>
      </c>
      <c r="BL117" s="18" t="s">
        <v>164</v>
      </c>
      <c r="BM117" s="209" t="s">
        <v>165</v>
      </c>
    </row>
    <row r="118" s="2" customFormat="1">
      <c r="A118" s="39"/>
      <c r="B118" s="40"/>
      <c r="C118" s="41"/>
      <c r="D118" s="211" t="s">
        <v>142</v>
      </c>
      <c r="E118" s="41"/>
      <c r="F118" s="212" t="s">
        <v>166</v>
      </c>
      <c r="G118" s="41"/>
      <c r="H118" s="41"/>
      <c r="I118" s="213"/>
      <c r="J118" s="41"/>
      <c r="K118" s="41"/>
      <c r="L118" s="45"/>
      <c r="M118" s="214"/>
      <c r="N118" s="215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142</v>
      </c>
      <c r="AU118" s="18" t="s">
        <v>140</v>
      </c>
    </row>
    <row r="119" s="2" customFormat="1" ht="16.5" customHeight="1">
      <c r="A119" s="39"/>
      <c r="B119" s="40"/>
      <c r="C119" s="216" t="s">
        <v>167</v>
      </c>
      <c r="D119" s="216" t="s">
        <v>168</v>
      </c>
      <c r="E119" s="217" t="s">
        <v>169</v>
      </c>
      <c r="F119" s="218" t="s">
        <v>170</v>
      </c>
      <c r="G119" s="219" t="s">
        <v>171</v>
      </c>
      <c r="H119" s="220">
        <v>2</v>
      </c>
      <c r="I119" s="221"/>
      <c r="J119" s="222">
        <f>ROUND(I119*H119,2)</f>
        <v>0</v>
      </c>
      <c r="K119" s="218" t="s">
        <v>138</v>
      </c>
      <c r="L119" s="223"/>
      <c r="M119" s="224" t="s">
        <v>19</v>
      </c>
      <c r="N119" s="225" t="s">
        <v>44</v>
      </c>
      <c r="O119" s="85"/>
      <c r="P119" s="207">
        <f>O119*H119</f>
        <v>0</v>
      </c>
      <c r="Q119" s="207">
        <v>0.001</v>
      </c>
      <c r="R119" s="207">
        <f>Q119*H119</f>
        <v>0.002</v>
      </c>
      <c r="S119" s="207">
        <v>0</v>
      </c>
      <c r="T119" s="208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09" t="s">
        <v>172</v>
      </c>
      <c r="AT119" s="209" t="s">
        <v>168</v>
      </c>
      <c r="AU119" s="209" t="s">
        <v>140</v>
      </c>
      <c r="AY119" s="18" t="s">
        <v>131</v>
      </c>
      <c r="BE119" s="210">
        <f>IF(N119="základní",J119,0)</f>
        <v>0</v>
      </c>
      <c r="BF119" s="210">
        <f>IF(N119="snížená",J119,0)</f>
        <v>0</v>
      </c>
      <c r="BG119" s="210">
        <f>IF(N119="zákl. přenesená",J119,0)</f>
        <v>0</v>
      </c>
      <c r="BH119" s="210">
        <f>IF(N119="sníž. přenesená",J119,0)</f>
        <v>0</v>
      </c>
      <c r="BI119" s="210">
        <f>IF(N119="nulová",J119,0)</f>
        <v>0</v>
      </c>
      <c r="BJ119" s="18" t="s">
        <v>78</v>
      </c>
      <c r="BK119" s="210">
        <f>ROUND(I119*H119,2)</f>
        <v>0</v>
      </c>
      <c r="BL119" s="18" t="s">
        <v>164</v>
      </c>
      <c r="BM119" s="209" t="s">
        <v>173</v>
      </c>
    </row>
    <row r="120" s="2" customFormat="1" ht="44.25" customHeight="1">
      <c r="A120" s="39"/>
      <c r="B120" s="40"/>
      <c r="C120" s="198" t="s">
        <v>174</v>
      </c>
      <c r="D120" s="198" t="s">
        <v>134</v>
      </c>
      <c r="E120" s="199" t="s">
        <v>175</v>
      </c>
      <c r="F120" s="200" t="s">
        <v>176</v>
      </c>
      <c r="G120" s="201" t="s">
        <v>137</v>
      </c>
      <c r="H120" s="202">
        <v>60.027999999999999</v>
      </c>
      <c r="I120" s="203"/>
      <c r="J120" s="204">
        <f>ROUND(I120*H120,2)</f>
        <v>0</v>
      </c>
      <c r="K120" s="200" t="s">
        <v>138</v>
      </c>
      <c r="L120" s="45"/>
      <c r="M120" s="205" t="s">
        <v>19</v>
      </c>
      <c r="N120" s="206" t="s">
        <v>44</v>
      </c>
      <c r="O120" s="85"/>
      <c r="P120" s="207">
        <f>O120*H120</f>
        <v>0</v>
      </c>
      <c r="Q120" s="207">
        <v>0</v>
      </c>
      <c r="R120" s="207">
        <f>Q120*H120</f>
        <v>0</v>
      </c>
      <c r="S120" s="207">
        <v>0</v>
      </c>
      <c r="T120" s="208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09" t="s">
        <v>164</v>
      </c>
      <c r="AT120" s="209" t="s">
        <v>134</v>
      </c>
      <c r="AU120" s="209" t="s">
        <v>140</v>
      </c>
      <c r="AY120" s="18" t="s">
        <v>131</v>
      </c>
      <c r="BE120" s="210">
        <f>IF(N120="základní",J120,0)</f>
        <v>0</v>
      </c>
      <c r="BF120" s="210">
        <f>IF(N120="snížená",J120,0)</f>
        <v>0</v>
      </c>
      <c r="BG120" s="210">
        <f>IF(N120="zákl. přenesená",J120,0)</f>
        <v>0</v>
      </c>
      <c r="BH120" s="210">
        <f>IF(N120="sníž. přenesená",J120,0)</f>
        <v>0</v>
      </c>
      <c r="BI120" s="210">
        <f>IF(N120="nulová",J120,0)</f>
        <v>0</v>
      </c>
      <c r="BJ120" s="18" t="s">
        <v>78</v>
      </c>
      <c r="BK120" s="210">
        <f>ROUND(I120*H120,2)</f>
        <v>0</v>
      </c>
      <c r="BL120" s="18" t="s">
        <v>164</v>
      </c>
      <c r="BM120" s="209" t="s">
        <v>177</v>
      </c>
    </row>
    <row r="121" s="2" customFormat="1">
      <c r="A121" s="39"/>
      <c r="B121" s="40"/>
      <c r="C121" s="41"/>
      <c r="D121" s="211" t="s">
        <v>142</v>
      </c>
      <c r="E121" s="41"/>
      <c r="F121" s="212" t="s">
        <v>178</v>
      </c>
      <c r="G121" s="41"/>
      <c r="H121" s="41"/>
      <c r="I121" s="213"/>
      <c r="J121" s="41"/>
      <c r="K121" s="41"/>
      <c r="L121" s="45"/>
      <c r="M121" s="214"/>
      <c r="N121" s="215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142</v>
      </c>
      <c r="AU121" s="18" t="s">
        <v>140</v>
      </c>
    </row>
    <row r="122" s="2" customFormat="1" ht="21.75" customHeight="1">
      <c r="A122" s="39"/>
      <c r="B122" s="40"/>
      <c r="C122" s="198" t="s">
        <v>179</v>
      </c>
      <c r="D122" s="198" t="s">
        <v>134</v>
      </c>
      <c r="E122" s="199" t="s">
        <v>180</v>
      </c>
      <c r="F122" s="200" t="s">
        <v>181</v>
      </c>
      <c r="G122" s="201" t="s">
        <v>137</v>
      </c>
      <c r="H122" s="202">
        <v>60.027999999999999</v>
      </c>
      <c r="I122" s="203"/>
      <c r="J122" s="204">
        <f>ROUND(I122*H122,2)</f>
        <v>0</v>
      </c>
      <c r="K122" s="200" t="s">
        <v>138</v>
      </c>
      <c r="L122" s="45"/>
      <c r="M122" s="205" t="s">
        <v>19</v>
      </c>
      <c r="N122" s="206" t="s">
        <v>44</v>
      </c>
      <c r="O122" s="85"/>
      <c r="P122" s="207">
        <f>O122*H122</f>
        <v>0</v>
      </c>
      <c r="Q122" s="207">
        <v>0</v>
      </c>
      <c r="R122" s="207">
        <f>Q122*H122</f>
        <v>0</v>
      </c>
      <c r="S122" s="207">
        <v>0</v>
      </c>
      <c r="T122" s="208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09" t="s">
        <v>139</v>
      </c>
      <c r="AT122" s="209" t="s">
        <v>134</v>
      </c>
      <c r="AU122" s="209" t="s">
        <v>140</v>
      </c>
      <c r="AY122" s="18" t="s">
        <v>131</v>
      </c>
      <c r="BE122" s="210">
        <f>IF(N122="základní",J122,0)</f>
        <v>0</v>
      </c>
      <c r="BF122" s="210">
        <f>IF(N122="snížená",J122,0)</f>
        <v>0</v>
      </c>
      <c r="BG122" s="210">
        <f>IF(N122="zákl. přenesená",J122,0)</f>
        <v>0</v>
      </c>
      <c r="BH122" s="210">
        <f>IF(N122="sníž. přenesená",J122,0)</f>
        <v>0</v>
      </c>
      <c r="BI122" s="210">
        <f>IF(N122="nulová",J122,0)</f>
        <v>0</v>
      </c>
      <c r="BJ122" s="18" t="s">
        <v>78</v>
      </c>
      <c r="BK122" s="210">
        <f>ROUND(I122*H122,2)</f>
        <v>0</v>
      </c>
      <c r="BL122" s="18" t="s">
        <v>139</v>
      </c>
      <c r="BM122" s="209" t="s">
        <v>182</v>
      </c>
    </row>
    <row r="123" s="2" customFormat="1">
      <c r="A123" s="39"/>
      <c r="B123" s="40"/>
      <c r="C123" s="41"/>
      <c r="D123" s="211" t="s">
        <v>142</v>
      </c>
      <c r="E123" s="41"/>
      <c r="F123" s="212" t="s">
        <v>183</v>
      </c>
      <c r="G123" s="41"/>
      <c r="H123" s="41"/>
      <c r="I123" s="213"/>
      <c r="J123" s="41"/>
      <c r="K123" s="41"/>
      <c r="L123" s="45"/>
      <c r="M123" s="214"/>
      <c r="N123" s="215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142</v>
      </c>
      <c r="AU123" s="18" t="s">
        <v>140</v>
      </c>
    </row>
    <row r="124" s="12" customFormat="1" ht="22.8" customHeight="1">
      <c r="A124" s="12"/>
      <c r="B124" s="182"/>
      <c r="C124" s="183"/>
      <c r="D124" s="184" t="s">
        <v>72</v>
      </c>
      <c r="E124" s="196" t="s">
        <v>80</v>
      </c>
      <c r="F124" s="196" t="s">
        <v>184</v>
      </c>
      <c r="G124" s="183"/>
      <c r="H124" s="183"/>
      <c r="I124" s="186"/>
      <c r="J124" s="197">
        <f>BK124</f>
        <v>0</v>
      </c>
      <c r="K124" s="183"/>
      <c r="L124" s="188"/>
      <c r="M124" s="189"/>
      <c r="N124" s="190"/>
      <c r="O124" s="190"/>
      <c r="P124" s="191">
        <f>P125</f>
        <v>0</v>
      </c>
      <c r="Q124" s="190"/>
      <c r="R124" s="191">
        <f>R125</f>
        <v>11.002075009999999</v>
      </c>
      <c r="S124" s="190"/>
      <c r="T124" s="192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93" t="s">
        <v>78</v>
      </c>
      <c r="AT124" s="194" t="s">
        <v>72</v>
      </c>
      <c r="AU124" s="194" t="s">
        <v>78</v>
      </c>
      <c r="AY124" s="193" t="s">
        <v>131</v>
      </c>
      <c r="BK124" s="195">
        <f>BK125</f>
        <v>0</v>
      </c>
    </row>
    <row r="125" s="12" customFormat="1" ht="20.88" customHeight="1">
      <c r="A125" s="12"/>
      <c r="B125" s="182"/>
      <c r="C125" s="183"/>
      <c r="D125" s="184" t="s">
        <v>72</v>
      </c>
      <c r="E125" s="196" t="s">
        <v>185</v>
      </c>
      <c r="F125" s="196" t="s">
        <v>186</v>
      </c>
      <c r="G125" s="183"/>
      <c r="H125" s="183"/>
      <c r="I125" s="186"/>
      <c r="J125" s="197">
        <f>BK125</f>
        <v>0</v>
      </c>
      <c r="K125" s="183"/>
      <c r="L125" s="188"/>
      <c r="M125" s="189"/>
      <c r="N125" s="190"/>
      <c r="O125" s="190"/>
      <c r="P125" s="191">
        <f>SUM(P126:P160)</f>
        <v>0</v>
      </c>
      <c r="Q125" s="190"/>
      <c r="R125" s="191">
        <f>SUM(R126:R160)</f>
        <v>11.002075009999999</v>
      </c>
      <c r="S125" s="190"/>
      <c r="T125" s="192">
        <f>SUM(T126:T160)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93" t="s">
        <v>78</v>
      </c>
      <c r="AT125" s="194" t="s">
        <v>72</v>
      </c>
      <c r="AU125" s="194" t="s">
        <v>80</v>
      </c>
      <c r="AY125" s="193" t="s">
        <v>131</v>
      </c>
      <c r="BK125" s="195">
        <f>SUM(BK126:BK160)</f>
        <v>0</v>
      </c>
    </row>
    <row r="126" s="2" customFormat="1" ht="33" customHeight="1">
      <c r="A126" s="39"/>
      <c r="B126" s="40"/>
      <c r="C126" s="198" t="s">
        <v>187</v>
      </c>
      <c r="D126" s="198" t="s">
        <v>134</v>
      </c>
      <c r="E126" s="199" t="s">
        <v>188</v>
      </c>
      <c r="F126" s="200" t="s">
        <v>189</v>
      </c>
      <c r="G126" s="201" t="s">
        <v>152</v>
      </c>
      <c r="H126" s="202">
        <v>0.88100000000000001</v>
      </c>
      <c r="I126" s="203"/>
      <c r="J126" s="204">
        <f>ROUND(I126*H126,2)</f>
        <v>0</v>
      </c>
      <c r="K126" s="200" t="s">
        <v>138</v>
      </c>
      <c r="L126" s="45"/>
      <c r="M126" s="205" t="s">
        <v>19</v>
      </c>
      <c r="N126" s="206" t="s">
        <v>44</v>
      </c>
      <c r="O126" s="85"/>
      <c r="P126" s="207">
        <f>O126*H126</f>
        <v>0</v>
      </c>
      <c r="Q126" s="207">
        <v>2.3010199999999998</v>
      </c>
      <c r="R126" s="207">
        <f>Q126*H126</f>
        <v>2.0271986200000001</v>
      </c>
      <c r="S126" s="207">
        <v>0</v>
      </c>
      <c r="T126" s="208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09" t="s">
        <v>139</v>
      </c>
      <c r="AT126" s="209" t="s">
        <v>134</v>
      </c>
      <c r="AU126" s="209" t="s">
        <v>140</v>
      </c>
      <c r="AY126" s="18" t="s">
        <v>131</v>
      </c>
      <c r="BE126" s="210">
        <f>IF(N126="základní",J126,0)</f>
        <v>0</v>
      </c>
      <c r="BF126" s="210">
        <f>IF(N126="snížená",J126,0)</f>
        <v>0</v>
      </c>
      <c r="BG126" s="210">
        <f>IF(N126="zákl. přenesená",J126,0)</f>
        <v>0</v>
      </c>
      <c r="BH126" s="210">
        <f>IF(N126="sníž. přenesená",J126,0)</f>
        <v>0</v>
      </c>
      <c r="BI126" s="210">
        <f>IF(N126="nulová",J126,0)</f>
        <v>0</v>
      </c>
      <c r="BJ126" s="18" t="s">
        <v>78</v>
      </c>
      <c r="BK126" s="210">
        <f>ROUND(I126*H126,2)</f>
        <v>0</v>
      </c>
      <c r="BL126" s="18" t="s">
        <v>139</v>
      </c>
      <c r="BM126" s="209" t="s">
        <v>190</v>
      </c>
    </row>
    <row r="127" s="2" customFormat="1">
      <c r="A127" s="39"/>
      <c r="B127" s="40"/>
      <c r="C127" s="41"/>
      <c r="D127" s="211" t="s">
        <v>142</v>
      </c>
      <c r="E127" s="41"/>
      <c r="F127" s="212" t="s">
        <v>191</v>
      </c>
      <c r="G127" s="41"/>
      <c r="H127" s="41"/>
      <c r="I127" s="213"/>
      <c r="J127" s="41"/>
      <c r="K127" s="41"/>
      <c r="L127" s="45"/>
      <c r="M127" s="214"/>
      <c r="N127" s="215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142</v>
      </c>
      <c r="AU127" s="18" t="s">
        <v>140</v>
      </c>
    </row>
    <row r="128" s="13" customFormat="1">
      <c r="A128" s="13"/>
      <c r="B128" s="226"/>
      <c r="C128" s="227"/>
      <c r="D128" s="228" t="s">
        <v>192</v>
      </c>
      <c r="E128" s="229" t="s">
        <v>19</v>
      </c>
      <c r="F128" s="230" t="s">
        <v>193</v>
      </c>
      <c r="G128" s="227"/>
      <c r="H128" s="231">
        <v>0.88100000000000001</v>
      </c>
      <c r="I128" s="232"/>
      <c r="J128" s="227"/>
      <c r="K128" s="227"/>
      <c r="L128" s="233"/>
      <c r="M128" s="234"/>
      <c r="N128" s="235"/>
      <c r="O128" s="235"/>
      <c r="P128" s="235"/>
      <c r="Q128" s="235"/>
      <c r="R128" s="235"/>
      <c r="S128" s="235"/>
      <c r="T128" s="23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7" t="s">
        <v>192</v>
      </c>
      <c r="AU128" s="237" t="s">
        <v>140</v>
      </c>
      <c r="AV128" s="13" t="s">
        <v>80</v>
      </c>
      <c r="AW128" s="13" t="s">
        <v>35</v>
      </c>
      <c r="AX128" s="13" t="s">
        <v>78</v>
      </c>
      <c r="AY128" s="237" t="s">
        <v>131</v>
      </c>
    </row>
    <row r="129" s="2" customFormat="1" ht="24.15" customHeight="1">
      <c r="A129" s="39"/>
      <c r="B129" s="40"/>
      <c r="C129" s="198" t="s">
        <v>194</v>
      </c>
      <c r="D129" s="198" t="s">
        <v>134</v>
      </c>
      <c r="E129" s="199" t="s">
        <v>195</v>
      </c>
      <c r="F129" s="200" t="s">
        <v>196</v>
      </c>
      <c r="G129" s="201" t="s">
        <v>137</v>
      </c>
      <c r="H129" s="202">
        <v>2.9279999999999999</v>
      </c>
      <c r="I129" s="203"/>
      <c r="J129" s="204">
        <f>ROUND(I129*H129,2)</f>
        <v>0</v>
      </c>
      <c r="K129" s="200" t="s">
        <v>138</v>
      </c>
      <c r="L129" s="45"/>
      <c r="M129" s="205" t="s">
        <v>19</v>
      </c>
      <c r="N129" s="206" t="s">
        <v>44</v>
      </c>
      <c r="O129" s="85"/>
      <c r="P129" s="207">
        <f>O129*H129</f>
        <v>0</v>
      </c>
      <c r="Q129" s="207">
        <v>0.0053899999999999998</v>
      </c>
      <c r="R129" s="207">
        <f>Q129*H129</f>
        <v>0.015781919999999998</v>
      </c>
      <c r="S129" s="207">
        <v>0</v>
      </c>
      <c r="T129" s="208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09" t="s">
        <v>139</v>
      </c>
      <c r="AT129" s="209" t="s">
        <v>134</v>
      </c>
      <c r="AU129" s="209" t="s">
        <v>140</v>
      </c>
      <c r="AY129" s="18" t="s">
        <v>131</v>
      </c>
      <c r="BE129" s="210">
        <f>IF(N129="základní",J129,0)</f>
        <v>0</v>
      </c>
      <c r="BF129" s="210">
        <f>IF(N129="snížená",J129,0)</f>
        <v>0</v>
      </c>
      <c r="BG129" s="210">
        <f>IF(N129="zákl. přenesená",J129,0)</f>
        <v>0</v>
      </c>
      <c r="BH129" s="210">
        <f>IF(N129="sníž. přenesená",J129,0)</f>
        <v>0</v>
      </c>
      <c r="BI129" s="210">
        <f>IF(N129="nulová",J129,0)</f>
        <v>0</v>
      </c>
      <c r="BJ129" s="18" t="s">
        <v>78</v>
      </c>
      <c r="BK129" s="210">
        <f>ROUND(I129*H129,2)</f>
        <v>0</v>
      </c>
      <c r="BL129" s="18" t="s">
        <v>139</v>
      </c>
      <c r="BM129" s="209" t="s">
        <v>197</v>
      </c>
    </row>
    <row r="130" s="2" customFormat="1">
      <c r="A130" s="39"/>
      <c r="B130" s="40"/>
      <c r="C130" s="41"/>
      <c r="D130" s="211" t="s">
        <v>142</v>
      </c>
      <c r="E130" s="41"/>
      <c r="F130" s="212" t="s">
        <v>198</v>
      </c>
      <c r="G130" s="41"/>
      <c r="H130" s="41"/>
      <c r="I130" s="213"/>
      <c r="J130" s="41"/>
      <c r="K130" s="41"/>
      <c r="L130" s="45"/>
      <c r="M130" s="214"/>
      <c r="N130" s="215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142</v>
      </c>
      <c r="AU130" s="18" t="s">
        <v>140</v>
      </c>
    </row>
    <row r="131" s="13" customFormat="1">
      <c r="A131" s="13"/>
      <c r="B131" s="226"/>
      <c r="C131" s="227"/>
      <c r="D131" s="228" t="s">
        <v>192</v>
      </c>
      <c r="E131" s="229" t="s">
        <v>19</v>
      </c>
      <c r="F131" s="230" t="s">
        <v>199</v>
      </c>
      <c r="G131" s="227"/>
      <c r="H131" s="231">
        <v>2.9279999999999999</v>
      </c>
      <c r="I131" s="232"/>
      <c r="J131" s="227"/>
      <c r="K131" s="227"/>
      <c r="L131" s="233"/>
      <c r="M131" s="234"/>
      <c r="N131" s="235"/>
      <c r="O131" s="235"/>
      <c r="P131" s="235"/>
      <c r="Q131" s="235"/>
      <c r="R131" s="235"/>
      <c r="S131" s="235"/>
      <c r="T131" s="23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7" t="s">
        <v>192</v>
      </c>
      <c r="AU131" s="237" t="s">
        <v>140</v>
      </c>
      <c r="AV131" s="13" t="s">
        <v>80</v>
      </c>
      <c r="AW131" s="13" t="s">
        <v>35</v>
      </c>
      <c r="AX131" s="13" t="s">
        <v>78</v>
      </c>
      <c r="AY131" s="237" t="s">
        <v>131</v>
      </c>
    </row>
    <row r="132" s="2" customFormat="1" ht="24.15" customHeight="1">
      <c r="A132" s="39"/>
      <c r="B132" s="40"/>
      <c r="C132" s="198" t="s">
        <v>200</v>
      </c>
      <c r="D132" s="198" t="s">
        <v>134</v>
      </c>
      <c r="E132" s="199" t="s">
        <v>201</v>
      </c>
      <c r="F132" s="200" t="s">
        <v>202</v>
      </c>
      <c r="G132" s="201" t="s">
        <v>137</v>
      </c>
      <c r="H132" s="202">
        <v>2.9279999999999999</v>
      </c>
      <c r="I132" s="203"/>
      <c r="J132" s="204">
        <f>ROUND(I132*H132,2)</f>
        <v>0</v>
      </c>
      <c r="K132" s="200" t="s">
        <v>138</v>
      </c>
      <c r="L132" s="45"/>
      <c r="M132" s="205" t="s">
        <v>19</v>
      </c>
      <c r="N132" s="206" t="s">
        <v>44</v>
      </c>
      <c r="O132" s="85"/>
      <c r="P132" s="207">
        <f>O132*H132</f>
        <v>0</v>
      </c>
      <c r="Q132" s="207">
        <v>0</v>
      </c>
      <c r="R132" s="207">
        <f>Q132*H132</f>
        <v>0</v>
      </c>
      <c r="S132" s="207">
        <v>0</v>
      </c>
      <c r="T132" s="208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09" t="s">
        <v>139</v>
      </c>
      <c r="AT132" s="209" t="s">
        <v>134</v>
      </c>
      <c r="AU132" s="209" t="s">
        <v>140</v>
      </c>
      <c r="AY132" s="18" t="s">
        <v>131</v>
      </c>
      <c r="BE132" s="210">
        <f>IF(N132="základní",J132,0)</f>
        <v>0</v>
      </c>
      <c r="BF132" s="210">
        <f>IF(N132="snížená",J132,0)</f>
        <v>0</v>
      </c>
      <c r="BG132" s="210">
        <f>IF(N132="zákl. přenesená",J132,0)</f>
        <v>0</v>
      </c>
      <c r="BH132" s="210">
        <f>IF(N132="sníž. přenesená",J132,0)</f>
        <v>0</v>
      </c>
      <c r="BI132" s="210">
        <f>IF(N132="nulová",J132,0)</f>
        <v>0</v>
      </c>
      <c r="BJ132" s="18" t="s">
        <v>78</v>
      </c>
      <c r="BK132" s="210">
        <f>ROUND(I132*H132,2)</f>
        <v>0</v>
      </c>
      <c r="BL132" s="18" t="s">
        <v>139</v>
      </c>
      <c r="BM132" s="209" t="s">
        <v>203</v>
      </c>
    </row>
    <row r="133" s="2" customFormat="1">
      <c r="A133" s="39"/>
      <c r="B133" s="40"/>
      <c r="C133" s="41"/>
      <c r="D133" s="211" t="s">
        <v>142</v>
      </c>
      <c r="E133" s="41"/>
      <c r="F133" s="212" t="s">
        <v>204</v>
      </c>
      <c r="G133" s="41"/>
      <c r="H133" s="41"/>
      <c r="I133" s="213"/>
      <c r="J133" s="41"/>
      <c r="K133" s="41"/>
      <c r="L133" s="45"/>
      <c r="M133" s="214"/>
      <c r="N133" s="215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142</v>
      </c>
      <c r="AU133" s="18" t="s">
        <v>140</v>
      </c>
    </row>
    <row r="134" s="13" customFormat="1">
      <c r="A134" s="13"/>
      <c r="B134" s="226"/>
      <c r="C134" s="227"/>
      <c r="D134" s="228" t="s">
        <v>192</v>
      </c>
      <c r="E134" s="229" t="s">
        <v>19</v>
      </c>
      <c r="F134" s="230" t="s">
        <v>199</v>
      </c>
      <c r="G134" s="227"/>
      <c r="H134" s="231">
        <v>2.9279999999999999</v>
      </c>
      <c r="I134" s="232"/>
      <c r="J134" s="227"/>
      <c r="K134" s="227"/>
      <c r="L134" s="233"/>
      <c r="M134" s="234"/>
      <c r="N134" s="235"/>
      <c r="O134" s="235"/>
      <c r="P134" s="235"/>
      <c r="Q134" s="235"/>
      <c r="R134" s="235"/>
      <c r="S134" s="235"/>
      <c r="T134" s="23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7" t="s">
        <v>192</v>
      </c>
      <c r="AU134" s="237" t="s">
        <v>140</v>
      </c>
      <c r="AV134" s="13" t="s">
        <v>80</v>
      </c>
      <c r="AW134" s="13" t="s">
        <v>35</v>
      </c>
      <c r="AX134" s="13" t="s">
        <v>78</v>
      </c>
      <c r="AY134" s="237" t="s">
        <v>131</v>
      </c>
    </row>
    <row r="135" s="2" customFormat="1" ht="24.15" customHeight="1">
      <c r="A135" s="39"/>
      <c r="B135" s="40"/>
      <c r="C135" s="198" t="s">
        <v>8</v>
      </c>
      <c r="D135" s="198" t="s">
        <v>134</v>
      </c>
      <c r="E135" s="199" t="s">
        <v>205</v>
      </c>
      <c r="F135" s="200" t="s">
        <v>206</v>
      </c>
      <c r="G135" s="201" t="s">
        <v>207</v>
      </c>
      <c r="H135" s="202">
        <v>0.057000000000000002</v>
      </c>
      <c r="I135" s="203"/>
      <c r="J135" s="204">
        <f>ROUND(I135*H135,2)</f>
        <v>0</v>
      </c>
      <c r="K135" s="200" t="s">
        <v>138</v>
      </c>
      <c r="L135" s="45"/>
      <c r="M135" s="205" t="s">
        <v>19</v>
      </c>
      <c r="N135" s="206" t="s">
        <v>44</v>
      </c>
      <c r="O135" s="85"/>
      <c r="P135" s="207">
        <f>O135*H135</f>
        <v>0</v>
      </c>
      <c r="Q135" s="207">
        <v>1.06277</v>
      </c>
      <c r="R135" s="207">
        <f>Q135*H135</f>
        <v>0.060577890000000002</v>
      </c>
      <c r="S135" s="207">
        <v>0</v>
      </c>
      <c r="T135" s="208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09" t="s">
        <v>139</v>
      </c>
      <c r="AT135" s="209" t="s">
        <v>134</v>
      </c>
      <c r="AU135" s="209" t="s">
        <v>140</v>
      </c>
      <c r="AY135" s="18" t="s">
        <v>131</v>
      </c>
      <c r="BE135" s="210">
        <f>IF(N135="základní",J135,0)</f>
        <v>0</v>
      </c>
      <c r="BF135" s="210">
        <f>IF(N135="snížená",J135,0)</f>
        <v>0</v>
      </c>
      <c r="BG135" s="210">
        <f>IF(N135="zákl. přenesená",J135,0)</f>
        <v>0</v>
      </c>
      <c r="BH135" s="210">
        <f>IF(N135="sníž. přenesená",J135,0)</f>
        <v>0</v>
      </c>
      <c r="BI135" s="210">
        <f>IF(N135="nulová",J135,0)</f>
        <v>0</v>
      </c>
      <c r="BJ135" s="18" t="s">
        <v>78</v>
      </c>
      <c r="BK135" s="210">
        <f>ROUND(I135*H135,2)</f>
        <v>0</v>
      </c>
      <c r="BL135" s="18" t="s">
        <v>139</v>
      </c>
      <c r="BM135" s="209" t="s">
        <v>208</v>
      </c>
    </row>
    <row r="136" s="2" customFormat="1">
      <c r="A136" s="39"/>
      <c r="B136" s="40"/>
      <c r="C136" s="41"/>
      <c r="D136" s="211" t="s">
        <v>142</v>
      </c>
      <c r="E136" s="41"/>
      <c r="F136" s="212" t="s">
        <v>209</v>
      </c>
      <c r="G136" s="41"/>
      <c r="H136" s="41"/>
      <c r="I136" s="213"/>
      <c r="J136" s="41"/>
      <c r="K136" s="41"/>
      <c r="L136" s="45"/>
      <c r="M136" s="214"/>
      <c r="N136" s="215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142</v>
      </c>
      <c r="AU136" s="18" t="s">
        <v>140</v>
      </c>
    </row>
    <row r="137" s="13" customFormat="1">
      <c r="A137" s="13"/>
      <c r="B137" s="226"/>
      <c r="C137" s="227"/>
      <c r="D137" s="228" t="s">
        <v>192</v>
      </c>
      <c r="E137" s="229" t="s">
        <v>19</v>
      </c>
      <c r="F137" s="230" t="s">
        <v>210</v>
      </c>
      <c r="G137" s="227"/>
      <c r="H137" s="231">
        <v>0.057000000000000002</v>
      </c>
      <c r="I137" s="232"/>
      <c r="J137" s="227"/>
      <c r="K137" s="227"/>
      <c r="L137" s="233"/>
      <c r="M137" s="234"/>
      <c r="N137" s="235"/>
      <c r="O137" s="235"/>
      <c r="P137" s="235"/>
      <c r="Q137" s="235"/>
      <c r="R137" s="235"/>
      <c r="S137" s="235"/>
      <c r="T137" s="23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7" t="s">
        <v>192</v>
      </c>
      <c r="AU137" s="237" t="s">
        <v>140</v>
      </c>
      <c r="AV137" s="13" t="s">
        <v>80</v>
      </c>
      <c r="AW137" s="13" t="s">
        <v>35</v>
      </c>
      <c r="AX137" s="13" t="s">
        <v>78</v>
      </c>
      <c r="AY137" s="237" t="s">
        <v>131</v>
      </c>
    </row>
    <row r="138" s="2" customFormat="1" ht="24.15" customHeight="1">
      <c r="A138" s="39"/>
      <c r="B138" s="40"/>
      <c r="C138" s="198" t="s">
        <v>148</v>
      </c>
      <c r="D138" s="198" t="s">
        <v>134</v>
      </c>
      <c r="E138" s="199" t="s">
        <v>211</v>
      </c>
      <c r="F138" s="200" t="s">
        <v>212</v>
      </c>
      <c r="G138" s="201" t="s">
        <v>152</v>
      </c>
      <c r="H138" s="202">
        <v>2.0569999999999999</v>
      </c>
      <c r="I138" s="203"/>
      <c r="J138" s="204">
        <f>ROUND(I138*H138,2)</f>
        <v>0</v>
      </c>
      <c r="K138" s="200" t="s">
        <v>138</v>
      </c>
      <c r="L138" s="45"/>
      <c r="M138" s="205" t="s">
        <v>19</v>
      </c>
      <c r="N138" s="206" t="s">
        <v>44</v>
      </c>
      <c r="O138" s="85"/>
      <c r="P138" s="207">
        <f>O138*H138</f>
        <v>0</v>
      </c>
      <c r="Q138" s="207">
        <v>2.3010199999999998</v>
      </c>
      <c r="R138" s="207">
        <f>Q138*H138</f>
        <v>4.7331981399999998</v>
      </c>
      <c r="S138" s="207">
        <v>0</v>
      </c>
      <c r="T138" s="208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09" t="s">
        <v>139</v>
      </c>
      <c r="AT138" s="209" t="s">
        <v>134</v>
      </c>
      <c r="AU138" s="209" t="s">
        <v>140</v>
      </c>
      <c r="AY138" s="18" t="s">
        <v>131</v>
      </c>
      <c r="BE138" s="210">
        <f>IF(N138="základní",J138,0)</f>
        <v>0</v>
      </c>
      <c r="BF138" s="210">
        <f>IF(N138="snížená",J138,0)</f>
        <v>0</v>
      </c>
      <c r="BG138" s="210">
        <f>IF(N138="zákl. přenesená",J138,0)</f>
        <v>0</v>
      </c>
      <c r="BH138" s="210">
        <f>IF(N138="sníž. přenesená",J138,0)</f>
        <v>0</v>
      </c>
      <c r="BI138" s="210">
        <f>IF(N138="nulová",J138,0)</f>
        <v>0</v>
      </c>
      <c r="BJ138" s="18" t="s">
        <v>78</v>
      </c>
      <c r="BK138" s="210">
        <f>ROUND(I138*H138,2)</f>
        <v>0</v>
      </c>
      <c r="BL138" s="18" t="s">
        <v>139</v>
      </c>
      <c r="BM138" s="209" t="s">
        <v>213</v>
      </c>
    </row>
    <row r="139" s="2" customFormat="1">
      <c r="A139" s="39"/>
      <c r="B139" s="40"/>
      <c r="C139" s="41"/>
      <c r="D139" s="211" t="s">
        <v>142</v>
      </c>
      <c r="E139" s="41"/>
      <c r="F139" s="212" t="s">
        <v>214</v>
      </c>
      <c r="G139" s="41"/>
      <c r="H139" s="41"/>
      <c r="I139" s="213"/>
      <c r="J139" s="41"/>
      <c r="K139" s="41"/>
      <c r="L139" s="45"/>
      <c r="M139" s="214"/>
      <c r="N139" s="215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142</v>
      </c>
      <c r="AU139" s="18" t="s">
        <v>140</v>
      </c>
    </row>
    <row r="140" s="13" customFormat="1">
      <c r="A140" s="13"/>
      <c r="B140" s="226"/>
      <c r="C140" s="227"/>
      <c r="D140" s="228" t="s">
        <v>192</v>
      </c>
      <c r="E140" s="229" t="s">
        <v>19</v>
      </c>
      <c r="F140" s="230" t="s">
        <v>215</v>
      </c>
      <c r="G140" s="227"/>
      <c r="H140" s="231">
        <v>1.1659999999999999</v>
      </c>
      <c r="I140" s="232"/>
      <c r="J140" s="227"/>
      <c r="K140" s="227"/>
      <c r="L140" s="233"/>
      <c r="M140" s="234"/>
      <c r="N140" s="235"/>
      <c r="O140" s="235"/>
      <c r="P140" s="235"/>
      <c r="Q140" s="235"/>
      <c r="R140" s="235"/>
      <c r="S140" s="235"/>
      <c r="T140" s="23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7" t="s">
        <v>192</v>
      </c>
      <c r="AU140" s="237" t="s">
        <v>140</v>
      </c>
      <c r="AV140" s="13" t="s">
        <v>80</v>
      </c>
      <c r="AW140" s="13" t="s">
        <v>35</v>
      </c>
      <c r="AX140" s="13" t="s">
        <v>73</v>
      </c>
      <c r="AY140" s="237" t="s">
        <v>131</v>
      </c>
    </row>
    <row r="141" s="13" customFormat="1">
      <c r="A141" s="13"/>
      <c r="B141" s="226"/>
      <c r="C141" s="227"/>
      <c r="D141" s="228" t="s">
        <v>192</v>
      </c>
      <c r="E141" s="229" t="s">
        <v>19</v>
      </c>
      <c r="F141" s="230" t="s">
        <v>216</v>
      </c>
      <c r="G141" s="227"/>
      <c r="H141" s="231">
        <v>0.89100000000000001</v>
      </c>
      <c r="I141" s="232"/>
      <c r="J141" s="227"/>
      <c r="K141" s="227"/>
      <c r="L141" s="233"/>
      <c r="M141" s="234"/>
      <c r="N141" s="235"/>
      <c r="O141" s="235"/>
      <c r="P141" s="235"/>
      <c r="Q141" s="235"/>
      <c r="R141" s="235"/>
      <c r="S141" s="235"/>
      <c r="T141" s="23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7" t="s">
        <v>192</v>
      </c>
      <c r="AU141" s="237" t="s">
        <v>140</v>
      </c>
      <c r="AV141" s="13" t="s">
        <v>80</v>
      </c>
      <c r="AW141" s="13" t="s">
        <v>35</v>
      </c>
      <c r="AX141" s="13" t="s">
        <v>73</v>
      </c>
      <c r="AY141" s="237" t="s">
        <v>131</v>
      </c>
    </row>
    <row r="142" s="14" customFormat="1">
      <c r="A142" s="14"/>
      <c r="B142" s="238"/>
      <c r="C142" s="239"/>
      <c r="D142" s="228" t="s">
        <v>192</v>
      </c>
      <c r="E142" s="240" t="s">
        <v>19</v>
      </c>
      <c r="F142" s="241" t="s">
        <v>217</v>
      </c>
      <c r="G142" s="239"/>
      <c r="H142" s="242">
        <v>2.0569999999999999</v>
      </c>
      <c r="I142" s="243"/>
      <c r="J142" s="239"/>
      <c r="K142" s="239"/>
      <c r="L142" s="244"/>
      <c r="M142" s="245"/>
      <c r="N142" s="246"/>
      <c r="O142" s="246"/>
      <c r="P142" s="246"/>
      <c r="Q142" s="246"/>
      <c r="R142" s="246"/>
      <c r="S142" s="246"/>
      <c r="T142" s="24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8" t="s">
        <v>192</v>
      </c>
      <c r="AU142" s="248" t="s">
        <v>140</v>
      </c>
      <c r="AV142" s="14" t="s">
        <v>139</v>
      </c>
      <c r="AW142" s="14" t="s">
        <v>35</v>
      </c>
      <c r="AX142" s="14" t="s">
        <v>78</v>
      </c>
      <c r="AY142" s="248" t="s">
        <v>131</v>
      </c>
    </row>
    <row r="143" s="2" customFormat="1" ht="16.5" customHeight="1">
      <c r="A143" s="39"/>
      <c r="B143" s="40"/>
      <c r="C143" s="198" t="s">
        <v>218</v>
      </c>
      <c r="D143" s="198" t="s">
        <v>134</v>
      </c>
      <c r="E143" s="199" t="s">
        <v>219</v>
      </c>
      <c r="F143" s="200" t="s">
        <v>220</v>
      </c>
      <c r="G143" s="201" t="s">
        <v>137</v>
      </c>
      <c r="H143" s="202">
        <v>13.34</v>
      </c>
      <c r="I143" s="203"/>
      <c r="J143" s="204">
        <f>ROUND(I143*H143,2)</f>
        <v>0</v>
      </c>
      <c r="K143" s="200" t="s">
        <v>138</v>
      </c>
      <c r="L143" s="45"/>
      <c r="M143" s="205" t="s">
        <v>19</v>
      </c>
      <c r="N143" s="206" t="s">
        <v>44</v>
      </c>
      <c r="O143" s="85"/>
      <c r="P143" s="207">
        <f>O143*H143</f>
        <v>0</v>
      </c>
      <c r="Q143" s="207">
        <v>0.0026900000000000001</v>
      </c>
      <c r="R143" s="207">
        <f>Q143*H143</f>
        <v>0.035884600000000003</v>
      </c>
      <c r="S143" s="207">
        <v>0</v>
      </c>
      <c r="T143" s="208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09" t="s">
        <v>139</v>
      </c>
      <c r="AT143" s="209" t="s">
        <v>134</v>
      </c>
      <c r="AU143" s="209" t="s">
        <v>140</v>
      </c>
      <c r="AY143" s="18" t="s">
        <v>131</v>
      </c>
      <c r="BE143" s="210">
        <f>IF(N143="základní",J143,0)</f>
        <v>0</v>
      </c>
      <c r="BF143" s="210">
        <f>IF(N143="snížená",J143,0)</f>
        <v>0</v>
      </c>
      <c r="BG143" s="210">
        <f>IF(N143="zákl. přenesená",J143,0)</f>
        <v>0</v>
      </c>
      <c r="BH143" s="210">
        <f>IF(N143="sníž. přenesená",J143,0)</f>
        <v>0</v>
      </c>
      <c r="BI143" s="210">
        <f>IF(N143="nulová",J143,0)</f>
        <v>0</v>
      </c>
      <c r="BJ143" s="18" t="s">
        <v>78</v>
      </c>
      <c r="BK143" s="210">
        <f>ROUND(I143*H143,2)</f>
        <v>0</v>
      </c>
      <c r="BL143" s="18" t="s">
        <v>139</v>
      </c>
      <c r="BM143" s="209" t="s">
        <v>221</v>
      </c>
    </row>
    <row r="144" s="2" customFormat="1">
      <c r="A144" s="39"/>
      <c r="B144" s="40"/>
      <c r="C144" s="41"/>
      <c r="D144" s="211" t="s">
        <v>142</v>
      </c>
      <c r="E144" s="41"/>
      <c r="F144" s="212" t="s">
        <v>222</v>
      </c>
      <c r="G144" s="41"/>
      <c r="H144" s="41"/>
      <c r="I144" s="213"/>
      <c r="J144" s="41"/>
      <c r="K144" s="41"/>
      <c r="L144" s="45"/>
      <c r="M144" s="214"/>
      <c r="N144" s="215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142</v>
      </c>
      <c r="AU144" s="18" t="s">
        <v>140</v>
      </c>
    </row>
    <row r="145" s="13" customFormat="1">
      <c r="A145" s="13"/>
      <c r="B145" s="226"/>
      <c r="C145" s="227"/>
      <c r="D145" s="228" t="s">
        <v>192</v>
      </c>
      <c r="E145" s="229" t="s">
        <v>19</v>
      </c>
      <c r="F145" s="230" t="s">
        <v>223</v>
      </c>
      <c r="G145" s="227"/>
      <c r="H145" s="231">
        <v>9.7200000000000006</v>
      </c>
      <c r="I145" s="232"/>
      <c r="J145" s="227"/>
      <c r="K145" s="227"/>
      <c r="L145" s="233"/>
      <c r="M145" s="234"/>
      <c r="N145" s="235"/>
      <c r="O145" s="235"/>
      <c r="P145" s="235"/>
      <c r="Q145" s="235"/>
      <c r="R145" s="235"/>
      <c r="S145" s="235"/>
      <c r="T145" s="23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7" t="s">
        <v>192</v>
      </c>
      <c r="AU145" s="237" t="s">
        <v>140</v>
      </c>
      <c r="AV145" s="13" t="s">
        <v>80</v>
      </c>
      <c r="AW145" s="13" t="s">
        <v>35</v>
      </c>
      <c r="AX145" s="13" t="s">
        <v>73</v>
      </c>
      <c r="AY145" s="237" t="s">
        <v>131</v>
      </c>
    </row>
    <row r="146" s="13" customFormat="1">
      <c r="A146" s="13"/>
      <c r="B146" s="226"/>
      <c r="C146" s="227"/>
      <c r="D146" s="228" t="s">
        <v>192</v>
      </c>
      <c r="E146" s="229" t="s">
        <v>19</v>
      </c>
      <c r="F146" s="230" t="s">
        <v>224</v>
      </c>
      <c r="G146" s="227"/>
      <c r="H146" s="231">
        <v>3.6200000000000001</v>
      </c>
      <c r="I146" s="232"/>
      <c r="J146" s="227"/>
      <c r="K146" s="227"/>
      <c r="L146" s="233"/>
      <c r="M146" s="234"/>
      <c r="N146" s="235"/>
      <c r="O146" s="235"/>
      <c r="P146" s="235"/>
      <c r="Q146" s="235"/>
      <c r="R146" s="235"/>
      <c r="S146" s="235"/>
      <c r="T146" s="23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7" t="s">
        <v>192</v>
      </c>
      <c r="AU146" s="237" t="s">
        <v>140</v>
      </c>
      <c r="AV146" s="13" t="s">
        <v>80</v>
      </c>
      <c r="AW146" s="13" t="s">
        <v>35</v>
      </c>
      <c r="AX146" s="13" t="s">
        <v>73</v>
      </c>
      <c r="AY146" s="237" t="s">
        <v>131</v>
      </c>
    </row>
    <row r="147" s="14" customFormat="1">
      <c r="A147" s="14"/>
      <c r="B147" s="238"/>
      <c r="C147" s="239"/>
      <c r="D147" s="228" t="s">
        <v>192</v>
      </c>
      <c r="E147" s="240" t="s">
        <v>19</v>
      </c>
      <c r="F147" s="241" t="s">
        <v>217</v>
      </c>
      <c r="G147" s="239"/>
      <c r="H147" s="242">
        <v>13.34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8" t="s">
        <v>192</v>
      </c>
      <c r="AU147" s="248" t="s">
        <v>140</v>
      </c>
      <c r="AV147" s="14" t="s">
        <v>139</v>
      </c>
      <c r="AW147" s="14" t="s">
        <v>35</v>
      </c>
      <c r="AX147" s="14" t="s">
        <v>78</v>
      </c>
      <c r="AY147" s="248" t="s">
        <v>131</v>
      </c>
    </row>
    <row r="148" s="2" customFormat="1" ht="16.5" customHeight="1">
      <c r="A148" s="39"/>
      <c r="B148" s="40"/>
      <c r="C148" s="198" t="s">
        <v>225</v>
      </c>
      <c r="D148" s="198" t="s">
        <v>134</v>
      </c>
      <c r="E148" s="199" t="s">
        <v>226</v>
      </c>
      <c r="F148" s="200" t="s">
        <v>227</v>
      </c>
      <c r="G148" s="201" t="s">
        <v>137</v>
      </c>
      <c r="H148" s="202">
        <v>13.34</v>
      </c>
      <c r="I148" s="203"/>
      <c r="J148" s="204">
        <f>ROUND(I148*H148,2)</f>
        <v>0</v>
      </c>
      <c r="K148" s="200" t="s">
        <v>138</v>
      </c>
      <c r="L148" s="45"/>
      <c r="M148" s="205" t="s">
        <v>19</v>
      </c>
      <c r="N148" s="206" t="s">
        <v>44</v>
      </c>
      <c r="O148" s="85"/>
      <c r="P148" s="207">
        <f>O148*H148</f>
        <v>0</v>
      </c>
      <c r="Q148" s="207">
        <v>0</v>
      </c>
      <c r="R148" s="207">
        <f>Q148*H148</f>
        <v>0</v>
      </c>
      <c r="S148" s="207">
        <v>0</v>
      </c>
      <c r="T148" s="20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09" t="s">
        <v>139</v>
      </c>
      <c r="AT148" s="209" t="s">
        <v>134</v>
      </c>
      <c r="AU148" s="209" t="s">
        <v>140</v>
      </c>
      <c r="AY148" s="18" t="s">
        <v>131</v>
      </c>
      <c r="BE148" s="210">
        <f>IF(N148="základní",J148,0)</f>
        <v>0</v>
      </c>
      <c r="BF148" s="210">
        <f>IF(N148="snížená",J148,0)</f>
        <v>0</v>
      </c>
      <c r="BG148" s="210">
        <f>IF(N148="zákl. přenesená",J148,0)</f>
        <v>0</v>
      </c>
      <c r="BH148" s="210">
        <f>IF(N148="sníž. přenesená",J148,0)</f>
        <v>0</v>
      </c>
      <c r="BI148" s="210">
        <f>IF(N148="nulová",J148,0)</f>
        <v>0</v>
      </c>
      <c r="BJ148" s="18" t="s">
        <v>78</v>
      </c>
      <c r="BK148" s="210">
        <f>ROUND(I148*H148,2)</f>
        <v>0</v>
      </c>
      <c r="BL148" s="18" t="s">
        <v>139</v>
      </c>
      <c r="BM148" s="209" t="s">
        <v>228</v>
      </c>
    </row>
    <row r="149" s="2" customFormat="1">
      <c r="A149" s="39"/>
      <c r="B149" s="40"/>
      <c r="C149" s="41"/>
      <c r="D149" s="211" t="s">
        <v>142</v>
      </c>
      <c r="E149" s="41"/>
      <c r="F149" s="212" t="s">
        <v>229</v>
      </c>
      <c r="G149" s="41"/>
      <c r="H149" s="41"/>
      <c r="I149" s="213"/>
      <c r="J149" s="41"/>
      <c r="K149" s="41"/>
      <c r="L149" s="45"/>
      <c r="M149" s="214"/>
      <c r="N149" s="215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142</v>
      </c>
      <c r="AU149" s="18" t="s">
        <v>140</v>
      </c>
    </row>
    <row r="150" s="13" customFormat="1">
      <c r="A150" s="13"/>
      <c r="B150" s="226"/>
      <c r="C150" s="227"/>
      <c r="D150" s="228" t="s">
        <v>192</v>
      </c>
      <c r="E150" s="229" t="s">
        <v>19</v>
      </c>
      <c r="F150" s="230" t="s">
        <v>223</v>
      </c>
      <c r="G150" s="227"/>
      <c r="H150" s="231">
        <v>9.7200000000000006</v>
      </c>
      <c r="I150" s="232"/>
      <c r="J150" s="227"/>
      <c r="K150" s="227"/>
      <c r="L150" s="233"/>
      <c r="M150" s="234"/>
      <c r="N150" s="235"/>
      <c r="O150" s="235"/>
      <c r="P150" s="235"/>
      <c r="Q150" s="235"/>
      <c r="R150" s="235"/>
      <c r="S150" s="235"/>
      <c r="T150" s="23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7" t="s">
        <v>192</v>
      </c>
      <c r="AU150" s="237" t="s">
        <v>140</v>
      </c>
      <c r="AV150" s="13" t="s">
        <v>80</v>
      </c>
      <c r="AW150" s="13" t="s">
        <v>35</v>
      </c>
      <c r="AX150" s="13" t="s">
        <v>73</v>
      </c>
      <c r="AY150" s="237" t="s">
        <v>131</v>
      </c>
    </row>
    <row r="151" s="13" customFormat="1">
      <c r="A151" s="13"/>
      <c r="B151" s="226"/>
      <c r="C151" s="227"/>
      <c r="D151" s="228" t="s">
        <v>192</v>
      </c>
      <c r="E151" s="229" t="s">
        <v>19</v>
      </c>
      <c r="F151" s="230" t="s">
        <v>224</v>
      </c>
      <c r="G151" s="227"/>
      <c r="H151" s="231">
        <v>3.6200000000000001</v>
      </c>
      <c r="I151" s="232"/>
      <c r="J151" s="227"/>
      <c r="K151" s="227"/>
      <c r="L151" s="233"/>
      <c r="M151" s="234"/>
      <c r="N151" s="235"/>
      <c r="O151" s="235"/>
      <c r="P151" s="235"/>
      <c r="Q151" s="235"/>
      <c r="R151" s="235"/>
      <c r="S151" s="235"/>
      <c r="T151" s="23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7" t="s">
        <v>192</v>
      </c>
      <c r="AU151" s="237" t="s">
        <v>140</v>
      </c>
      <c r="AV151" s="13" t="s">
        <v>80</v>
      </c>
      <c r="AW151" s="13" t="s">
        <v>35</v>
      </c>
      <c r="AX151" s="13" t="s">
        <v>73</v>
      </c>
      <c r="AY151" s="237" t="s">
        <v>131</v>
      </c>
    </row>
    <row r="152" s="14" customFormat="1">
      <c r="A152" s="14"/>
      <c r="B152" s="238"/>
      <c r="C152" s="239"/>
      <c r="D152" s="228" t="s">
        <v>192</v>
      </c>
      <c r="E152" s="240" t="s">
        <v>19</v>
      </c>
      <c r="F152" s="241" t="s">
        <v>217</v>
      </c>
      <c r="G152" s="239"/>
      <c r="H152" s="242">
        <v>13.34</v>
      </c>
      <c r="I152" s="243"/>
      <c r="J152" s="239"/>
      <c r="K152" s="239"/>
      <c r="L152" s="244"/>
      <c r="M152" s="245"/>
      <c r="N152" s="246"/>
      <c r="O152" s="246"/>
      <c r="P152" s="246"/>
      <c r="Q152" s="246"/>
      <c r="R152" s="246"/>
      <c r="S152" s="246"/>
      <c r="T152" s="24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8" t="s">
        <v>192</v>
      </c>
      <c r="AU152" s="248" t="s">
        <v>140</v>
      </c>
      <c r="AV152" s="14" t="s">
        <v>139</v>
      </c>
      <c r="AW152" s="14" t="s">
        <v>35</v>
      </c>
      <c r="AX152" s="14" t="s">
        <v>78</v>
      </c>
      <c r="AY152" s="248" t="s">
        <v>131</v>
      </c>
    </row>
    <row r="153" s="2" customFormat="1" ht="44.25" customHeight="1">
      <c r="A153" s="39"/>
      <c r="B153" s="40"/>
      <c r="C153" s="198" t="s">
        <v>164</v>
      </c>
      <c r="D153" s="198" t="s">
        <v>134</v>
      </c>
      <c r="E153" s="199" t="s">
        <v>230</v>
      </c>
      <c r="F153" s="200" t="s">
        <v>231</v>
      </c>
      <c r="G153" s="201" t="s">
        <v>137</v>
      </c>
      <c r="H153" s="202">
        <v>6.9119999999999999</v>
      </c>
      <c r="I153" s="203"/>
      <c r="J153" s="204">
        <f>ROUND(I153*H153,2)</f>
        <v>0</v>
      </c>
      <c r="K153" s="200" t="s">
        <v>138</v>
      </c>
      <c r="L153" s="45"/>
      <c r="M153" s="205" t="s">
        <v>19</v>
      </c>
      <c r="N153" s="206" t="s">
        <v>44</v>
      </c>
      <c r="O153" s="85"/>
      <c r="P153" s="207">
        <f>O153*H153</f>
        <v>0</v>
      </c>
      <c r="Q153" s="207">
        <v>0.58057000000000003</v>
      </c>
      <c r="R153" s="207">
        <f>Q153*H153</f>
        <v>4.0128998400000002</v>
      </c>
      <c r="S153" s="207">
        <v>0</v>
      </c>
      <c r="T153" s="208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09" t="s">
        <v>139</v>
      </c>
      <c r="AT153" s="209" t="s">
        <v>134</v>
      </c>
      <c r="AU153" s="209" t="s">
        <v>140</v>
      </c>
      <c r="AY153" s="18" t="s">
        <v>131</v>
      </c>
      <c r="BE153" s="210">
        <f>IF(N153="základní",J153,0)</f>
        <v>0</v>
      </c>
      <c r="BF153" s="210">
        <f>IF(N153="snížená",J153,0)</f>
        <v>0</v>
      </c>
      <c r="BG153" s="210">
        <f>IF(N153="zákl. přenesená",J153,0)</f>
        <v>0</v>
      </c>
      <c r="BH153" s="210">
        <f>IF(N153="sníž. přenesená",J153,0)</f>
        <v>0</v>
      </c>
      <c r="BI153" s="210">
        <f>IF(N153="nulová",J153,0)</f>
        <v>0</v>
      </c>
      <c r="BJ153" s="18" t="s">
        <v>78</v>
      </c>
      <c r="BK153" s="210">
        <f>ROUND(I153*H153,2)</f>
        <v>0</v>
      </c>
      <c r="BL153" s="18" t="s">
        <v>139</v>
      </c>
      <c r="BM153" s="209" t="s">
        <v>232</v>
      </c>
    </row>
    <row r="154" s="2" customFormat="1">
      <c r="A154" s="39"/>
      <c r="B154" s="40"/>
      <c r="C154" s="41"/>
      <c r="D154" s="211" t="s">
        <v>142</v>
      </c>
      <c r="E154" s="41"/>
      <c r="F154" s="212" t="s">
        <v>233</v>
      </c>
      <c r="G154" s="41"/>
      <c r="H154" s="41"/>
      <c r="I154" s="213"/>
      <c r="J154" s="41"/>
      <c r="K154" s="41"/>
      <c r="L154" s="45"/>
      <c r="M154" s="214"/>
      <c r="N154" s="215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142</v>
      </c>
      <c r="AU154" s="18" t="s">
        <v>140</v>
      </c>
    </row>
    <row r="155" s="13" customFormat="1">
      <c r="A155" s="13"/>
      <c r="B155" s="226"/>
      <c r="C155" s="227"/>
      <c r="D155" s="228" t="s">
        <v>192</v>
      </c>
      <c r="E155" s="229" t="s">
        <v>19</v>
      </c>
      <c r="F155" s="230" t="s">
        <v>234</v>
      </c>
      <c r="G155" s="227"/>
      <c r="H155" s="231">
        <v>6.9119999999999999</v>
      </c>
      <c r="I155" s="232"/>
      <c r="J155" s="227"/>
      <c r="K155" s="227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192</v>
      </c>
      <c r="AU155" s="237" t="s">
        <v>140</v>
      </c>
      <c r="AV155" s="13" t="s">
        <v>80</v>
      </c>
      <c r="AW155" s="13" t="s">
        <v>35</v>
      </c>
      <c r="AX155" s="13" t="s">
        <v>78</v>
      </c>
      <c r="AY155" s="237" t="s">
        <v>131</v>
      </c>
    </row>
    <row r="156" s="2" customFormat="1" ht="55.5" customHeight="1">
      <c r="A156" s="39"/>
      <c r="B156" s="40"/>
      <c r="C156" s="198" t="s">
        <v>235</v>
      </c>
      <c r="D156" s="198" t="s">
        <v>134</v>
      </c>
      <c r="E156" s="199" t="s">
        <v>236</v>
      </c>
      <c r="F156" s="200" t="s">
        <v>237</v>
      </c>
      <c r="G156" s="201" t="s">
        <v>207</v>
      </c>
      <c r="H156" s="202">
        <v>0.11</v>
      </c>
      <c r="I156" s="203"/>
      <c r="J156" s="204">
        <f>ROUND(I156*H156,2)</f>
        <v>0</v>
      </c>
      <c r="K156" s="200" t="s">
        <v>138</v>
      </c>
      <c r="L156" s="45"/>
      <c r="M156" s="205" t="s">
        <v>19</v>
      </c>
      <c r="N156" s="206" t="s">
        <v>44</v>
      </c>
      <c r="O156" s="85"/>
      <c r="P156" s="207">
        <f>O156*H156</f>
        <v>0</v>
      </c>
      <c r="Q156" s="207">
        <v>1.0593999999999999</v>
      </c>
      <c r="R156" s="207">
        <f>Q156*H156</f>
        <v>0.11653399999999999</v>
      </c>
      <c r="S156" s="207">
        <v>0</v>
      </c>
      <c r="T156" s="208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09" t="s">
        <v>139</v>
      </c>
      <c r="AT156" s="209" t="s">
        <v>134</v>
      </c>
      <c r="AU156" s="209" t="s">
        <v>140</v>
      </c>
      <c r="AY156" s="18" t="s">
        <v>131</v>
      </c>
      <c r="BE156" s="210">
        <f>IF(N156="základní",J156,0)</f>
        <v>0</v>
      </c>
      <c r="BF156" s="210">
        <f>IF(N156="snížená",J156,0)</f>
        <v>0</v>
      </c>
      <c r="BG156" s="210">
        <f>IF(N156="zákl. přenesená",J156,0)</f>
        <v>0</v>
      </c>
      <c r="BH156" s="210">
        <f>IF(N156="sníž. přenesená",J156,0)</f>
        <v>0</v>
      </c>
      <c r="BI156" s="210">
        <f>IF(N156="nulová",J156,0)</f>
        <v>0</v>
      </c>
      <c r="BJ156" s="18" t="s">
        <v>78</v>
      </c>
      <c r="BK156" s="210">
        <f>ROUND(I156*H156,2)</f>
        <v>0</v>
      </c>
      <c r="BL156" s="18" t="s">
        <v>139</v>
      </c>
      <c r="BM156" s="209" t="s">
        <v>238</v>
      </c>
    </row>
    <row r="157" s="2" customFormat="1">
      <c r="A157" s="39"/>
      <c r="B157" s="40"/>
      <c r="C157" s="41"/>
      <c r="D157" s="211" t="s">
        <v>142</v>
      </c>
      <c r="E157" s="41"/>
      <c r="F157" s="212" t="s">
        <v>239</v>
      </c>
      <c r="G157" s="41"/>
      <c r="H157" s="41"/>
      <c r="I157" s="213"/>
      <c r="J157" s="41"/>
      <c r="K157" s="41"/>
      <c r="L157" s="45"/>
      <c r="M157" s="214"/>
      <c r="N157" s="215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142</v>
      </c>
      <c r="AU157" s="18" t="s">
        <v>140</v>
      </c>
    </row>
    <row r="158" s="13" customFormat="1">
      <c r="A158" s="13"/>
      <c r="B158" s="226"/>
      <c r="C158" s="227"/>
      <c r="D158" s="228" t="s">
        <v>192</v>
      </c>
      <c r="E158" s="229" t="s">
        <v>19</v>
      </c>
      <c r="F158" s="230" t="s">
        <v>240</v>
      </c>
      <c r="G158" s="227"/>
      <c r="H158" s="231">
        <v>0.047</v>
      </c>
      <c r="I158" s="232"/>
      <c r="J158" s="227"/>
      <c r="K158" s="227"/>
      <c r="L158" s="233"/>
      <c r="M158" s="234"/>
      <c r="N158" s="235"/>
      <c r="O158" s="235"/>
      <c r="P158" s="235"/>
      <c r="Q158" s="235"/>
      <c r="R158" s="235"/>
      <c r="S158" s="235"/>
      <c r="T158" s="23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7" t="s">
        <v>192</v>
      </c>
      <c r="AU158" s="237" t="s">
        <v>140</v>
      </c>
      <c r="AV158" s="13" t="s">
        <v>80</v>
      </c>
      <c r="AW158" s="13" t="s">
        <v>35</v>
      </c>
      <c r="AX158" s="13" t="s">
        <v>73</v>
      </c>
      <c r="AY158" s="237" t="s">
        <v>131</v>
      </c>
    </row>
    <row r="159" s="13" customFormat="1">
      <c r="A159" s="13"/>
      <c r="B159" s="226"/>
      <c r="C159" s="227"/>
      <c r="D159" s="228" t="s">
        <v>192</v>
      </c>
      <c r="E159" s="229" t="s">
        <v>19</v>
      </c>
      <c r="F159" s="230" t="s">
        <v>241</v>
      </c>
      <c r="G159" s="227"/>
      <c r="H159" s="231">
        <v>0.063</v>
      </c>
      <c r="I159" s="232"/>
      <c r="J159" s="227"/>
      <c r="K159" s="227"/>
      <c r="L159" s="233"/>
      <c r="M159" s="234"/>
      <c r="N159" s="235"/>
      <c r="O159" s="235"/>
      <c r="P159" s="235"/>
      <c r="Q159" s="235"/>
      <c r="R159" s="235"/>
      <c r="S159" s="235"/>
      <c r="T159" s="23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7" t="s">
        <v>192</v>
      </c>
      <c r="AU159" s="237" t="s">
        <v>140</v>
      </c>
      <c r="AV159" s="13" t="s">
        <v>80</v>
      </c>
      <c r="AW159" s="13" t="s">
        <v>35</v>
      </c>
      <c r="AX159" s="13" t="s">
        <v>73</v>
      </c>
      <c r="AY159" s="237" t="s">
        <v>131</v>
      </c>
    </row>
    <row r="160" s="14" customFormat="1">
      <c r="A160" s="14"/>
      <c r="B160" s="238"/>
      <c r="C160" s="239"/>
      <c r="D160" s="228" t="s">
        <v>192</v>
      </c>
      <c r="E160" s="240" t="s">
        <v>19</v>
      </c>
      <c r="F160" s="241" t="s">
        <v>217</v>
      </c>
      <c r="G160" s="239"/>
      <c r="H160" s="242">
        <v>0.11</v>
      </c>
      <c r="I160" s="243"/>
      <c r="J160" s="239"/>
      <c r="K160" s="239"/>
      <c r="L160" s="244"/>
      <c r="M160" s="245"/>
      <c r="N160" s="246"/>
      <c r="O160" s="246"/>
      <c r="P160" s="246"/>
      <c r="Q160" s="246"/>
      <c r="R160" s="246"/>
      <c r="S160" s="246"/>
      <c r="T160" s="24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8" t="s">
        <v>192</v>
      </c>
      <c r="AU160" s="248" t="s">
        <v>140</v>
      </c>
      <c r="AV160" s="14" t="s">
        <v>139</v>
      </c>
      <c r="AW160" s="14" t="s">
        <v>35</v>
      </c>
      <c r="AX160" s="14" t="s">
        <v>78</v>
      </c>
      <c r="AY160" s="248" t="s">
        <v>131</v>
      </c>
    </row>
    <row r="161" s="12" customFormat="1" ht="22.8" customHeight="1">
      <c r="A161" s="12"/>
      <c r="B161" s="182"/>
      <c r="C161" s="183"/>
      <c r="D161" s="184" t="s">
        <v>72</v>
      </c>
      <c r="E161" s="196" t="s">
        <v>161</v>
      </c>
      <c r="F161" s="196" t="s">
        <v>242</v>
      </c>
      <c r="G161" s="183"/>
      <c r="H161" s="183"/>
      <c r="I161" s="186"/>
      <c r="J161" s="197">
        <f>BK161</f>
        <v>0</v>
      </c>
      <c r="K161" s="183"/>
      <c r="L161" s="188"/>
      <c r="M161" s="189"/>
      <c r="N161" s="190"/>
      <c r="O161" s="190"/>
      <c r="P161" s="191">
        <f>P162</f>
        <v>0</v>
      </c>
      <c r="Q161" s="190"/>
      <c r="R161" s="191">
        <f>R162</f>
        <v>16.135074799999998</v>
      </c>
      <c r="S161" s="190"/>
      <c r="T161" s="192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93" t="s">
        <v>78</v>
      </c>
      <c r="AT161" s="194" t="s">
        <v>72</v>
      </c>
      <c r="AU161" s="194" t="s">
        <v>78</v>
      </c>
      <c r="AY161" s="193" t="s">
        <v>131</v>
      </c>
      <c r="BK161" s="195">
        <f>BK162</f>
        <v>0</v>
      </c>
    </row>
    <row r="162" s="12" customFormat="1" ht="20.88" customHeight="1">
      <c r="A162" s="12"/>
      <c r="B162" s="182"/>
      <c r="C162" s="183"/>
      <c r="D162" s="184" t="s">
        <v>72</v>
      </c>
      <c r="E162" s="196" t="s">
        <v>243</v>
      </c>
      <c r="F162" s="196" t="s">
        <v>244</v>
      </c>
      <c r="G162" s="183"/>
      <c r="H162" s="183"/>
      <c r="I162" s="186"/>
      <c r="J162" s="197">
        <f>BK162</f>
        <v>0</v>
      </c>
      <c r="K162" s="183"/>
      <c r="L162" s="188"/>
      <c r="M162" s="189"/>
      <c r="N162" s="190"/>
      <c r="O162" s="190"/>
      <c r="P162" s="191">
        <f>SUM(P163:P174)</f>
        <v>0</v>
      </c>
      <c r="Q162" s="190"/>
      <c r="R162" s="191">
        <f>SUM(R163:R174)</f>
        <v>16.135074799999998</v>
      </c>
      <c r="S162" s="190"/>
      <c r="T162" s="192">
        <f>SUM(T163:T174)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93" t="s">
        <v>78</v>
      </c>
      <c r="AT162" s="194" t="s">
        <v>72</v>
      </c>
      <c r="AU162" s="194" t="s">
        <v>80</v>
      </c>
      <c r="AY162" s="193" t="s">
        <v>131</v>
      </c>
      <c r="BK162" s="195">
        <f>SUM(BK163:BK174)</f>
        <v>0</v>
      </c>
    </row>
    <row r="163" s="2" customFormat="1" ht="33" customHeight="1">
      <c r="A163" s="39"/>
      <c r="B163" s="40"/>
      <c r="C163" s="198" t="s">
        <v>155</v>
      </c>
      <c r="D163" s="198" t="s">
        <v>134</v>
      </c>
      <c r="E163" s="199" t="s">
        <v>245</v>
      </c>
      <c r="F163" s="200" t="s">
        <v>246</v>
      </c>
      <c r="G163" s="201" t="s">
        <v>137</v>
      </c>
      <c r="H163" s="202">
        <v>2.5600000000000001</v>
      </c>
      <c r="I163" s="203"/>
      <c r="J163" s="204">
        <f>ROUND(I163*H163,2)</f>
        <v>0</v>
      </c>
      <c r="K163" s="200" t="s">
        <v>138</v>
      </c>
      <c r="L163" s="45"/>
      <c r="M163" s="205" t="s">
        <v>19</v>
      </c>
      <c r="N163" s="206" t="s">
        <v>44</v>
      </c>
      <c r="O163" s="85"/>
      <c r="P163" s="207">
        <f>O163*H163</f>
        <v>0</v>
      </c>
      <c r="Q163" s="207">
        <v>0</v>
      </c>
      <c r="R163" s="207">
        <f>Q163*H163</f>
        <v>0</v>
      </c>
      <c r="S163" s="207">
        <v>0</v>
      </c>
      <c r="T163" s="208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09" t="s">
        <v>139</v>
      </c>
      <c r="AT163" s="209" t="s">
        <v>134</v>
      </c>
      <c r="AU163" s="209" t="s">
        <v>140</v>
      </c>
      <c r="AY163" s="18" t="s">
        <v>131</v>
      </c>
      <c r="BE163" s="210">
        <f>IF(N163="základní",J163,0)</f>
        <v>0</v>
      </c>
      <c r="BF163" s="210">
        <f>IF(N163="snížená",J163,0)</f>
        <v>0</v>
      </c>
      <c r="BG163" s="210">
        <f>IF(N163="zákl. přenesená",J163,0)</f>
        <v>0</v>
      </c>
      <c r="BH163" s="210">
        <f>IF(N163="sníž. přenesená",J163,0)</f>
        <v>0</v>
      </c>
      <c r="BI163" s="210">
        <f>IF(N163="nulová",J163,0)</f>
        <v>0</v>
      </c>
      <c r="BJ163" s="18" t="s">
        <v>78</v>
      </c>
      <c r="BK163" s="210">
        <f>ROUND(I163*H163,2)</f>
        <v>0</v>
      </c>
      <c r="BL163" s="18" t="s">
        <v>139</v>
      </c>
      <c r="BM163" s="209" t="s">
        <v>247</v>
      </c>
    </row>
    <row r="164" s="2" customFormat="1">
      <c r="A164" s="39"/>
      <c r="B164" s="40"/>
      <c r="C164" s="41"/>
      <c r="D164" s="211" t="s">
        <v>142</v>
      </c>
      <c r="E164" s="41"/>
      <c r="F164" s="212" t="s">
        <v>248</v>
      </c>
      <c r="G164" s="41"/>
      <c r="H164" s="41"/>
      <c r="I164" s="213"/>
      <c r="J164" s="41"/>
      <c r="K164" s="41"/>
      <c r="L164" s="45"/>
      <c r="M164" s="214"/>
      <c r="N164" s="215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142</v>
      </c>
      <c r="AU164" s="18" t="s">
        <v>140</v>
      </c>
    </row>
    <row r="165" s="13" customFormat="1">
      <c r="A165" s="13"/>
      <c r="B165" s="226"/>
      <c r="C165" s="227"/>
      <c r="D165" s="228" t="s">
        <v>192</v>
      </c>
      <c r="E165" s="229" t="s">
        <v>19</v>
      </c>
      <c r="F165" s="230" t="s">
        <v>249</v>
      </c>
      <c r="G165" s="227"/>
      <c r="H165" s="231">
        <v>2.5600000000000001</v>
      </c>
      <c r="I165" s="232"/>
      <c r="J165" s="227"/>
      <c r="K165" s="227"/>
      <c r="L165" s="233"/>
      <c r="M165" s="234"/>
      <c r="N165" s="235"/>
      <c r="O165" s="235"/>
      <c r="P165" s="235"/>
      <c r="Q165" s="235"/>
      <c r="R165" s="235"/>
      <c r="S165" s="235"/>
      <c r="T165" s="23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7" t="s">
        <v>192</v>
      </c>
      <c r="AU165" s="237" t="s">
        <v>140</v>
      </c>
      <c r="AV165" s="13" t="s">
        <v>80</v>
      </c>
      <c r="AW165" s="13" t="s">
        <v>35</v>
      </c>
      <c r="AX165" s="13" t="s">
        <v>78</v>
      </c>
      <c r="AY165" s="237" t="s">
        <v>131</v>
      </c>
    </row>
    <row r="166" s="2" customFormat="1" ht="21.75" customHeight="1">
      <c r="A166" s="39"/>
      <c r="B166" s="40"/>
      <c r="C166" s="198" t="s">
        <v>250</v>
      </c>
      <c r="D166" s="198" t="s">
        <v>134</v>
      </c>
      <c r="E166" s="199" t="s">
        <v>251</v>
      </c>
      <c r="F166" s="200" t="s">
        <v>252</v>
      </c>
      <c r="G166" s="201" t="s">
        <v>152</v>
      </c>
      <c r="H166" s="202">
        <v>1.3440000000000001</v>
      </c>
      <c r="I166" s="203"/>
      <c r="J166" s="204">
        <f>ROUND(I166*H166,2)</f>
        <v>0</v>
      </c>
      <c r="K166" s="200" t="s">
        <v>19</v>
      </c>
      <c r="L166" s="45"/>
      <c r="M166" s="205" t="s">
        <v>19</v>
      </c>
      <c r="N166" s="206" t="s">
        <v>44</v>
      </c>
      <c r="O166" s="85"/>
      <c r="P166" s="207">
        <f>O166*H166</f>
        <v>0</v>
      </c>
      <c r="Q166" s="207">
        <v>2.6619999999999999</v>
      </c>
      <c r="R166" s="207">
        <f>Q166*H166</f>
        <v>3.577728</v>
      </c>
      <c r="S166" s="207">
        <v>0</v>
      </c>
      <c r="T166" s="208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09" t="s">
        <v>139</v>
      </c>
      <c r="AT166" s="209" t="s">
        <v>134</v>
      </c>
      <c r="AU166" s="209" t="s">
        <v>140</v>
      </c>
      <c r="AY166" s="18" t="s">
        <v>131</v>
      </c>
      <c r="BE166" s="210">
        <f>IF(N166="základní",J166,0)</f>
        <v>0</v>
      </c>
      <c r="BF166" s="210">
        <f>IF(N166="snížená",J166,0)</f>
        <v>0</v>
      </c>
      <c r="BG166" s="210">
        <f>IF(N166="zákl. přenesená",J166,0)</f>
        <v>0</v>
      </c>
      <c r="BH166" s="210">
        <f>IF(N166="sníž. přenesená",J166,0)</f>
        <v>0</v>
      </c>
      <c r="BI166" s="210">
        <f>IF(N166="nulová",J166,0)</f>
        <v>0</v>
      </c>
      <c r="BJ166" s="18" t="s">
        <v>78</v>
      </c>
      <c r="BK166" s="210">
        <f>ROUND(I166*H166,2)</f>
        <v>0</v>
      </c>
      <c r="BL166" s="18" t="s">
        <v>139</v>
      </c>
      <c r="BM166" s="209" t="s">
        <v>253</v>
      </c>
    </row>
    <row r="167" s="2" customFormat="1">
      <c r="A167" s="39"/>
      <c r="B167" s="40"/>
      <c r="C167" s="41"/>
      <c r="D167" s="228" t="s">
        <v>254</v>
      </c>
      <c r="E167" s="41"/>
      <c r="F167" s="249" t="s">
        <v>255</v>
      </c>
      <c r="G167" s="41"/>
      <c r="H167" s="41"/>
      <c r="I167" s="213"/>
      <c r="J167" s="41"/>
      <c r="K167" s="41"/>
      <c r="L167" s="45"/>
      <c r="M167" s="214"/>
      <c r="N167" s="215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254</v>
      </c>
      <c r="AU167" s="18" t="s">
        <v>140</v>
      </c>
    </row>
    <row r="168" s="13" customFormat="1">
      <c r="A168" s="13"/>
      <c r="B168" s="226"/>
      <c r="C168" s="227"/>
      <c r="D168" s="228" t="s">
        <v>192</v>
      </c>
      <c r="E168" s="229" t="s">
        <v>19</v>
      </c>
      <c r="F168" s="230" t="s">
        <v>256</v>
      </c>
      <c r="G168" s="227"/>
      <c r="H168" s="231">
        <v>1.3440000000000001</v>
      </c>
      <c r="I168" s="232"/>
      <c r="J168" s="227"/>
      <c r="K168" s="227"/>
      <c r="L168" s="233"/>
      <c r="M168" s="234"/>
      <c r="N168" s="235"/>
      <c r="O168" s="235"/>
      <c r="P168" s="235"/>
      <c r="Q168" s="235"/>
      <c r="R168" s="235"/>
      <c r="S168" s="235"/>
      <c r="T168" s="23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7" t="s">
        <v>192</v>
      </c>
      <c r="AU168" s="237" t="s">
        <v>140</v>
      </c>
      <c r="AV168" s="13" t="s">
        <v>80</v>
      </c>
      <c r="AW168" s="13" t="s">
        <v>35</v>
      </c>
      <c r="AX168" s="13" t="s">
        <v>78</v>
      </c>
      <c r="AY168" s="237" t="s">
        <v>131</v>
      </c>
    </row>
    <row r="169" s="2" customFormat="1" ht="55.5" customHeight="1">
      <c r="A169" s="39"/>
      <c r="B169" s="40"/>
      <c r="C169" s="198" t="s">
        <v>257</v>
      </c>
      <c r="D169" s="198" t="s">
        <v>134</v>
      </c>
      <c r="E169" s="199" t="s">
        <v>258</v>
      </c>
      <c r="F169" s="200" t="s">
        <v>259</v>
      </c>
      <c r="G169" s="201" t="s">
        <v>137</v>
      </c>
      <c r="H169" s="202">
        <v>19.734000000000002</v>
      </c>
      <c r="I169" s="203"/>
      <c r="J169" s="204">
        <f>ROUND(I169*H169,2)</f>
        <v>0</v>
      </c>
      <c r="K169" s="200" t="s">
        <v>138</v>
      </c>
      <c r="L169" s="45"/>
      <c r="M169" s="205" t="s">
        <v>19</v>
      </c>
      <c r="N169" s="206" t="s">
        <v>44</v>
      </c>
      <c r="O169" s="85"/>
      <c r="P169" s="207">
        <f>O169*H169</f>
        <v>0</v>
      </c>
      <c r="Q169" s="207">
        <v>0.1002</v>
      </c>
      <c r="R169" s="207">
        <f>Q169*H169</f>
        <v>1.9773468000000001</v>
      </c>
      <c r="S169" s="207">
        <v>0</v>
      </c>
      <c r="T169" s="208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09" t="s">
        <v>164</v>
      </c>
      <c r="AT169" s="209" t="s">
        <v>134</v>
      </c>
      <c r="AU169" s="209" t="s">
        <v>140</v>
      </c>
      <c r="AY169" s="18" t="s">
        <v>131</v>
      </c>
      <c r="BE169" s="210">
        <f>IF(N169="základní",J169,0)</f>
        <v>0</v>
      </c>
      <c r="BF169" s="210">
        <f>IF(N169="snížená",J169,0)</f>
        <v>0</v>
      </c>
      <c r="BG169" s="210">
        <f>IF(N169="zákl. přenesená",J169,0)</f>
        <v>0</v>
      </c>
      <c r="BH169" s="210">
        <f>IF(N169="sníž. přenesená",J169,0)</f>
        <v>0</v>
      </c>
      <c r="BI169" s="210">
        <f>IF(N169="nulová",J169,0)</f>
        <v>0</v>
      </c>
      <c r="BJ169" s="18" t="s">
        <v>78</v>
      </c>
      <c r="BK169" s="210">
        <f>ROUND(I169*H169,2)</f>
        <v>0</v>
      </c>
      <c r="BL169" s="18" t="s">
        <v>164</v>
      </c>
      <c r="BM169" s="209" t="s">
        <v>260</v>
      </c>
    </row>
    <row r="170" s="2" customFormat="1">
      <c r="A170" s="39"/>
      <c r="B170" s="40"/>
      <c r="C170" s="41"/>
      <c r="D170" s="211" t="s">
        <v>142</v>
      </c>
      <c r="E170" s="41"/>
      <c r="F170" s="212" t="s">
        <v>261</v>
      </c>
      <c r="G170" s="41"/>
      <c r="H170" s="41"/>
      <c r="I170" s="213"/>
      <c r="J170" s="41"/>
      <c r="K170" s="41"/>
      <c r="L170" s="45"/>
      <c r="M170" s="214"/>
      <c r="N170" s="215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142</v>
      </c>
      <c r="AU170" s="18" t="s">
        <v>140</v>
      </c>
    </row>
    <row r="171" s="2" customFormat="1">
      <c r="A171" s="39"/>
      <c r="B171" s="40"/>
      <c r="C171" s="41"/>
      <c r="D171" s="228" t="s">
        <v>254</v>
      </c>
      <c r="E171" s="41"/>
      <c r="F171" s="249" t="s">
        <v>262</v>
      </c>
      <c r="G171" s="41"/>
      <c r="H171" s="41"/>
      <c r="I171" s="213"/>
      <c r="J171" s="41"/>
      <c r="K171" s="41"/>
      <c r="L171" s="45"/>
      <c r="M171" s="214"/>
      <c r="N171" s="215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254</v>
      </c>
      <c r="AU171" s="18" t="s">
        <v>140</v>
      </c>
    </row>
    <row r="172" s="13" customFormat="1">
      <c r="A172" s="13"/>
      <c r="B172" s="226"/>
      <c r="C172" s="227"/>
      <c r="D172" s="228" t="s">
        <v>192</v>
      </c>
      <c r="E172" s="229" t="s">
        <v>19</v>
      </c>
      <c r="F172" s="230" t="s">
        <v>263</v>
      </c>
      <c r="G172" s="227"/>
      <c r="H172" s="231">
        <v>19.734000000000002</v>
      </c>
      <c r="I172" s="232"/>
      <c r="J172" s="227"/>
      <c r="K172" s="227"/>
      <c r="L172" s="233"/>
      <c r="M172" s="234"/>
      <c r="N172" s="235"/>
      <c r="O172" s="235"/>
      <c r="P172" s="235"/>
      <c r="Q172" s="235"/>
      <c r="R172" s="235"/>
      <c r="S172" s="235"/>
      <c r="T172" s="23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7" t="s">
        <v>192</v>
      </c>
      <c r="AU172" s="237" t="s">
        <v>140</v>
      </c>
      <c r="AV172" s="13" t="s">
        <v>80</v>
      </c>
      <c r="AW172" s="13" t="s">
        <v>35</v>
      </c>
      <c r="AX172" s="13" t="s">
        <v>78</v>
      </c>
      <c r="AY172" s="237" t="s">
        <v>131</v>
      </c>
    </row>
    <row r="173" s="2" customFormat="1" ht="21.75" customHeight="1">
      <c r="A173" s="39"/>
      <c r="B173" s="40"/>
      <c r="C173" s="216" t="s">
        <v>7</v>
      </c>
      <c r="D173" s="216" t="s">
        <v>168</v>
      </c>
      <c r="E173" s="217" t="s">
        <v>264</v>
      </c>
      <c r="F173" s="218" t="s">
        <v>265</v>
      </c>
      <c r="G173" s="219" t="s">
        <v>207</v>
      </c>
      <c r="H173" s="220">
        <v>10.58</v>
      </c>
      <c r="I173" s="221"/>
      <c r="J173" s="222">
        <f>ROUND(I173*H173,2)</f>
        <v>0</v>
      </c>
      <c r="K173" s="218" t="s">
        <v>138</v>
      </c>
      <c r="L173" s="223"/>
      <c r="M173" s="224" t="s">
        <v>19</v>
      </c>
      <c r="N173" s="225" t="s">
        <v>44</v>
      </c>
      <c r="O173" s="85"/>
      <c r="P173" s="207">
        <f>O173*H173</f>
        <v>0</v>
      </c>
      <c r="Q173" s="207">
        <v>1</v>
      </c>
      <c r="R173" s="207">
        <f>Q173*H173</f>
        <v>10.58</v>
      </c>
      <c r="S173" s="207">
        <v>0</v>
      </c>
      <c r="T173" s="208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09" t="s">
        <v>172</v>
      </c>
      <c r="AT173" s="209" t="s">
        <v>168</v>
      </c>
      <c r="AU173" s="209" t="s">
        <v>140</v>
      </c>
      <c r="AY173" s="18" t="s">
        <v>131</v>
      </c>
      <c r="BE173" s="210">
        <f>IF(N173="základní",J173,0)</f>
        <v>0</v>
      </c>
      <c r="BF173" s="210">
        <f>IF(N173="snížená",J173,0)</f>
        <v>0</v>
      </c>
      <c r="BG173" s="210">
        <f>IF(N173="zákl. přenesená",J173,0)</f>
        <v>0</v>
      </c>
      <c r="BH173" s="210">
        <f>IF(N173="sníž. přenesená",J173,0)</f>
        <v>0</v>
      </c>
      <c r="BI173" s="210">
        <f>IF(N173="nulová",J173,0)</f>
        <v>0</v>
      </c>
      <c r="BJ173" s="18" t="s">
        <v>78</v>
      </c>
      <c r="BK173" s="210">
        <f>ROUND(I173*H173,2)</f>
        <v>0</v>
      </c>
      <c r="BL173" s="18" t="s">
        <v>164</v>
      </c>
      <c r="BM173" s="209" t="s">
        <v>266</v>
      </c>
    </row>
    <row r="174" s="13" customFormat="1">
      <c r="A174" s="13"/>
      <c r="B174" s="226"/>
      <c r="C174" s="227"/>
      <c r="D174" s="228" t="s">
        <v>192</v>
      </c>
      <c r="E174" s="229" t="s">
        <v>19</v>
      </c>
      <c r="F174" s="230" t="s">
        <v>267</v>
      </c>
      <c r="G174" s="227"/>
      <c r="H174" s="231">
        <v>10.58</v>
      </c>
      <c r="I174" s="232"/>
      <c r="J174" s="227"/>
      <c r="K174" s="227"/>
      <c r="L174" s="233"/>
      <c r="M174" s="234"/>
      <c r="N174" s="235"/>
      <c r="O174" s="235"/>
      <c r="P174" s="235"/>
      <c r="Q174" s="235"/>
      <c r="R174" s="235"/>
      <c r="S174" s="235"/>
      <c r="T174" s="23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7" t="s">
        <v>192</v>
      </c>
      <c r="AU174" s="237" t="s">
        <v>140</v>
      </c>
      <c r="AV174" s="13" t="s">
        <v>80</v>
      </c>
      <c r="AW174" s="13" t="s">
        <v>35</v>
      </c>
      <c r="AX174" s="13" t="s">
        <v>78</v>
      </c>
      <c r="AY174" s="237" t="s">
        <v>131</v>
      </c>
    </row>
    <row r="175" s="12" customFormat="1" ht="22.8" customHeight="1">
      <c r="A175" s="12"/>
      <c r="B175" s="182"/>
      <c r="C175" s="183"/>
      <c r="D175" s="184" t="s">
        <v>72</v>
      </c>
      <c r="E175" s="196" t="s">
        <v>167</v>
      </c>
      <c r="F175" s="196" t="s">
        <v>268</v>
      </c>
      <c r="G175" s="183"/>
      <c r="H175" s="183"/>
      <c r="I175" s="186"/>
      <c r="J175" s="197">
        <f>BK175</f>
        <v>0</v>
      </c>
      <c r="K175" s="183"/>
      <c r="L175" s="188"/>
      <c r="M175" s="189"/>
      <c r="N175" s="190"/>
      <c r="O175" s="190"/>
      <c r="P175" s="191">
        <f>P176+P180+P185</f>
        <v>0</v>
      </c>
      <c r="Q175" s="190"/>
      <c r="R175" s="191">
        <f>R176+R180+R185</f>
        <v>0.58215805999999992</v>
      </c>
      <c r="S175" s="190"/>
      <c r="T175" s="192">
        <f>T176+T180+T185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93" t="s">
        <v>78</v>
      </c>
      <c r="AT175" s="194" t="s">
        <v>72</v>
      </c>
      <c r="AU175" s="194" t="s">
        <v>78</v>
      </c>
      <c r="AY175" s="193" t="s">
        <v>131</v>
      </c>
      <c r="BK175" s="195">
        <f>BK176+BK180+BK185</f>
        <v>0</v>
      </c>
    </row>
    <row r="176" s="12" customFormat="1" ht="20.88" customHeight="1">
      <c r="A176" s="12"/>
      <c r="B176" s="182"/>
      <c r="C176" s="183"/>
      <c r="D176" s="184" t="s">
        <v>72</v>
      </c>
      <c r="E176" s="196" t="s">
        <v>269</v>
      </c>
      <c r="F176" s="196" t="s">
        <v>270</v>
      </c>
      <c r="G176" s="183"/>
      <c r="H176" s="183"/>
      <c r="I176" s="186"/>
      <c r="J176" s="197">
        <f>BK176</f>
        <v>0</v>
      </c>
      <c r="K176" s="183"/>
      <c r="L176" s="188"/>
      <c r="M176" s="189"/>
      <c r="N176" s="190"/>
      <c r="O176" s="190"/>
      <c r="P176" s="191">
        <f>SUM(P177:P179)</f>
        <v>0</v>
      </c>
      <c r="Q176" s="190"/>
      <c r="R176" s="191">
        <f>SUM(R177:R179)</f>
        <v>0</v>
      </c>
      <c r="S176" s="190"/>
      <c r="T176" s="192">
        <f>SUM(T177:T179)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93" t="s">
        <v>78</v>
      </c>
      <c r="AT176" s="194" t="s">
        <v>72</v>
      </c>
      <c r="AU176" s="194" t="s">
        <v>80</v>
      </c>
      <c r="AY176" s="193" t="s">
        <v>131</v>
      </c>
      <c r="BK176" s="195">
        <f>SUM(BK177:BK179)</f>
        <v>0</v>
      </c>
    </row>
    <row r="177" s="2" customFormat="1" ht="24.15" customHeight="1">
      <c r="A177" s="39"/>
      <c r="B177" s="40"/>
      <c r="C177" s="198" t="s">
        <v>271</v>
      </c>
      <c r="D177" s="198" t="s">
        <v>134</v>
      </c>
      <c r="E177" s="199" t="s">
        <v>272</v>
      </c>
      <c r="F177" s="200" t="s">
        <v>273</v>
      </c>
      <c r="G177" s="201" t="s">
        <v>137</v>
      </c>
      <c r="H177" s="202">
        <v>15.695</v>
      </c>
      <c r="I177" s="203"/>
      <c r="J177" s="204">
        <f>ROUND(I177*H177,2)</f>
        <v>0</v>
      </c>
      <c r="K177" s="200" t="s">
        <v>19</v>
      </c>
      <c r="L177" s="45"/>
      <c r="M177" s="205" t="s">
        <v>19</v>
      </c>
      <c r="N177" s="206" t="s">
        <v>44</v>
      </c>
      <c r="O177" s="85"/>
      <c r="P177" s="207">
        <f>O177*H177</f>
        <v>0</v>
      </c>
      <c r="Q177" s="207">
        <v>0</v>
      </c>
      <c r="R177" s="207">
        <f>Q177*H177</f>
        <v>0</v>
      </c>
      <c r="S177" s="207">
        <v>0</v>
      </c>
      <c r="T177" s="208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09" t="s">
        <v>139</v>
      </c>
      <c r="AT177" s="209" t="s">
        <v>134</v>
      </c>
      <c r="AU177" s="209" t="s">
        <v>140</v>
      </c>
      <c r="AY177" s="18" t="s">
        <v>131</v>
      </c>
      <c r="BE177" s="210">
        <f>IF(N177="základní",J177,0)</f>
        <v>0</v>
      </c>
      <c r="BF177" s="210">
        <f>IF(N177="snížená",J177,0)</f>
        <v>0</v>
      </c>
      <c r="BG177" s="210">
        <f>IF(N177="zákl. přenesená",J177,0)</f>
        <v>0</v>
      </c>
      <c r="BH177" s="210">
        <f>IF(N177="sníž. přenesená",J177,0)</f>
        <v>0</v>
      </c>
      <c r="BI177" s="210">
        <f>IF(N177="nulová",J177,0)</f>
        <v>0</v>
      </c>
      <c r="BJ177" s="18" t="s">
        <v>78</v>
      </c>
      <c r="BK177" s="210">
        <f>ROUND(I177*H177,2)</f>
        <v>0</v>
      </c>
      <c r="BL177" s="18" t="s">
        <v>139</v>
      </c>
      <c r="BM177" s="209" t="s">
        <v>274</v>
      </c>
    </row>
    <row r="178" s="2" customFormat="1">
      <c r="A178" s="39"/>
      <c r="B178" s="40"/>
      <c r="C178" s="41"/>
      <c r="D178" s="228" t="s">
        <v>254</v>
      </c>
      <c r="E178" s="41"/>
      <c r="F178" s="249" t="s">
        <v>275</v>
      </c>
      <c r="G178" s="41"/>
      <c r="H178" s="41"/>
      <c r="I178" s="213"/>
      <c r="J178" s="41"/>
      <c r="K178" s="41"/>
      <c r="L178" s="45"/>
      <c r="M178" s="214"/>
      <c r="N178" s="215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254</v>
      </c>
      <c r="AU178" s="18" t="s">
        <v>140</v>
      </c>
    </row>
    <row r="179" s="13" customFormat="1">
      <c r="A179" s="13"/>
      <c r="B179" s="226"/>
      <c r="C179" s="227"/>
      <c r="D179" s="228" t="s">
        <v>192</v>
      </c>
      <c r="E179" s="229" t="s">
        <v>19</v>
      </c>
      <c r="F179" s="230" t="s">
        <v>276</v>
      </c>
      <c r="G179" s="227"/>
      <c r="H179" s="231">
        <v>15.695</v>
      </c>
      <c r="I179" s="232"/>
      <c r="J179" s="227"/>
      <c r="K179" s="227"/>
      <c r="L179" s="233"/>
      <c r="M179" s="234"/>
      <c r="N179" s="235"/>
      <c r="O179" s="235"/>
      <c r="P179" s="235"/>
      <c r="Q179" s="235"/>
      <c r="R179" s="235"/>
      <c r="S179" s="235"/>
      <c r="T179" s="23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7" t="s">
        <v>192</v>
      </c>
      <c r="AU179" s="237" t="s">
        <v>140</v>
      </c>
      <c r="AV179" s="13" t="s">
        <v>80</v>
      </c>
      <c r="AW179" s="13" t="s">
        <v>35</v>
      </c>
      <c r="AX179" s="13" t="s">
        <v>78</v>
      </c>
      <c r="AY179" s="237" t="s">
        <v>131</v>
      </c>
    </row>
    <row r="180" s="12" customFormat="1" ht="20.88" customHeight="1">
      <c r="A180" s="12"/>
      <c r="B180" s="182"/>
      <c r="C180" s="183"/>
      <c r="D180" s="184" t="s">
        <v>72</v>
      </c>
      <c r="E180" s="196" t="s">
        <v>277</v>
      </c>
      <c r="F180" s="196" t="s">
        <v>278</v>
      </c>
      <c r="G180" s="183"/>
      <c r="H180" s="183"/>
      <c r="I180" s="186"/>
      <c r="J180" s="197">
        <f>BK180</f>
        <v>0</v>
      </c>
      <c r="K180" s="183"/>
      <c r="L180" s="188"/>
      <c r="M180" s="189"/>
      <c r="N180" s="190"/>
      <c r="O180" s="190"/>
      <c r="P180" s="191">
        <f>SUM(P181:P184)</f>
        <v>0</v>
      </c>
      <c r="Q180" s="190"/>
      <c r="R180" s="191">
        <f>SUM(R181:R184)</f>
        <v>0.58215805999999992</v>
      </c>
      <c r="S180" s="190"/>
      <c r="T180" s="192">
        <f>SUM(T181:T184)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93" t="s">
        <v>78</v>
      </c>
      <c r="AT180" s="194" t="s">
        <v>72</v>
      </c>
      <c r="AU180" s="194" t="s">
        <v>80</v>
      </c>
      <c r="AY180" s="193" t="s">
        <v>131</v>
      </c>
      <c r="BK180" s="195">
        <f>SUM(BK181:BK184)</f>
        <v>0</v>
      </c>
    </row>
    <row r="181" s="2" customFormat="1" ht="33" customHeight="1">
      <c r="A181" s="39"/>
      <c r="B181" s="40"/>
      <c r="C181" s="198" t="s">
        <v>279</v>
      </c>
      <c r="D181" s="198" t="s">
        <v>134</v>
      </c>
      <c r="E181" s="199" t="s">
        <v>280</v>
      </c>
      <c r="F181" s="200" t="s">
        <v>281</v>
      </c>
      <c r="G181" s="201" t="s">
        <v>152</v>
      </c>
      <c r="H181" s="202">
        <v>0.253</v>
      </c>
      <c r="I181" s="203"/>
      <c r="J181" s="204">
        <f>ROUND(I181*H181,2)</f>
        <v>0</v>
      </c>
      <c r="K181" s="200" t="s">
        <v>138</v>
      </c>
      <c r="L181" s="45"/>
      <c r="M181" s="205" t="s">
        <v>19</v>
      </c>
      <c r="N181" s="206" t="s">
        <v>44</v>
      </c>
      <c r="O181" s="85"/>
      <c r="P181" s="207">
        <f>O181*H181</f>
        <v>0</v>
      </c>
      <c r="Q181" s="207">
        <v>2.3010199999999998</v>
      </c>
      <c r="R181" s="207">
        <f>Q181*H181</f>
        <v>0.58215805999999992</v>
      </c>
      <c r="S181" s="207">
        <v>0</v>
      </c>
      <c r="T181" s="208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09" t="s">
        <v>139</v>
      </c>
      <c r="AT181" s="209" t="s">
        <v>134</v>
      </c>
      <c r="AU181" s="209" t="s">
        <v>140</v>
      </c>
      <c r="AY181" s="18" t="s">
        <v>131</v>
      </c>
      <c r="BE181" s="210">
        <f>IF(N181="základní",J181,0)</f>
        <v>0</v>
      </c>
      <c r="BF181" s="210">
        <f>IF(N181="snížená",J181,0)</f>
        <v>0</v>
      </c>
      <c r="BG181" s="210">
        <f>IF(N181="zákl. přenesená",J181,0)</f>
        <v>0</v>
      </c>
      <c r="BH181" s="210">
        <f>IF(N181="sníž. přenesená",J181,0)</f>
        <v>0</v>
      </c>
      <c r="BI181" s="210">
        <f>IF(N181="nulová",J181,0)</f>
        <v>0</v>
      </c>
      <c r="BJ181" s="18" t="s">
        <v>78</v>
      </c>
      <c r="BK181" s="210">
        <f>ROUND(I181*H181,2)</f>
        <v>0</v>
      </c>
      <c r="BL181" s="18" t="s">
        <v>139</v>
      </c>
      <c r="BM181" s="209" t="s">
        <v>282</v>
      </c>
    </row>
    <row r="182" s="2" customFormat="1">
      <c r="A182" s="39"/>
      <c r="B182" s="40"/>
      <c r="C182" s="41"/>
      <c r="D182" s="211" t="s">
        <v>142</v>
      </c>
      <c r="E182" s="41"/>
      <c r="F182" s="212" t="s">
        <v>283</v>
      </c>
      <c r="G182" s="41"/>
      <c r="H182" s="41"/>
      <c r="I182" s="213"/>
      <c r="J182" s="41"/>
      <c r="K182" s="41"/>
      <c r="L182" s="45"/>
      <c r="M182" s="214"/>
      <c r="N182" s="215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142</v>
      </c>
      <c r="AU182" s="18" t="s">
        <v>140</v>
      </c>
    </row>
    <row r="183" s="2" customFormat="1">
      <c r="A183" s="39"/>
      <c r="B183" s="40"/>
      <c r="C183" s="41"/>
      <c r="D183" s="228" t="s">
        <v>254</v>
      </c>
      <c r="E183" s="41"/>
      <c r="F183" s="249" t="s">
        <v>284</v>
      </c>
      <c r="G183" s="41"/>
      <c r="H183" s="41"/>
      <c r="I183" s="213"/>
      <c r="J183" s="41"/>
      <c r="K183" s="41"/>
      <c r="L183" s="45"/>
      <c r="M183" s="214"/>
      <c r="N183" s="215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254</v>
      </c>
      <c r="AU183" s="18" t="s">
        <v>140</v>
      </c>
    </row>
    <row r="184" s="13" customFormat="1">
      <c r="A184" s="13"/>
      <c r="B184" s="226"/>
      <c r="C184" s="227"/>
      <c r="D184" s="228" t="s">
        <v>192</v>
      </c>
      <c r="E184" s="229" t="s">
        <v>19</v>
      </c>
      <c r="F184" s="230" t="s">
        <v>285</v>
      </c>
      <c r="G184" s="227"/>
      <c r="H184" s="231">
        <v>0.253</v>
      </c>
      <c r="I184" s="232"/>
      <c r="J184" s="227"/>
      <c r="K184" s="227"/>
      <c r="L184" s="233"/>
      <c r="M184" s="234"/>
      <c r="N184" s="235"/>
      <c r="O184" s="235"/>
      <c r="P184" s="235"/>
      <c r="Q184" s="235"/>
      <c r="R184" s="235"/>
      <c r="S184" s="235"/>
      <c r="T184" s="23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7" t="s">
        <v>192</v>
      </c>
      <c r="AU184" s="237" t="s">
        <v>140</v>
      </c>
      <c r="AV184" s="13" t="s">
        <v>80</v>
      </c>
      <c r="AW184" s="13" t="s">
        <v>35</v>
      </c>
      <c r="AX184" s="13" t="s">
        <v>78</v>
      </c>
      <c r="AY184" s="237" t="s">
        <v>131</v>
      </c>
    </row>
    <row r="185" s="12" customFormat="1" ht="20.88" customHeight="1">
      <c r="A185" s="12"/>
      <c r="B185" s="182"/>
      <c r="C185" s="183"/>
      <c r="D185" s="184" t="s">
        <v>72</v>
      </c>
      <c r="E185" s="196" t="s">
        <v>286</v>
      </c>
      <c r="F185" s="196" t="s">
        <v>287</v>
      </c>
      <c r="G185" s="183"/>
      <c r="H185" s="183"/>
      <c r="I185" s="186"/>
      <c r="J185" s="197">
        <f>BK185</f>
        <v>0</v>
      </c>
      <c r="K185" s="183"/>
      <c r="L185" s="188"/>
      <c r="M185" s="189"/>
      <c r="N185" s="190"/>
      <c r="O185" s="190"/>
      <c r="P185" s="191">
        <f>SUM(P186:P189)</f>
        <v>0</v>
      </c>
      <c r="Q185" s="190"/>
      <c r="R185" s="191">
        <f>SUM(R186:R189)</f>
        <v>0</v>
      </c>
      <c r="S185" s="190"/>
      <c r="T185" s="192">
        <f>SUM(T186:T189)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93" t="s">
        <v>78</v>
      </c>
      <c r="AT185" s="194" t="s">
        <v>72</v>
      </c>
      <c r="AU185" s="194" t="s">
        <v>80</v>
      </c>
      <c r="AY185" s="193" t="s">
        <v>131</v>
      </c>
      <c r="BK185" s="195">
        <f>SUM(BK186:BK189)</f>
        <v>0</v>
      </c>
    </row>
    <row r="186" s="2" customFormat="1" ht="33" customHeight="1">
      <c r="A186" s="39"/>
      <c r="B186" s="40"/>
      <c r="C186" s="198" t="s">
        <v>288</v>
      </c>
      <c r="D186" s="198" t="s">
        <v>134</v>
      </c>
      <c r="E186" s="199" t="s">
        <v>289</v>
      </c>
      <c r="F186" s="200" t="s">
        <v>290</v>
      </c>
      <c r="G186" s="201" t="s">
        <v>291</v>
      </c>
      <c r="H186" s="202">
        <v>1</v>
      </c>
      <c r="I186" s="203"/>
      <c r="J186" s="204">
        <f>ROUND(I186*H186,2)</f>
        <v>0</v>
      </c>
      <c r="K186" s="200" t="s">
        <v>19</v>
      </c>
      <c r="L186" s="45"/>
      <c r="M186" s="205" t="s">
        <v>19</v>
      </c>
      <c r="N186" s="206" t="s">
        <v>44</v>
      </c>
      <c r="O186" s="85"/>
      <c r="P186" s="207">
        <f>O186*H186</f>
        <v>0</v>
      </c>
      <c r="Q186" s="207">
        <v>0</v>
      </c>
      <c r="R186" s="207">
        <f>Q186*H186</f>
        <v>0</v>
      </c>
      <c r="S186" s="207">
        <v>0</v>
      </c>
      <c r="T186" s="208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09" t="s">
        <v>139</v>
      </c>
      <c r="AT186" s="209" t="s">
        <v>134</v>
      </c>
      <c r="AU186" s="209" t="s">
        <v>140</v>
      </c>
      <c r="AY186" s="18" t="s">
        <v>131</v>
      </c>
      <c r="BE186" s="210">
        <f>IF(N186="základní",J186,0)</f>
        <v>0</v>
      </c>
      <c r="BF186" s="210">
        <f>IF(N186="snížená",J186,0)</f>
        <v>0</v>
      </c>
      <c r="BG186" s="210">
        <f>IF(N186="zákl. přenesená",J186,0)</f>
        <v>0</v>
      </c>
      <c r="BH186" s="210">
        <f>IF(N186="sníž. přenesená",J186,0)</f>
        <v>0</v>
      </c>
      <c r="BI186" s="210">
        <f>IF(N186="nulová",J186,0)</f>
        <v>0</v>
      </c>
      <c r="BJ186" s="18" t="s">
        <v>78</v>
      </c>
      <c r="BK186" s="210">
        <f>ROUND(I186*H186,2)</f>
        <v>0</v>
      </c>
      <c r="BL186" s="18" t="s">
        <v>139</v>
      </c>
      <c r="BM186" s="209" t="s">
        <v>292</v>
      </c>
    </row>
    <row r="187" s="2" customFormat="1">
      <c r="A187" s="39"/>
      <c r="B187" s="40"/>
      <c r="C187" s="41"/>
      <c r="D187" s="228" t="s">
        <v>254</v>
      </c>
      <c r="E187" s="41"/>
      <c r="F187" s="249" t="s">
        <v>275</v>
      </c>
      <c r="G187" s="41"/>
      <c r="H187" s="41"/>
      <c r="I187" s="213"/>
      <c r="J187" s="41"/>
      <c r="K187" s="41"/>
      <c r="L187" s="45"/>
      <c r="M187" s="214"/>
      <c r="N187" s="215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254</v>
      </c>
      <c r="AU187" s="18" t="s">
        <v>140</v>
      </c>
    </row>
    <row r="188" s="2" customFormat="1" ht="24.15" customHeight="1">
      <c r="A188" s="39"/>
      <c r="B188" s="40"/>
      <c r="C188" s="198" t="s">
        <v>293</v>
      </c>
      <c r="D188" s="198" t="s">
        <v>134</v>
      </c>
      <c r="E188" s="199" t="s">
        <v>294</v>
      </c>
      <c r="F188" s="200" t="s">
        <v>295</v>
      </c>
      <c r="G188" s="201" t="s">
        <v>291</v>
      </c>
      <c r="H188" s="202">
        <v>1</v>
      </c>
      <c r="I188" s="203"/>
      <c r="J188" s="204">
        <f>ROUND(I188*H188,2)</f>
        <v>0</v>
      </c>
      <c r="K188" s="200" t="s">
        <v>19</v>
      </c>
      <c r="L188" s="45"/>
      <c r="M188" s="205" t="s">
        <v>19</v>
      </c>
      <c r="N188" s="206" t="s">
        <v>44</v>
      </c>
      <c r="O188" s="85"/>
      <c r="P188" s="207">
        <f>O188*H188</f>
        <v>0</v>
      </c>
      <c r="Q188" s="207">
        <v>0</v>
      </c>
      <c r="R188" s="207">
        <f>Q188*H188</f>
        <v>0</v>
      </c>
      <c r="S188" s="207">
        <v>0</v>
      </c>
      <c r="T188" s="208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09" t="s">
        <v>139</v>
      </c>
      <c r="AT188" s="209" t="s">
        <v>134</v>
      </c>
      <c r="AU188" s="209" t="s">
        <v>140</v>
      </c>
      <c r="AY188" s="18" t="s">
        <v>131</v>
      </c>
      <c r="BE188" s="210">
        <f>IF(N188="základní",J188,0)</f>
        <v>0</v>
      </c>
      <c r="BF188" s="210">
        <f>IF(N188="snížená",J188,0)</f>
        <v>0</v>
      </c>
      <c r="BG188" s="210">
        <f>IF(N188="zákl. přenesená",J188,0)</f>
        <v>0</v>
      </c>
      <c r="BH188" s="210">
        <f>IF(N188="sníž. přenesená",J188,0)</f>
        <v>0</v>
      </c>
      <c r="BI188" s="210">
        <f>IF(N188="nulová",J188,0)</f>
        <v>0</v>
      </c>
      <c r="BJ188" s="18" t="s">
        <v>78</v>
      </c>
      <c r="BK188" s="210">
        <f>ROUND(I188*H188,2)</f>
        <v>0</v>
      </c>
      <c r="BL188" s="18" t="s">
        <v>139</v>
      </c>
      <c r="BM188" s="209" t="s">
        <v>296</v>
      </c>
    </row>
    <row r="189" s="2" customFormat="1">
      <c r="A189" s="39"/>
      <c r="B189" s="40"/>
      <c r="C189" s="41"/>
      <c r="D189" s="228" t="s">
        <v>254</v>
      </c>
      <c r="E189" s="41"/>
      <c r="F189" s="249" t="s">
        <v>275</v>
      </c>
      <c r="G189" s="41"/>
      <c r="H189" s="41"/>
      <c r="I189" s="213"/>
      <c r="J189" s="41"/>
      <c r="K189" s="41"/>
      <c r="L189" s="45"/>
      <c r="M189" s="214"/>
      <c r="N189" s="215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254</v>
      </c>
      <c r="AU189" s="18" t="s">
        <v>140</v>
      </c>
    </row>
    <row r="190" s="12" customFormat="1" ht="22.8" customHeight="1">
      <c r="A190" s="12"/>
      <c r="B190" s="182"/>
      <c r="C190" s="183"/>
      <c r="D190" s="184" t="s">
        <v>72</v>
      </c>
      <c r="E190" s="196" t="s">
        <v>187</v>
      </c>
      <c r="F190" s="196" t="s">
        <v>297</v>
      </c>
      <c r="G190" s="183"/>
      <c r="H190" s="183"/>
      <c r="I190" s="186"/>
      <c r="J190" s="197">
        <f>BK190</f>
        <v>0</v>
      </c>
      <c r="K190" s="183"/>
      <c r="L190" s="188"/>
      <c r="M190" s="189"/>
      <c r="N190" s="190"/>
      <c r="O190" s="190"/>
      <c r="P190" s="191">
        <f>P191+P195</f>
        <v>0</v>
      </c>
      <c r="Q190" s="190"/>
      <c r="R190" s="191">
        <f>R191+R195</f>
        <v>0</v>
      </c>
      <c r="S190" s="190"/>
      <c r="T190" s="192">
        <f>T191+T195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93" t="s">
        <v>78</v>
      </c>
      <c r="AT190" s="194" t="s">
        <v>72</v>
      </c>
      <c r="AU190" s="194" t="s">
        <v>78</v>
      </c>
      <c r="AY190" s="193" t="s">
        <v>131</v>
      </c>
      <c r="BK190" s="195">
        <f>BK191+BK195</f>
        <v>0</v>
      </c>
    </row>
    <row r="191" s="12" customFormat="1" ht="20.88" customHeight="1">
      <c r="A191" s="12"/>
      <c r="B191" s="182"/>
      <c r="C191" s="183"/>
      <c r="D191" s="184" t="s">
        <v>72</v>
      </c>
      <c r="E191" s="196" t="s">
        <v>298</v>
      </c>
      <c r="F191" s="196" t="s">
        <v>299</v>
      </c>
      <c r="G191" s="183"/>
      <c r="H191" s="183"/>
      <c r="I191" s="186"/>
      <c r="J191" s="197">
        <f>BK191</f>
        <v>0</v>
      </c>
      <c r="K191" s="183"/>
      <c r="L191" s="188"/>
      <c r="M191" s="189"/>
      <c r="N191" s="190"/>
      <c r="O191" s="190"/>
      <c r="P191" s="191">
        <f>SUM(P192:P194)</f>
        <v>0</v>
      </c>
      <c r="Q191" s="190"/>
      <c r="R191" s="191">
        <f>SUM(R192:R194)</f>
        <v>0</v>
      </c>
      <c r="S191" s="190"/>
      <c r="T191" s="192">
        <f>SUM(T192:T194)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93" t="s">
        <v>78</v>
      </c>
      <c r="AT191" s="194" t="s">
        <v>72</v>
      </c>
      <c r="AU191" s="194" t="s">
        <v>80</v>
      </c>
      <c r="AY191" s="193" t="s">
        <v>131</v>
      </c>
      <c r="BK191" s="195">
        <f>SUM(BK192:BK194)</f>
        <v>0</v>
      </c>
    </row>
    <row r="192" s="2" customFormat="1" ht="37.8" customHeight="1">
      <c r="A192" s="39"/>
      <c r="B192" s="40"/>
      <c r="C192" s="198" t="s">
        <v>300</v>
      </c>
      <c r="D192" s="198" t="s">
        <v>134</v>
      </c>
      <c r="E192" s="199" t="s">
        <v>301</v>
      </c>
      <c r="F192" s="200" t="s">
        <v>302</v>
      </c>
      <c r="G192" s="201" t="s">
        <v>137</v>
      </c>
      <c r="H192" s="202">
        <v>30.013999999999999</v>
      </c>
      <c r="I192" s="203"/>
      <c r="J192" s="204">
        <f>ROUND(I192*H192,2)</f>
        <v>0</v>
      </c>
      <c r="K192" s="200" t="s">
        <v>138</v>
      </c>
      <c r="L192" s="45"/>
      <c r="M192" s="205" t="s">
        <v>19</v>
      </c>
      <c r="N192" s="206" t="s">
        <v>44</v>
      </c>
      <c r="O192" s="85"/>
      <c r="P192" s="207">
        <f>O192*H192</f>
        <v>0</v>
      </c>
      <c r="Q192" s="207">
        <v>0</v>
      </c>
      <c r="R192" s="207">
        <f>Q192*H192</f>
        <v>0</v>
      </c>
      <c r="S192" s="207">
        <v>0</v>
      </c>
      <c r="T192" s="208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09" t="s">
        <v>164</v>
      </c>
      <c r="AT192" s="209" t="s">
        <v>134</v>
      </c>
      <c r="AU192" s="209" t="s">
        <v>140</v>
      </c>
      <c r="AY192" s="18" t="s">
        <v>131</v>
      </c>
      <c r="BE192" s="210">
        <f>IF(N192="základní",J192,0)</f>
        <v>0</v>
      </c>
      <c r="BF192" s="210">
        <f>IF(N192="snížená",J192,0)</f>
        <v>0</v>
      </c>
      <c r="BG192" s="210">
        <f>IF(N192="zákl. přenesená",J192,0)</f>
        <v>0</v>
      </c>
      <c r="BH192" s="210">
        <f>IF(N192="sníž. přenesená",J192,0)</f>
        <v>0</v>
      </c>
      <c r="BI192" s="210">
        <f>IF(N192="nulová",J192,0)</f>
        <v>0</v>
      </c>
      <c r="BJ192" s="18" t="s">
        <v>78</v>
      </c>
      <c r="BK192" s="210">
        <f>ROUND(I192*H192,2)</f>
        <v>0</v>
      </c>
      <c r="BL192" s="18" t="s">
        <v>164</v>
      </c>
      <c r="BM192" s="209" t="s">
        <v>303</v>
      </c>
    </row>
    <row r="193" s="2" customFormat="1">
      <c r="A193" s="39"/>
      <c r="B193" s="40"/>
      <c r="C193" s="41"/>
      <c r="D193" s="211" t="s">
        <v>142</v>
      </c>
      <c r="E193" s="41"/>
      <c r="F193" s="212" t="s">
        <v>304</v>
      </c>
      <c r="G193" s="41"/>
      <c r="H193" s="41"/>
      <c r="I193" s="213"/>
      <c r="J193" s="41"/>
      <c r="K193" s="41"/>
      <c r="L193" s="45"/>
      <c r="M193" s="214"/>
      <c r="N193" s="215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142</v>
      </c>
      <c r="AU193" s="18" t="s">
        <v>140</v>
      </c>
    </row>
    <row r="194" s="13" customFormat="1">
      <c r="A194" s="13"/>
      <c r="B194" s="226"/>
      <c r="C194" s="227"/>
      <c r="D194" s="228" t="s">
        <v>192</v>
      </c>
      <c r="E194" s="229" t="s">
        <v>19</v>
      </c>
      <c r="F194" s="230" t="s">
        <v>305</v>
      </c>
      <c r="G194" s="227"/>
      <c r="H194" s="231">
        <v>30.013999999999999</v>
      </c>
      <c r="I194" s="232"/>
      <c r="J194" s="227"/>
      <c r="K194" s="227"/>
      <c r="L194" s="233"/>
      <c r="M194" s="234"/>
      <c r="N194" s="235"/>
      <c r="O194" s="235"/>
      <c r="P194" s="235"/>
      <c r="Q194" s="235"/>
      <c r="R194" s="235"/>
      <c r="S194" s="235"/>
      <c r="T194" s="23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7" t="s">
        <v>192</v>
      </c>
      <c r="AU194" s="237" t="s">
        <v>140</v>
      </c>
      <c r="AV194" s="13" t="s">
        <v>80</v>
      </c>
      <c r="AW194" s="13" t="s">
        <v>35</v>
      </c>
      <c r="AX194" s="13" t="s">
        <v>78</v>
      </c>
      <c r="AY194" s="237" t="s">
        <v>131</v>
      </c>
    </row>
    <row r="195" s="12" customFormat="1" ht="20.88" customHeight="1">
      <c r="A195" s="12"/>
      <c r="B195" s="182"/>
      <c r="C195" s="183"/>
      <c r="D195" s="184" t="s">
        <v>72</v>
      </c>
      <c r="E195" s="196" t="s">
        <v>306</v>
      </c>
      <c r="F195" s="196" t="s">
        <v>307</v>
      </c>
      <c r="G195" s="183"/>
      <c r="H195" s="183"/>
      <c r="I195" s="186"/>
      <c r="J195" s="197">
        <f>BK195</f>
        <v>0</v>
      </c>
      <c r="K195" s="183"/>
      <c r="L195" s="188"/>
      <c r="M195" s="189"/>
      <c r="N195" s="190"/>
      <c r="O195" s="190"/>
      <c r="P195" s="191">
        <v>0</v>
      </c>
      <c r="Q195" s="190"/>
      <c r="R195" s="191">
        <v>0</v>
      </c>
      <c r="S195" s="190"/>
      <c r="T195" s="192"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93" t="s">
        <v>78</v>
      </c>
      <c r="AT195" s="194" t="s">
        <v>72</v>
      </c>
      <c r="AU195" s="194" t="s">
        <v>80</v>
      </c>
      <c r="AY195" s="193" t="s">
        <v>131</v>
      </c>
      <c r="BK195" s="195">
        <v>0</v>
      </c>
    </row>
    <row r="196" s="12" customFormat="1" ht="22.8" customHeight="1">
      <c r="A196" s="12"/>
      <c r="B196" s="182"/>
      <c r="C196" s="183"/>
      <c r="D196" s="184" t="s">
        <v>72</v>
      </c>
      <c r="E196" s="196" t="s">
        <v>308</v>
      </c>
      <c r="F196" s="196" t="s">
        <v>309</v>
      </c>
      <c r="G196" s="183"/>
      <c r="H196" s="183"/>
      <c r="I196" s="186"/>
      <c r="J196" s="197">
        <f>BK196</f>
        <v>0</v>
      </c>
      <c r="K196" s="183"/>
      <c r="L196" s="188"/>
      <c r="M196" s="189"/>
      <c r="N196" s="190"/>
      <c r="O196" s="190"/>
      <c r="P196" s="191">
        <f>SUM(P197:P202)</f>
        <v>0</v>
      </c>
      <c r="Q196" s="190"/>
      <c r="R196" s="191">
        <f>SUM(R197:R202)</f>
        <v>0</v>
      </c>
      <c r="S196" s="190"/>
      <c r="T196" s="192">
        <f>SUM(T197:T202)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93" t="s">
        <v>78</v>
      </c>
      <c r="AT196" s="194" t="s">
        <v>72</v>
      </c>
      <c r="AU196" s="194" t="s">
        <v>78</v>
      </c>
      <c r="AY196" s="193" t="s">
        <v>131</v>
      </c>
      <c r="BK196" s="195">
        <f>SUM(BK197:BK202)</f>
        <v>0</v>
      </c>
    </row>
    <row r="197" s="2" customFormat="1" ht="37.8" customHeight="1">
      <c r="A197" s="39"/>
      <c r="B197" s="40"/>
      <c r="C197" s="198" t="s">
        <v>185</v>
      </c>
      <c r="D197" s="198" t="s">
        <v>134</v>
      </c>
      <c r="E197" s="199" t="s">
        <v>310</v>
      </c>
      <c r="F197" s="200" t="s">
        <v>311</v>
      </c>
      <c r="G197" s="201" t="s">
        <v>207</v>
      </c>
      <c r="H197" s="202">
        <v>17.937999999999999</v>
      </c>
      <c r="I197" s="203"/>
      <c r="J197" s="204">
        <f>ROUND(I197*H197,2)</f>
        <v>0</v>
      </c>
      <c r="K197" s="200" t="s">
        <v>19</v>
      </c>
      <c r="L197" s="45"/>
      <c r="M197" s="205" t="s">
        <v>19</v>
      </c>
      <c r="N197" s="206" t="s">
        <v>44</v>
      </c>
      <c r="O197" s="85"/>
      <c r="P197" s="207">
        <f>O197*H197</f>
        <v>0</v>
      </c>
      <c r="Q197" s="207">
        <v>0</v>
      </c>
      <c r="R197" s="207">
        <f>Q197*H197</f>
        <v>0</v>
      </c>
      <c r="S197" s="207">
        <v>0</v>
      </c>
      <c r="T197" s="208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09" t="s">
        <v>139</v>
      </c>
      <c r="AT197" s="209" t="s">
        <v>134</v>
      </c>
      <c r="AU197" s="209" t="s">
        <v>80</v>
      </c>
      <c r="AY197" s="18" t="s">
        <v>131</v>
      </c>
      <c r="BE197" s="210">
        <f>IF(N197="základní",J197,0)</f>
        <v>0</v>
      </c>
      <c r="BF197" s="210">
        <f>IF(N197="snížená",J197,0)</f>
        <v>0</v>
      </c>
      <c r="BG197" s="210">
        <f>IF(N197="zákl. přenesená",J197,0)</f>
        <v>0</v>
      </c>
      <c r="BH197" s="210">
        <f>IF(N197="sníž. přenesená",J197,0)</f>
        <v>0</v>
      </c>
      <c r="BI197" s="210">
        <f>IF(N197="nulová",J197,0)</f>
        <v>0</v>
      </c>
      <c r="BJ197" s="18" t="s">
        <v>78</v>
      </c>
      <c r="BK197" s="210">
        <f>ROUND(I197*H197,2)</f>
        <v>0</v>
      </c>
      <c r="BL197" s="18" t="s">
        <v>139</v>
      </c>
      <c r="BM197" s="209" t="s">
        <v>312</v>
      </c>
    </row>
    <row r="198" s="2" customFormat="1" ht="33" customHeight="1">
      <c r="A198" s="39"/>
      <c r="B198" s="40"/>
      <c r="C198" s="198" t="s">
        <v>313</v>
      </c>
      <c r="D198" s="198" t="s">
        <v>134</v>
      </c>
      <c r="E198" s="199" t="s">
        <v>314</v>
      </c>
      <c r="F198" s="200" t="s">
        <v>315</v>
      </c>
      <c r="G198" s="201" t="s">
        <v>207</v>
      </c>
      <c r="H198" s="202">
        <v>17.937999999999999</v>
      </c>
      <c r="I198" s="203"/>
      <c r="J198" s="204">
        <f>ROUND(I198*H198,2)</f>
        <v>0</v>
      </c>
      <c r="K198" s="200" t="s">
        <v>19</v>
      </c>
      <c r="L198" s="45"/>
      <c r="M198" s="205" t="s">
        <v>19</v>
      </c>
      <c r="N198" s="206" t="s">
        <v>44</v>
      </c>
      <c r="O198" s="85"/>
      <c r="P198" s="207">
        <f>O198*H198</f>
        <v>0</v>
      </c>
      <c r="Q198" s="207">
        <v>0</v>
      </c>
      <c r="R198" s="207">
        <f>Q198*H198</f>
        <v>0</v>
      </c>
      <c r="S198" s="207">
        <v>0</v>
      </c>
      <c r="T198" s="208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09" t="s">
        <v>139</v>
      </c>
      <c r="AT198" s="209" t="s">
        <v>134</v>
      </c>
      <c r="AU198" s="209" t="s">
        <v>80</v>
      </c>
      <c r="AY198" s="18" t="s">
        <v>131</v>
      </c>
      <c r="BE198" s="210">
        <f>IF(N198="základní",J198,0)</f>
        <v>0</v>
      </c>
      <c r="BF198" s="210">
        <f>IF(N198="snížená",J198,0)</f>
        <v>0</v>
      </c>
      <c r="BG198" s="210">
        <f>IF(N198="zákl. přenesená",J198,0)</f>
        <v>0</v>
      </c>
      <c r="BH198" s="210">
        <f>IF(N198="sníž. přenesená",J198,0)</f>
        <v>0</v>
      </c>
      <c r="BI198" s="210">
        <f>IF(N198="nulová",J198,0)</f>
        <v>0</v>
      </c>
      <c r="BJ198" s="18" t="s">
        <v>78</v>
      </c>
      <c r="BK198" s="210">
        <f>ROUND(I198*H198,2)</f>
        <v>0</v>
      </c>
      <c r="BL198" s="18" t="s">
        <v>139</v>
      </c>
      <c r="BM198" s="209" t="s">
        <v>316</v>
      </c>
    </row>
    <row r="199" s="2" customFormat="1" ht="44.25" customHeight="1">
      <c r="A199" s="39"/>
      <c r="B199" s="40"/>
      <c r="C199" s="198" t="s">
        <v>317</v>
      </c>
      <c r="D199" s="198" t="s">
        <v>134</v>
      </c>
      <c r="E199" s="199" t="s">
        <v>318</v>
      </c>
      <c r="F199" s="200" t="s">
        <v>319</v>
      </c>
      <c r="G199" s="201" t="s">
        <v>207</v>
      </c>
      <c r="H199" s="202">
        <v>304.94600000000003</v>
      </c>
      <c r="I199" s="203"/>
      <c r="J199" s="204">
        <f>ROUND(I199*H199,2)</f>
        <v>0</v>
      </c>
      <c r="K199" s="200" t="s">
        <v>19</v>
      </c>
      <c r="L199" s="45"/>
      <c r="M199" s="205" t="s">
        <v>19</v>
      </c>
      <c r="N199" s="206" t="s">
        <v>44</v>
      </c>
      <c r="O199" s="85"/>
      <c r="P199" s="207">
        <f>O199*H199</f>
        <v>0</v>
      </c>
      <c r="Q199" s="207">
        <v>0</v>
      </c>
      <c r="R199" s="207">
        <f>Q199*H199</f>
        <v>0</v>
      </c>
      <c r="S199" s="207">
        <v>0</v>
      </c>
      <c r="T199" s="208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09" t="s">
        <v>139</v>
      </c>
      <c r="AT199" s="209" t="s">
        <v>134</v>
      </c>
      <c r="AU199" s="209" t="s">
        <v>80</v>
      </c>
      <c r="AY199" s="18" t="s">
        <v>131</v>
      </c>
      <c r="BE199" s="210">
        <f>IF(N199="základní",J199,0)</f>
        <v>0</v>
      </c>
      <c r="BF199" s="210">
        <f>IF(N199="snížená",J199,0)</f>
        <v>0</v>
      </c>
      <c r="BG199" s="210">
        <f>IF(N199="zákl. přenesená",J199,0)</f>
        <v>0</v>
      </c>
      <c r="BH199" s="210">
        <f>IF(N199="sníž. přenesená",J199,0)</f>
        <v>0</v>
      </c>
      <c r="BI199" s="210">
        <f>IF(N199="nulová",J199,0)</f>
        <v>0</v>
      </c>
      <c r="BJ199" s="18" t="s">
        <v>78</v>
      </c>
      <c r="BK199" s="210">
        <f>ROUND(I199*H199,2)</f>
        <v>0</v>
      </c>
      <c r="BL199" s="18" t="s">
        <v>139</v>
      </c>
      <c r="BM199" s="209" t="s">
        <v>320</v>
      </c>
    </row>
    <row r="200" s="13" customFormat="1">
      <c r="A200" s="13"/>
      <c r="B200" s="226"/>
      <c r="C200" s="227"/>
      <c r="D200" s="228" t="s">
        <v>192</v>
      </c>
      <c r="E200" s="227"/>
      <c r="F200" s="230" t="s">
        <v>321</v>
      </c>
      <c r="G200" s="227"/>
      <c r="H200" s="231">
        <v>304.94600000000003</v>
      </c>
      <c r="I200" s="232"/>
      <c r="J200" s="227"/>
      <c r="K200" s="227"/>
      <c r="L200" s="233"/>
      <c r="M200" s="234"/>
      <c r="N200" s="235"/>
      <c r="O200" s="235"/>
      <c r="P200" s="235"/>
      <c r="Q200" s="235"/>
      <c r="R200" s="235"/>
      <c r="S200" s="235"/>
      <c r="T200" s="23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7" t="s">
        <v>192</v>
      </c>
      <c r="AU200" s="237" t="s">
        <v>80</v>
      </c>
      <c r="AV200" s="13" t="s">
        <v>80</v>
      </c>
      <c r="AW200" s="13" t="s">
        <v>4</v>
      </c>
      <c r="AX200" s="13" t="s">
        <v>78</v>
      </c>
      <c r="AY200" s="237" t="s">
        <v>131</v>
      </c>
    </row>
    <row r="201" s="2" customFormat="1" ht="44.25" customHeight="1">
      <c r="A201" s="39"/>
      <c r="B201" s="40"/>
      <c r="C201" s="198" t="s">
        <v>322</v>
      </c>
      <c r="D201" s="198" t="s">
        <v>134</v>
      </c>
      <c r="E201" s="199" t="s">
        <v>323</v>
      </c>
      <c r="F201" s="200" t="s">
        <v>324</v>
      </c>
      <c r="G201" s="201" t="s">
        <v>207</v>
      </c>
      <c r="H201" s="202">
        <v>17.937999999999999</v>
      </c>
      <c r="I201" s="203"/>
      <c r="J201" s="204">
        <f>ROUND(I201*H201,2)</f>
        <v>0</v>
      </c>
      <c r="K201" s="200" t="s">
        <v>19</v>
      </c>
      <c r="L201" s="45"/>
      <c r="M201" s="205" t="s">
        <v>19</v>
      </c>
      <c r="N201" s="206" t="s">
        <v>44</v>
      </c>
      <c r="O201" s="85"/>
      <c r="P201" s="207">
        <f>O201*H201</f>
        <v>0</v>
      </c>
      <c r="Q201" s="207">
        <v>0</v>
      </c>
      <c r="R201" s="207">
        <f>Q201*H201</f>
        <v>0</v>
      </c>
      <c r="S201" s="207">
        <v>0</v>
      </c>
      <c r="T201" s="208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09" t="s">
        <v>139</v>
      </c>
      <c r="AT201" s="209" t="s">
        <v>134</v>
      </c>
      <c r="AU201" s="209" t="s">
        <v>80</v>
      </c>
      <c r="AY201" s="18" t="s">
        <v>131</v>
      </c>
      <c r="BE201" s="210">
        <f>IF(N201="základní",J201,0)</f>
        <v>0</v>
      </c>
      <c r="BF201" s="210">
        <f>IF(N201="snížená",J201,0)</f>
        <v>0</v>
      </c>
      <c r="BG201" s="210">
        <f>IF(N201="zákl. přenesená",J201,0)</f>
        <v>0</v>
      </c>
      <c r="BH201" s="210">
        <f>IF(N201="sníž. přenesená",J201,0)</f>
        <v>0</v>
      </c>
      <c r="BI201" s="210">
        <f>IF(N201="nulová",J201,0)</f>
        <v>0</v>
      </c>
      <c r="BJ201" s="18" t="s">
        <v>78</v>
      </c>
      <c r="BK201" s="210">
        <f>ROUND(I201*H201,2)</f>
        <v>0</v>
      </c>
      <c r="BL201" s="18" t="s">
        <v>139</v>
      </c>
      <c r="BM201" s="209" t="s">
        <v>325</v>
      </c>
    </row>
    <row r="202" s="2" customFormat="1">
      <c r="A202" s="39"/>
      <c r="B202" s="40"/>
      <c r="C202" s="41"/>
      <c r="D202" s="228" t="s">
        <v>254</v>
      </c>
      <c r="E202" s="41"/>
      <c r="F202" s="249" t="s">
        <v>326</v>
      </c>
      <c r="G202" s="41"/>
      <c r="H202" s="41"/>
      <c r="I202" s="213"/>
      <c r="J202" s="41"/>
      <c r="K202" s="41"/>
      <c r="L202" s="45"/>
      <c r="M202" s="214"/>
      <c r="N202" s="215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254</v>
      </c>
      <c r="AU202" s="18" t="s">
        <v>80</v>
      </c>
    </row>
    <row r="203" s="12" customFormat="1" ht="22.8" customHeight="1">
      <c r="A203" s="12"/>
      <c r="B203" s="182"/>
      <c r="C203" s="183"/>
      <c r="D203" s="184" t="s">
        <v>72</v>
      </c>
      <c r="E203" s="196" t="s">
        <v>327</v>
      </c>
      <c r="F203" s="196" t="s">
        <v>328</v>
      </c>
      <c r="G203" s="183"/>
      <c r="H203" s="183"/>
      <c r="I203" s="186"/>
      <c r="J203" s="197">
        <f>BK203</f>
        <v>0</v>
      </c>
      <c r="K203" s="183"/>
      <c r="L203" s="188"/>
      <c r="M203" s="189"/>
      <c r="N203" s="190"/>
      <c r="O203" s="190"/>
      <c r="P203" s="191">
        <f>SUM(P204:P205)</f>
        <v>0</v>
      </c>
      <c r="Q203" s="190"/>
      <c r="R203" s="191">
        <f>SUM(R204:R205)</f>
        <v>0</v>
      </c>
      <c r="S203" s="190"/>
      <c r="T203" s="192">
        <f>SUM(T204:T205)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93" t="s">
        <v>78</v>
      </c>
      <c r="AT203" s="194" t="s">
        <v>72</v>
      </c>
      <c r="AU203" s="194" t="s">
        <v>78</v>
      </c>
      <c r="AY203" s="193" t="s">
        <v>131</v>
      </c>
      <c r="BK203" s="195">
        <f>SUM(BK204:BK205)</f>
        <v>0</v>
      </c>
    </row>
    <row r="204" s="2" customFormat="1" ht="62.7" customHeight="1">
      <c r="A204" s="39"/>
      <c r="B204" s="40"/>
      <c r="C204" s="198" t="s">
        <v>329</v>
      </c>
      <c r="D204" s="198" t="s">
        <v>134</v>
      </c>
      <c r="E204" s="199" t="s">
        <v>330</v>
      </c>
      <c r="F204" s="200" t="s">
        <v>331</v>
      </c>
      <c r="G204" s="201" t="s">
        <v>207</v>
      </c>
      <c r="H204" s="202">
        <v>15.378</v>
      </c>
      <c r="I204" s="203"/>
      <c r="J204" s="204">
        <f>ROUND(I204*H204,2)</f>
        <v>0</v>
      </c>
      <c r="K204" s="200" t="s">
        <v>138</v>
      </c>
      <c r="L204" s="45"/>
      <c r="M204" s="205" t="s">
        <v>19</v>
      </c>
      <c r="N204" s="206" t="s">
        <v>44</v>
      </c>
      <c r="O204" s="85"/>
      <c r="P204" s="207">
        <f>O204*H204</f>
        <v>0</v>
      </c>
      <c r="Q204" s="207">
        <v>0</v>
      </c>
      <c r="R204" s="207">
        <f>Q204*H204</f>
        <v>0</v>
      </c>
      <c r="S204" s="207">
        <v>0</v>
      </c>
      <c r="T204" s="208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09" t="s">
        <v>139</v>
      </c>
      <c r="AT204" s="209" t="s">
        <v>134</v>
      </c>
      <c r="AU204" s="209" t="s">
        <v>80</v>
      </c>
      <c r="AY204" s="18" t="s">
        <v>131</v>
      </c>
      <c r="BE204" s="210">
        <f>IF(N204="základní",J204,0)</f>
        <v>0</v>
      </c>
      <c r="BF204" s="210">
        <f>IF(N204="snížená",J204,0)</f>
        <v>0</v>
      </c>
      <c r="BG204" s="210">
        <f>IF(N204="zákl. přenesená",J204,0)</f>
        <v>0</v>
      </c>
      <c r="BH204" s="210">
        <f>IF(N204="sníž. přenesená",J204,0)</f>
        <v>0</v>
      </c>
      <c r="BI204" s="210">
        <f>IF(N204="nulová",J204,0)</f>
        <v>0</v>
      </c>
      <c r="BJ204" s="18" t="s">
        <v>78</v>
      </c>
      <c r="BK204" s="210">
        <f>ROUND(I204*H204,2)</f>
        <v>0</v>
      </c>
      <c r="BL204" s="18" t="s">
        <v>139</v>
      </c>
      <c r="BM204" s="209" t="s">
        <v>332</v>
      </c>
    </row>
    <row r="205" s="2" customFormat="1">
      <c r="A205" s="39"/>
      <c r="B205" s="40"/>
      <c r="C205" s="41"/>
      <c r="D205" s="211" t="s">
        <v>142</v>
      </c>
      <c r="E205" s="41"/>
      <c r="F205" s="212" t="s">
        <v>333</v>
      </c>
      <c r="G205" s="41"/>
      <c r="H205" s="41"/>
      <c r="I205" s="213"/>
      <c r="J205" s="41"/>
      <c r="K205" s="41"/>
      <c r="L205" s="45"/>
      <c r="M205" s="214"/>
      <c r="N205" s="215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142</v>
      </c>
      <c r="AU205" s="18" t="s">
        <v>80</v>
      </c>
    </row>
    <row r="206" s="12" customFormat="1" ht="25.92" customHeight="1">
      <c r="A206" s="12"/>
      <c r="B206" s="182"/>
      <c r="C206" s="183"/>
      <c r="D206" s="184" t="s">
        <v>72</v>
      </c>
      <c r="E206" s="185" t="s">
        <v>334</v>
      </c>
      <c r="F206" s="185" t="s">
        <v>335</v>
      </c>
      <c r="G206" s="183"/>
      <c r="H206" s="183"/>
      <c r="I206" s="186"/>
      <c r="J206" s="187">
        <f>BK206</f>
        <v>0</v>
      </c>
      <c r="K206" s="183"/>
      <c r="L206" s="188"/>
      <c r="M206" s="189"/>
      <c r="N206" s="190"/>
      <c r="O206" s="190"/>
      <c r="P206" s="191">
        <f>P207+P226+P231+P281+P302+P309+P323+P334</f>
        <v>0</v>
      </c>
      <c r="Q206" s="190"/>
      <c r="R206" s="191">
        <f>R207+R226+R231+R281+R302+R309+R323+R334</f>
        <v>3.0054371500000001</v>
      </c>
      <c r="S206" s="190"/>
      <c r="T206" s="192">
        <f>T207+T226+T231+T281+T302+T309+T323+T334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93" t="s">
        <v>80</v>
      </c>
      <c r="AT206" s="194" t="s">
        <v>72</v>
      </c>
      <c r="AU206" s="194" t="s">
        <v>73</v>
      </c>
      <c r="AY206" s="193" t="s">
        <v>131</v>
      </c>
      <c r="BK206" s="195">
        <f>BK207+BK226+BK231+BK281+BK302+BK309+BK323+BK334</f>
        <v>0</v>
      </c>
    </row>
    <row r="207" s="12" customFormat="1" ht="22.8" customHeight="1">
      <c r="A207" s="12"/>
      <c r="B207" s="182"/>
      <c r="C207" s="183"/>
      <c r="D207" s="184" t="s">
        <v>72</v>
      </c>
      <c r="E207" s="196" t="s">
        <v>336</v>
      </c>
      <c r="F207" s="196" t="s">
        <v>337</v>
      </c>
      <c r="G207" s="183"/>
      <c r="H207" s="183"/>
      <c r="I207" s="186"/>
      <c r="J207" s="197">
        <f>BK207</f>
        <v>0</v>
      </c>
      <c r="K207" s="183"/>
      <c r="L207" s="188"/>
      <c r="M207" s="189"/>
      <c r="N207" s="190"/>
      <c r="O207" s="190"/>
      <c r="P207" s="191">
        <f>SUM(P208:P225)</f>
        <v>0</v>
      </c>
      <c r="Q207" s="190"/>
      <c r="R207" s="191">
        <f>SUM(R208:R225)</f>
        <v>0.096763720000000011</v>
      </c>
      <c r="S207" s="190"/>
      <c r="T207" s="192">
        <f>SUM(T208:T225)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93" t="s">
        <v>80</v>
      </c>
      <c r="AT207" s="194" t="s">
        <v>72</v>
      </c>
      <c r="AU207" s="194" t="s">
        <v>78</v>
      </c>
      <c r="AY207" s="193" t="s">
        <v>131</v>
      </c>
      <c r="BK207" s="195">
        <f>SUM(BK208:BK225)</f>
        <v>0</v>
      </c>
    </row>
    <row r="208" s="2" customFormat="1" ht="44.25" customHeight="1">
      <c r="A208" s="39"/>
      <c r="B208" s="40"/>
      <c r="C208" s="198" t="s">
        <v>172</v>
      </c>
      <c r="D208" s="198" t="s">
        <v>134</v>
      </c>
      <c r="E208" s="199" t="s">
        <v>338</v>
      </c>
      <c r="F208" s="200" t="s">
        <v>339</v>
      </c>
      <c r="G208" s="201" t="s">
        <v>137</v>
      </c>
      <c r="H208" s="202">
        <v>3.52</v>
      </c>
      <c r="I208" s="203"/>
      <c r="J208" s="204">
        <f>ROUND(I208*H208,2)</f>
        <v>0</v>
      </c>
      <c r="K208" s="200" t="s">
        <v>138</v>
      </c>
      <c r="L208" s="45"/>
      <c r="M208" s="205" t="s">
        <v>19</v>
      </c>
      <c r="N208" s="206" t="s">
        <v>44</v>
      </c>
      <c r="O208" s="85"/>
      <c r="P208" s="207">
        <f>O208*H208</f>
        <v>0</v>
      </c>
      <c r="Q208" s="207">
        <v>0.00035</v>
      </c>
      <c r="R208" s="207">
        <f>Q208*H208</f>
        <v>0.001232</v>
      </c>
      <c r="S208" s="207">
        <v>0</v>
      </c>
      <c r="T208" s="208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09" t="s">
        <v>164</v>
      </c>
      <c r="AT208" s="209" t="s">
        <v>134</v>
      </c>
      <c r="AU208" s="209" t="s">
        <v>80</v>
      </c>
      <c r="AY208" s="18" t="s">
        <v>131</v>
      </c>
      <c r="BE208" s="210">
        <f>IF(N208="základní",J208,0)</f>
        <v>0</v>
      </c>
      <c r="BF208" s="210">
        <f>IF(N208="snížená",J208,0)</f>
        <v>0</v>
      </c>
      <c r="BG208" s="210">
        <f>IF(N208="zákl. přenesená",J208,0)</f>
        <v>0</v>
      </c>
      <c r="BH208" s="210">
        <f>IF(N208="sníž. přenesená",J208,0)</f>
        <v>0</v>
      </c>
      <c r="BI208" s="210">
        <f>IF(N208="nulová",J208,0)</f>
        <v>0</v>
      </c>
      <c r="BJ208" s="18" t="s">
        <v>78</v>
      </c>
      <c r="BK208" s="210">
        <f>ROUND(I208*H208,2)</f>
        <v>0</v>
      </c>
      <c r="BL208" s="18" t="s">
        <v>164</v>
      </c>
      <c r="BM208" s="209" t="s">
        <v>340</v>
      </c>
    </row>
    <row r="209" s="2" customFormat="1">
      <c r="A209" s="39"/>
      <c r="B209" s="40"/>
      <c r="C209" s="41"/>
      <c r="D209" s="211" t="s">
        <v>142</v>
      </c>
      <c r="E209" s="41"/>
      <c r="F209" s="212" t="s">
        <v>341</v>
      </c>
      <c r="G209" s="41"/>
      <c r="H209" s="41"/>
      <c r="I209" s="213"/>
      <c r="J209" s="41"/>
      <c r="K209" s="41"/>
      <c r="L209" s="45"/>
      <c r="M209" s="214"/>
      <c r="N209" s="215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142</v>
      </c>
      <c r="AU209" s="18" t="s">
        <v>80</v>
      </c>
    </row>
    <row r="210" s="13" customFormat="1">
      <c r="A210" s="13"/>
      <c r="B210" s="226"/>
      <c r="C210" s="227"/>
      <c r="D210" s="228" t="s">
        <v>192</v>
      </c>
      <c r="E210" s="229" t="s">
        <v>19</v>
      </c>
      <c r="F210" s="230" t="s">
        <v>342</v>
      </c>
      <c r="G210" s="227"/>
      <c r="H210" s="231">
        <v>3.52</v>
      </c>
      <c r="I210" s="232"/>
      <c r="J210" s="227"/>
      <c r="K210" s="227"/>
      <c r="L210" s="233"/>
      <c r="M210" s="234"/>
      <c r="N210" s="235"/>
      <c r="O210" s="235"/>
      <c r="P210" s="235"/>
      <c r="Q210" s="235"/>
      <c r="R210" s="235"/>
      <c r="S210" s="235"/>
      <c r="T210" s="236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7" t="s">
        <v>192</v>
      </c>
      <c r="AU210" s="237" t="s">
        <v>80</v>
      </c>
      <c r="AV210" s="13" t="s">
        <v>80</v>
      </c>
      <c r="AW210" s="13" t="s">
        <v>35</v>
      </c>
      <c r="AX210" s="13" t="s">
        <v>78</v>
      </c>
      <c r="AY210" s="237" t="s">
        <v>131</v>
      </c>
    </row>
    <row r="211" s="2" customFormat="1" ht="24.15" customHeight="1">
      <c r="A211" s="39"/>
      <c r="B211" s="40"/>
      <c r="C211" s="198" t="s">
        <v>343</v>
      </c>
      <c r="D211" s="198" t="s">
        <v>134</v>
      </c>
      <c r="E211" s="199" t="s">
        <v>344</v>
      </c>
      <c r="F211" s="200" t="s">
        <v>345</v>
      </c>
      <c r="G211" s="201" t="s">
        <v>346</v>
      </c>
      <c r="H211" s="202">
        <v>7.04</v>
      </c>
      <c r="I211" s="203"/>
      <c r="J211" s="204">
        <f>ROUND(I211*H211,2)</f>
        <v>0</v>
      </c>
      <c r="K211" s="200" t="s">
        <v>138</v>
      </c>
      <c r="L211" s="45"/>
      <c r="M211" s="205" t="s">
        <v>19</v>
      </c>
      <c r="N211" s="206" t="s">
        <v>44</v>
      </c>
      <c r="O211" s="85"/>
      <c r="P211" s="207">
        <f>O211*H211</f>
        <v>0</v>
      </c>
      <c r="Q211" s="207">
        <v>0.00016000000000000001</v>
      </c>
      <c r="R211" s="207">
        <f>Q211*H211</f>
        <v>0.0011264000000000001</v>
      </c>
      <c r="S211" s="207">
        <v>0</v>
      </c>
      <c r="T211" s="208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09" t="s">
        <v>164</v>
      </c>
      <c r="AT211" s="209" t="s">
        <v>134</v>
      </c>
      <c r="AU211" s="209" t="s">
        <v>80</v>
      </c>
      <c r="AY211" s="18" t="s">
        <v>131</v>
      </c>
      <c r="BE211" s="210">
        <f>IF(N211="základní",J211,0)</f>
        <v>0</v>
      </c>
      <c r="BF211" s="210">
        <f>IF(N211="snížená",J211,0)</f>
        <v>0</v>
      </c>
      <c r="BG211" s="210">
        <f>IF(N211="zákl. přenesená",J211,0)</f>
        <v>0</v>
      </c>
      <c r="BH211" s="210">
        <f>IF(N211="sníž. přenesená",J211,0)</f>
        <v>0</v>
      </c>
      <c r="BI211" s="210">
        <f>IF(N211="nulová",J211,0)</f>
        <v>0</v>
      </c>
      <c r="BJ211" s="18" t="s">
        <v>78</v>
      </c>
      <c r="BK211" s="210">
        <f>ROUND(I211*H211,2)</f>
        <v>0</v>
      </c>
      <c r="BL211" s="18" t="s">
        <v>164</v>
      </c>
      <c r="BM211" s="209" t="s">
        <v>347</v>
      </c>
    </row>
    <row r="212" s="2" customFormat="1">
      <c r="A212" s="39"/>
      <c r="B212" s="40"/>
      <c r="C212" s="41"/>
      <c r="D212" s="211" t="s">
        <v>142</v>
      </c>
      <c r="E212" s="41"/>
      <c r="F212" s="212" t="s">
        <v>348</v>
      </c>
      <c r="G212" s="41"/>
      <c r="H212" s="41"/>
      <c r="I212" s="213"/>
      <c r="J212" s="41"/>
      <c r="K212" s="41"/>
      <c r="L212" s="45"/>
      <c r="M212" s="214"/>
      <c r="N212" s="215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142</v>
      </c>
      <c r="AU212" s="18" t="s">
        <v>80</v>
      </c>
    </row>
    <row r="213" s="13" customFormat="1">
      <c r="A213" s="13"/>
      <c r="B213" s="226"/>
      <c r="C213" s="227"/>
      <c r="D213" s="228" t="s">
        <v>192</v>
      </c>
      <c r="E213" s="229" t="s">
        <v>19</v>
      </c>
      <c r="F213" s="230" t="s">
        <v>349</v>
      </c>
      <c r="G213" s="227"/>
      <c r="H213" s="231">
        <v>7.04</v>
      </c>
      <c r="I213" s="232"/>
      <c r="J213" s="227"/>
      <c r="K213" s="227"/>
      <c r="L213" s="233"/>
      <c r="M213" s="234"/>
      <c r="N213" s="235"/>
      <c r="O213" s="235"/>
      <c r="P213" s="235"/>
      <c r="Q213" s="235"/>
      <c r="R213" s="235"/>
      <c r="S213" s="235"/>
      <c r="T213" s="23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7" t="s">
        <v>192</v>
      </c>
      <c r="AU213" s="237" t="s">
        <v>80</v>
      </c>
      <c r="AV213" s="13" t="s">
        <v>80</v>
      </c>
      <c r="AW213" s="13" t="s">
        <v>35</v>
      </c>
      <c r="AX213" s="13" t="s">
        <v>78</v>
      </c>
      <c r="AY213" s="237" t="s">
        <v>131</v>
      </c>
    </row>
    <row r="214" s="2" customFormat="1" ht="44.25" customHeight="1">
      <c r="A214" s="39"/>
      <c r="B214" s="40"/>
      <c r="C214" s="198" t="s">
        <v>350</v>
      </c>
      <c r="D214" s="198" t="s">
        <v>134</v>
      </c>
      <c r="E214" s="199" t="s">
        <v>351</v>
      </c>
      <c r="F214" s="200" t="s">
        <v>352</v>
      </c>
      <c r="G214" s="201" t="s">
        <v>137</v>
      </c>
      <c r="H214" s="202">
        <v>5.0570000000000004</v>
      </c>
      <c r="I214" s="203"/>
      <c r="J214" s="204">
        <f>ROUND(I214*H214,2)</f>
        <v>0</v>
      </c>
      <c r="K214" s="200" t="s">
        <v>138</v>
      </c>
      <c r="L214" s="45"/>
      <c r="M214" s="205" t="s">
        <v>19</v>
      </c>
      <c r="N214" s="206" t="s">
        <v>44</v>
      </c>
      <c r="O214" s="85"/>
      <c r="P214" s="207">
        <f>O214*H214</f>
        <v>0</v>
      </c>
      <c r="Q214" s="207">
        <v>0.0060000000000000001</v>
      </c>
      <c r="R214" s="207">
        <f>Q214*H214</f>
        <v>0.030342000000000004</v>
      </c>
      <c r="S214" s="207">
        <v>0</v>
      </c>
      <c r="T214" s="208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09" t="s">
        <v>164</v>
      </c>
      <c r="AT214" s="209" t="s">
        <v>134</v>
      </c>
      <c r="AU214" s="209" t="s">
        <v>80</v>
      </c>
      <c r="AY214" s="18" t="s">
        <v>131</v>
      </c>
      <c r="BE214" s="210">
        <f>IF(N214="základní",J214,0)</f>
        <v>0</v>
      </c>
      <c r="BF214" s="210">
        <f>IF(N214="snížená",J214,0)</f>
        <v>0</v>
      </c>
      <c r="BG214" s="210">
        <f>IF(N214="zákl. přenesená",J214,0)</f>
        <v>0</v>
      </c>
      <c r="BH214" s="210">
        <f>IF(N214="sníž. přenesená",J214,0)</f>
        <v>0</v>
      </c>
      <c r="BI214" s="210">
        <f>IF(N214="nulová",J214,0)</f>
        <v>0</v>
      </c>
      <c r="BJ214" s="18" t="s">
        <v>78</v>
      </c>
      <c r="BK214" s="210">
        <f>ROUND(I214*H214,2)</f>
        <v>0</v>
      </c>
      <c r="BL214" s="18" t="s">
        <v>164</v>
      </c>
      <c r="BM214" s="209" t="s">
        <v>353</v>
      </c>
    </row>
    <row r="215" s="2" customFormat="1">
      <c r="A215" s="39"/>
      <c r="B215" s="40"/>
      <c r="C215" s="41"/>
      <c r="D215" s="211" t="s">
        <v>142</v>
      </c>
      <c r="E215" s="41"/>
      <c r="F215" s="212" t="s">
        <v>354</v>
      </c>
      <c r="G215" s="41"/>
      <c r="H215" s="41"/>
      <c r="I215" s="213"/>
      <c r="J215" s="41"/>
      <c r="K215" s="41"/>
      <c r="L215" s="45"/>
      <c r="M215" s="214"/>
      <c r="N215" s="215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142</v>
      </c>
      <c r="AU215" s="18" t="s">
        <v>80</v>
      </c>
    </row>
    <row r="216" s="13" customFormat="1">
      <c r="A216" s="13"/>
      <c r="B216" s="226"/>
      <c r="C216" s="227"/>
      <c r="D216" s="228" t="s">
        <v>192</v>
      </c>
      <c r="E216" s="229" t="s">
        <v>19</v>
      </c>
      <c r="F216" s="230" t="s">
        <v>355</v>
      </c>
      <c r="G216" s="227"/>
      <c r="H216" s="231">
        <v>5.0570000000000004</v>
      </c>
      <c r="I216" s="232"/>
      <c r="J216" s="227"/>
      <c r="K216" s="227"/>
      <c r="L216" s="233"/>
      <c r="M216" s="234"/>
      <c r="N216" s="235"/>
      <c r="O216" s="235"/>
      <c r="P216" s="235"/>
      <c r="Q216" s="235"/>
      <c r="R216" s="235"/>
      <c r="S216" s="235"/>
      <c r="T216" s="23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7" t="s">
        <v>192</v>
      </c>
      <c r="AU216" s="237" t="s">
        <v>80</v>
      </c>
      <c r="AV216" s="13" t="s">
        <v>80</v>
      </c>
      <c r="AW216" s="13" t="s">
        <v>35</v>
      </c>
      <c r="AX216" s="13" t="s">
        <v>78</v>
      </c>
      <c r="AY216" s="237" t="s">
        <v>131</v>
      </c>
    </row>
    <row r="217" s="2" customFormat="1" ht="37.8" customHeight="1">
      <c r="A217" s="39"/>
      <c r="B217" s="40"/>
      <c r="C217" s="198" t="s">
        <v>356</v>
      </c>
      <c r="D217" s="198" t="s">
        <v>134</v>
      </c>
      <c r="E217" s="199" t="s">
        <v>357</v>
      </c>
      <c r="F217" s="200" t="s">
        <v>358</v>
      </c>
      <c r="G217" s="201" t="s">
        <v>137</v>
      </c>
      <c r="H217" s="202">
        <v>9.75</v>
      </c>
      <c r="I217" s="203"/>
      <c r="J217" s="204">
        <f>ROUND(I217*H217,2)</f>
        <v>0</v>
      </c>
      <c r="K217" s="200" t="s">
        <v>138</v>
      </c>
      <c r="L217" s="45"/>
      <c r="M217" s="205" t="s">
        <v>19</v>
      </c>
      <c r="N217" s="206" t="s">
        <v>44</v>
      </c>
      <c r="O217" s="85"/>
      <c r="P217" s="207">
        <f>O217*H217</f>
        <v>0</v>
      </c>
      <c r="Q217" s="207">
        <v>0.0063200000000000001</v>
      </c>
      <c r="R217" s="207">
        <f>Q217*H217</f>
        <v>0.061620000000000001</v>
      </c>
      <c r="S217" s="207">
        <v>0</v>
      </c>
      <c r="T217" s="208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09" t="s">
        <v>164</v>
      </c>
      <c r="AT217" s="209" t="s">
        <v>134</v>
      </c>
      <c r="AU217" s="209" t="s">
        <v>80</v>
      </c>
      <c r="AY217" s="18" t="s">
        <v>131</v>
      </c>
      <c r="BE217" s="210">
        <f>IF(N217="základní",J217,0)</f>
        <v>0</v>
      </c>
      <c r="BF217" s="210">
        <f>IF(N217="snížená",J217,0)</f>
        <v>0</v>
      </c>
      <c r="BG217" s="210">
        <f>IF(N217="zákl. přenesená",J217,0)</f>
        <v>0</v>
      </c>
      <c r="BH217" s="210">
        <f>IF(N217="sníž. přenesená",J217,0)</f>
        <v>0</v>
      </c>
      <c r="BI217" s="210">
        <f>IF(N217="nulová",J217,0)</f>
        <v>0</v>
      </c>
      <c r="BJ217" s="18" t="s">
        <v>78</v>
      </c>
      <c r="BK217" s="210">
        <f>ROUND(I217*H217,2)</f>
        <v>0</v>
      </c>
      <c r="BL217" s="18" t="s">
        <v>164</v>
      </c>
      <c r="BM217" s="209" t="s">
        <v>359</v>
      </c>
    </row>
    <row r="218" s="2" customFormat="1">
      <c r="A218" s="39"/>
      <c r="B218" s="40"/>
      <c r="C218" s="41"/>
      <c r="D218" s="211" t="s">
        <v>142</v>
      </c>
      <c r="E218" s="41"/>
      <c r="F218" s="212" t="s">
        <v>360</v>
      </c>
      <c r="G218" s="41"/>
      <c r="H218" s="41"/>
      <c r="I218" s="213"/>
      <c r="J218" s="41"/>
      <c r="K218" s="41"/>
      <c r="L218" s="45"/>
      <c r="M218" s="214"/>
      <c r="N218" s="215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142</v>
      </c>
      <c r="AU218" s="18" t="s">
        <v>80</v>
      </c>
    </row>
    <row r="219" s="13" customFormat="1">
      <c r="A219" s="13"/>
      <c r="B219" s="226"/>
      <c r="C219" s="227"/>
      <c r="D219" s="228" t="s">
        <v>192</v>
      </c>
      <c r="E219" s="229" t="s">
        <v>19</v>
      </c>
      <c r="F219" s="230" t="s">
        <v>361</v>
      </c>
      <c r="G219" s="227"/>
      <c r="H219" s="231">
        <v>9.75</v>
      </c>
      <c r="I219" s="232"/>
      <c r="J219" s="227"/>
      <c r="K219" s="227"/>
      <c r="L219" s="233"/>
      <c r="M219" s="234"/>
      <c r="N219" s="235"/>
      <c r="O219" s="235"/>
      <c r="P219" s="235"/>
      <c r="Q219" s="235"/>
      <c r="R219" s="235"/>
      <c r="S219" s="235"/>
      <c r="T219" s="23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7" t="s">
        <v>192</v>
      </c>
      <c r="AU219" s="237" t="s">
        <v>80</v>
      </c>
      <c r="AV219" s="13" t="s">
        <v>80</v>
      </c>
      <c r="AW219" s="13" t="s">
        <v>35</v>
      </c>
      <c r="AX219" s="13" t="s">
        <v>78</v>
      </c>
      <c r="AY219" s="237" t="s">
        <v>131</v>
      </c>
    </row>
    <row r="220" s="2" customFormat="1" ht="24.15" customHeight="1">
      <c r="A220" s="39"/>
      <c r="B220" s="40"/>
      <c r="C220" s="198" t="s">
        <v>362</v>
      </c>
      <c r="D220" s="198" t="s">
        <v>134</v>
      </c>
      <c r="E220" s="199" t="s">
        <v>363</v>
      </c>
      <c r="F220" s="200" t="s">
        <v>364</v>
      </c>
      <c r="G220" s="201" t="s">
        <v>137</v>
      </c>
      <c r="H220" s="202">
        <v>7.4039999999999999</v>
      </c>
      <c r="I220" s="203"/>
      <c r="J220" s="204">
        <f>ROUND(I220*H220,2)</f>
        <v>0</v>
      </c>
      <c r="K220" s="200" t="s">
        <v>138</v>
      </c>
      <c r="L220" s="45"/>
      <c r="M220" s="205" t="s">
        <v>19</v>
      </c>
      <c r="N220" s="206" t="s">
        <v>44</v>
      </c>
      <c r="O220" s="85"/>
      <c r="P220" s="207">
        <f>O220*H220</f>
        <v>0</v>
      </c>
      <c r="Q220" s="207">
        <v>0.00033</v>
      </c>
      <c r="R220" s="207">
        <f>Q220*H220</f>
        <v>0.0024433200000000001</v>
      </c>
      <c r="S220" s="207">
        <v>0</v>
      </c>
      <c r="T220" s="208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09" t="s">
        <v>164</v>
      </c>
      <c r="AT220" s="209" t="s">
        <v>134</v>
      </c>
      <c r="AU220" s="209" t="s">
        <v>80</v>
      </c>
      <c r="AY220" s="18" t="s">
        <v>131</v>
      </c>
      <c r="BE220" s="210">
        <f>IF(N220="základní",J220,0)</f>
        <v>0</v>
      </c>
      <c r="BF220" s="210">
        <f>IF(N220="snížená",J220,0)</f>
        <v>0</v>
      </c>
      <c r="BG220" s="210">
        <f>IF(N220="zákl. přenesená",J220,0)</f>
        <v>0</v>
      </c>
      <c r="BH220" s="210">
        <f>IF(N220="sníž. přenesená",J220,0)</f>
        <v>0</v>
      </c>
      <c r="BI220" s="210">
        <f>IF(N220="nulová",J220,0)</f>
        <v>0</v>
      </c>
      <c r="BJ220" s="18" t="s">
        <v>78</v>
      </c>
      <c r="BK220" s="210">
        <f>ROUND(I220*H220,2)</f>
        <v>0</v>
      </c>
      <c r="BL220" s="18" t="s">
        <v>164</v>
      </c>
      <c r="BM220" s="209" t="s">
        <v>365</v>
      </c>
    </row>
    <row r="221" s="2" customFormat="1">
      <c r="A221" s="39"/>
      <c r="B221" s="40"/>
      <c r="C221" s="41"/>
      <c r="D221" s="211" t="s">
        <v>142</v>
      </c>
      <c r="E221" s="41"/>
      <c r="F221" s="212" t="s">
        <v>366</v>
      </c>
      <c r="G221" s="41"/>
      <c r="H221" s="41"/>
      <c r="I221" s="213"/>
      <c r="J221" s="41"/>
      <c r="K221" s="41"/>
      <c r="L221" s="45"/>
      <c r="M221" s="214"/>
      <c r="N221" s="215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142</v>
      </c>
      <c r="AU221" s="18" t="s">
        <v>80</v>
      </c>
    </row>
    <row r="222" s="13" customFormat="1">
      <c r="A222" s="13"/>
      <c r="B222" s="226"/>
      <c r="C222" s="227"/>
      <c r="D222" s="228" t="s">
        <v>192</v>
      </c>
      <c r="E222" s="229" t="s">
        <v>19</v>
      </c>
      <c r="F222" s="230" t="s">
        <v>263</v>
      </c>
      <c r="G222" s="227"/>
      <c r="H222" s="231">
        <v>19.734000000000002</v>
      </c>
      <c r="I222" s="232"/>
      <c r="J222" s="227"/>
      <c r="K222" s="227"/>
      <c r="L222" s="233"/>
      <c r="M222" s="234"/>
      <c r="N222" s="235"/>
      <c r="O222" s="235"/>
      <c r="P222" s="235"/>
      <c r="Q222" s="235"/>
      <c r="R222" s="235"/>
      <c r="S222" s="235"/>
      <c r="T222" s="23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7" t="s">
        <v>192</v>
      </c>
      <c r="AU222" s="237" t="s">
        <v>80</v>
      </c>
      <c r="AV222" s="13" t="s">
        <v>80</v>
      </c>
      <c r="AW222" s="13" t="s">
        <v>35</v>
      </c>
      <c r="AX222" s="13" t="s">
        <v>73</v>
      </c>
      <c r="AY222" s="237" t="s">
        <v>131</v>
      </c>
    </row>
    <row r="223" s="13" customFormat="1">
      <c r="A223" s="13"/>
      <c r="B223" s="226"/>
      <c r="C223" s="227"/>
      <c r="D223" s="228" t="s">
        <v>192</v>
      </c>
      <c r="E223" s="229" t="s">
        <v>19</v>
      </c>
      <c r="F223" s="230" t="s">
        <v>367</v>
      </c>
      <c r="G223" s="227"/>
      <c r="H223" s="231">
        <v>7.4039999999999999</v>
      </c>
      <c r="I223" s="232"/>
      <c r="J223" s="227"/>
      <c r="K223" s="227"/>
      <c r="L223" s="233"/>
      <c r="M223" s="234"/>
      <c r="N223" s="235"/>
      <c r="O223" s="235"/>
      <c r="P223" s="235"/>
      <c r="Q223" s="235"/>
      <c r="R223" s="235"/>
      <c r="S223" s="235"/>
      <c r="T223" s="23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7" t="s">
        <v>192</v>
      </c>
      <c r="AU223" s="237" t="s">
        <v>80</v>
      </c>
      <c r="AV223" s="13" t="s">
        <v>80</v>
      </c>
      <c r="AW223" s="13" t="s">
        <v>35</v>
      </c>
      <c r="AX223" s="13" t="s">
        <v>78</v>
      </c>
      <c r="AY223" s="237" t="s">
        <v>131</v>
      </c>
    </row>
    <row r="224" s="2" customFormat="1" ht="49.05" customHeight="1">
      <c r="A224" s="39"/>
      <c r="B224" s="40"/>
      <c r="C224" s="198" t="s">
        <v>368</v>
      </c>
      <c r="D224" s="198" t="s">
        <v>134</v>
      </c>
      <c r="E224" s="199" t="s">
        <v>369</v>
      </c>
      <c r="F224" s="200" t="s">
        <v>370</v>
      </c>
      <c r="G224" s="201" t="s">
        <v>371</v>
      </c>
      <c r="H224" s="250"/>
      <c r="I224" s="203"/>
      <c r="J224" s="204">
        <f>ROUND(I224*H224,2)</f>
        <v>0</v>
      </c>
      <c r="K224" s="200" t="s">
        <v>138</v>
      </c>
      <c r="L224" s="45"/>
      <c r="M224" s="205" t="s">
        <v>19</v>
      </c>
      <c r="N224" s="206" t="s">
        <v>44</v>
      </c>
      <c r="O224" s="85"/>
      <c r="P224" s="207">
        <f>O224*H224</f>
        <v>0</v>
      </c>
      <c r="Q224" s="207">
        <v>0</v>
      </c>
      <c r="R224" s="207">
        <f>Q224*H224</f>
        <v>0</v>
      </c>
      <c r="S224" s="207">
        <v>0</v>
      </c>
      <c r="T224" s="208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09" t="s">
        <v>164</v>
      </c>
      <c r="AT224" s="209" t="s">
        <v>134</v>
      </c>
      <c r="AU224" s="209" t="s">
        <v>80</v>
      </c>
      <c r="AY224" s="18" t="s">
        <v>131</v>
      </c>
      <c r="BE224" s="210">
        <f>IF(N224="základní",J224,0)</f>
        <v>0</v>
      </c>
      <c r="BF224" s="210">
        <f>IF(N224="snížená",J224,0)</f>
        <v>0</v>
      </c>
      <c r="BG224" s="210">
        <f>IF(N224="zákl. přenesená",J224,0)</f>
        <v>0</v>
      </c>
      <c r="BH224" s="210">
        <f>IF(N224="sníž. přenesená",J224,0)</f>
        <v>0</v>
      </c>
      <c r="BI224" s="210">
        <f>IF(N224="nulová",J224,0)</f>
        <v>0</v>
      </c>
      <c r="BJ224" s="18" t="s">
        <v>78</v>
      </c>
      <c r="BK224" s="210">
        <f>ROUND(I224*H224,2)</f>
        <v>0</v>
      </c>
      <c r="BL224" s="18" t="s">
        <v>164</v>
      </c>
      <c r="BM224" s="209" t="s">
        <v>372</v>
      </c>
    </row>
    <row r="225" s="2" customFormat="1">
      <c r="A225" s="39"/>
      <c r="B225" s="40"/>
      <c r="C225" s="41"/>
      <c r="D225" s="211" t="s">
        <v>142</v>
      </c>
      <c r="E225" s="41"/>
      <c r="F225" s="212" t="s">
        <v>373</v>
      </c>
      <c r="G225" s="41"/>
      <c r="H225" s="41"/>
      <c r="I225" s="213"/>
      <c r="J225" s="41"/>
      <c r="K225" s="41"/>
      <c r="L225" s="45"/>
      <c r="M225" s="214"/>
      <c r="N225" s="215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142</v>
      </c>
      <c r="AU225" s="18" t="s">
        <v>80</v>
      </c>
    </row>
    <row r="226" s="12" customFormat="1" ht="22.8" customHeight="1">
      <c r="A226" s="12"/>
      <c r="B226" s="182"/>
      <c r="C226" s="183"/>
      <c r="D226" s="184" t="s">
        <v>72</v>
      </c>
      <c r="E226" s="196" t="s">
        <v>374</v>
      </c>
      <c r="F226" s="196" t="s">
        <v>375</v>
      </c>
      <c r="G226" s="183"/>
      <c r="H226" s="183"/>
      <c r="I226" s="186"/>
      <c r="J226" s="197">
        <f>BK226</f>
        <v>0</v>
      </c>
      <c r="K226" s="183"/>
      <c r="L226" s="188"/>
      <c r="M226" s="189"/>
      <c r="N226" s="190"/>
      <c r="O226" s="190"/>
      <c r="P226" s="191">
        <f>SUM(P227:P230)</f>
        <v>0</v>
      </c>
      <c r="Q226" s="190"/>
      <c r="R226" s="191">
        <f>SUM(R227:R230)</f>
        <v>0</v>
      </c>
      <c r="S226" s="190"/>
      <c r="T226" s="192">
        <f>SUM(T227:T230)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93" t="s">
        <v>80</v>
      </c>
      <c r="AT226" s="194" t="s">
        <v>72</v>
      </c>
      <c r="AU226" s="194" t="s">
        <v>78</v>
      </c>
      <c r="AY226" s="193" t="s">
        <v>131</v>
      </c>
      <c r="BK226" s="195">
        <f>SUM(BK227:BK230)</f>
        <v>0</v>
      </c>
    </row>
    <row r="227" s="2" customFormat="1" ht="16.5" customHeight="1">
      <c r="A227" s="39"/>
      <c r="B227" s="40"/>
      <c r="C227" s="198" t="s">
        <v>376</v>
      </c>
      <c r="D227" s="198" t="s">
        <v>134</v>
      </c>
      <c r="E227" s="199" t="s">
        <v>377</v>
      </c>
      <c r="F227" s="200" t="s">
        <v>378</v>
      </c>
      <c r="G227" s="201" t="s">
        <v>291</v>
      </c>
      <c r="H227" s="202">
        <v>1</v>
      </c>
      <c r="I227" s="203"/>
      <c r="J227" s="204">
        <f>ROUND(I227*H227,2)</f>
        <v>0</v>
      </c>
      <c r="K227" s="200" t="s">
        <v>19</v>
      </c>
      <c r="L227" s="45"/>
      <c r="M227" s="205" t="s">
        <v>19</v>
      </c>
      <c r="N227" s="206" t="s">
        <v>44</v>
      </c>
      <c r="O227" s="85"/>
      <c r="P227" s="207">
        <f>O227*H227</f>
        <v>0</v>
      </c>
      <c r="Q227" s="207">
        <v>0</v>
      </c>
      <c r="R227" s="207">
        <f>Q227*H227</f>
        <v>0</v>
      </c>
      <c r="S227" s="207">
        <v>0</v>
      </c>
      <c r="T227" s="208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09" t="s">
        <v>286</v>
      </c>
      <c r="AT227" s="209" t="s">
        <v>134</v>
      </c>
      <c r="AU227" s="209" t="s">
        <v>80</v>
      </c>
      <c r="AY227" s="18" t="s">
        <v>131</v>
      </c>
      <c r="BE227" s="210">
        <f>IF(N227="základní",J227,0)</f>
        <v>0</v>
      </c>
      <c r="BF227" s="210">
        <f>IF(N227="snížená",J227,0)</f>
        <v>0</v>
      </c>
      <c r="BG227" s="210">
        <f>IF(N227="zákl. přenesená",J227,0)</f>
        <v>0</v>
      </c>
      <c r="BH227" s="210">
        <f>IF(N227="sníž. přenesená",J227,0)</f>
        <v>0</v>
      </c>
      <c r="BI227" s="210">
        <f>IF(N227="nulová",J227,0)</f>
        <v>0</v>
      </c>
      <c r="BJ227" s="18" t="s">
        <v>78</v>
      </c>
      <c r="BK227" s="210">
        <f>ROUND(I227*H227,2)</f>
        <v>0</v>
      </c>
      <c r="BL227" s="18" t="s">
        <v>286</v>
      </c>
      <c r="BM227" s="209" t="s">
        <v>379</v>
      </c>
    </row>
    <row r="228" s="2" customFormat="1">
      <c r="A228" s="39"/>
      <c r="B228" s="40"/>
      <c r="C228" s="41"/>
      <c r="D228" s="228" t="s">
        <v>254</v>
      </c>
      <c r="E228" s="41"/>
      <c r="F228" s="249" t="s">
        <v>380</v>
      </c>
      <c r="G228" s="41"/>
      <c r="H228" s="41"/>
      <c r="I228" s="213"/>
      <c r="J228" s="41"/>
      <c r="K228" s="41"/>
      <c r="L228" s="45"/>
      <c r="M228" s="214"/>
      <c r="N228" s="215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254</v>
      </c>
      <c r="AU228" s="18" t="s">
        <v>80</v>
      </c>
    </row>
    <row r="229" s="2" customFormat="1" ht="44.25" customHeight="1">
      <c r="A229" s="39"/>
      <c r="B229" s="40"/>
      <c r="C229" s="198" t="s">
        <v>381</v>
      </c>
      <c r="D229" s="198" t="s">
        <v>134</v>
      </c>
      <c r="E229" s="199" t="s">
        <v>382</v>
      </c>
      <c r="F229" s="200" t="s">
        <v>383</v>
      </c>
      <c r="G229" s="201" t="s">
        <v>291</v>
      </c>
      <c r="H229" s="202">
        <v>1</v>
      </c>
      <c r="I229" s="203"/>
      <c r="J229" s="204">
        <f>ROUND(I229*H229,2)</f>
        <v>0</v>
      </c>
      <c r="K229" s="200" t="s">
        <v>19</v>
      </c>
      <c r="L229" s="45"/>
      <c r="M229" s="205" t="s">
        <v>19</v>
      </c>
      <c r="N229" s="206" t="s">
        <v>44</v>
      </c>
      <c r="O229" s="85"/>
      <c r="P229" s="207">
        <f>O229*H229</f>
        <v>0</v>
      </c>
      <c r="Q229" s="207">
        <v>0</v>
      </c>
      <c r="R229" s="207">
        <f>Q229*H229</f>
        <v>0</v>
      </c>
      <c r="S229" s="207">
        <v>0</v>
      </c>
      <c r="T229" s="208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09" t="s">
        <v>286</v>
      </c>
      <c r="AT229" s="209" t="s">
        <v>134</v>
      </c>
      <c r="AU229" s="209" t="s">
        <v>80</v>
      </c>
      <c r="AY229" s="18" t="s">
        <v>131</v>
      </c>
      <c r="BE229" s="210">
        <f>IF(N229="základní",J229,0)</f>
        <v>0</v>
      </c>
      <c r="BF229" s="210">
        <f>IF(N229="snížená",J229,0)</f>
        <v>0</v>
      </c>
      <c r="BG229" s="210">
        <f>IF(N229="zákl. přenesená",J229,0)</f>
        <v>0</v>
      </c>
      <c r="BH229" s="210">
        <f>IF(N229="sníž. přenesená",J229,0)</f>
        <v>0</v>
      </c>
      <c r="BI229" s="210">
        <f>IF(N229="nulová",J229,0)</f>
        <v>0</v>
      </c>
      <c r="BJ229" s="18" t="s">
        <v>78</v>
      </c>
      <c r="BK229" s="210">
        <f>ROUND(I229*H229,2)</f>
        <v>0</v>
      </c>
      <c r="BL229" s="18" t="s">
        <v>286</v>
      </c>
      <c r="BM229" s="209" t="s">
        <v>384</v>
      </c>
    </row>
    <row r="230" s="2" customFormat="1">
      <c r="A230" s="39"/>
      <c r="B230" s="40"/>
      <c r="C230" s="41"/>
      <c r="D230" s="228" t="s">
        <v>254</v>
      </c>
      <c r="E230" s="41"/>
      <c r="F230" s="249" t="s">
        <v>275</v>
      </c>
      <c r="G230" s="41"/>
      <c r="H230" s="41"/>
      <c r="I230" s="213"/>
      <c r="J230" s="41"/>
      <c r="K230" s="41"/>
      <c r="L230" s="45"/>
      <c r="M230" s="214"/>
      <c r="N230" s="215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254</v>
      </c>
      <c r="AU230" s="18" t="s">
        <v>80</v>
      </c>
    </row>
    <row r="231" s="12" customFormat="1" ht="22.8" customHeight="1">
      <c r="A231" s="12"/>
      <c r="B231" s="182"/>
      <c r="C231" s="183"/>
      <c r="D231" s="184" t="s">
        <v>72</v>
      </c>
      <c r="E231" s="196" t="s">
        <v>385</v>
      </c>
      <c r="F231" s="196" t="s">
        <v>386</v>
      </c>
      <c r="G231" s="183"/>
      <c r="H231" s="183"/>
      <c r="I231" s="186"/>
      <c r="J231" s="197">
        <f>BK231</f>
        <v>0</v>
      </c>
      <c r="K231" s="183"/>
      <c r="L231" s="188"/>
      <c r="M231" s="189"/>
      <c r="N231" s="190"/>
      <c r="O231" s="190"/>
      <c r="P231" s="191">
        <f>SUM(P232:P280)</f>
        <v>0</v>
      </c>
      <c r="Q231" s="190"/>
      <c r="R231" s="191">
        <f>SUM(R232:R280)</f>
        <v>1.0843990800000001</v>
      </c>
      <c r="S231" s="190"/>
      <c r="T231" s="192">
        <f>SUM(T232:T280)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193" t="s">
        <v>80</v>
      </c>
      <c r="AT231" s="194" t="s">
        <v>72</v>
      </c>
      <c r="AU231" s="194" t="s">
        <v>78</v>
      </c>
      <c r="AY231" s="193" t="s">
        <v>131</v>
      </c>
      <c r="BK231" s="195">
        <f>SUM(BK232:BK280)</f>
        <v>0</v>
      </c>
    </row>
    <row r="232" s="2" customFormat="1" ht="37.8" customHeight="1">
      <c r="A232" s="39"/>
      <c r="B232" s="40"/>
      <c r="C232" s="198" t="s">
        <v>387</v>
      </c>
      <c r="D232" s="198" t="s">
        <v>134</v>
      </c>
      <c r="E232" s="199" t="s">
        <v>388</v>
      </c>
      <c r="F232" s="200" t="s">
        <v>389</v>
      </c>
      <c r="G232" s="201" t="s">
        <v>346</v>
      </c>
      <c r="H232" s="202">
        <v>103.65000000000001</v>
      </c>
      <c r="I232" s="203"/>
      <c r="J232" s="204">
        <f>ROUND(I232*H232,2)</f>
        <v>0</v>
      </c>
      <c r="K232" s="200" t="s">
        <v>138</v>
      </c>
      <c r="L232" s="45"/>
      <c r="M232" s="205" t="s">
        <v>19</v>
      </c>
      <c r="N232" s="206" t="s">
        <v>44</v>
      </c>
      <c r="O232" s="85"/>
      <c r="P232" s="207">
        <f>O232*H232</f>
        <v>0</v>
      </c>
      <c r="Q232" s="207">
        <v>0</v>
      </c>
      <c r="R232" s="207">
        <f>Q232*H232</f>
        <v>0</v>
      </c>
      <c r="S232" s="207">
        <v>0</v>
      </c>
      <c r="T232" s="208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09" t="s">
        <v>164</v>
      </c>
      <c r="AT232" s="209" t="s">
        <v>134</v>
      </c>
      <c r="AU232" s="209" t="s">
        <v>80</v>
      </c>
      <c r="AY232" s="18" t="s">
        <v>131</v>
      </c>
      <c r="BE232" s="210">
        <f>IF(N232="základní",J232,0)</f>
        <v>0</v>
      </c>
      <c r="BF232" s="210">
        <f>IF(N232="snížená",J232,0)</f>
        <v>0</v>
      </c>
      <c r="BG232" s="210">
        <f>IF(N232="zákl. přenesená",J232,0)</f>
        <v>0</v>
      </c>
      <c r="BH232" s="210">
        <f>IF(N232="sníž. přenesená",J232,0)</f>
        <v>0</v>
      </c>
      <c r="BI232" s="210">
        <f>IF(N232="nulová",J232,0)</f>
        <v>0</v>
      </c>
      <c r="BJ232" s="18" t="s">
        <v>78</v>
      </c>
      <c r="BK232" s="210">
        <f>ROUND(I232*H232,2)</f>
        <v>0</v>
      </c>
      <c r="BL232" s="18" t="s">
        <v>164</v>
      </c>
      <c r="BM232" s="209" t="s">
        <v>390</v>
      </c>
    </row>
    <row r="233" s="2" customFormat="1">
      <c r="A233" s="39"/>
      <c r="B233" s="40"/>
      <c r="C233" s="41"/>
      <c r="D233" s="211" t="s">
        <v>142</v>
      </c>
      <c r="E233" s="41"/>
      <c r="F233" s="212" t="s">
        <v>391</v>
      </c>
      <c r="G233" s="41"/>
      <c r="H233" s="41"/>
      <c r="I233" s="213"/>
      <c r="J233" s="41"/>
      <c r="K233" s="41"/>
      <c r="L233" s="45"/>
      <c r="M233" s="214"/>
      <c r="N233" s="215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142</v>
      </c>
      <c r="AU233" s="18" t="s">
        <v>80</v>
      </c>
    </row>
    <row r="234" s="13" customFormat="1">
      <c r="A234" s="13"/>
      <c r="B234" s="226"/>
      <c r="C234" s="227"/>
      <c r="D234" s="228" t="s">
        <v>192</v>
      </c>
      <c r="E234" s="229" t="s">
        <v>19</v>
      </c>
      <c r="F234" s="230" t="s">
        <v>392</v>
      </c>
      <c r="G234" s="227"/>
      <c r="H234" s="231">
        <v>14.85</v>
      </c>
      <c r="I234" s="232"/>
      <c r="J234" s="227"/>
      <c r="K234" s="227"/>
      <c r="L234" s="233"/>
      <c r="M234" s="234"/>
      <c r="N234" s="235"/>
      <c r="O234" s="235"/>
      <c r="P234" s="235"/>
      <c r="Q234" s="235"/>
      <c r="R234" s="235"/>
      <c r="S234" s="235"/>
      <c r="T234" s="23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7" t="s">
        <v>192</v>
      </c>
      <c r="AU234" s="237" t="s">
        <v>80</v>
      </c>
      <c r="AV234" s="13" t="s">
        <v>80</v>
      </c>
      <c r="AW234" s="13" t="s">
        <v>35</v>
      </c>
      <c r="AX234" s="13" t="s">
        <v>73</v>
      </c>
      <c r="AY234" s="237" t="s">
        <v>131</v>
      </c>
    </row>
    <row r="235" s="13" customFormat="1">
      <c r="A235" s="13"/>
      <c r="B235" s="226"/>
      <c r="C235" s="227"/>
      <c r="D235" s="228" t="s">
        <v>192</v>
      </c>
      <c r="E235" s="229" t="s">
        <v>19</v>
      </c>
      <c r="F235" s="230" t="s">
        <v>393</v>
      </c>
      <c r="G235" s="227"/>
      <c r="H235" s="231">
        <v>35.640000000000001</v>
      </c>
      <c r="I235" s="232"/>
      <c r="J235" s="227"/>
      <c r="K235" s="227"/>
      <c r="L235" s="233"/>
      <c r="M235" s="234"/>
      <c r="N235" s="235"/>
      <c r="O235" s="235"/>
      <c r="P235" s="235"/>
      <c r="Q235" s="235"/>
      <c r="R235" s="235"/>
      <c r="S235" s="235"/>
      <c r="T235" s="23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7" t="s">
        <v>192</v>
      </c>
      <c r="AU235" s="237" t="s">
        <v>80</v>
      </c>
      <c r="AV235" s="13" t="s">
        <v>80</v>
      </c>
      <c r="AW235" s="13" t="s">
        <v>35</v>
      </c>
      <c r="AX235" s="13" t="s">
        <v>73</v>
      </c>
      <c r="AY235" s="237" t="s">
        <v>131</v>
      </c>
    </row>
    <row r="236" s="13" customFormat="1">
      <c r="A236" s="13"/>
      <c r="B236" s="226"/>
      <c r="C236" s="227"/>
      <c r="D236" s="228" t="s">
        <v>192</v>
      </c>
      <c r="E236" s="229" t="s">
        <v>19</v>
      </c>
      <c r="F236" s="230" t="s">
        <v>394</v>
      </c>
      <c r="G236" s="227"/>
      <c r="H236" s="231">
        <v>28.52</v>
      </c>
      <c r="I236" s="232"/>
      <c r="J236" s="227"/>
      <c r="K236" s="227"/>
      <c r="L236" s="233"/>
      <c r="M236" s="234"/>
      <c r="N236" s="235"/>
      <c r="O236" s="235"/>
      <c r="P236" s="235"/>
      <c r="Q236" s="235"/>
      <c r="R236" s="235"/>
      <c r="S236" s="235"/>
      <c r="T236" s="23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7" t="s">
        <v>192</v>
      </c>
      <c r="AU236" s="237" t="s">
        <v>80</v>
      </c>
      <c r="AV236" s="13" t="s">
        <v>80</v>
      </c>
      <c r="AW236" s="13" t="s">
        <v>35</v>
      </c>
      <c r="AX236" s="13" t="s">
        <v>73</v>
      </c>
      <c r="AY236" s="237" t="s">
        <v>131</v>
      </c>
    </row>
    <row r="237" s="13" customFormat="1">
      <c r="A237" s="13"/>
      <c r="B237" s="226"/>
      <c r="C237" s="227"/>
      <c r="D237" s="228" t="s">
        <v>192</v>
      </c>
      <c r="E237" s="229" t="s">
        <v>19</v>
      </c>
      <c r="F237" s="230" t="s">
        <v>395</v>
      </c>
      <c r="G237" s="227"/>
      <c r="H237" s="231">
        <v>13.44</v>
      </c>
      <c r="I237" s="232"/>
      <c r="J237" s="227"/>
      <c r="K237" s="227"/>
      <c r="L237" s="233"/>
      <c r="M237" s="234"/>
      <c r="N237" s="235"/>
      <c r="O237" s="235"/>
      <c r="P237" s="235"/>
      <c r="Q237" s="235"/>
      <c r="R237" s="235"/>
      <c r="S237" s="235"/>
      <c r="T237" s="23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7" t="s">
        <v>192</v>
      </c>
      <c r="AU237" s="237" t="s">
        <v>80</v>
      </c>
      <c r="AV237" s="13" t="s">
        <v>80</v>
      </c>
      <c r="AW237" s="13" t="s">
        <v>35</v>
      </c>
      <c r="AX237" s="13" t="s">
        <v>73</v>
      </c>
      <c r="AY237" s="237" t="s">
        <v>131</v>
      </c>
    </row>
    <row r="238" s="13" customFormat="1">
      <c r="A238" s="13"/>
      <c r="B238" s="226"/>
      <c r="C238" s="227"/>
      <c r="D238" s="228" t="s">
        <v>192</v>
      </c>
      <c r="E238" s="229" t="s">
        <v>19</v>
      </c>
      <c r="F238" s="230" t="s">
        <v>396</v>
      </c>
      <c r="G238" s="227"/>
      <c r="H238" s="231">
        <v>11.199999999999999</v>
      </c>
      <c r="I238" s="232"/>
      <c r="J238" s="227"/>
      <c r="K238" s="227"/>
      <c r="L238" s="233"/>
      <c r="M238" s="234"/>
      <c r="N238" s="235"/>
      <c r="O238" s="235"/>
      <c r="P238" s="235"/>
      <c r="Q238" s="235"/>
      <c r="R238" s="235"/>
      <c r="S238" s="235"/>
      <c r="T238" s="23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7" t="s">
        <v>192</v>
      </c>
      <c r="AU238" s="237" t="s">
        <v>80</v>
      </c>
      <c r="AV238" s="13" t="s">
        <v>80</v>
      </c>
      <c r="AW238" s="13" t="s">
        <v>35</v>
      </c>
      <c r="AX238" s="13" t="s">
        <v>73</v>
      </c>
      <c r="AY238" s="237" t="s">
        <v>131</v>
      </c>
    </row>
    <row r="239" s="14" customFormat="1">
      <c r="A239" s="14"/>
      <c r="B239" s="238"/>
      <c r="C239" s="239"/>
      <c r="D239" s="228" t="s">
        <v>192</v>
      </c>
      <c r="E239" s="240" t="s">
        <v>19</v>
      </c>
      <c r="F239" s="241" t="s">
        <v>217</v>
      </c>
      <c r="G239" s="239"/>
      <c r="H239" s="242">
        <v>103.65000000000001</v>
      </c>
      <c r="I239" s="243"/>
      <c r="J239" s="239"/>
      <c r="K239" s="239"/>
      <c r="L239" s="244"/>
      <c r="M239" s="245"/>
      <c r="N239" s="246"/>
      <c r="O239" s="246"/>
      <c r="P239" s="246"/>
      <c r="Q239" s="246"/>
      <c r="R239" s="246"/>
      <c r="S239" s="246"/>
      <c r="T239" s="247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8" t="s">
        <v>192</v>
      </c>
      <c r="AU239" s="248" t="s">
        <v>80</v>
      </c>
      <c r="AV239" s="14" t="s">
        <v>139</v>
      </c>
      <c r="AW239" s="14" t="s">
        <v>35</v>
      </c>
      <c r="AX239" s="14" t="s">
        <v>78</v>
      </c>
      <c r="AY239" s="248" t="s">
        <v>131</v>
      </c>
    </row>
    <row r="240" s="2" customFormat="1" ht="24.15" customHeight="1">
      <c r="A240" s="39"/>
      <c r="B240" s="40"/>
      <c r="C240" s="198" t="s">
        <v>397</v>
      </c>
      <c r="D240" s="198" t="s">
        <v>134</v>
      </c>
      <c r="E240" s="199" t="s">
        <v>398</v>
      </c>
      <c r="F240" s="200" t="s">
        <v>399</v>
      </c>
      <c r="G240" s="201" t="s">
        <v>152</v>
      </c>
      <c r="H240" s="202">
        <v>0.184</v>
      </c>
      <c r="I240" s="203"/>
      <c r="J240" s="204">
        <f>ROUND(I240*H240,2)</f>
        <v>0</v>
      </c>
      <c r="K240" s="200" t="s">
        <v>138</v>
      </c>
      <c r="L240" s="45"/>
      <c r="M240" s="205" t="s">
        <v>19</v>
      </c>
      <c r="N240" s="206" t="s">
        <v>44</v>
      </c>
      <c r="O240" s="85"/>
      <c r="P240" s="207">
        <f>O240*H240</f>
        <v>0</v>
      </c>
      <c r="Q240" s="207">
        <v>0.01192</v>
      </c>
      <c r="R240" s="207">
        <f>Q240*H240</f>
        <v>0.0021932800000000001</v>
      </c>
      <c r="S240" s="207">
        <v>0</v>
      </c>
      <c r="T240" s="208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09" t="s">
        <v>139</v>
      </c>
      <c r="AT240" s="209" t="s">
        <v>134</v>
      </c>
      <c r="AU240" s="209" t="s">
        <v>80</v>
      </c>
      <c r="AY240" s="18" t="s">
        <v>131</v>
      </c>
      <c r="BE240" s="210">
        <f>IF(N240="základní",J240,0)</f>
        <v>0</v>
      </c>
      <c r="BF240" s="210">
        <f>IF(N240="snížená",J240,0)</f>
        <v>0</v>
      </c>
      <c r="BG240" s="210">
        <f>IF(N240="zákl. přenesená",J240,0)</f>
        <v>0</v>
      </c>
      <c r="BH240" s="210">
        <f>IF(N240="sníž. přenesená",J240,0)</f>
        <v>0</v>
      </c>
      <c r="BI240" s="210">
        <f>IF(N240="nulová",J240,0)</f>
        <v>0</v>
      </c>
      <c r="BJ240" s="18" t="s">
        <v>78</v>
      </c>
      <c r="BK240" s="210">
        <f>ROUND(I240*H240,2)</f>
        <v>0</v>
      </c>
      <c r="BL240" s="18" t="s">
        <v>139</v>
      </c>
      <c r="BM240" s="209" t="s">
        <v>400</v>
      </c>
    </row>
    <row r="241" s="2" customFormat="1">
      <c r="A241" s="39"/>
      <c r="B241" s="40"/>
      <c r="C241" s="41"/>
      <c r="D241" s="211" t="s">
        <v>142</v>
      </c>
      <c r="E241" s="41"/>
      <c r="F241" s="212" t="s">
        <v>401</v>
      </c>
      <c r="G241" s="41"/>
      <c r="H241" s="41"/>
      <c r="I241" s="213"/>
      <c r="J241" s="41"/>
      <c r="K241" s="41"/>
      <c r="L241" s="45"/>
      <c r="M241" s="214"/>
      <c r="N241" s="215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142</v>
      </c>
      <c r="AU241" s="18" t="s">
        <v>80</v>
      </c>
    </row>
    <row r="242" s="2" customFormat="1" ht="66.75" customHeight="1">
      <c r="A242" s="39"/>
      <c r="B242" s="40"/>
      <c r="C242" s="198" t="s">
        <v>402</v>
      </c>
      <c r="D242" s="198" t="s">
        <v>134</v>
      </c>
      <c r="E242" s="199" t="s">
        <v>403</v>
      </c>
      <c r="F242" s="200" t="s">
        <v>404</v>
      </c>
      <c r="G242" s="201" t="s">
        <v>346</v>
      </c>
      <c r="H242" s="202">
        <v>32.659999999999997</v>
      </c>
      <c r="I242" s="203"/>
      <c r="J242" s="204">
        <f>ROUND(I242*H242,2)</f>
        <v>0</v>
      </c>
      <c r="K242" s="200" t="s">
        <v>138</v>
      </c>
      <c r="L242" s="45"/>
      <c r="M242" s="205" t="s">
        <v>19</v>
      </c>
      <c r="N242" s="206" t="s">
        <v>44</v>
      </c>
      <c r="O242" s="85"/>
      <c r="P242" s="207">
        <f>O242*H242</f>
        <v>0</v>
      </c>
      <c r="Q242" s="207">
        <v>0</v>
      </c>
      <c r="R242" s="207">
        <f>Q242*H242</f>
        <v>0</v>
      </c>
      <c r="S242" s="207">
        <v>0</v>
      </c>
      <c r="T242" s="208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09" t="s">
        <v>164</v>
      </c>
      <c r="AT242" s="209" t="s">
        <v>134</v>
      </c>
      <c r="AU242" s="209" t="s">
        <v>80</v>
      </c>
      <c r="AY242" s="18" t="s">
        <v>131</v>
      </c>
      <c r="BE242" s="210">
        <f>IF(N242="základní",J242,0)</f>
        <v>0</v>
      </c>
      <c r="BF242" s="210">
        <f>IF(N242="snížená",J242,0)</f>
        <v>0</v>
      </c>
      <c r="BG242" s="210">
        <f>IF(N242="zákl. přenesená",J242,0)</f>
        <v>0</v>
      </c>
      <c r="BH242" s="210">
        <f>IF(N242="sníž. přenesená",J242,0)</f>
        <v>0</v>
      </c>
      <c r="BI242" s="210">
        <f>IF(N242="nulová",J242,0)</f>
        <v>0</v>
      </c>
      <c r="BJ242" s="18" t="s">
        <v>78</v>
      </c>
      <c r="BK242" s="210">
        <f>ROUND(I242*H242,2)</f>
        <v>0</v>
      </c>
      <c r="BL242" s="18" t="s">
        <v>164</v>
      </c>
      <c r="BM242" s="209" t="s">
        <v>405</v>
      </c>
    </row>
    <row r="243" s="2" customFormat="1">
      <c r="A243" s="39"/>
      <c r="B243" s="40"/>
      <c r="C243" s="41"/>
      <c r="D243" s="211" t="s">
        <v>142</v>
      </c>
      <c r="E243" s="41"/>
      <c r="F243" s="212" t="s">
        <v>406</v>
      </c>
      <c r="G243" s="41"/>
      <c r="H243" s="41"/>
      <c r="I243" s="213"/>
      <c r="J243" s="41"/>
      <c r="K243" s="41"/>
      <c r="L243" s="45"/>
      <c r="M243" s="214"/>
      <c r="N243" s="215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142</v>
      </c>
      <c r="AU243" s="18" t="s">
        <v>80</v>
      </c>
    </row>
    <row r="244" s="13" customFormat="1">
      <c r="A244" s="13"/>
      <c r="B244" s="226"/>
      <c r="C244" s="227"/>
      <c r="D244" s="228" t="s">
        <v>192</v>
      </c>
      <c r="E244" s="229" t="s">
        <v>19</v>
      </c>
      <c r="F244" s="230" t="s">
        <v>407</v>
      </c>
      <c r="G244" s="227"/>
      <c r="H244" s="231">
        <v>32.659999999999997</v>
      </c>
      <c r="I244" s="232"/>
      <c r="J244" s="227"/>
      <c r="K244" s="227"/>
      <c r="L244" s="233"/>
      <c r="M244" s="234"/>
      <c r="N244" s="235"/>
      <c r="O244" s="235"/>
      <c r="P244" s="235"/>
      <c r="Q244" s="235"/>
      <c r="R244" s="235"/>
      <c r="S244" s="235"/>
      <c r="T244" s="23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7" t="s">
        <v>192</v>
      </c>
      <c r="AU244" s="237" t="s">
        <v>80</v>
      </c>
      <c r="AV244" s="13" t="s">
        <v>80</v>
      </c>
      <c r="AW244" s="13" t="s">
        <v>35</v>
      </c>
      <c r="AX244" s="13" t="s">
        <v>78</v>
      </c>
      <c r="AY244" s="237" t="s">
        <v>131</v>
      </c>
    </row>
    <row r="245" s="2" customFormat="1" ht="24.15" customHeight="1">
      <c r="A245" s="39"/>
      <c r="B245" s="40"/>
      <c r="C245" s="198" t="s">
        <v>408</v>
      </c>
      <c r="D245" s="198" t="s">
        <v>134</v>
      </c>
      <c r="E245" s="199" t="s">
        <v>409</v>
      </c>
      <c r="F245" s="200" t="s">
        <v>410</v>
      </c>
      <c r="G245" s="201" t="s">
        <v>137</v>
      </c>
      <c r="H245" s="202">
        <v>12.052</v>
      </c>
      <c r="I245" s="203"/>
      <c r="J245" s="204">
        <f>ROUND(I245*H245,2)</f>
        <v>0</v>
      </c>
      <c r="K245" s="200" t="s">
        <v>138</v>
      </c>
      <c r="L245" s="45"/>
      <c r="M245" s="205" t="s">
        <v>19</v>
      </c>
      <c r="N245" s="206" t="s">
        <v>44</v>
      </c>
      <c r="O245" s="85"/>
      <c r="P245" s="207">
        <f>O245*H245</f>
        <v>0</v>
      </c>
      <c r="Q245" s="207">
        <v>0</v>
      </c>
      <c r="R245" s="207">
        <f>Q245*H245</f>
        <v>0</v>
      </c>
      <c r="S245" s="207">
        <v>0</v>
      </c>
      <c r="T245" s="208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09" t="s">
        <v>164</v>
      </c>
      <c r="AT245" s="209" t="s">
        <v>134</v>
      </c>
      <c r="AU245" s="209" t="s">
        <v>80</v>
      </c>
      <c r="AY245" s="18" t="s">
        <v>131</v>
      </c>
      <c r="BE245" s="210">
        <f>IF(N245="základní",J245,0)</f>
        <v>0</v>
      </c>
      <c r="BF245" s="210">
        <f>IF(N245="snížená",J245,0)</f>
        <v>0</v>
      </c>
      <c r="BG245" s="210">
        <f>IF(N245="zákl. přenesená",J245,0)</f>
        <v>0</v>
      </c>
      <c r="BH245" s="210">
        <f>IF(N245="sníž. přenesená",J245,0)</f>
        <v>0</v>
      </c>
      <c r="BI245" s="210">
        <f>IF(N245="nulová",J245,0)</f>
        <v>0</v>
      </c>
      <c r="BJ245" s="18" t="s">
        <v>78</v>
      </c>
      <c r="BK245" s="210">
        <f>ROUND(I245*H245,2)</f>
        <v>0</v>
      </c>
      <c r="BL245" s="18" t="s">
        <v>164</v>
      </c>
      <c r="BM245" s="209" t="s">
        <v>411</v>
      </c>
    </row>
    <row r="246" s="2" customFormat="1">
      <c r="A246" s="39"/>
      <c r="B246" s="40"/>
      <c r="C246" s="41"/>
      <c r="D246" s="211" t="s">
        <v>142</v>
      </c>
      <c r="E246" s="41"/>
      <c r="F246" s="212" t="s">
        <v>412</v>
      </c>
      <c r="G246" s="41"/>
      <c r="H246" s="41"/>
      <c r="I246" s="213"/>
      <c r="J246" s="41"/>
      <c r="K246" s="41"/>
      <c r="L246" s="45"/>
      <c r="M246" s="214"/>
      <c r="N246" s="215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142</v>
      </c>
      <c r="AU246" s="18" t="s">
        <v>80</v>
      </c>
    </row>
    <row r="247" s="13" customFormat="1">
      <c r="A247" s="13"/>
      <c r="B247" s="226"/>
      <c r="C247" s="227"/>
      <c r="D247" s="228" t="s">
        <v>192</v>
      </c>
      <c r="E247" s="229" t="s">
        <v>19</v>
      </c>
      <c r="F247" s="230" t="s">
        <v>413</v>
      </c>
      <c r="G247" s="227"/>
      <c r="H247" s="231">
        <v>12.052</v>
      </c>
      <c r="I247" s="232"/>
      <c r="J247" s="227"/>
      <c r="K247" s="227"/>
      <c r="L247" s="233"/>
      <c r="M247" s="234"/>
      <c r="N247" s="235"/>
      <c r="O247" s="235"/>
      <c r="P247" s="235"/>
      <c r="Q247" s="235"/>
      <c r="R247" s="235"/>
      <c r="S247" s="235"/>
      <c r="T247" s="23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7" t="s">
        <v>192</v>
      </c>
      <c r="AU247" s="237" t="s">
        <v>80</v>
      </c>
      <c r="AV247" s="13" t="s">
        <v>80</v>
      </c>
      <c r="AW247" s="13" t="s">
        <v>35</v>
      </c>
      <c r="AX247" s="13" t="s">
        <v>78</v>
      </c>
      <c r="AY247" s="237" t="s">
        <v>131</v>
      </c>
    </row>
    <row r="248" s="2" customFormat="1" ht="24.15" customHeight="1">
      <c r="A248" s="39"/>
      <c r="B248" s="40"/>
      <c r="C248" s="216" t="s">
        <v>414</v>
      </c>
      <c r="D248" s="216" t="s">
        <v>168</v>
      </c>
      <c r="E248" s="217" t="s">
        <v>415</v>
      </c>
      <c r="F248" s="218" t="s">
        <v>416</v>
      </c>
      <c r="G248" s="219" t="s">
        <v>137</v>
      </c>
      <c r="H248" s="220">
        <v>18.707999999999998</v>
      </c>
      <c r="I248" s="221"/>
      <c r="J248" s="222">
        <f>ROUND(I248*H248,2)</f>
        <v>0</v>
      </c>
      <c r="K248" s="218" t="s">
        <v>138</v>
      </c>
      <c r="L248" s="223"/>
      <c r="M248" s="224" t="s">
        <v>19</v>
      </c>
      <c r="N248" s="225" t="s">
        <v>44</v>
      </c>
      <c r="O248" s="85"/>
      <c r="P248" s="207">
        <f>O248*H248</f>
        <v>0</v>
      </c>
      <c r="Q248" s="207">
        <v>0.014880000000000001</v>
      </c>
      <c r="R248" s="207">
        <f>Q248*H248</f>
        <v>0.27837504000000002</v>
      </c>
      <c r="S248" s="207">
        <v>0</v>
      </c>
      <c r="T248" s="208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09" t="s">
        <v>172</v>
      </c>
      <c r="AT248" s="209" t="s">
        <v>168</v>
      </c>
      <c r="AU248" s="209" t="s">
        <v>80</v>
      </c>
      <c r="AY248" s="18" t="s">
        <v>131</v>
      </c>
      <c r="BE248" s="210">
        <f>IF(N248="základní",J248,0)</f>
        <v>0</v>
      </c>
      <c r="BF248" s="210">
        <f>IF(N248="snížená",J248,0)</f>
        <v>0</v>
      </c>
      <c r="BG248" s="210">
        <f>IF(N248="zákl. přenesená",J248,0)</f>
        <v>0</v>
      </c>
      <c r="BH248" s="210">
        <f>IF(N248="sníž. přenesená",J248,0)</f>
        <v>0</v>
      </c>
      <c r="BI248" s="210">
        <f>IF(N248="nulová",J248,0)</f>
        <v>0</v>
      </c>
      <c r="BJ248" s="18" t="s">
        <v>78</v>
      </c>
      <c r="BK248" s="210">
        <f>ROUND(I248*H248,2)</f>
        <v>0</v>
      </c>
      <c r="BL248" s="18" t="s">
        <v>164</v>
      </c>
      <c r="BM248" s="209" t="s">
        <v>417</v>
      </c>
    </row>
    <row r="249" s="13" customFormat="1">
      <c r="A249" s="13"/>
      <c r="B249" s="226"/>
      <c r="C249" s="227"/>
      <c r="D249" s="228" t="s">
        <v>192</v>
      </c>
      <c r="E249" s="229" t="s">
        <v>19</v>
      </c>
      <c r="F249" s="230" t="s">
        <v>418</v>
      </c>
      <c r="G249" s="227"/>
      <c r="H249" s="231">
        <v>18.707999999999998</v>
      </c>
      <c r="I249" s="232"/>
      <c r="J249" s="227"/>
      <c r="K249" s="227"/>
      <c r="L249" s="233"/>
      <c r="M249" s="234"/>
      <c r="N249" s="235"/>
      <c r="O249" s="235"/>
      <c r="P249" s="235"/>
      <c r="Q249" s="235"/>
      <c r="R249" s="235"/>
      <c r="S249" s="235"/>
      <c r="T249" s="23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7" t="s">
        <v>192</v>
      </c>
      <c r="AU249" s="237" t="s">
        <v>80</v>
      </c>
      <c r="AV249" s="13" t="s">
        <v>80</v>
      </c>
      <c r="AW249" s="13" t="s">
        <v>35</v>
      </c>
      <c r="AX249" s="13" t="s">
        <v>78</v>
      </c>
      <c r="AY249" s="237" t="s">
        <v>131</v>
      </c>
    </row>
    <row r="250" s="2" customFormat="1" ht="24.15" customHeight="1">
      <c r="A250" s="39"/>
      <c r="B250" s="40"/>
      <c r="C250" s="198" t="s">
        <v>419</v>
      </c>
      <c r="D250" s="198" t="s">
        <v>134</v>
      </c>
      <c r="E250" s="199" t="s">
        <v>420</v>
      </c>
      <c r="F250" s="200" t="s">
        <v>421</v>
      </c>
      <c r="G250" s="201" t="s">
        <v>346</v>
      </c>
      <c r="H250" s="202">
        <v>47.159999999999997</v>
      </c>
      <c r="I250" s="203"/>
      <c r="J250" s="204">
        <f>ROUND(I250*H250,2)</f>
        <v>0</v>
      </c>
      <c r="K250" s="200" t="s">
        <v>138</v>
      </c>
      <c r="L250" s="45"/>
      <c r="M250" s="205" t="s">
        <v>19</v>
      </c>
      <c r="N250" s="206" t="s">
        <v>44</v>
      </c>
      <c r="O250" s="85"/>
      <c r="P250" s="207">
        <f>O250*H250</f>
        <v>0</v>
      </c>
      <c r="Q250" s="207">
        <v>2.0000000000000002E-05</v>
      </c>
      <c r="R250" s="207">
        <f>Q250*H250</f>
        <v>0.00094320000000000005</v>
      </c>
      <c r="S250" s="207">
        <v>0</v>
      </c>
      <c r="T250" s="208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09" t="s">
        <v>164</v>
      </c>
      <c r="AT250" s="209" t="s">
        <v>134</v>
      </c>
      <c r="AU250" s="209" t="s">
        <v>80</v>
      </c>
      <c r="AY250" s="18" t="s">
        <v>131</v>
      </c>
      <c r="BE250" s="210">
        <f>IF(N250="základní",J250,0)</f>
        <v>0</v>
      </c>
      <c r="BF250" s="210">
        <f>IF(N250="snížená",J250,0)</f>
        <v>0</v>
      </c>
      <c r="BG250" s="210">
        <f>IF(N250="zákl. přenesená",J250,0)</f>
        <v>0</v>
      </c>
      <c r="BH250" s="210">
        <f>IF(N250="sníž. přenesená",J250,0)</f>
        <v>0</v>
      </c>
      <c r="BI250" s="210">
        <f>IF(N250="nulová",J250,0)</f>
        <v>0</v>
      </c>
      <c r="BJ250" s="18" t="s">
        <v>78</v>
      </c>
      <c r="BK250" s="210">
        <f>ROUND(I250*H250,2)</f>
        <v>0</v>
      </c>
      <c r="BL250" s="18" t="s">
        <v>164</v>
      </c>
      <c r="BM250" s="209" t="s">
        <v>422</v>
      </c>
    </row>
    <row r="251" s="2" customFormat="1">
      <c r="A251" s="39"/>
      <c r="B251" s="40"/>
      <c r="C251" s="41"/>
      <c r="D251" s="211" t="s">
        <v>142</v>
      </c>
      <c r="E251" s="41"/>
      <c r="F251" s="212" t="s">
        <v>423</v>
      </c>
      <c r="G251" s="41"/>
      <c r="H251" s="41"/>
      <c r="I251" s="213"/>
      <c r="J251" s="41"/>
      <c r="K251" s="41"/>
      <c r="L251" s="45"/>
      <c r="M251" s="214"/>
      <c r="N251" s="215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142</v>
      </c>
      <c r="AU251" s="18" t="s">
        <v>80</v>
      </c>
    </row>
    <row r="252" s="13" customFormat="1">
      <c r="A252" s="13"/>
      <c r="B252" s="226"/>
      <c r="C252" s="227"/>
      <c r="D252" s="228" t="s">
        <v>192</v>
      </c>
      <c r="E252" s="229" t="s">
        <v>19</v>
      </c>
      <c r="F252" s="230" t="s">
        <v>424</v>
      </c>
      <c r="G252" s="227"/>
      <c r="H252" s="231">
        <v>47.159999999999997</v>
      </c>
      <c r="I252" s="232"/>
      <c r="J252" s="227"/>
      <c r="K252" s="227"/>
      <c r="L252" s="233"/>
      <c r="M252" s="234"/>
      <c r="N252" s="235"/>
      <c r="O252" s="235"/>
      <c r="P252" s="235"/>
      <c r="Q252" s="235"/>
      <c r="R252" s="235"/>
      <c r="S252" s="235"/>
      <c r="T252" s="23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7" t="s">
        <v>192</v>
      </c>
      <c r="AU252" s="237" t="s">
        <v>80</v>
      </c>
      <c r="AV252" s="13" t="s">
        <v>80</v>
      </c>
      <c r="AW252" s="13" t="s">
        <v>35</v>
      </c>
      <c r="AX252" s="13" t="s">
        <v>78</v>
      </c>
      <c r="AY252" s="237" t="s">
        <v>131</v>
      </c>
    </row>
    <row r="253" s="2" customFormat="1" ht="16.5" customHeight="1">
      <c r="A253" s="39"/>
      <c r="B253" s="40"/>
      <c r="C253" s="198" t="s">
        <v>425</v>
      </c>
      <c r="D253" s="198" t="s">
        <v>134</v>
      </c>
      <c r="E253" s="199" t="s">
        <v>426</v>
      </c>
      <c r="F253" s="200" t="s">
        <v>427</v>
      </c>
      <c r="G253" s="201" t="s">
        <v>137</v>
      </c>
      <c r="H253" s="202">
        <v>4.9560000000000004</v>
      </c>
      <c r="I253" s="203"/>
      <c r="J253" s="204">
        <f>ROUND(I253*H253,2)</f>
        <v>0</v>
      </c>
      <c r="K253" s="200" t="s">
        <v>138</v>
      </c>
      <c r="L253" s="45"/>
      <c r="M253" s="205" t="s">
        <v>19</v>
      </c>
      <c r="N253" s="206" t="s">
        <v>44</v>
      </c>
      <c r="O253" s="85"/>
      <c r="P253" s="207">
        <f>O253*H253</f>
        <v>0</v>
      </c>
      <c r="Q253" s="207">
        <v>0</v>
      </c>
      <c r="R253" s="207">
        <f>Q253*H253</f>
        <v>0</v>
      </c>
      <c r="S253" s="207">
        <v>0</v>
      </c>
      <c r="T253" s="208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09" t="s">
        <v>164</v>
      </c>
      <c r="AT253" s="209" t="s">
        <v>134</v>
      </c>
      <c r="AU253" s="209" t="s">
        <v>80</v>
      </c>
      <c r="AY253" s="18" t="s">
        <v>131</v>
      </c>
      <c r="BE253" s="210">
        <f>IF(N253="základní",J253,0)</f>
        <v>0</v>
      </c>
      <c r="BF253" s="210">
        <f>IF(N253="snížená",J253,0)</f>
        <v>0</v>
      </c>
      <c r="BG253" s="210">
        <f>IF(N253="zákl. přenesená",J253,0)</f>
        <v>0</v>
      </c>
      <c r="BH253" s="210">
        <f>IF(N253="sníž. přenesená",J253,0)</f>
        <v>0</v>
      </c>
      <c r="BI253" s="210">
        <f>IF(N253="nulová",J253,0)</f>
        <v>0</v>
      </c>
      <c r="BJ253" s="18" t="s">
        <v>78</v>
      </c>
      <c r="BK253" s="210">
        <f>ROUND(I253*H253,2)</f>
        <v>0</v>
      </c>
      <c r="BL253" s="18" t="s">
        <v>164</v>
      </c>
      <c r="BM253" s="209" t="s">
        <v>428</v>
      </c>
    </row>
    <row r="254" s="2" customFormat="1">
      <c r="A254" s="39"/>
      <c r="B254" s="40"/>
      <c r="C254" s="41"/>
      <c r="D254" s="211" t="s">
        <v>142</v>
      </c>
      <c r="E254" s="41"/>
      <c r="F254" s="212" t="s">
        <v>429</v>
      </c>
      <c r="G254" s="41"/>
      <c r="H254" s="41"/>
      <c r="I254" s="213"/>
      <c r="J254" s="41"/>
      <c r="K254" s="41"/>
      <c r="L254" s="45"/>
      <c r="M254" s="214"/>
      <c r="N254" s="215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142</v>
      </c>
      <c r="AU254" s="18" t="s">
        <v>80</v>
      </c>
    </row>
    <row r="255" s="2" customFormat="1" ht="24.15" customHeight="1">
      <c r="A255" s="39"/>
      <c r="B255" s="40"/>
      <c r="C255" s="198" t="s">
        <v>430</v>
      </c>
      <c r="D255" s="198" t="s">
        <v>134</v>
      </c>
      <c r="E255" s="199" t="s">
        <v>431</v>
      </c>
      <c r="F255" s="200" t="s">
        <v>432</v>
      </c>
      <c r="G255" s="201" t="s">
        <v>137</v>
      </c>
      <c r="H255" s="202">
        <v>4.9560000000000004</v>
      </c>
      <c r="I255" s="203"/>
      <c r="J255" s="204">
        <f>ROUND(I255*H255,2)</f>
        <v>0</v>
      </c>
      <c r="K255" s="200" t="s">
        <v>138</v>
      </c>
      <c r="L255" s="45"/>
      <c r="M255" s="205" t="s">
        <v>19</v>
      </c>
      <c r="N255" s="206" t="s">
        <v>44</v>
      </c>
      <c r="O255" s="85"/>
      <c r="P255" s="207">
        <f>O255*H255</f>
        <v>0</v>
      </c>
      <c r="Q255" s="207">
        <v>0.00018000000000000001</v>
      </c>
      <c r="R255" s="207">
        <f>Q255*H255</f>
        <v>0.00089208000000000017</v>
      </c>
      <c r="S255" s="207">
        <v>0</v>
      </c>
      <c r="T255" s="208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09" t="s">
        <v>164</v>
      </c>
      <c r="AT255" s="209" t="s">
        <v>134</v>
      </c>
      <c r="AU255" s="209" t="s">
        <v>80</v>
      </c>
      <c r="AY255" s="18" t="s">
        <v>131</v>
      </c>
      <c r="BE255" s="210">
        <f>IF(N255="základní",J255,0)</f>
        <v>0</v>
      </c>
      <c r="BF255" s="210">
        <f>IF(N255="snížená",J255,0)</f>
        <v>0</v>
      </c>
      <c r="BG255" s="210">
        <f>IF(N255="zákl. přenesená",J255,0)</f>
        <v>0</v>
      </c>
      <c r="BH255" s="210">
        <f>IF(N255="sníž. přenesená",J255,0)</f>
        <v>0</v>
      </c>
      <c r="BI255" s="210">
        <f>IF(N255="nulová",J255,0)</f>
        <v>0</v>
      </c>
      <c r="BJ255" s="18" t="s">
        <v>78</v>
      </c>
      <c r="BK255" s="210">
        <f>ROUND(I255*H255,2)</f>
        <v>0</v>
      </c>
      <c r="BL255" s="18" t="s">
        <v>164</v>
      </c>
      <c r="BM255" s="209" t="s">
        <v>433</v>
      </c>
    </row>
    <row r="256" s="2" customFormat="1">
      <c r="A256" s="39"/>
      <c r="B256" s="40"/>
      <c r="C256" s="41"/>
      <c r="D256" s="211" t="s">
        <v>142</v>
      </c>
      <c r="E256" s="41"/>
      <c r="F256" s="212" t="s">
        <v>434</v>
      </c>
      <c r="G256" s="41"/>
      <c r="H256" s="41"/>
      <c r="I256" s="213"/>
      <c r="J256" s="41"/>
      <c r="K256" s="41"/>
      <c r="L256" s="45"/>
      <c r="M256" s="214"/>
      <c r="N256" s="215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142</v>
      </c>
      <c r="AU256" s="18" t="s">
        <v>80</v>
      </c>
    </row>
    <row r="257" s="2" customFormat="1" ht="24.15" customHeight="1">
      <c r="A257" s="39"/>
      <c r="B257" s="40"/>
      <c r="C257" s="198" t="s">
        <v>435</v>
      </c>
      <c r="D257" s="198" t="s">
        <v>134</v>
      </c>
      <c r="E257" s="199" t="s">
        <v>436</v>
      </c>
      <c r="F257" s="200" t="s">
        <v>437</v>
      </c>
      <c r="G257" s="201" t="s">
        <v>152</v>
      </c>
      <c r="H257" s="202">
        <v>6.9889999999999999</v>
      </c>
      <c r="I257" s="203"/>
      <c r="J257" s="204">
        <f>ROUND(I257*H257,2)</f>
        <v>0</v>
      </c>
      <c r="K257" s="200" t="s">
        <v>138</v>
      </c>
      <c r="L257" s="45"/>
      <c r="M257" s="205" t="s">
        <v>19</v>
      </c>
      <c r="N257" s="206" t="s">
        <v>44</v>
      </c>
      <c r="O257" s="85"/>
      <c r="P257" s="207">
        <f>O257*H257</f>
        <v>0</v>
      </c>
      <c r="Q257" s="207">
        <v>0.0027200000000000002</v>
      </c>
      <c r="R257" s="207">
        <f>Q257*H257</f>
        <v>0.019010080000000002</v>
      </c>
      <c r="S257" s="207">
        <v>0</v>
      </c>
      <c r="T257" s="208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09" t="s">
        <v>139</v>
      </c>
      <c r="AT257" s="209" t="s">
        <v>134</v>
      </c>
      <c r="AU257" s="209" t="s">
        <v>80</v>
      </c>
      <c r="AY257" s="18" t="s">
        <v>131</v>
      </c>
      <c r="BE257" s="210">
        <f>IF(N257="základní",J257,0)</f>
        <v>0</v>
      </c>
      <c r="BF257" s="210">
        <f>IF(N257="snížená",J257,0)</f>
        <v>0</v>
      </c>
      <c r="BG257" s="210">
        <f>IF(N257="zákl. přenesená",J257,0)</f>
        <v>0</v>
      </c>
      <c r="BH257" s="210">
        <f>IF(N257="sníž. přenesená",J257,0)</f>
        <v>0</v>
      </c>
      <c r="BI257" s="210">
        <f>IF(N257="nulová",J257,0)</f>
        <v>0</v>
      </c>
      <c r="BJ257" s="18" t="s">
        <v>78</v>
      </c>
      <c r="BK257" s="210">
        <f>ROUND(I257*H257,2)</f>
        <v>0</v>
      </c>
      <c r="BL257" s="18" t="s">
        <v>139</v>
      </c>
      <c r="BM257" s="209" t="s">
        <v>438</v>
      </c>
    </row>
    <row r="258" s="2" customFormat="1">
      <c r="A258" s="39"/>
      <c r="B258" s="40"/>
      <c r="C258" s="41"/>
      <c r="D258" s="211" t="s">
        <v>142</v>
      </c>
      <c r="E258" s="41"/>
      <c r="F258" s="212" t="s">
        <v>439</v>
      </c>
      <c r="G258" s="41"/>
      <c r="H258" s="41"/>
      <c r="I258" s="213"/>
      <c r="J258" s="41"/>
      <c r="K258" s="41"/>
      <c r="L258" s="45"/>
      <c r="M258" s="214"/>
      <c r="N258" s="215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142</v>
      </c>
      <c r="AU258" s="18" t="s">
        <v>80</v>
      </c>
    </row>
    <row r="259" s="2" customFormat="1" ht="16.5" customHeight="1">
      <c r="A259" s="39"/>
      <c r="B259" s="40"/>
      <c r="C259" s="198" t="s">
        <v>440</v>
      </c>
      <c r="D259" s="198" t="s">
        <v>134</v>
      </c>
      <c r="E259" s="199" t="s">
        <v>441</v>
      </c>
      <c r="F259" s="200" t="s">
        <v>442</v>
      </c>
      <c r="G259" s="201" t="s">
        <v>346</v>
      </c>
      <c r="H259" s="202">
        <v>19.649999999999999</v>
      </c>
      <c r="I259" s="203"/>
      <c r="J259" s="204">
        <f>ROUND(I259*H259,2)</f>
        <v>0</v>
      </c>
      <c r="K259" s="200" t="s">
        <v>138</v>
      </c>
      <c r="L259" s="45"/>
      <c r="M259" s="205" t="s">
        <v>19</v>
      </c>
      <c r="N259" s="206" t="s">
        <v>44</v>
      </c>
      <c r="O259" s="85"/>
      <c r="P259" s="207">
        <f>O259*H259</f>
        <v>0</v>
      </c>
      <c r="Q259" s="207">
        <v>0</v>
      </c>
      <c r="R259" s="207">
        <f>Q259*H259</f>
        <v>0</v>
      </c>
      <c r="S259" s="207">
        <v>0</v>
      </c>
      <c r="T259" s="208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09" t="s">
        <v>164</v>
      </c>
      <c r="AT259" s="209" t="s">
        <v>134</v>
      </c>
      <c r="AU259" s="209" t="s">
        <v>80</v>
      </c>
      <c r="AY259" s="18" t="s">
        <v>131</v>
      </c>
      <c r="BE259" s="210">
        <f>IF(N259="základní",J259,0)</f>
        <v>0</v>
      </c>
      <c r="BF259" s="210">
        <f>IF(N259="snížená",J259,0)</f>
        <v>0</v>
      </c>
      <c r="BG259" s="210">
        <f>IF(N259="zákl. přenesená",J259,0)</f>
        <v>0</v>
      </c>
      <c r="BH259" s="210">
        <f>IF(N259="sníž. přenesená",J259,0)</f>
        <v>0</v>
      </c>
      <c r="BI259" s="210">
        <f>IF(N259="nulová",J259,0)</f>
        <v>0</v>
      </c>
      <c r="BJ259" s="18" t="s">
        <v>78</v>
      </c>
      <c r="BK259" s="210">
        <f>ROUND(I259*H259,2)</f>
        <v>0</v>
      </c>
      <c r="BL259" s="18" t="s">
        <v>164</v>
      </c>
      <c r="BM259" s="209" t="s">
        <v>443</v>
      </c>
    </row>
    <row r="260" s="2" customFormat="1">
      <c r="A260" s="39"/>
      <c r="B260" s="40"/>
      <c r="C260" s="41"/>
      <c r="D260" s="211" t="s">
        <v>142</v>
      </c>
      <c r="E260" s="41"/>
      <c r="F260" s="212" t="s">
        <v>444</v>
      </c>
      <c r="G260" s="41"/>
      <c r="H260" s="41"/>
      <c r="I260" s="213"/>
      <c r="J260" s="41"/>
      <c r="K260" s="41"/>
      <c r="L260" s="45"/>
      <c r="M260" s="214"/>
      <c r="N260" s="215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142</v>
      </c>
      <c r="AU260" s="18" t="s">
        <v>80</v>
      </c>
    </row>
    <row r="261" s="13" customFormat="1">
      <c r="A261" s="13"/>
      <c r="B261" s="226"/>
      <c r="C261" s="227"/>
      <c r="D261" s="228" t="s">
        <v>192</v>
      </c>
      <c r="E261" s="229" t="s">
        <v>19</v>
      </c>
      <c r="F261" s="230" t="s">
        <v>445</v>
      </c>
      <c r="G261" s="227"/>
      <c r="H261" s="231">
        <v>19.649999999999999</v>
      </c>
      <c r="I261" s="232"/>
      <c r="J261" s="227"/>
      <c r="K261" s="227"/>
      <c r="L261" s="233"/>
      <c r="M261" s="234"/>
      <c r="N261" s="235"/>
      <c r="O261" s="235"/>
      <c r="P261" s="235"/>
      <c r="Q261" s="235"/>
      <c r="R261" s="235"/>
      <c r="S261" s="235"/>
      <c r="T261" s="236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7" t="s">
        <v>192</v>
      </c>
      <c r="AU261" s="237" t="s">
        <v>80</v>
      </c>
      <c r="AV261" s="13" t="s">
        <v>80</v>
      </c>
      <c r="AW261" s="13" t="s">
        <v>35</v>
      </c>
      <c r="AX261" s="13" t="s">
        <v>78</v>
      </c>
      <c r="AY261" s="237" t="s">
        <v>131</v>
      </c>
    </row>
    <row r="262" s="2" customFormat="1" ht="24.15" customHeight="1">
      <c r="A262" s="39"/>
      <c r="B262" s="40"/>
      <c r="C262" s="216" t="s">
        <v>446</v>
      </c>
      <c r="D262" s="216" t="s">
        <v>168</v>
      </c>
      <c r="E262" s="217" t="s">
        <v>447</v>
      </c>
      <c r="F262" s="218" t="s">
        <v>448</v>
      </c>
      <c r="G262" s="219" t="s">
        <v>152</v>
      </c>
      <c r="H262" s="220">
        <v>1.4390000000000001</v>
      </c>
      <c r="I262" s="221"/>
      <c r="J262" s="222">
        <f>ROUND(I262*H262,2)</f>
        <v>0</v>
      </c>
      <c r="K262" s="218" t="s">
        <v>138</v>
      </c>
      <c r="L262" s="223"/>
      <c r="M262" s="224" t="s">
        <v>19</v>
      </c>
      <c r="N262" s="225" t="s">
        <v>44</v>
      </c>
      <c r="O262" s="85"/>
      <c r="P262" s="207">
        <f>O262*H262</f>
        <v>0</v>
      </c>
      <c r="Q262" s="207">
        <v>0.44</v>
      </c>
      <c r="R262" s="207">
        <f>Q262*H262</f>
        <v>0.63316000000000006</v>
      </c>
      <c r="S262" s="207">
        <v>0</v>
      </c>
      <c r="T262" s="208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09" t="s">
        <v>172</v>
      </c>
      <c r="AT262" s="209" t="s">
        <v>168</v>
      </c>
      <c r="AU262" s="209" t="s">
        <v>80</v>
      </c>
      <c r="AY262" s="18" t="s">
        <v>131</v>
      </c>
      <c r="BE262" s="210">
        <f>IF(N262="základní",J262,0)</f>
        <v>0</v>
      </c>
      <c r="BF262" s="210">
        <f>IF(N262="snížená",J262,0)</f>
        <v>0</v>
      </c>
      <c r="BG262" s="210">
        <f>IF(N262="zákl. přenesená",J262,0)</f>
        <v>0</v>
      </c>
      <c r="BH262" s="210">
        <f>IF(N262="sníž. přenesená",J262,0)</f>
        <v>0</v>
      </c>
      <c r="BI262" s="210">
        <f>IF(N262="nulová",J262,0)</f>
        <v>0</v>
      </c>
      <c r="BJ262" s="18" t="s">
        <v>78</v>
      </c>
      <c r="BK262" s="210">
        <f>ROUND(I262*H262,2)</f>
        <v>0</v>
      </c>
      <c r="BL262" s="18" t="s">
        <v>164</v>
      </c>
      <c r="BM262" s="209" t="s">
        <v>449</v>
      </c>
    </row>
    <row r="263" s="13" customFormat="1">
      <c r="A263" s="13"/>
      <c r="B263" s="226"/>
      <c r="C263" s="227"/>
      <c r="D263" s="228" t="s">
        <v>192</v>
      </c>
      <c r="E263" s="229" t="s">
        <v>19</v>
      </c>
      <c r="F263" s="230" t="s">
        <v>450</v>
      </c>
      <c r="G263" s="227"/>
      <c r="H263" s="231">
        <v>0.157</v>
      </c>
      <c r="I263" s="232"/>
      <c r="J263" s="227"/>
      <c r="K263" s="227"/>
      <c r="L263" s="233"/>
      <c r="M263" s="234"/>
      <c r="N263" s="235"/>
      <c r="O263" s="235"/>
      <c r="P263" s="235"/>
      <c r="Q263" s="235"/>
      <c r="R263" s="235"/>
      <c r="S263" s="235"/>
      <c r="T263" s="236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7" t="s">
        <v>192</v>
      </c>
      <c r="AU263" s="237" t="s">
        <v>80</v>
      </c>
      <c r="AV263" s="13" t="s">
        <v>80</v>
      </c>
      <c r="AW263" s="13" t="s">
        <v>35</v>
      </c>
      <c r="AX263" s="13" t="s">
        <v>73</v>
      </c>
      <c r="AY263" s="237" t="s">
        <v>131</v>
      </c>
    </row>
    <row r="264" s="13" customFormat="1">
      <c r="A264" s="13"/>
      <c r="B264" s="226"/>
      <c r="C264" s="227"/>
      <c r="D264" s="228" t="s">
        <v>192</v>
      </c>
      <c r="E264" s="229" t="s">
        <v>19</v>
      </c>
      <c r="F264" s="230" t="s">
        <v>451</v>
      </c>
      <c r="G264" s="227"/>
      <c r="H264" s="231">
        <v>0.376</v>
      </c>
      <c r="I264" s="232"/>
      <c r="J264" s="227"/>
      <c r="K264" s="227"/>
      <c r="L264" s="233"/>
      <c r="M264" s="234"/>
      <c r="N264" s="235"/>
      <c r="O264" s="235"/>
      <c r="P264" s="235"/>
      <c r="Q264" s="235"/>
      <c r="R264" s="235"/>
      <c r="S264" s="235"/>
      <c r="T264" s="23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7" t="s">
        <v>192</v>
      </c>
      <c r="AU264" s="237" t="s">
        <v>80</v>
      </c>
      <c r="AV264" s="13" t="s">
        <v>80</v>
      </c>
      <c r="AW264" s="13" t="s">
        <v>35</v>
      </c>
      <c r="AX264" s="13" t="s">
        <v>73</v>
      </c>
      <c r="AY264" s="237" t="s">
        <v>131</v>
      </c>
    </row>
    <row r="265" s="13" customFormat="1">
      <c r="A265" s="13"/>
      <c r="B265" s="226"/>
      <c r="C265" s="227"/>
      <c r="D265" s="228" t="s">
        <v>192</v>
      </c>
      <c r="E265" s="229" t="s">
        <v>19</v>
      </c>
      <c r="F265" s="230" t="s">
        <v>452</v>
      </c>
      <c r="G265" s="227"/>
      <c r="H265" s="231">
        <v>0.30099999999999999</v>
      </c>
      <c r="I265" s="232"/>
      <c r="J265" s="227"/>
      <c r="K265" s="227"/>
      <c r="L265" s="233"/>
      <c r="M265" s="234"/>
      <c r="N265" s="235"/>
      <c r="O265" s="235"/>
      <c r="P265" s="235"/>
      <c r="Q265" s="235"/>
      <c r="R265" s="235"/>
      <c r="S265" s="235"/>
      <c r="T265" s="23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7" t="s">
        <v>192</v>
      </c>
      <c r="AU265" s="237" t="s">
        <v>80</v>
      </c>
      <c r="AV265" s="13" t="s">
        <v>80</v>
      </c>
      <c r="AW265" s="13" t="s">
        <v>35</v>
      </c>
      <c r="AX265" s="13" t="s">
        <v>73</v>
      </c>
      <c r="AY265" s="237" t="s">
        <v>131</v>
      </c>
    </row>
    <row r="266" s="13" customFormat="1">
      <c r="A266" s="13"/>
      <c r="B266" s="226"/>
      <c r="C266" s="227"/>
      <c r="D266" s="228" t="s">
        <v>192</v>
      </c>
      <c r="E266" s="229" t="s">
        <v>19</v>
      </c>
      <c r="F266" s="230" t="s">
        <v>453</v>
      </c>
      <c r="G266" s="227"/>
      <c r="H266" s="231">
        <v>0.14199999999999999</v>
      </c>
      <c r="I266" s="232"/>
      <c r="J266" s="227"/>
      <c r="K266" s="227"/>
      <c r="L266" s="233"/>
      <c r="M266" s="234"/>
      <c r="N266" s="235"/>
      <c r="O266" s="235"/>
      <c r="P266" s="235"/>
      <c r="Q266" s="235"/>
      <c r="R266" s="235"/>
      <c r="S266" s="235"/>
      <c r="T266" s="236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7" t="s">
        <v>192</v>
      </c>
      <c r="AU266" s="237" t="s">
        <v>80</v>
      </c>
      <c r="AV266" s="13" t="s">
        <v>80</v>
      </c>
      <c r="AW266" s="13" t="s">
        <v>35</v>
      </c>
      <c r="AX266" s="13" t="s">
        <v>73</v>
      </c>
      <c r="AY266" s="237" t="s">
        <v>131</v>
      </c>
    </row>
    <row r="267" s="13" customFormat="1">
      <c r="A267" s="13"/>
      <c r="B267" s="226"/>
      <c r="C267" s="227"/>
      <c r="D267" s="228" t="s">
        <v>192</v>
      </c>
      <c r="E267" s="229" t="s">
        <v>19</v>
      </c>
      <c r="F267" s="230" t="s">
        <v>454</v>
      </c>
      <c r="G267" s="227"/>
      <c r="H267" s="231">
        <v>0.34499999999999997</v>
      </c>
      <c r="I267" s="232"/>
      <c r="J267" s="227"/>
      <c r="K267" s="227"/>
      <c r="L267" s="233"/>
      <c r="M267" s="234"/>
      <c r="N267" s="235"/>
      <c r="O267" s="235"/>
      <c r="P267" s="235"/>
      <c r="Q267" s="235"/>
      <c r="R267" s="235"/>
      <c r="S267" s="235"/>
      <c r="T267" s="236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7" t="s">
        <v>192</v>
      </c>
      <c r="AU267" s="237" t="s">
        <v>80</v>
      </c>
      <c r="AV267" s="13" t="s">
        <v>80</v>
      </c>
      <c r="AW267" s="13" t="s">
        <v>35</v>
      </c>
      <c r="AX267" s="13" t="s">
        <v>73</v>
      </c>
      <c r="AY267" s="237" t="s">
        <v>131</v>
      </c>
    </row>
    <row r="268" s="13" customFormat="1">
      <c r="A268" s="13"/>
      <c r="B268" s="226"/>
      <c r="C268" s="227"/>
      <c r="D268" s="228" t="s">
        <v>192</v>
      </c>
      <c r="E268" s="229" t="s">
        <v>19</v>
      </c>
      <c r="F268" s="230" t="s">
        <v>455</v>
      </c>
      <c r="G268" s="227"/>
      <c r="H268" s="231">
        <v>0.11799999999999999</v>
      </c>
      <c r="I268" s="232"/>
      <c r="J268" s="227"/>
      <c r="K268" s="227"/>
      <c r="L268" s="233"/>
      <c r="M268" s="234"/>
      <c r="N268" s="235"/>
      <c r="O268" s="235"/>
      <c r="P268" s="235"/>
      <c r="Q268" s="235"/>
      <c r="R268" s="235"/>
      <c r="S268" s="235"/>
      <c r="T268" s="236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7" t="s">
        <v>192</v>
      </c>
      <c r="AU268" s="237" t="s">
        <v>80</v>
      </c>
      <c r="AV268" s="13" t="s">
        <v>80</v>
      </c>
      <c r="AW268" s="13" t="s">
        <v>35</v>
      </c>
      <c r="AX268" s="13" t="s">
        <v>73</v>
      </c>
      <c r="AY268" s="237" t="s">
        <v>131</v>
      </c>
    </row>
    <row r="269" s="14" customFormat="1">
      <c r="A269" s="14"/>
      <c r="B269" s="238"/>
      <c r="C269" s="239"/>
      <c r="D269" s="228" t="s">
        <v>192</v>
      </c>
      <c r="E269" s="240" t="s">
        <v>19</v>
      </c>
      <c r="F269" s="241" t="s">
        <v>217</v>
      </c>
      <c r="G269" s="239"/>
      <c r="H269" s="242">
        <v>1.4390000000000001</v>
      </c>
      <c r="I269" s="243"/>
      <c r="J269" s="239"/>
      <c r="K269" s="239"/>
      <c r="L269" s="244"/>
      <c r="M269" s="245"/>
      <c r="N269" s="246"/>
      <c r="O269" s="246"/>
      <c r="P269" s="246"/>
      <c r="Q269" s="246"/>
      <c r="R269" s="246"/>
      <c r="S269" s="246"/>
      <c r="T269" s="247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8" t="s">
        <v>192</v>
      </c>
      <c r="AU269" s="248" t="s">
        <v>80</v>
      </c>
      <c r="AV269" s="14" t="s">
        <v>139</v>
      </c>
      <c r="AW269" s="14" t="s">
        <v>35</v>
      </c>
      <c r="AX269" s="14" t="s">
        <v>78</v>
      </c>
      <c r="AY269" s="248" t="s">
        <v>131</v>
      </c>
    </row>
    <row r="270" s="2" customFormat="1" ht="24.15" customHeight="1">
      <c r="A270" s="39"/>
      <c r="B270" s="40"/>
      <c r="C270" s="216" t="s">
        <v>456</v>
      </c>
      <c r="D270" s="216" t="s">
        <v>168</v>
      </c>
      <c r="E270" s="217" t="s">
        <v>457</v>
      </c>
      <c r="F270" s="218" t="s">
        <v>458</v>
      </c>
      <c r="G270" s="219" t="s">
        <v>152</v>
      </c>
      <c r="H270" s="220">
        <v>0.184</v>
      </c>
      <c r="I270" s="221"/>
      <c r="J270" s="222">
        <f>ROUND(I270*H270,2)</f>
        <v>0</v>
      </c>
      <c r="K270" s="218" t="s">
        <v>138</v>
      </c>
      <c r="L270" s="223"/>
      <c r="M270" s="224" t="s">
        <v>19</v>
      </c>
      <c r="N270" s="225" t="s">
        <v>44</v>
      </c>
      <c r="O270" s="85"/>
      <c r="P270" s="207">
        <f>O270*H270</f>
        <v>0</v>
      </c>
      <c r="Q270" s="207">
        <v>0.55000000000000004</v>
      </c>
      <c r="R270" s="207">
        <f>Q270*H270</f>
        <v>0.10120000000000001</v>
      </c>
      <c r="S270" s="207">
        <v>0</v>
      </c>
      <c r="T270" s="208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09" t="s">
        <v>172</v>
      </c>
      <c r="AT270" s="209" t="s">
        <v>168</v>
      </c>
      <c r="AU270" s="209" t="s">
        <v>80</v>
      </c>
      <c r="AY270" s="18" t="s">
        <v>131</v>
      </c>
      <c r="BE270" s="210">
        <f>IF(N270="základní",J270,0)</f>
        <v>0</v>
      </c>
      <c r="BF270" s="210">
        <f>IF(N270="snížená",J270,0)</f>
        <v>0</v>
      </c>
      <c r="BG270" s="210">
        <f>IF(N270="zákl. přenesená",J270,0)</f>
        <v>0</v>
      </c>
      <c r="BH270" s="210">
        <f>IF(N270="sníž. přenesená",J270,0)</f>
        <v>0</v>
      </c>
      <c r="BI270" s="210">
        <f>IF(N270="nulová",J270,0)</f>
        <v>0</v>
      </c>
      <c r="BJ270" s="18" t="s">
        <v>78</v>
      </c>
      <c r="BK270" s="210">
        <f>ROUND(I270*H270,2)</f>
        <v>0</v>
      </c>
      <c r="BL270" s="18" t="s">
        <v>164</v>
      </c>
      <c r="BM270" s="209" t="s">
        <v>459</v>
      </c>
    </row>
    <row r="271" s="13" customFormat="1">
      <c r="A271" s="13"/>
      <c r="B271" s="226"/>
      <c r="C271" s="227"/>
      <c r="D271" s="228" t="s">
        <v>192</v>
      </c>
      <c r="E271" s="229" t="s">
        <v>19</v>
      </c>
      <c r="F271" s="230" t="s">
        <v>460</v>
      </c>
      <c r="G271" s="227"/>
      <c r="H271" s="231">
        <v>0.13</v>
      </c>
      <c r="I271" s="232"/>
      <c r="J271" s="227"/>
      <c r="K271" s="227"/>
      <c r="L271" s="233"/>
      <c r="M271" s="234"/>
      <c r="N271" s="235"/>
      <c r="O271" s="235"/>
      <c r="P271" s="235"/>
      <c r="Q271" s="235"/>
      <c r="R271" s="235"/>
      <c r="S271" s="235"/>
      <c r="T271" s="236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7" t="s">
        <v>192</v>
      </c>
      <c r="AU271" s="237" t="s">
        <v>80</v>
      </c>
      <c r="AV271" s="13" t="s">
        <v>80</v>
      </c>
      <c r="AW271" s="13" t="s">
        <v>35</v>
      </c>
      <c r="AX271" s="13" t="s">
        <v>73</v>
      </c>
      <c r="AY271" s="237" t="s">
        <v>131</v>
      </c>
    </row>
    <row r="272" s="13" customFormat="1">
      <c r="A272" s="13"/>
      <c r="B272" s="226"/>
      <c r="C272" s="227"/>
      <c r="D272" s="228" t="s">
        <v>192</v>
      </c>
      <c r="E272" s="229" t="s">
        <v>19</v>
      </c>
      <c r="F272" s="230" t="s">
        <v>461</v>
      </c>
      <c r="G272" s="227"/>
      <c r="H272" s="231">
        <v>0.053999999999999999</v>
      </c>
      <c r="I272" s="232"/>
      <c r="J272" s="227"/>
      <c r="K272" s="227"/>
      <c r="L272" s="233"/>
      <c r="M272" s="234"/>
      <c r="N272" s="235"/>
      <c r="O272" s="235"/>
      <c r="P272" s="235"/>
      <c r="Q272" s="235"/>
      <c r="R272" s="235"/>
      <c r="S272" s="235"/>
      <c r="T272" s="23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7" t="s">
        <v>192</v>
      </c>
      <c r="AU272" s="237" t="s">
        <v>80</v>
      </c>
      <c r="AV272" s="13" t="s">
        <v>80</v>
      </c>
      <c r="AW272" s="13" t="s">
        <v>35</v>
      </c>
      <c r="AX272" s="13" t="s">
        <v>73</v>
      </c>
      <c r="AY272" s="237" t="s">
        <v>131</v>
      </c>
    </row>
    <row r="273" s="14" customFormat="1">
      <c r="A273" s="14"/>
      <c r="B273" s="238"/>
      <c r="C273" s="239"/>
      <c r="D273" s="228" t="s">
        <v>192</v>
      </c>
      <c r="E273" s="240" t="s">
        <v>19</v>
      </c>
      <c r="F273" s="241" t="s">
        <v>217</v>
      </c>
      <c r="G273" s="239"/>
      <c r="H273" s="242">
        <v>0.184</v>
      </c>
      <c r="I273" s="243"/>
      <c r="J273" s="239"/>
      <c r="K273" s="239"/>
      <c r="L273" s="244"/>
      <c r="M273" s="245"/>
      <c r="N273" s="246"/>
      <c r="O273" s="246"/>
      <c r="P273" s="246"/>
      <c r="Q273" s="246"/>
      <c r="R273" s="246"/>
      <c r="S273" s="246"/>
      <c r="T273" s="247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8" t="s">
        <v>192</v>
      </c>
      <c r="AU273" s="248" t="s">
        <v>80</v>
      </c>
      <c r="AV273" s="14" t="s">
        <v>139</v>
      </c>
      <c r="AW273" s="14" t="s">
        <v>35</v>
      </c>
      <c r="AX273" s="14" t="s">
        <v>78</v>
      </c>
      <c r="AY273" s="248" t="s">
        <v>131</v>
      </c>
    </row>
    <row r="274" s="2" customFormat="1" ht="24.15" customHeight="1">
      <c r="A274" s="39"/>
      <c r="B274" s="40"/>
      <c r="C274" s="198" t="s">
        <v>462</v>
      </c>
      <c r="D274" s="198" t="s">
        <v>134</v>
      </c>
      <c r="E274" s="199" t="s">
        <v>463</v>
      </c>
      <c r="F274" s="200" t="s">
        <v>464</v>
      </c>
      <c r="G274" s="201" t="s">
        <v>152</v>
      </c>
      <c r="H274" s="202">
        <v>1.4390000000000001</v>
      </c>
      <c r="I274" s="203"/>
      <c r="J274" s="204">
        <f>ROUND(I274*H274,2)</f>
        <v>0</v>
      </c>
      <c r="K274" s="200" t="s">
        <v>138</v>
      </c>
      <c r="L274" s="45"/>
      <c r="M274" s="205" t="s">
        <v>19</v>
      </c>
      <c r="N274" s="206" t="s">
        <v>44</v>
      </c>
      <c r="O274" s="85"/>
      <c r="P274" s="207">
        <f>O274*H274</f>
        <v>0</v>
      </c>
      <c r="Q274" s="207">
        <v>0.02248</v>
      </c>
      <c r="R274" s="207">
        <f>Q274*H274</f>
        <v>0.032348720000000004</v>
      </c>
      <c r="S274" s="207">
        <v>0</v>
      </c>
      <c r="T274" s="208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09" t="s">
        <v>164</v>
      </c>
      <c r="AT274" s="209" t="s">
        <v>134</v>
      </c>
      <c r="AU274" s="209" t="s">
        <v>80</v>
      </c>
      <c r="AY274" s="18" t="s">
        <v>131</v>
      </c>
      <c r="BE274" s="210">
        <f>IF(N274="základní",J274,0)</f>
        <v>0</v>
      </c>
      <c r="BF274" s="210">
        <f>IF(N274="snížená",J274,0)</f>
        <v>0</v>
      </c>
      <c r="BG274" s="210">
        <f>IF(N274="zákl. přenesená",J274,0)</f>
        <v>0</v>
      </c>
      <c r="BH274" s="210">
        <f>IF(N274="sníž. přenesená",J274,0)</f>
        <v>0</v>
      </c>
      <c r="BI274" s="210">
        <f>IF(N274="nulová",J274,0)</f>
        <v>0</v>
      </c>
      <c r="BJ274" s="18" t="s">
        <v>78</v>
      </c>
      <c r="BK274" s="210">
        <f>ROUND(I274*H274,2)</f>
        <v>0</v>
      </c>
      <c r="BL274" s="18" t="s">
        <v>164</v>
      </c>
      <c r="BM274" s="209" t="s">
        <v>465</v>
      </c>
    </row>
    <row r="275" s="2" customFormat="1">
      <c r="A275" s="39"/>
      <c r="B275" s="40"/>
      <c r="C275" s="41"/>
      <c r="D275" s="211" t="s">
        <v>142</v>
      </c>
      <c r="E275" s="41"/>
      <c r="F275" s="212" t="s">
        <v>466</v>
      </c>
      <c r="G275" s="41"/>
      <c r="H275" s="41"/>
      <c r="I275" s="213"/>
      <c r="J275" s="41"/>
      <c r="K275" s="41"/>
      <c r="L275" s="45"/>
      <c r="M275" s="214"/>
      <c r="N275" s="215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142</v>
      </c>
      <c r="AU275" s="18" t="s">
        <v>80</v>
      </c>
    </row>
    <row r="276" s="2" customFormat="1" ht="37.8" customHeight="1">
      <c r="A276" s="39"/>
      <c r="B276" s="40"/>
      <c r="C276" s="198" t="s">
        <v>467</v>
      </c>
      <c r="D276" s="198" t="s">
        <v>134</v>
      </c>
      <c r="E276" s="199" t="s">
        <v>468</v>
      </c>
      <c r="F276" s="200" t="s">
        <v>469</v>
      </c>
      <c r="G276" s="201" t="s">
        <v>152</v>
      </c>
      <c r="H276" s="202">
        <v>8.6120000000000001</v>
      </c>
      <c r="I276" s="203"/>
      <c r="J276" s="204">
        <f>ROUND(I276*H276,2)</f>
        <v>0</v>
      </c>
      <c r="K276" s="200" t="s">
        <v>138</v>
      </c>
      <c r="L276" s="45"/>
      <c r="M276" s="205" t="s">
        <v>19</v>
      </c>
      <c r="N276" s="206" t="s">
        <v>44</v>
      </c>
      <c r="O276" s="85"/>
      <c r="P276" s="207">
        <f>O276*H276</f>
        <v>0</v>
      </c>
      <c r="Q276" s="207">
        <v>0.00189</v>
      </c>
      <c r="R276" s="207">
        <f>Q276*H276</f>
        <v>0.016276679999999998</v>
      </c>
      <c r="S276" s="207">
        <v>0</v>
      </c>
      <c r="T276" s="208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09" t="s">
        <v>139</v>
      </c>
      <c r="AT276" s="209" t="s">
        <v>134</v>
      </c>
      <c r="AU276" s="209" t="s">
        <v>80</v>
      </c>
      <c r="AY276" s="18" t="s">
        <v>131</v>
      </c>
      <c r="BE276" s="210">
        <f>IF(N276="základní",J276,0)</f>
        <v>0</v>
      </c>
      <c r="BF276" s="210">
        <f>IF(N276="snížená",J276,0)</f>
        <v>0</v>
      </c>
      <c r="BG276" s="210">
        <f>IF(N276="zákl. přenesená",J276,0)</f>
        <v>0</v>
      </c>
      <c r="BH276" s="210">
        <f>IF(N276="sníž. přenesená",J276,0)</f>
        <v>0</v>
      </c>
      <c r="BI276" s="210">
        <f>IF(N276="nulová",J276,0)</f>
        <v>0</v>
      </c>
      <c r="BJ276" s="18" t="s">
        <v>78</v>
      </c>
      <c r="BK276" s="210">
        <f>ROUND(I276*H276,2)</f>
        <v>0</v>
      </c>
      <c r="BL276" s="18" t="s">
        <v>139</v>
      </c>
      <c r="BM276" s="209" t="s">
        <v>470</v>
      </c>
    </row>
    <row r="277" s="2" customFormat="1">
      <c r="A277" s="39"/>
      <c r="B277" s="40"/>
      <c r="C277" s="41"/>
      <c r="D277" s="211" t="s">
        <v>142</v>
      </c>
      <c r="E277" s="41"/>
      <c r="F277" s="212" t="s">
        <v>471</v>
      </c>
      <c r="G277" s="41"/>
      <c r="H277" s="41"/>
      <c r="I277" s="213"/>
      <c r="J277" s="41"/>
      <c r="K277" s="41"/>
      <c r="L277" s="45"/>
      <c r="M277" s="214"/>
      <c r="N277" s="215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142</v>
      </c>
      <c r="AU277" s="18" t="s">
        <v>80</v>
      </c>
    </row>
    <row r="278" s="13" customFormat="1">
      <c r="A278" s="13"/>
      <c r="B278" s="226"/>
      <c r="C278" s="227"/>
      <c r="D278" s="228" t="s">
        <v>192</v>
      </c>
      <c r="E278" s="229" t="s">
        <v>19</v>
      </c>
      <c r="F278" s="230" t="s">
        <v>472</v>
      </c>
      <c r="G278" s="227"/>
      <c r="H278" s="231">
        <v>8.6120000000000001</v>
      </c>
      <c r="I278" s="232"/>
      <c r="J278" s="227"/>
      <c r="K278" s="227"/>
      <c r="L278" s="233"/>
      <c r="M278" s="234"/>
      <c r="N278" s="235"/>
      <c r="O278" s="235"/>
      <c r="P278" s="235"/>
      <c r="Q278" s="235"/>
      <c r="R278" s="235"/>
      <c r="S278" s="235"/>
      <c r="T278" s="23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7" t="s">
        <v>192</v>
      </c>
      <c r="AU278" s="237" t="s">
        <v>80</v>
      </c>
      <c r="AV278" s="13" t="s">
        <v>80</v>
      </c>
      <c r="AW278" s="13" t="s">
        <v>35</v>
      </c>
      <c r="AX278" s="13" t="s">
        <v>78</v>
      </c>
      <c r="AY278" s="237" t="s">
        <v>131</v>
      </c>
    </row>
    <row r="279" s="2" customFormat="1" ht="44.25" customHeight="1">
      <c r="A279" s="39"/>
      <c r="B279" s="40"/>
      <c r="C279" s="198" t="s">
        <v>473</v>
      </c>
      <c r="D279" s="198" t="s">
        <v>134</v>
      </c>
      <c r="E279" s="199" t="s">
        <v>474</v>
      </c>
      <c r="F279" s="200" t="s">
        <v>475</v>
      </c>
      <c r="G279" s="201" t="s">
        <v>371</v>
      </c>
      <c r="H279" s="250"/>
      <c r="I279" s="203"/>
      <c r="J279" s="204">
        <f>ROUND(I279*H279,2)</f>
        <v>0</v>
      </c>
      <c r="K279" s="200" t="s">
        <v>138</v>
      </c>
      <c r="L279" s="45"/>
      <c r="M279" s="205" t="s">
        <v>19</v>
      </c>
      <c r="N279" s="206" t="s">
        <v>44</v>
      </c>
      <c r="O279" s="85"/>
      <c r="P279" s="207">
        <f>O279*H279</f>
        <v>0</v>
      </c>
      <c r="Q279" s="207">
        <v>0</v>
      </c>
      <c r="R279" s="207">
        <f>Q279*H279</f>
        <v>0</v>
      </c>
      <c r="S279" s="207">
        <v>0</v>
      </c>
      <c r="T279" s="208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09" t="s">
        <v>164</v>
      </c>
      <c r="AT279" s="209" t="s">
        <v>134</v>
      </c>
      <c r="AU279" s="209" t="s">
        <v>80</v>
      </c>
      <c r="AY279" s="18" t="s">
        <v>131</v>
      </c>
      <c r="BE279" s="210">
        <f>IF(N279="základní",J279,0)</f>
        <v>0</v>
      </c>
      <c r="BF279" s="210">
        <f>IF(N279="snížená",J279,0)</f>
        <v>0</v>
      </c>
      <c r="BG279" s="210">
        <f>IF(N279="zákl. přenesená",J279,0)</f>
        <v>0</v>
      </c>
      <c r="BH279" s="210">
        <f>IF(N279="sníž. přenesená",J279,0)</f>
        <v>0</v>
      </c>
      <c r="BI279" s="210">
        <f>IF(N279="nulová",J279,0)</f>
        <v>0</v>
      </c>
      <c r="BJ279" s="18" t="s">
        <v>78</v>
      </c>
      <c r="BK279" s="210">
        <f>ROUND(I279*H279,2)</f>
        <v>0</v>
      </c>
      <c r="BL279" s="18" t="s">
        <v>164</v>
      </c>
      <c r="BM279" s="209" t="s">
        <v>476</v>
      </c>
    </row>
    <row r="280" s="2" customFormat="1">
      <c r="A280" s="39"/>
      <c r="B280" s="40"/>
      <c r="C280" s="41"/>
      <c r="D280" s="211" t="s">
        <v>142</v>
      </c>
      <c r="E280" s="41"/>
      <c r="F280" s="212" t="s">
        <v>477</v>
      </c>
      <c r="G280" s="41"/>
      <c r="H280" s="41"/>
      <c r="I280" s="213"/>
      <c r="J280" s="41"/>
      <c r="K280" s="41"/>
      <c r="L280" s="45"/>
      <c r="M280" s="214"/>
      <c r="N280" s="215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142</v>
      </c>
      <c r="AU280" s="18" t="s">
        <v>80</v>
      </c>
    </row>
    <row r="281" s="12" customFormat="1" ht="22.8" customHeight="1">
      <c r="A281" s="12"/>
      <c r="B281" s="182"/>
      <c r="C281" s="183"/>
      <c r="D281" s="184" t="s">
        <v>72</v>
      </c>
      <c r="E281" s="196" t="s">
        <v>478</v>
      </c>
      <c r="F281" s="196" t="s">
        <v>479</v>
      </c>
      <c r="G281" s="183"/>
      <c r="H281" s="183"/>
      <c r="I281" s="186"/>
      <c r="J281" s="197">
        <f>BK281</f>
        <v>0</v>
      </c>
      <c r="K281" s="183"/>
      <c r="L281" s="188"/>
      <c r="M281" s="189"/>
      <c r="N281" s="190"/>
      <c r="O281" s="190"/>
      <c r="P281" s="191">
        <f>SUM(P282:P301)</f>
        <v>0</v>
      </c>
      <c r="Q281" s="190"/>
      <c r="R281" s="191">
        <f>SUM(R282:R301)</f>
        <v>0.26391300000000001</v>
      </c>
      <c r="S281" s="190"/>
      <c r="T281" s="192">
        <f>SUM(T282:T301)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193" t="s">
        <v>80</v>
      </c>
      <c r="AT281" s="194" t="s">
        <v>72</v>
      </c>
      <c r="AU281" s="194" t="s">
        <v>78</v>
      </c>
      <c r="AY281" s="193" t="s">
        <v>131</v>
      </c>
      <c r="BK281" s="195">
        <f>SUM(BK282:BK301)</f>
        <v>0</v>
      </c>
    </row>
    <row r="282" s="2" customFormat="1" ht="62.7" customHeight="1">
      <c r="A282" s="39"/>
      <c r="B282" s="40"/>
      <c r="C282" s="198" t="s">
        <v>480</v>
      </c>
      <c r="D282" s="198" t="s">
        <v>134</v>
      </c>
      <c r="E282" s="199" t="s">
        <v>481</v>
      </c>
      <c r="F282" s="200" t="s">
        <v>482</v>
      </c>
      <c r="G282" s="201" t="s">
        <v>137</v>
      </c>
      <c r="H282" s="202">
        <v>12.052</v>
      </c>
      <c r="I282" s="203"/>
      <c r="J282" s="204">
        <f>ROUND(I282*H282,2)</f>
        <v>0</v>
      </c>
      <c r="K282" s="200" t="s">
        <v>138</v>
      </c>
      <c r="L282" s="45"/>
      <c r="M282" s="205" t="s">
        <v>19</v>
      </c>
      <c r="N282" s="206" t="s">
        <v>44</v>
      </c>
      <c r="O282" s="85"/>
      <c r="P282" s="207">
        <f>O282*H282</f>
        <v>0</v>
      </c>
      <c r="Q282" s="207">
        <v>0.0068999999999999999</v>
      </c>
      <c r="R282" s="207">
        <f>Q282*H282</f>
        <v>0.083158799999999991</v>
      </c>
      <c r="S282" s="207">
        <v>0</v>
      </c>
      <c r="T282" s="208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09" t="s">
        <v>164</v>
      </c>
      <c r="AT282" s="209" t="s">
        <v>134</v>
      </c>
      <c r="AU282" s="209" t="s">
        <v>80</v>
      </c>
      <c r="AY282" s="18" t="s">
        <v>131</v>
      </c>
      <c r="BE282" s="210">
        <f>IF(N282="základní",J282,0)</f>
        <v>0</v>
      </c>
      <c r="BF282" s="210">
        <f>IF(N282="snížená",J282,0)</f>
        <v>0</v>
      </c>
      <c r="BG282" s="210">
        <f>IF(N282="zákl. přenesená",J282,0)</f>
        <v>0</v>
      </c>
      <c r="BH282" s="210">
        <f>IF(N282="sníž. přenesená",J282,0)</f>
        <v>0</v>
      </c>
      <c r="BI282" s="210">
        <f>IF(N282="nulová",J282,0)</f>
        <v>0</v>
      </c>
      <c r="BJ282" s="18" t="s">
        <v>78</v>
      </c>
      <c r="BK282" s="210">
        <f>ROUND(I282*H282,2)</f>
        <v>0</v>
      </c>
      <c r="BL282" s="18" t="s">
        <v>164</v>
      </c>
      <c r="BM282" s="209" t="s">
        <v>483</v>
      </c>
    </row>
    <row r="283" s="2" customFormat="1">
      <c r="A283" s="39"/>
      <c r="B283" s="40"/>
      <c r="C283" s="41"/>
      <c r="D283" s="211" t="s">
        <v>142</v>
      </c>
      <c r="E283" s="41"/>
      <c r="F283" s="212" t="s">
        <v>484</v>
      </c>
      <c r="G283" s="41"/>
      <c r="H283" s="41"/>
      <c r="I283" s="213"/>
      <c r="J283" s="41"/>
      <c r="K283" s="41"/>
      <c r="L283" s="45"/>
      <c r="M283" s="214"/>
      <c r="N283" s="215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142</v>
      </c>
      <c r="AU283" s="18" t="s">
        <v>80</v>
      </c>
    </row>
    <row r="284" s="13" customFormat="1">
      <c r="A284" s="13"/>
      <c r="B284" s="226"/>
      <c r="C284" s="227"/>
      <c r="D284" s="228" t="s">
        <v>192</v>
      </c>
      <c r="E284" s="229" t="s">
        <v>19</v>
      </c>
      <c r="F284" s="230" t="s">
        <v>485</v>
      </c>
      <c r="G284" s="227"/>
      <c r="H284" s="231">
        <v>12.052</v>
      </c>
      <c r="I284" s="232"/>
      <c r="J284" s="227"/>
      <c r="K284" s="227"/>
      <c r="L284" s="233"/>
      <c r="M284" s="234"/>
      <c r="N284" s="235"/>
      <c r="O284" s="235"/>
      <c r="P284" s="235"/>
      <c r="Q284" s="235"/>
      <c r="R284" s="235"/>
      <c r="S284" s="235"/>
      <c r="T284" s="236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7" t="s">
        <v>192</v>
      </c>
      <c r="AU284" s="237" t="s">
        <v>80</v>
      </c>
      <c r="AV284" s="13" t="s">
        <v>80</v>
      </c>
      <c r="AW284" s="13" t="s">
        <v>35</v>
      </c>
      <c r="AX284" s="13" t="s">
        <v>78</v>
      </c>
      <c r="AY284" s="237" t="s">
        <v>131</v>
      </c>
    </row>
    <row r="285" s="2" customFormat="1" ht="24.15" customHeight="1">
      <c r="A285" s="39"/>
      <c r="B285" s="40"/>
      <c r="C285" s="198" t="s">
        <v>486</v>
      </c>
      <c r="D285" s="198" t="s">
        <v>134</v>
      </c>
      <c r="E285" s="199" t="s">
        <v>487</v>
      </c>
      <c r="F285" s="200" t="s">
        <v>488</v>
      </c>
      <c r="G285" s="201" t="s">
        <v>346</v>
      </c>
      <c r="H285" s="202">
        <v>17.98</v>
      </c>
      <c r="I285" s="203"/>
      <c r="J285" s="204">
        <f>ROUND(I285*H285,2)</f>
        <v>0</v>
      </c>
      <c r="K285" s="200" t="s">
        <v>138</v>
      </c>
      <c r="L285" s="45"/>
      <c r="M285" s="205" t="s">
        <v>19</v>
      </c>
      <c r="N285" s="206" t="s">
        <v>44</v>
      </c>
      <c r="O285" s="85"/>
      <c r="P285" s="207">
        <f>O285*H285</f>
        <v>0</v>
      </c>
      <c r="Q285" s="207">
        <v>0.0058700000000000002</v>
      </c>
      <c r="R285" s="207">
        <f>Q285*H285</f>
        <v>0.1055426</v>
      </c>
      <c r="S285" s="207">
        <v>0</v>
      </c>
      <c r="T285" s="208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09" t="s">
        <v>164</v>
      </c>
      <c r="AT285" s="209" t="s">
        <v>134</v>
      </c>
      <c r="AU285" s="209" t="s">
        <v>80</v>
      </c>
      <c r="AY285" s="18" t="s">
        <v>131</v>
      </c>
      <c r="BE285" s="210">
        <f>IF(N285="základní",J285,0)</f>
        <v>0</v>
      </c>
      <c r="BF285" s="210">
        <f>IF(N285="snížená",J285,0)</f>
        <v>0</v>
      </c>
      <c r="BG285" s="210">
        <f>IF(N285="zákl. přenesená",J285,0)</f>
        <v>0</v>
      </c>
      <c r="BH285" s="210">
        <f>IF(N285="sníž. přenesená",J285,0)</f>
        <v>0</v>
      </c>
      <c r="BI285" s="210">
        <f>IF(N285="nulová",J285,0)</f>
        <v>0</v>
      </c>
      <c r="BJ285" s="18" t="s">
        <v>78</v>
      </c>
      <c r="BK285" s="210">
        <f>ROUND(I285*H285,2)</f>
        <v>0</v>
      </c>
      <c r="BL285" s="18" t="s">
        <v>164</v>
      </c>
      <c r="BM285" s="209" t="s">
        <v>489</v>
      </c>
    </row>
    <row r="286" s="2" customFormat="1">
      <c r="A286" s="39"/>
      <c r="B286" s="40"/>
      <c r="C286" s="41"/>
      <c r="D286" s="211" t="s">
        <v>142</v>
      </c>
      <c r="E286" s="41"/>
      <c r="F286" s="212" t="s">
        <v>490</v>
      </c>
      <c r="G286" s="41"/>
      <c r="H286" s="41"/>
      <c r="I286" s="213"/>
      <c r="J286" s="41"/>
      <c r="K286" s="41"/>
      <c r="L286" s="45"/>
      <c r="M286" s="214"/>
      <c r="N286" s="215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142</v>
      </c>
      <c r="AU286" s="18" t="s">
        <v>80</v>
      </c>
    </row>
    <row r="287" s="2" customFormat="1" ht="44.25" customHeight="1">
      <c r="A287" s="39"/>
      <c r="B287" s="40"/>
      <c r="C287" s="198" t="s">
        <v>491</v>
      </c>
      <c r="D287" s="198" t="s">
        <v>134</v>
      </c>
      <c r="E287" s="199" t="s">
        <v>492</v>
      </c>
      <c r="F287" s="200" t="s">
        <v>493</v>
      </c>
      <c r="G287" s="201" t="s">
        <v>346</v>
      </c>
      <c r="H287" s="202">
        <v>15.08</v>
      </c>
      <c r="I287" s="203"/>
      <c r="J287" s="204">
        <f>ROUND(I287*H287,2)</f>
        <v>0</v>
      </c>
      <c r="K287" s="200" t="s">
        <v>138</v>
      </c>
      <c r="L287" s="45"/>
      <c r="M287" s="205" t="s">
        <v>19</v>
      </c>
      <c r="N287" s="206" t="s">
        <v>44</v>
      </c>
      <c r="O287" s="85"/>
      <c r="P287" s="207">
        <f>O287*H287</f>
        <v>0</v>
      </c>
      <c r="Q287" s="207">
        <v>0.00266</v>
      </c>
      <c r="R287" s="207">
        <f>Q287*H287</f>
        <v>0.040112800000000004</v>
      </c>
      <c r="S287" s="207">
        <v>0</v>
      </c>
      <c r="T287" s="208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09" t="s">
        <v>164</v>
      </c>
      <c r="AT287" s="209" t="s">
        <v>134</v>
      </c>
      <c r="AU287" s="209" t="s">
        <v>80</v>
      </c>
      <c r="AY287" s="18" t="s">
        <v>131</v>
      </c>
      <c r="BE287" s="210">
        <f>IF(N287="základní",J287,0)</f>
        <v>0</v>
      </c>
      <c r="BF287" s="210">
        <f>IF(N287="snížená",J287,0)</f>
        <v>0</v>
      </c>
      <c r="BG287" s="210">
        <f>IF(N287="zákl. přenesená",J287,0)</f>
        <v>0</v>
      </c>
      <c r="BH287" s="210">
        <f>IF(N287="sníž. přenesená",J287,0)</f>
        <v>0</v>
      </c>
      <c r="BI287" s="210">
        <f>IF(N287="nulová",J287,0)</f>
        <v>0</v>
      </c>
      <c r="BJ287" s="18" t="s">
        <v>78</v>
      </c>
      <c r="BK287" s="210">
        <f>ROUND(I287*H287,2)</f>
        <v>0</v>
      </c>
      <c r="BL287" s="18" t="s">
        <v>164</v>
      </c>
      <c r="BM287" s="209" t="s">
        <v>494</v>
      </c>
    </row>
    <row r="288" s="2" customFormat="1">
      <c r="A288" s="39"/>
      <c r="B288" s="40"/>
      <c r="C288" s="41"/>
      <c r="D288" s="211" t="s">
        <v>142</v>
      </c>
      <c r="E288" s="41"/>
      <c r="F288" s="212" t="s">
        <v>495</v>
      </c>
      <c r="G288" s="41"/>
      <c r="H288" s="41"/>
      <c r="I288" s="213"/>
      <c r="J288" s="41"/>
      <c r="K288" s="41"/>
      <c r="L288" s="45"/>
      <c r="M288" s="214"/>
      <c r="N288" s="215"/>
      <c r="O288" s="85"/>
      <c r="P288" s="85"/>
      <c r="Q288" s="85"/>
      <c r="R288" s="85"/>
      <c r="S288" s="85"/>
      <c r="T288" s="86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142</v>
      </c>
      <c r="AU288" s="18" t="s">
        <v>80</v>
      </c>
    </row>
    <row r="289" s="13" customFormat="1">
      <c r="A289" s="13"/>
      <c r="B289" s="226"/>
      <c r="C289" s="227"/>
      <c r="D289" s="228" t="s">
        <v>192</v>
      </c>
      <c r="E289" s="229" t="s">
        <v>19</v>
      </c>
      <c r="F289" s="230" t="s">
        <v>496</v>
      </c>
      <c r="G289" s="227"/>
      <c r="H289" s="231">
        <v>15.08</v>
      </c>
      <c r="I289" s="232"/>
      <c r="J289" s="227"/>
      <c r="K289" s="227"/>
      <c r="L289" s="233"/>
      <c r="M289" s="234"/>
      <c r="N289" s="235"/>
      <c r="O289" s="235"/>
      <c r="P289" s="235"/>
      <c r="Q289" s="235"/>
      <c r="R289" s="235"/>
      <c r="S289" s="235"/>
      <c r="T289" s="23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7" t="s">
        <v>192</v>
      </c>
      <c r="AU289" s="237" t="s">
        <v>80</v>
      </c>
      <c r="AV289" s="13" t="s">
        <v>80</v>
      </c>
      <c r="AW289" s="13" t="s">
        <v>35</v>
      </c>
      <c r="AX289" s="13" t="s">
        <v>78</v>
      </c>
      <c r="AY289" s="237" t="s">
        <v>131</v>
      </c>
    </row>
    <row r="290" s="2" customFormat="1" ht="37.8" customHeight="1">
      <c r="A290" s="39"/>
      <c r="B290" s="40"/>
      <c r="C290" s="198" t="s">
        <v>497</v>
      </c>
      <c r="D290" s="198" t="s">
        <v>134</v>
      </c>
      <c r="E290" s="199" t="s">
        <v>498</v>
      </c>
      <c r="F290" s="200" t="s">
        <v>499</v>
      </c>
      <c r="G290" s="201" t="s">
        <v>346</v>
      </c>
      <c r="H290" s="202">
        <v>5.2400000000000002</v>
      </c>
      <c r="I290" s="203"/>
      <c r="J290" s="204">
        <f>ROUND(I290*H290,2)</f>
        <v>0</v>
      </c>
      <c r="K290" s="200" t="s">
        <v>138</v>
      </c>
      <c r="L290" s="45"/>
      <c r="M290" s="205" t="s">
        <v>19</v>
      </c>
      <c r="N290" s="206" t="s">
        <v>44</v>
      </c>
      <c r="O290" s="85"/>
      <c r="P290" s="207">
        <f>O290*H290</f>
        <v>0</v>
      </c>
      <c r="Q290" s="207">
        <v>0.0023700000000000001</v>
      </c>
      <c r="R290" s="207">
        <f>Q290*H290</f>
        <v>0.012418800000000001</v>
      </c>
      <c r="S290" s="207">
        <v>0</v>
      </c>
      <c r="T290" s="208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09" t="s">
        <v>164</v>
      </c>
      <c r="AT290" s="209" t="s">
        <v>134</v>
      </c>
      <c r="AU290" s="209" t="s">
        <v>80</v>
      </c>
      <c r="AY290" s="18" t="s">
        <v>131</v>
      </c>
      <c r="BE290" s="210">
        <f>IF(N290="základní",J290,0)</f>
        <v>0</v>
      </c>
      <c r="BF290" s="210">
        <f>IF(N290="snížená",J290,0)</f>
        <v>0</v>
      </c>
      <c r="BG290" s="210">
        <f>IF(N290="zákl. přenesená",J290,0)</f>
        <v>0</v>
      </c>
      <c r="BH290" s="210">
        <f>IF(N290="sníž. přenesená",J290,0)</f>
        <v>0</v>
      </c>
      <c r="BI290" s="210">
        <f>IF(N290="nulová",J290,0)</f>
        <v>0</v>
      </c>
      <c r="BJ290" s="18" t="s">
        <v>78</v>
      </c>
      <c r="BK290" s="210">
        <f>ROUND(I290*H290,2)</f>
        <v>0</v>
      </c>
      <c r="BL290" s="18" t="s">
        <v>164</v>
      </c>
      <c r="BM290" s="209" t="s">
        <v>500</v>
      </c>
    </row>
    <row r="291" s="2" customFormat="1">
      <c r="A291" s="39"/>
      <c r="B291" s="40"/>
      <c r="C291" s="41"/>
      <c r="D291" s="211" t="s">
        <v>142</v>
      </c>
      <c r="E291" s="41"/>
      <c r="F291" s="212" t="s">
        <v>501</v>
      </c>
      <c r="G291" s="41"/>
      <c r="H291" s="41"/>
      <c r="I291" s="213"/>
      <c r="J291" s="41"/>
      <c r="K291" s="41"/>
      <c r="L291" s="45"/>
      <c r="M291" s="214"/>
      <c r="N291" s="215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142</v>
      </c>
      <c r="AU291" s="18" t="s">
        <v>80</v>
      </c>
    </row>
    <row r="292" s="2" customFormat="1" ht="24.15" customHeight="1">
      <c r="A292" s="39"/>
      <c r="B292" s="40"/>
      <c r="C292" s="198" t="s">
        <v>243</v>
      </c>
      <c r="D292" s="198" t="s">
        <v>134</v>
      </c>
      <c r="E292" s="199" t="s">
        <v>502</v>
      </c>
      <c r="F292" s="200" t="s">
        <v>503</v>
      </c>
      <c r="G292" s="201" t="s">
        <v>346</v>
      </c>
      <c r="H292" s="202">
        <v>5.2400000000000002</v>
      </c>
      <c r="I292" s="203"/>
      <c r="J292" s="204">
        <f>ROUND(I292*H292,2)</f>
        <v>0</v>
      </c>
      <c r="K292" s="200" t="s">
        <v>138</v>
      </c>
      <c r="L292" s="45"/>
      <c r="M292" s="205" t="s">
        <v>19</v>
      </c>
      <c r="N292" s="206" t="s">
        <v>44</v>
      </c>
      <c r="O292" s="85"/>
      <c r="P292" s="207">
        <f>O292*H292</f>
        <v>0</v>
      </c>
      <c r="Q292" s="207">
        <v>0.0025999999999999999</v>
      </c>
      <c r="R292" s="207">
        <f>Q292*H292</f>
        <v>0.013624000000000001</v>
      </c>
      <c r="S292" s="207">
        <v>0</v>
      </c>
      <c r="T292" s="208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09" t="s">
        <v>164</v>
      </c>
      <c r="AT292" s="209" t="s">
        <v>134</v>
      </c>
      <c r="AU292" s="209" t="s">
        <v>80</v>
      </c>
      <c r="AY292" s="18" t="s">
        <v>131</v>
      </c>
      <c r="BE292" s="210">
        <f>IF(N292="základní",J292,0)</f>
        <v>0</v>
      </c>
      <c r="BF292" s="210">
        <f>IF(N292="snížená",J292,0)</f>
        <v>0</v>
      </c>
      <c r="BG292" s="210">
        <f>IF(N292="zákl. přenesená",J292,0)</f>
        <v>0</v>
      </c>
      <c r="BH292" s="210">
        <f>IF(N292="sníž. přenesená",J292,0)</f>
        <v>0</v>
      </c>
      <c r="BI292" s="210">
        <f>IF(N292="nulová",J292,0)</f>
        <v>0</v>
      </c>
      <c r="BJ292" s="18" t="s">
        <v>78</v>
      </c>
      <c r="BK292" s="210">
        <f>ROUND(I292*H292,2)</f>
        <v>0</v>
      </c>
      <c r="BL292" s="18" t="s">
        <v>164</v>
      </c>
      <c r="BM292" s="209" t="s">
        <v>504</v>
      </c>
    </row>
    <row r="293" s="2" customFormat="1">
      <c r="A293" s="39"/>
      <c r="B293" s="40"/>
      <c r="C293" s="41"/>
      <c r="D293" s="211" t="s">
        <v>142</v>
      </c>
      <c r="E293" s="41"/>
      <c r="F293" s="212" t="s">
        <v>505</v>
      </c>
      <c r="G293" s="41"/>
      <c r="H293" s="41"/>
      <c r="I293" s="213"/>
      <c r="J293" s="41"/>
      <c r="K293" s="41"/>
      <c r="L293" s="45"/>
      <c r="M293" s="214"/>
      <c r="N293" s="215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142</v>
      </c>
      <c r="AU293" s="18" t="s">
        <v>80</v>
      </c>
    </row>
    <row r="294" s="2" customFormat="1" ht="24.15" customHeight="1">
      <c r="A294" s="39"/>
      <c r="B294" s="40"/>
      <c r="C294" s="198" t="s">
        <v>506</v>
      </c>
      <c r="D294" s="198" t="s">
        <v>134</v>
      </c>
      <c r="E294" s="199" t="s">
        <v>507</v>
      </c>
      <c r="F294" s="200" t="s">
        <v>508</v>
      </c>
      <c r="G294" s="201" t="s">
        <v>346</v>
      </c>
      <c r="H294" s="202">
        <v>3.2000000000000002</v>
      </c>
      <c r="I294" s="203"/>
      <c r="J294" s="204">
        <f>ROUND(I294*H294,2)</f>
        <v>0</v>
      </c>
      <c r="K294" s="200" t="s">
        <v>138</v>
      </c>
      <c r="L294" s="45"/>
      <c r="M294" s="205" t="s">
        <v>19</v>
      </c>
      <c r="N294" s="206" t="s">
        <v>44</v>
      </c>
      <c r="O294" s="85"/>
      <c r="P294" s="207">
        <f>O294*H294</f>
        <v>0</v>
      </c>
      <c r="Q294" s="207">
        <v>0.0028300000000000001</v>
      </c>
      <c r="R294" s="207">
        <f>Q294*H294</f>
        <v>0.0090559999999999998</v>
      </c>
      <c r="S294" s="207">
        <v>0</v>
      </c>
      <c r="T294" s="208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09" t="s">
        <v>164</v>
      </c>
      <c r="AT294" s="209" t="s">
        <v>134</v>
      </c>
      <c r="AU294" s="209" t="s">
        <v>80</v>
      </c>
      <c r="AY294" s="18" t="s">
        <v>131</v>
      </c>
      <c r="BE294" s="210">
        <f>IF(N294="základní",J294,0)</f>
        <v>0</v>
      </c>
      <c r="BF294" s="210">
        <f>IF(N294="snížená",J294,0)</f>
        <v>0</v>
      </c>
      <c r="BG294" s="210">
        <f>IF(N294="zákl. přenesená",J294,0)</f>
        <v>0</v>
      </c>
      <c r="BH294" s="210">
        <f>IF(N294="sníž. přenesená",J294,0)</f>
        <v>0</v>
      </c>
      <c r="BI294" s="210">
        <f>IF(N294="nulová",J294,0)</f>
        <v>0</v>
      </c>
      <c r="BJ294" s="18" t="s">
        <v>78</v>
      </c>
      <c r="BK294" s="210">
        <f>ROUND(I294*H294,2)</f>
        <v>0</v>
      </c>
      <c r="BL294" s="18" t="s">
        <v>164</v>
      </c>
      <c r="BM294" s="209" t="s">
        <v>509</v>
      </c>
    </row>
    <row r="295" s="2" customFormat="1">
      <c r="A295" s="39"/>
      <c r="B295" s="40"/>
      <c r="C295" s="41"/>
      <c r="D295" s="211" t="s">
        <v>142</v>
      </c>
      <c r="E295" s="41"/>
      <c r="F295" s="212" t="s">
        <v>510</v>
      </c>
      <c r="G295" s="41"/>
      <c r="H295" s="41"/>
      <c r="I295" s="213"/>
      <c r="J295" s="41"/>
      <c r="K295" s="41"/>
      <c r="L295" s="45"/>
      <c r="M295" s="214"/>
      <c r="N295" s="215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142</v>
      </c>
      <c r="AU295" s="18" t="s">
        <v>80</v>
      </c>
    </row>
    <row r="296" s="2" customFormat="1" ht="24.15" customHeight="1">
      <c r="A296" s="39"/>
      <c r="B296" s="40"/>
      <c r="C296" s="198" t="s">
        <v>269</v>
      </c>
      <c r="D296" s="198" t="s">
        <v>134</v>
      </c>
      <c r="E296" s="199" t="s">
        <v>511</v>
      </c>
      <c r="F296" s="200" t="s">
        <v>512</v>
      </c>
      <c r="G296" s="201" t="s">
        <v>291</v>
      </c>
      <c r="H296" s="202">
        <v>1</v>
      </c>
      <c r="I296" s="203"/>
      <c r="J296" s="204">
        <f>ROUND(I296*H296,2)</f>
        <v>0</v>
      </c>
      <c r="K296" s="200" t="s">
        <v>19</v>
      </c>
      <c r="L296" s="45"/>
      <c r="M296" s="205" t="s">
        <v>19</v>
      </c>
      <c r="N296" s="206" t="s">
        <v>44</v>
      </c>
      <c r="O296" s="85"/>
      <c r="P296" s="207">
        <f>O296*H296</f>
        <v>0</v>
      </c>
      <c r="Q296" s="207">
        <v>0</v>
      </c>
      <c r="R296" s="207">
        <f>Q296*H296</f>
        <v>0</v>
      </c>
      <c r="S296" s="207">
        <v>0</v>
      </c>
      <c r="T296" s="208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09" t="s">
        <v>164</v>
      </c>
      <c r="AT296" s="209" t="s">
        <v>134</v>
      </c>
      <c r="AU296" s="209" t="s">
        <v>80</v>
      </c>
      <c r="AY296" s="18" t="s">
        <v>131</v>
      </c>
      <c r="BE296" s="210">
        <f>IF(N296="základní",J296,0)</f>
        <v>0</v>
      </c>
      <c r="BF296" s="210">
        <f>IF(N296="snížená",J296,0)</f>
        <v>0</v>
      </c>
      <c r="BG296" s="210">
        <f>IF(N296="zákl. přenesená",J296,0)</f>
        <v>0</v>
      </c>
      <c r="BH296" s="210">
        <f>IF(N296="sníž. přenesená",J296,0)</f>
        <v>0</v>
      </c>
      <c r="BI296" s="210">
        <f>IF(N296="nulová",J296,0)</f>
        <v>0</v>
      </c>
      <c r="BJ296" s="18" t="s">
        <v>78</v>
      </c>
      <c r="BK296" s="210">
        <f>ROUND(I296*H296,2)</f>
        <v>0</v>
      </c>
      <c r="BL296" s="18" t="s">
        <v>164</v>
      </c>
      <c r="BM296" s="209" t="s">
        <v>513</v>
      </c>
    </row>
    <row r="297" s="2" customFormat="1">
      <c r="A297" s="39"/>
      <c r="B297" s="40"/>
      <c r="C297" s="41"/>
      <c r="D297" s="228" t="s">
        <v>254</v>
      </c>
      <c r="E297" s="41"/>
      <c r="F297" s="249" t="s">
        <v>275</v>
      </c>
      <c r="G297" s="41"/>
      <c r="H297" s="41"/>
      <c r="I297" s="213"/>
      <c r="J297" s="41"/>
      <c r="K297" s="41"/>
      <c r="L297" s="45"/>
      <c r="M297" s="214"/>
      <c r="N297" s="215"/>
      <c r="O297" s="85"/>
      <c r="P297" s="85"/>
      <c r="Q297" s="85"/>
      <c r="R297" s="85"/>
      <c r="S297" s="85"/>
      <c r="T297" s="86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254</v>
      </c>
      <c r="AU297" s="18" t="s">
        <v>80</v>
      </c>
    </row>
    <row r="298" s="2" customFormat="1" ht="24.15" customHeight="1">
      <c r="A298" s="39"/>
      <c r="B298" s="40"/>
      <c r="C298" s="198" t="s">
        <v>514</v>
      </c>
      <c r="D298" s="198" t="s">
        <v>134</v>
      </c>
      <c r="E298" s="199" t="s">
        <v>515</v>
      </c>
      <c r="F298" s="200" t="s">
        <v>516</v>
      </c>
      <c r="G298" s="201" t="s">
        <v>291</v>
      </c>
      <c r="H298" s="202">
        <v>1</v>
      </c>
      <c r="I298" s="203"/>
      <c r="J298" s="204">
        <f>ROUND(I298*H298,2)</f>
        <v>0</v>
      </c>
      <c r="K298" s="200" t="s">
        <v>19</v>
      </c>
      <c r="L298" s="45"/>
      <c r="M298" s="205" t="s">
        <v>19</v>
      </c>
      <c r="N298" s="206" t="s">
        <v>44</v>
      </c>
      <c r="O298" s="85"/>
      <c r="P298" s="207">
        <f>O298*H298</f>
        <v>0</v>
      </c>
      <c r="Q298" s="207">
        <v>0</v>
      </c>
      <c r="R298" s="207">
        <f>Q298*H298</f>
        <v>0</v>
      </c>
      <c r="S298" s="207">
        <v>0</v>
      </c>
      <c r="T298" s="208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09" t="s">
        <v>164</v>
      </c>
      <c r="AT298" s="209" t="s">
        <v>134</v>
      </c>
      <c r="AU298" s="209" t="s">
        <v>80</v>
      </c>
      <c r="AY298" s="18" t="s">
        <v>131</v>
      </c>
      <c r="BE298" s="210">
        <f>IF(N298="základní",J298,0)</f>
        <v>0</v>
      </c>
      <c r="BF298" s="210">
        <f>IF(N298="snížená",J298,0)</f>
        <v>0</v>
      </c>
      <c r="BG298" s="210">
        <f>IF(N298="zákl. přenesená",J298,0)</f>
        <v>0</v>
      </c>
      <c r="BH298" s="210">
        <f>IF(N298="sníž. přenesená",J298,0)</f>
        <v>0</v>
      </c>
      <c r="BI298" s="210">
        <f>IF(N298="nulová",J298,0)</f>
        <v>0</v>
      </c>
      <c r="BJ298" s="18" t="s">
        <v>78</v>
      </c>
      <c r="BK298" s="210">
        <f>ROUND(I298*H298,2)</f>
        <v>0</v>
      </c>
      <c r="BL298" s="18" t="s">
        <v>164</v>
      </c>
      <c r="BM298" s="209" t="s">
        <v>517</v>
      </c>
    </row>
    <row r="299" s="2" customFormat="1">
      <c r="A299" s="39"/>
      <c r="B299" s="40"/>
      <c r="C299" s="41"/>
      <c r="D299" s="228" t="s">
        <v>254</v>
      </c>
      <c r="E299" s="41"/>
      <c r="F299" s="249" t="s">
        <v>275</v>
      </c>
      <c r="G299" s="41"/>
      <c r="H299" s="41"/>
      <c r="I299" s="213"/>
      <c r="J299" s="41"/>
      <c r="K299" s="41"/>
      <c r="L299" s="45"/>
      <c r="M299" s="214"/>
      <c r="N299" s="215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254</v>
      </c>
      <c r="AU299" s="18" t="s">
        <v>80</v>
      </c>
    </row>
    <row r="300" s="2" customFormat="1" ht="49.05" customHeight="1">
      <c r="A300" s="39"/>
      <c r="B300" s="40"/>
      <c r="C300" s="198" t="s">
        <v>277</v>
      </c>
      <c r="D300" s="198" t="s">
        <v>134</v>
      </c>
      <c r="E300" s="199" t="s">
        <v>518</v>
      </c>
      <c r="F300" s="200" t="s">
        <v>519</v>
      </c>
      <c r="G300" s="201" t="s">
        <v>371</v>
      </c>
      <c r="H300" s="250"/>
      <c r="I300" s="203"/>
      <c r="J300" s="204">
        <f>ROUND(I300*H300,2)</f>
        <v>0</v>
      </c>
      <c r="K300" s="200" t="s">
        <v>138</v>
      </c>
      <c r="L300" s="45"/>
      <c r="M300" s="205" t="s">
        <v>19</v>
      </c>
      <c r="N300" s="206" t="s">
        <v>44</v>
      </c>
      <c r="O300" s="85"/>
      <c r="P300" s="207">
        <f>O300*H300</f>
        <v>0</v>
      </c>
      <c r="Q300" s="207">
        <v>0</v>
      </c>
      <c r="R300" s="207">
        <f>Q300*H300</f>
        <v>0</v>
      </c>
      <c r="S300" s="207">
        <v>0</v>
      </c>
      <c r="T300" s="208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09" t="s">
        <v>164</v>
      </c>
      <c r="AT300" s="209" t="s">
        <v>134</v>
      </c>
      <c r="AU300" s="209" t="s">
        <v>80</v>
      </c>
      <c r="AY300" s="18" t="s">
        <v>131</v>
      </c>
      <c r="BE300" s="210">
        <f>IF(N300="základní",J300,0)</f>
        <v>0</v>
      </c>
      <c r="BF300" s="210">
        <f>IF(N300="snížená",J300,0)</f>
        <v>0</v>
      </c>
      <c r="BG300" s="210">
        <f>IF(N300="zákl. přenesená",J300,0)</f>
        <v>0</v>
      </c>
      <c r="BH300" s="210">
        <f>IF(N300="sníž. přenesená",J300,0)</f>
        <v>0</v>
      </c>
      <c r="BI300" s="210">
        <f>IF(N300="nulová",J300,0)</f>
        <v>0</v>
      </c>
      <c r="BJ300" s="18" t="s">
        <v>78</v>
      </c>
      <c r="BK300" s="210">
        <f>ROUND(I300*H300,2)</f>
        <v>0</v>
      </c>
      <c r="BL300" s="18" t="s">
        <v>164</v>
      </c>
      <c r="BM300" s="209" t="s">
        <v>520</v>
      </c>
    </row>
    <row r="301" s="2" customFormat="1">
      <c r="A301" s="39"/>
      <c r="B301" s="40"/>
      <c r="C301" s="41"/>
      <c r="D301" s="211" t="s">
        <v>142</v>
      </c>
      <c r="E301" s="41"/>
      <c r="F301" s="212" t="s">
        <v>521</v>
      </c>
      <c r="G301" s="41"/>
      <c r="H301" s="41"/>
      <c r="I301" s="213"/>
      <c r="J301" s="41"/>
      <c r="K301" s="41"/>
      <c r="L301" s="45"/>
      <c r="M301" s="214"/>
      <c r="N301" s="215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142</v>
      </c>
      <c r="AU301" s="18" t="s">
        <v>80</v>
      </c>
    </row>
    <row r="302" s="12" customFormat="1" ht="22.8" customHeight="1">
      <c r="A302" s="12"/>
      <c r="B302" s="182"/>
      <c r="C302" s="183"/>
      <c r="D302" s="184" t="s">
        <v>72</v>
      </c>
      <c r="E302" s="196" t="s">
        <v>522</v>
      </c>
      <c r="F302" s="196" t="s">
        <v>523</v>
      </c>
      <c r="G302" s="183"/>
      <c r="H302" s="183"/>
      <c r="I302" s="186"/>
      <c r="J302" s="197">
        <f>BK302</f>
        <v>0</v>
      </c>
      <c r="K302" s="183"/>
      <c r="L302" s="188"/>
      <c r="M302" s="189"/>
      <c r="N302" s="190"/>
      <c r="O302" s="190"/>
      <c r="P302" s="191">
        <f>SUM(P303:P308)</f>
        <v>0</v>
      </c>
      <c r="Q302" s="190"/>
      <c r="R302" s="191">
        <f>SUM(R303:R308)</f>
        <v>0.0015787900000000001</v>
      </c>
      <c r="S302" s="190"/>
      <c r="T302" s="192">
        <f>SUM(T303:T308)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193" t="s">
        <v>80</v>
      </c>
      <c r="AT302" s="194" t="s">
        <v>72</v>
      </c>
      <c r="AU302" s="194" t="s">
        <v>78</v>
      </c>
      <c r="AY302" s="193" t="s">
        <v>131</v>
      </c>
      <c r="BK302" s="195">
        <f>SUM(BK303:BK308)</f>
        <v>0</v>
      </c>
    </row>
    <row r="303" s="2" customFormat="1" ht="44.25" customHeight="1">
      <c r="A303" s="39"/>
      <c r="B303" s="40"/>
      <c r="C303" s="198" t="s">
        <v>286</v>
      </c>
      <c r="D303" s="198" t="s">
        <v>134</v>
      </c>
      <c r="E303" s="199" t="s">
        <v>524</v>
      </c>
      <c r="F303" s="200" t="s">
        <v>525</v>
      </c>
      <c r="G303" s="201" t="s">
        <v>137</v>
      </c>
      <c r="H303" s="202">
        <v>12.052</v>
      </c>
      <c r="I303" s="203"/>
      <c r="J303" s="204">
        <f>ROUND(I303*H303,2)</f>
        <v>0</v>
      </c>
      <c r="K303" s="200" t="s">
        <v>138</v>
      </c>
      <c r="L303" s="45"/>
      <c r="M303" s="205" t="s">
        <v>19</v>
      </c>
      <c r="N303" s="206" t="s">
        <v>44</v>
      </c>
      <c r="O303" s="85"/>
      <c r="P303" s="207">
        <f>O303*H303</f>
        <v>0</v>
      </c>
      <c r="Q303" s="207">
        <v>1.0000000000000001E-05</v>
      </c>
      <c r="R303" s="207">
        <f>Q303*H303</f>
        <v>0.00012052000000000001</v>
      </c>
      <c r="S303" s="207">
        <v>0</v>
      </c>
      <c r="T303" s="208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09" t="s">
        <v>164</v>
      </c>
      <c r="AT303" s="209" t="s">
        <v>134</v>
      </c>
      <c r="AU303" s="209" t="s">
        <v>80</v>
      </c>
      <c r="AY303" s="18" t="s">
        <v>131</v>
      </c>
      <c r="BE303" s="210">
        <f>IF(N303="základní",J303,0)</f>
        <v>0</v>
      </c>
      <c r="BF303" s="210">
        <f>IF(N303="snížená",J303,0)</f>
        <v>0</v>
      </c>
      <c r="BG303" s="210">
        <f>IF(N303="zákl. přenesená",J303,0)</f>
        <v>0</v>
      </c>
      <c r="BH303" s="210">
        <f>IF(N303="sníž. přenesená",J303,0)</f>
        <v>0</v>
      </c>
      <c r="BI303" s="210">
        <f>IF(N303="nulová",J303,0)</f>
        <v>0</v>
      </c>
      <c r="BJ303" s="18" t="s">
        <v>78</v>
      </c>
      <c r="BK303" s="210">
        <f>ROUND(I303*H303,2)</f>
        <v>0</v>
      </c>
      <c r="BL303" s="18" t="s">
        <v>164</v>
      </c>
      <c r="BM303" s="209" t="s">
        <v>526</v>
      </c>
    </row>
    <row r="304" s="2" customFormat="1">
      <c r="A304" s="39"/>
      <c r="B304" s="40"/>
      <c r="C304" s="41"/>
      <c r="D304" s="211" t="s">
        <v>142</v>
      </c>
      <c r="E304" s="41"/>
      <c r="F304" s="212" t="s">
        <v>527</v>
      </c>
      <c r="G304" s="41"/>
      <c r="H304" s="41"/>
      <c r="I304" s="213"/>
      <c r="J304" s="41"/>
      <c r="K304" s="41"/>
      <c r="L304" s="45"/>
      <c r="M304" s="214"/>
      <c r="N304" s="215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142</v>
      </c>
      <c r="AU304" s="18" t="s">
        <v>80</v>
      </c>
    </row>
    <row r="305" s="2" customFormat="1" ht="24.15" customHeight="1">
      <c r="A305" s="39"/>
      <c r="B305" s="40"/>
      <c r="C305" s="216" t="s">
        <v>528</v>
      </c>
      <c r="D305" s="216" t="s">
        <v>168</v>
      </c>
      <c r="E305" s="217" t="s">
        <v>529</v>
      </c>
      <c r="F305" s="218" t="s">
        <v>530</v>
      </c>
      <c r="G305" s="219" t="s">
        <v>137</v>
      </c>
      <c r="H305" s="220">
        <v>13.257</v>
      </c>
      <c r="I305" s="221"/>
      <c r="J305" s="222">
        <f>ROUND(I305*H305,2)</f>
        <v>0</v>
      </c>
      <c r="K305" s="218" t="s">
        <v>138</v>
      </c>
      <c r="L305" s="223"/>
      <c r="M305" s="224" t="s">
        <v>19</v>
      </c>
      <c r="N305" s="225" t="s">
        <v>44</v>
      </c>
      <c r="O305" s="85"/>
      <c r="P305" s="207">
        <f>O305*H305</f>
        <v>0</v>
      </c>
      <c r="Q305" s="207">
        <v>0.00011</v>
      </c>
      <c r="R305" s="207">
        <f>Q305*H305</f>
        <v>0.00145827</v>
      </c>
      <c r="S305" s="207">
        <v>0</v>
      </c>
      <c r="T305" s="208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09" t="s">
        <v>172</v>
      </c>
      <c r="AT305" s="209" t="s">
        <v>168</v>
      </c>
      <c r="AU305" s="209" t="s">
        <v>80</v>
      </c>
      <c r="AY305" s="18" t="s">
        <v>131</v>
      </c>
      <c r="BE305" s="210">
        <f>IF(N305="základní",J305,0)</f>
        <v>0</v>
      </c>
      <c r="BF305" s="210">
        <f>IF(N305="snížená",J305,0)</f>
        <v>0</v>
      </c>
      <c r="BG305" s="210">
        <f>IF(N305="zákl. přenesená",J305,0)</f>
        <v>0</v>
      </c>
      <c r="BH305" s="210">
        <f>IF(N305="sníž. přenesená",J305,0)</f>
        <v>0</v>
      </c>
      <c r="BI305" s="210">
        <f>IF(N305="nulová",J305,0)</f>
        <v>0</v>
      </c>
      <c r="BJ305" s="18" t="s">
        <v>78</v>
      </c>
      <c r="BK305" s="210">
        <f>ROUND(I305*H305,2)</f>
        <v>0</v>
      </c>
      <c r="BL305" s="18" t="s">
        <v>164</v>
      </c>
      <c r="BM305" s="209" t="s">
        <v>531</v>
      </c>
    </row>
    <row r="306" s="13" customFormat="1">
      <c r="A306" s="13"/>
      <c r="B306" s="226"/>
      <c r="C306" s="227"/>
      <c r="D306" s="228" t="s">
        <v>192</v>
      </c>
      <c r="E306" s="229" t="s">
        <v>19</v>
      </c>
      <c r="F306" s="230" t="s">
        <v>532</v>
      </c>
      <c r="G306" s="227"/>
      <c r="H306" s="231">
        <v>13.257</v>
      </c>
      <c r="I306" s="232"/>
      <c r="J306" s="227"/>
      <c r="K306" s="227"/>
      <c r="L306" s="233"/>
      <c r="M306" s="234"/>
      <c r="N306" s="235"/>
      <c r="O306" s="235"/>
      <c r="P306" s="235"/>
      <c r="Q306" s="235"/>
      <c r="R306" s="235"/>
      <c r="S306" s="235"/>
      <c r="T306" s="236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7" t="s">
        <v>192</v>
      </c>
      <c r="AU306" s="237" t="s">
        <v>80</v>
      </c>
      <c r="AV306" s="13" t="s">
        <v>80</v>
      </c>
      <c r="AW306" s="13" t="s">
        <v>35</v>
      </c>
      <c r="AX306" s="13" t="s">
        <v>78</v>
      </c>
      <c r="AY306" s="237" t="s">
        <v>131</v>
      </c>
    </row>
    <row r="307" s="2" customFormat="1" ht="44.25" customHeight="1">
      <c r="A307" s="39"/>
      <c r="B307" s="40"/>
      <c r="C307" s="198" t="s">
        <v>533</v>
      </c>
      <c r="D307" s="198" t="s">
        <v>134</v>
      </c>
      <c r="E307" s="199" t="s">
        <v>534</v>
      </c>
      <c r="F307" s="200" t="s">
        <v>535</v>
      </c>
      <c r="G307" s="201" t="s">
        <v>371</v>
      </c>
      <c r="H307" s="250"/>
      <c r="I307" s="203"/>
      <c r="J307" s="204">
        <f>ROUND(I307*H307,2)</f>
        <v>0</v>
      </c>
      <c r="K307" s="200" t="s">
        <v>138</v>
      </c>
      <c r="L307" s="45"/>
      <c r="M307" s="205" t="s">
        <v>19</v>
      </c>
      <c r="N307" s="206" t="s">
        <v>44</v>
      </c>
      <c r="O307" s="85"/>
      <c r="P307" s="207">
        <f>O307*H307</f>
        <v>0</v>
      </c>
      <c r="Q307" s="207">
        <v>0</v>
      </c>
      <c r="R307" s="207">
        <f>Q307*H307</f>
        <v>0</v>
      </c>
      <c r="S307" s="207">
        <v>0</v>
      </c>
      <c r="T307" s="208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09" t="s">
        <v>164</v>
      </c>
      <c r="AT307" s="209" t="s">
        <v>134</v>
      </c>
      <c r="AU307" s="209" t="s">
        <v>80</v>
      </c>
      <c r="AY307" s="18" t="s">
        <v>131</v>
      </c>
      <c r="BE307" s="210">
        <f>IF(N307="základní",J307,0)</f>
        <v>0</v>
      </c>
      <c r="BF307" s="210">
        <f>IF(N307="snížená",J307,0)</f>
        <v>0</v>
      </c>
      <c r="BG307" s="210">
        <f>IF(N307="zákl. přenesená",J307,0)</f>
        <v>0</v>
      </c>
      <c r="BH307" s="210">
        <f>IF(N307="sníž. přenesená",J307,0)</f>
        <v>0</v>
      </c>
      <c r="BI307" s="210">
        <f>IF(N307="nulová",J307,0)</f>
        <v>0</v>
      </c>
      <c r="BJ307" s="18" t="s">
        <v>78</v>
      </c>
      <c r="BK307" s="210">
        <f>ROUND(I307*H307,2)</f>
        <v>0</v>
      </c>
      <c r="BL307" s="18" t="s">
        <v>164</v>
      </c>
      <c r="BM307" s="209" t="s">
        <v>536</v>
      </c>
    </row>
    <row r="308" s="2" customFormat="1">
      <c r="A308" s="39"/>
      <c r="B308" s="40"/>
      <c r="C308" s="41"/>
      <c r="D308" s="211" t="s">
        <v>142</v>
      </c>
      <c r="E308" s="41"/>
      <c r="F308" s="212" t="s">
        <v>537</v>
      </c>
      <c r="G308" s="41"/>
      <c r="H308" s="41"/>
      <c r="I308" s="213"/>
      <c r="J308" s="41"/>
      <c r="K308" s="41"/>
      <c r="L308" s="45"/>
      <c r="M308" s="214"/>
      <c r="N308" s="215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142</v>
      </c>
      <c r="AU308" s="18" t="s">
        <v>80</v>
      </c>
    </row>
    <row r="309" s="12" customFormat="1" ht="22.8" customHeight="1">
      <c r="A309" s="12"/>
      <c r="B309" s="182"/>
      <c r="C309" s="183"/>
      <c r="D309" s="184" t="s">
        <v>72</v>
      </c>
      <c r="E309" s="196" t="s">
        <v>538</v>
      </c>
      <c r="F309" s="196" t="s">
        <v>539</v>
      </c>
      <c r="G309" s="183"/>
      <c r="H309" s="183"/>
      <c r="I309" s="186"/>
      <c r="J309" s="197">
        <f>BK309</f>
        <v>0</v>
      </c>
      <c r="K309" s="183"/>
      <c r="L309" s="188"/>
      <c r="M309" s="189"/>
      <c r="N309" s="190"/>
      <c r="O309" s="190"/>
      <c r="P309" s="191">
        <f>SUM(P310:P322)</f>
        <v>0</v>
      </c>
      <c r="Q309" s="190"/>
      <c r="R309" s="191">
        <f>SUM(R310:R322)</f>
        <v>1.2072888000000002</v>
      </c>
      <c r="S309" s="190"/>
      <c r="T309" s="192">
        <f>SUM(T310:T322)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193" t="s">
        <v>80</v>
      </c>
      <c r="AT309" s="194" t="s">
        <v>72</v>
      </c>
      <c r="AU309" s="194" t="s">
        <v>78</v>
      </c>
      <c r="AY309" s="193" t="s">
        <v>131</v>
      </c>
      <c r="BK309" s="195">
        <f>SUM(BK310:BK322)</f>
        <v>0</v>
      </c>
    </row>
    <row r="310" s="2" customFormat="1" ht="33" customHeight="1">
      <c r="A310" s="39"/>
      <c r="B310" s="40"/>
      <c r="C310" s="198" t="s">
        <v>540</v>
      </c>
      <c r="D310" s="198" t="s">
        <v>134</v>
      </c>
      <c r="E310" s="199" t="s">
        <v>541</v>
      </c>
      <c r="F310" s="200" t="s">
        <v>542</v>
      </c>
      <c r="G310" s="201" t="s">
        <v>137</v>
      </c>
      <c r="H310" s="202">
        <v>61.707000000000001</v>
      </c>
      <c r="I310" s="203"/>
      <c r="J310" s="204">
        <f>ROUND(I310*H310,2)</f>
        <v>0</v>
      </c>
      <c r="K310" s="200" t="s">
        <v>138</v>
      </c>
      <c r="L310" s="45"/>
      <c r="M310" s="205" t="s">
        <v>19</v>
      </c>
      <c r="N310" s="206" t="s">
        <v>44</v>
      </c>
      <c r="O310" s="85"/>
      <c r="P310" s="207">
        <f>O310*H310</f>
        <v>0</v>
      </c>
      <c r="Q310" s="207">
        <v>0</v>
      </c>
      <c r="R310" s="207">
        <f>Q310*H310</f>
        <v>0</v>
      </c>
      <c r="S310" s="207">
        <v>0</v>
      </c>
      <c r="T310" s="208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09" t="s">
        <v>164</v>
      </c>
      <c r="AT310" s="209" t="s">
        <v>134</v>
      </c>
      <c r="AU310" s="209" t="s">
        <v>80</v>
      </c>
      <c r="AY310" s="18" t="s">
        <v>131</v>
      </c>
      <c r="BE310" s="210">
        <f>IF(N310="základní",J310,0)</f>
        <v>0</v>
      </c>
      <c r="BF310" s="210">
        <f>IF(N310="snížená",J310,0)</f>
        <v>0</v>
      </c>
      <c r="BG310" s="210">
        <f>IF(N310="zákl. přenesená",J310,0)</f>
        <v>0</v>
      </c>
      <c r="BH310" s="210">
        <f>IF(N310="sníž. přenesená",J310,0)</f>
        <v>0</v>
      </c>
      <c r="BI310" s="210">
        <f>IF(N310="nulová",J310,0)</f>
        <v>0</v>
      </c>
      <c r="BJ310" s="18" t="s">
        <v>78</v>
      </c>
      <c r="BK310" s="210">
        <f>ROUND(I310*H310,2)</f>
        <v>0</v>
      </c>
      <c r="BL310" s="18" t="s">
        <v>164</v>
      </c>
      <c r="BM310" s="209" t="s">
        <v>543</v>
      </c>
    </row>
    <row r="311" s="2" customFormat="1">
      <c r="A311" s="39"/>
      <c r="B311" s="40"/>
      <c r="C311" s="41"/>
      <c r="D311" s="211" t="s">
        <v>142</v>
      </c>
      <c r="E311" s="41"/>
      <c r="F311" s="212" t="s">
        <v>544</v>
      </c>
      <c r="G311" s="41"/>
      <c r="H311" s="41"/>
      <c r="I311" s="213"/>
      <c r="J311" s="41"/>
      <c r="K311" s="41"/>
      <c r="L311" s="45"/>
      <c r="M311" s="214"/>
      <c r="N311" s="215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142</v>
      </c>
      <c r="AU311" s="18" t="s">
        <v>80</v>
      </c>
    </row>
    <row r="312" s="13" customFormat="1">
      <c r="A312" s="13"/>
      <c r="B312" s="226"/>
      <c r="C312" s="227"/>
      <c r="D312" s="228" t="s">
        <v>192</v>
      </c>
      <c r="E312" s="229" t="s">
        <v>19</v>
      </c>
      <c r="F312" s="230" t="s">
        <v>545</v>
      </c>
      <c r="G312" s="227"/>
      <c r="H312" s="231">
        <v>32.490000000000002</v>
      </c>
      <c r="I312" s="232"/>
      <c r="J312" s="227"/>
      <c r="K312" s="227"/>
      <c r="L312" s="233"/>
      <c r="M312" s="234"/>
      <c r="N312" s="235"/>
      <c r="O312" s="235"/>
      <c r="P312" s="235"/>
      <c r="Q312" s="235"/>
      <c r="R312" s="235"/>
      <c r="S312" s="235"/>
      <c r="T312" s="236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7" t="s">
        <v>192</v>
      </c>
      <c r="AU312" s="237" t="s">
        <v>80</v>
      </c>
      <c r="AV312" s="13" t="s">
        <v>80</v>
      </c>
      <c r="AW312" s="13" t="s">
        <v>35</v>
      </c>
      <c r="AX312" s="13" t="s">
        <v>73</v>
      </c>
      <c r="AY312" s="237" t="s">
        <v>131</v>
      </c>
    </row>
    <row r="313" s="13" customFormat="1">
      <c r="A313" s="13"/>
      <c r="B313" s="226"/>
      <c r="C313" s="227"/>
      <c r="D313" s="228" t="s">
        <v>192</v>
      </c>
      <c r="E313" s="229" t="s">
        <v>19</v>
      </c>
      <c r="F313" s="230" t="s">
        <v>546</v>
      </c>
      <c r="G313" s="227"/>
      <c r="H313" s="231">
        <v>7.7729999999999997</v>
      </c>
      <c r="I313" s="232"/>
      <c r="J313" s="227"/>
      <c r="K313" s="227"/>
      <c r="L313" s="233"/>
      <c r="M313" s="234"/>
      <c r="N313" s="235"/>
      <c r="O313" s="235"/>
      <c r="P313" s="235"/>
      <c r="Q313" s="235"/>
      <c r="R313" s="235"/>
      <c r="S313" s="235"/>
      <c r="T313" s="236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7" t="s">
        <v>192</v>
      </c>
      <c r="AU313" s="237" t="s">
        <v>80</v>
      </c>
      <c r="AV313" s="13" t="s">
        <v>80</v>
      </c>
      <c r="AW313" s="13" t="s">
        <v>35</v>
      </c>
      <c r="AX313" s="13" t="s">
        <v>73</v>
      </c>
      <c r="AY313" s="237" t="s">
        <v>131</v>
      </c>
    </row>
    <row r="314" s="13" customFormat="1">
      <c r="A314" s="13"/>
      <c r="B314" s="226"/>
      <c r="C314" s="227"/>
      <c r="D314" s="228" t="s">
        <v>192</v>
      </c>
      <c r="E314" s="229" t="s">
        <v>19</v>
      </c>
      <c r="F314" s="230" t="s">
        <v>547</v>
      </c>
      <c r="G314" s="227"/>
      <c r="H314" s="231">
        <v>21.443999999999999</v>
      </c>
      <c r="I314" s="232"/>
      <c r="J314" s="227"/>
      <c r="K314" s="227"/>
      <c r="L314" s="233"/>
      <c r="M314" s="234"/>
      <c r="N314" s="235"/>
      <c r="O314" s="235"/>
      <c r="P314" s="235"/>
      <c r="Q314" s="235"/>
      <c r="R314" s="235"/>
      <c r="S314" s="235"/>
      <c r="T314" s="236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7" t="s">
        <v>192</v>
      </c>
      <c r="AU314" s="237" t="s">
        <v>80</v>
      </c>
      <c r="AV314" s="13" t="s">
        <v>80</v>
      </c>
      <c r="AW314" s="13" t="s">
        <v>35</v>
      </c>
      <c r="AX314" s="13" t="s">
        <v>73</v>
      </c>
      <c r="AY314" s="237" t="s">
        <v>131</v>
      </c>
    </row>
    <row r="315" s="14" customFormat="1">
      <c r="A315" s="14"/>
      <c r="B315" s="238"/>
      <c r="C315" s="239"/>
      <c r="D315" s="228" t="s">
        <v>192</v>
      </c>
      <c r="E315" s="240" t="s">
        <v>19</v>
      </c>
      <c r="F315" s="241" t="s">
        <v>217</v>
      </c>
      <c r="G315" s="239"/>
      <c r="H315" s="242">
        <v>61.707000000000001</v>
      </c>
      <c r="I315" s="243"/>
      <c r="J315" s="239"/>
      <c r="K315" s="239"/>
      <c r="L315" s="244"/>
      <c r="M315" s="245"/>
      <c r="N315" s="246"/>
      <c r="O315" s="246"/>
      <c r="P315" s="246"/>
      <c r="Q315" s="246"/>
      <c r="R315" s="246"/>
      <c r="S315" s="246"/>
      <c r="T315" s="247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8" t="s">
        <v>192</v>
      </c>
      <c r="AU315" s="248" t="s">
        <v>80</v>
      </c>
      <c r="AV315" s="14" t="s">
        <v>139</v>
      </c>
      <c r="AW315" s="14" t="s">
        <v>35</v>
      </c>
      <c r="AX315" s="14" t="s">
        <v>78</v>
      </c>
      <c r="AY315" s="248" t="s">
        <v>131</v>
      </c>
    </row>
    <row r="316" s="2" customFormat="1" ht="33" customHeight="1">
      <c r="A316" s="39"/>
      <c r="B316" s="40"/>
      <c r="C316" s="198" t="s">
        <v>548</v>
      </c>
      <c r="D316" s="198" t="s">
        <v>134</v>
      </c>
      <c r="E316" s="199" t="s">
        <v>549</v>
      </c>
      <c r="F316" s="200" t="s">
        <v>550</v>
      </c>
      <c r="G316" s="201" t="s">
        <v>137</v>
      </c>
      <c r="H316" s="202">
        <v>12.052</v>
      </c>
      <c r="I316" s="203"/>
      <c r="J316" s="204">
        <f>ROUND(I316*H316,2)</f>
        <v>0</v>
      </c>
      <c r="K316" s="200" t="s">
        <v>138</v>
      </c>
      <c r="L316" s="45"/>
      <c r="M316" s="205" t="s">
        <v>19</v>
      </c>
      <c r="N316" s="206" t="s">
        <v>44</v>
      </c>
      <c r="O316" s="85"/>
      <c r="P316" s="207">
        <f>O316*H316</f>
        <v>0</v>
      </c>
      <c r="Q316" s="207">
        <v>0</v>
      </c>
      <c r="R316" s="207">
        <f>Q316*H316</f>
        <v>0</v>
      </c>
      <c r="S316" s="207">
        <v>0</v>
      </c>
      <c r="T316" s="208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09" t="s">
        <v>164</v>
      </c>
      <c r="AT316" s="209" t="s">
        <v>134</v>
      </c>
      <c r="AU316" s="209" t="s">
        <v>80</v>
      </c>
      <c r="AY316" s="18" t="s">
        <v>131</v>
      </c>
      <c r="BE316" s="210">
        <f>IF(N316="základní",J316,0)</f>
        <v>0</v>
      </c>
      <c r="BF316" s="210">
        <f>IF(N316="snížená",J316,0)</f>
        <v>0</v>
      </c>
      <c r="BG316" s="210">
        <f>IF(N316="zákl. přenesená",J316,0)</f>
        <v>0</v>
      </c>
      <c r="BH316" s="210">
        <f>IF(N316="sníž. přenesená",J316,0)</f>
        <v>0</v>
      </c>
      <c r="BI316" s="210">
        <f>IF(N316="nulová",J316,0)</f>
        <v>0</v>
      </c>
      <c r="BJ316" s="18" t="s">
        <v>78</v>
      </c>
      <c r="BK316" s="210">
        <f>ROUND(I316*H316,2)</f>
        <v>0</v>
      </c>
      <c r="BL316" s="18" t="s">
        <v>164</v>
      </c>
      <c r="BM316" s="209" t="s">
        <v>551</v>
      </c>
    </row>
    <row r="317" s="2" customFormat="1">
      <c r="A317" s="39"/>
      <c r="B317" s="40"/>
      <c r="C317" s="41"/>
      <c r="D317" s="211" t="s">
        <v>142</v>
      </c>
      <c r="E317" s="41"/>
      <c r="F317" s="212" t="s">
        <v>552</v>
      </c>
      <c r="G317" s="41"/>
      <c r="H317" s="41"/>
      <c r="I317" s="213"/>
      <c r="J317" s="41"/>
      <c r="K317" s="41"/>
      <c r="L317" s="45"/>
      <c r="M317" s="214"/>
      <c r="N317" s="215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142</v>
      </c>
      <c r="AU317" s="18" t="s">
        <v>80</v>
      </c>
    </row>
    <row r="318" s="13" customFormat="1">
      <c r="A318" s="13"/>
      <c r="B318" s="226"/>
      <c r="C318" s="227"/>
      <c r="D318" s="228" t="s">
        <v>192</v>
      </c>
      <c r="E318" s="229" t="s">
        <v>19</v>
      </c>
      <c r="F318" s="230" t="s">
        <v>413</v>
      </c>
      <c r="G318" s="227"/>
      <c r="H318" s="231">
        <v>12.052</v>
      </c>
      <c r="I318" s="232"/>
      <c r="J318" s="227"/>
      <c r="K318" s="227"/>
      <c r="L318" s="233"/>
      <c r="M318" s="234"/>
      <c r="N318" s="235"/>
      <c r="O318" s="235"/>
      <c r="P318" s="235"/>
      <c r="Q318" s="235"/>
      <c r="R318" s="235"/>
      <c r="S318" s="235"/>
      <c r="T318" s="23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7" t="s">
        <v>192</v>
      </c>
      <c r="AU318" s="237" t="s">
        <v>80</v>
      </c>
      <c r="AV318" s="13" t="s">
        <v>80</v>
      </c>
      <c r="AW318" s="13" t="s">
        <v>35</v>
      </c>
      <c r="AX318" s="13" t="s">
        <v>78</v>
      </c>
      <c r="AY318" s="237" t="s">
        <v>131</v>
      </c>
    </row>
    <row r="319" s="2" customFormat="1" ht="24.15" customHeight="1">
      <c r="A319" s="39"/>
      <c r="B319" s="40"/>
      <c r="C319" s="216" t="s">
        <v>553</v>
      </c>
      <c r="D319" s="216" t="s">
        <v>168</v>
      </c>
      <c r="E319" s="217" t="s">
        <v>415</v>
      </c>
      <c r="F319" s="218" t="s">
        <v>416</v>
      </c>
      <c r="G319" s="219" t="s">
        <v>137</v>
      </c>
      <c r="H319" s="220">
        <v>81.135000000000005</v>
      </c>
      <c r="I319" s="221"/>
      <c r="J319" s="222">
        <f>ROUND(I319*H319,2)</f>
        <v>0</v>
      </c>
      <c r="K319" s="218" t="s">
        <v>138</v>
      </c>
      <c r="L319" s="223"/>
      <c r="M319" s="224" t="s">
        <v>19</v>
      </c>
      <c r="N319" s="225" t="s">
        <v>44</v>
      </c>
      <c r="O319" s="85"/>
      <c r="P319" s="207">
        <f>O319*H319</f>
        <v>0</v>
      </c>
      <c r="Q319" s="207">
        <v>0.014880000000000001</v>
      </c>
      <c r="R319" s="207">
        <f>Q319*H319</f>
        <v>1.2072888000000002</v>
      </c>
      <c r="S319" s="207">
        <v>0</v>
      </c>
      <c r="T319" s="208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09" t="s">
        <v>172</v>
      </c>
      <c r="AT319" s="209" t="s">
        <v>168</v>
      </c>
      <c r="AU319" s="209" t="s">
        <v>80</v>
      </c>
      <c r="AY319" s="18" t="s">
        <v>131</v>
      </c>
      <c r="BE319" s="210">
        <f>IF(N319="základní",J319,0)</f>
        <v>0</v>
      </c>
      <c r="BF319" s="210">
        <f>IF(N319="snížená",J319,0)</f>
        <v>0</v>
      </c>
      <c r="BG319" s="210">
        <f>IF(N319="zákl. přenesená",J319,0)</f>
        <v>0</v>
      </c>
      <c r="BH319" s="210">
        <f>IF(N319="sníž. přenesená",J319,0)</f>
        <v>0</v>
      </c>
      <c r="BI319" s="210">
        <f>IF(N319="nulová",J319,0)</f>
        <v>0</v>
      </c>
      <c r="BJ319" s="18" t="s">
        <v>78</v>
      </c>
      <c r="BK319" s="210">
        <f>ROUND(I319*H319,2)</f>
        <v>0</v>
      </c>
      <c r="BL319" s="18" t="s">
        <v>164</v>
      </c>
      <c r="BM319" s="209" t="s">
        <v>554</v>
      </c>
    </row>
    <row r="320" s="13" customFormat="1">
      <c r="A320" s="13"/>
      <c r="B320" s="226"/>
      <c r="C320" s="227"/>
      <c r="D320" s="228" t="s">
        <v>192</v>
      </c>
      <c r="E320" s="229" t="s">
        <v>19</v>
      </c>
      <c r="F320" s="230" t="s">
        <v>555</v>
      </c>
      <c r="G320" s="227"/>
      <c r="H320" s="231">
        <v>81.135000000000005</v>
      </c>
      <c r="I320" s="232"/>
      <c r="J320" s="227"/>
      <c r="K320" s="227"/>
      <c r="L320" s="233"/>
      <c r="M320" s="234"/>
      <c r="N320" s="235"/>
      <c r="O320" s="235"/>
      <c r="P320" s="235"/>
      <c r="Q320" s="235"/>
      <c r="R320" s="235"/>
      <c r="S320" s="235"/>
      <c r="T320" s="236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7" t="s">
        <v>192</v>
      </c>
      <c r="AU320" s="237" t="s">
        <v>80</v>
      </c>
      <c r="AV320" s="13" t="s">
        <v>80</v>
      </c>
      <c r="AW320" s="13" t="s">
        <v>35</v>
      </c>
      <c r="AX320" s="13" t="s">
        <v>78</v>
      </c>
      <c r="AY320" s="237" t="s">
        <v>131</v>
      </c>
    </row>
    <row r="321" s="2" customFormat="1" ht="44.25" customHeight="1">
      <c r="A321" s="39"/>
      <c r="B321" s="40"/>
      <c r="C321" s="198" t="s">
        <v>556</v>
      </c>
      <c r="D321" s="198" t="s">
        <v>134</v>
      </c>
      <c r="E321" s="199" t="s">
        <v>557</v>
      </c>
      <c r="F321" s="200" t="s">
        <v>558</v>
      </c>
      <c r="G321" s="201" t="s">
        <v>371</v>
      </c>
      <c r="H321" s="250"/>
      <c r="I321" s="203"/>
      <c r="J321" s="204">
        <f>ROUND(I321*H321,2)</f>
        <v>0</v>
      </c>
      <c r="K321" s="200" t="s">
        <v>138</v>
      </c>
      <c r="L321" s="45"/>
      <c r="M321" s="205" t="s">
        <v>19</v>
      </c>
      <c r="N321" s="206" t="s">
        <v>44</v>
      </c>
      <c r="O321" s="85"/>
      <c r="P321" s="207">
        <f>O321*H321</f>
        <v>0</v>
      </c>
      <c r="Q321" s="207">
        <v>0</v>
      </c>
      <c r="R321" s="207">
        <f>Q321*H321</f>
        <v>0</v>
      </c>
      <c r="S321" s="207">
        <v>0</v>
      </c>
      <c r="T321" s="208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09" t="s">
        <v>164</v>
      </c>
      <c r="AT321" s="209" t="s">
        <v>134</v>
      </c>
      <c r="AU321" s="209" t="s">
        <v>80</v>
      </c>
      <c r="AY321" s="18" t="s">
        <v>131</v>
      </c>
      <c r="BE321" s="210">
        <f>IF(N321="základní",J321,0)</f>
        <v>0</v>
      </c>
      <c r="BF321" s="210">
        <f>IF(N321="snížená",J321,0)</f>
        <v>0</v>
      </c>
      <c r="BG321" s="210">
        <f>IF(N321="zákl. přenesená",J321,0)</f>
        <v>0</v>
      </c>
      <c r="BH321" s="210">
        <f>IF(N321="sníž. přenesená",J321,0)</f>
        <v>0</v>
      </c>
      <c r="BI321" s="210">
        <f>IF(N321="nulová",J321,0)</f>
        <v>0</v>
      </c>
      <c r="BJ321" s="18" t="s">
        <v>78</v>
      </c>
      <c r="BK321" s="210">
        <f>ROUND(I321*H321,2)</f>
        <v>0</v>
      </c>
      <c r="BL321" s="18" t="s">
        <v>164</v>
      </c>
      <c r="BM321" s="209" t="s">
        <v>559</v>
      </c>
    </row>
    <row r="322" s="2" customFormat="1">
      <c r="A322" s="39"/>
      <c r="B322" s="40"/>
      <c r="C322" s="41"/>
      <c r="D322" s="211" t="s">
        <v>142</v>
      </c>
      <c r="E322" s="41"/>
      <c r="F322" s="212" t="s">
        <v>560</v>
      </c>
      <c r="G322" s="41"/>
      <c r="H322" s="41"/>
      <c r="I322" s="213"/>
      <c r="J322" s="41"/>
      <c r="K322" s="41"/>
      <c r="L322" s="45"/>
      <c r="M322" s="214"/>
      <c r="N322" s="215"/>
      <c r="O322" s="85"/>
      <c r="P322" s="85"/>
      <c r="Q322" s="85"/>
      <c r="R322" s="85"/>
      <c r="S322" s="85"/>
      <c r="T322" s="86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142</v>
      </c>
      <c r="AU322" s="18" t="s">
        <v>80</v>
      </c>
    </row>
    <row r="323" s="12" customFormat="1" ht="22.8" customHeight="1">
      <c r="A323" s="12"/>
      <c r="B323" s="182"/>
      <c r="C323" s="183"/>
      <c r="D323" s="184" t="s">
        <v>72</v>
      </c>
      <c r="E323" s="196" t="s">
        <v>561</v>
      </c>
      <c r="F323" s="196" t="s">
        <v>562</v>
      </c>
      <c r="G323" s="183"/>
      <c r="H323" s="183"/>
      <c r="I323" s="186"/>
      <c r="J323" s="197">
        <f>BK323</f>
        <v>0</v>
      </c>
      <c r="K323" s="183"/>
      <c r="L323" s="188"/>
      <c r="M323" s="189"/>
      <c r="N323" s="190"/>
      <c r="O323" s="190"/>
      <c r="P323" s="191">
        <f>SUM(P324:P333)</f>
        <v>0</v>
      </c>
      <c r="Q323" s="190"/>
      <c r="R323" s="191">
        <f>SUM(R324:R333)</f>
        <v>0.17278000000000002</v>
      </c>
      <c r="S323" s="190"/>
      <c r="T323" s="192">
        <f>SUM(T324:T333)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193" t="s">
        <v>80</v>
      </c>
      <c r="AT323" s="194" t="s">
        <v>72</v>
      </c>
      <c r="AU323" s="194" t="s">
        <v>78</v>
      </c>
      <c r="AY323" s="193" t="s">
        <v>131</v>
      </c>
      <c r="BK323" s="195">
        <f>SUM(BK324:BK333)</f>
        <v>0</v>
      </c>
    </row>
    <row r="324" s="2" customFormat="1" ht="24.15" customHeight="1">
      <c r="A324" s="39"/>
      <c r="B324" s="40"/>
      <c r="C324" s="198" t="s">
        <v>563</v>
      </c>
      <c r="D324" s="198" t="s">
        <v>134</v>
      </c>
      <c r="E324" s="199" t="s">
        <v>564</v>
      </c>
      <c r="F324" s="200" t="s">
        <v>565</v>
      </c>
      <c r="G324" s="201" t="s">
        <v>171</v>
      </c>
      <c r="H324" s="202">
        <v>163</v>
      </c>
      <c r="I324" s="203"/>
      <c r="J324" s="204">
        <f>ROUND(I324*H324,2)</f>
        <v>0</v>
      </c>
      <c r="K324" s="200" t="s">
        <v>138</v>
      </c>
      <c r="L324" s="45"/>
      <c r="M324" s="205" t="s">
        <v>19</v>
      </c>
      <c r="N324" s="206" t="s">
        <v>44</v>
      </c>
      <c r="O324" s="85"/>
      <c r="P324" s="207">
        <f>O324*H324</f>
        <v>0</v>
      </c>
      <c r="Q324" s="207">
        <v>6.0000000000000002E-05</v>
      </c>
      <c r="R324" s="207">
        <f>Q324*H324</f>
        <v>0.0097800000000000005</v>
      </c>
      <c r="S324" s="207">
        <v>0</v>
      </c>
      <c r="T324" s="208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09" t="s">
        <v>164</v>
      </c>
      <c r="AT324" s="209" t="s">
        <v>134</v>
      </c>
      <c r="AU324" s="209" t="s">
        <v>80</v>
      </c>
      <c r="AY324" s="18" t="s">
        <v>131</v>
      </c>
      <c r="BE324" s="210">
        <f>IF(N324="základní",J324,0)</f>
        <v>0</v>
      </c>
      <c r="BF324" s="210">
        <f>IF(N324="snížená",J324,0)</f>
        <v>0</v>
      </c>
      <c r="BG324" s="210">
        <f>IF(N324="zákl. přenesená",J324,0)</f>
        <v>0</v>
      </c>
      <c r="BH324" s="210">
        <f>IF(N324="sníž. přenesená",J324,0)</f>
        <v>0</v>
      </c>
      <c r="BI324" s="210">
        <f>IF(N324="nulová",J324,0)</f>
        <v>0</v>
      </c>
      <c r="BJ324" s="18" t="s">
        <v>78</v>
      </c>
      <c r="BK324" s="210">
        <f>ROUND(I324*H324,2)</f>
        <v>0</v>
      </c>
      <c r="BL324" s="18" t="s">
        <v>164</v>
      </c>
      <c r="BM324" s="209" t="s">
        <v>566</v>
      </c>
    </row>
    <row r="325" s="2" customFormat="1">
      <c r="A325" s="39"/>
      <c r="B325" s="40"/>
      <c r="C325" s="41"/>
      <c r="D325" s="211" t="s">
        <v>142</v>
      </c>
      <c r="E325" s="41"/>
      <c r="F325" s="212" t="s">
        <v>567</v>
      </c>
      <c r="G325" s="41"/>
      <c r="H325" s="41"/>
      <c r="I325" s="213"/>
      <c r="J325" s="41"/>
      <c r="K325" s="41"/>
      <c r="L325" s="45"/>
      <c r="M325" s="214"/>
      <c r="N325" s="215"/>
      <c r="O325" s="85"/>
      <c r="P325" s="85"/>
      <c r="Q325" s="85"/>
      <c r="R325" s="85"/>
      <c r="S325" s="85"/>
      <c r="T325" s="86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142</v>
      </c>
      <c r="AU325" s="18" t="s">
        <v>80</v>
      </c>
    </row>
    <row r="326" s="13" customFormat="1">
      <c r="A326" s="13"/>
      <c r="B326" s="226"/>
      <c r="C326" s="227"/>
      <c r="D326" s="228" t="s">
        <v>192</v>
      </c>
      <c r="E326" s="229" t="s">
        <v>19</v>
      </c>
      <c r="F326" s="230" t="s">
        <v>568</v>
      </c>
      <c r="G326" s="227"/>
      <c r="H326" s="231">
        <v>163</v>
      </c>
      <c r="I326" s="232"/>
      <c r="J326" s="227"/>
      <c r="K326" s="227"/>
      <c r="L326" s="233"/>
      <c r="M326" s="234"/>
      <c r="N326" s="235"/>
      <c r="O326" s="235"/>
      <c r="P326" s="235"/>
      <c r="Q326" s="235"/>
      <c r="R326" s="235"/>
      <c r="S326" s="235"/>
      <c r="T326" s="236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7" t="s">
        <v>192</v>
      </c>
      <c r="AU326" s="237" t="s">
        <v>80</v>
      </c>
      <c r="AV326" s="13" t="s">
        <v>80</v>
      </c>
      <c r="AW326" s="13" t="s">
        <v>35</v>
      </c>
      <c r="AX326" s="13" t="s">
        <v>78</v>
      </c>
      <c r="AY326" s="237" t="s">
        <v>131</v>
      </c>
    </row>
    <row r="327" s="2" customFormat="1" ht="21.75" customHeight="1">
      <c r="A327" s="39"/>
      <c r="B327" s="40"/>
      <c r="C327" s="216" t="s">
        <v>374</v>
      </c>
      <c r="D327" s="216" t="s">
        <v>168</v>
      </c>
      <c r="E327" s="217" t="s">
        <v>569</v>
      </c>
      <c r="F327" s="218" t="s">
        <v>570</v>
      </c>
      <c r="G327" s="219" t="s">
        <v>207</v>
      </c>
      <c r="H327" s="220">
        <v>0.128</v>
      </c>
      <c r="I327" s="221"/>
      <c r="J327" s="222">
        <f>ROUND(I327*H327,2)</f>
        <v>0</v>
      </c>
      <c r="K327" s="218" t="s">
        <v>138</v>
      </c>
      <c r="L327" s="223"/>
      <c r="M327" s="224" t="s">
        <v>19</v>
      </c>
      <c r="N327" s="225" t="s">
        <v>44</v>
      </c>
      <c r="O327" s="85"/>
      <c r="P327" s="207">
        <f>O327*H327</f>
        <v>0</v>
      </c>
      <c r="Q327" s="207">
        <v>1</v>
      </c>
      <c r="R327" s="207">
        <f>Q327*H327</f>
        <v>0.128</v>
      </c>
      <c r="S327" s="207">
        <v>0</v>
      </c>
      <c r="T327" s="208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09" t="s">
        <v>172</v>
      </c>
      <c r="AT327" s="209" t="s">
        <v>168</v>
      </c>
      <c r="AU327" s="209" t="s">
        <v>80</v>
      </c>
      <c r="AY327" s="18" t="s">
        <v>131</v>
      </c>
      <c r="BE327" s="210">
        <f>IF(N327="základní",J327,0)</f>
        <v>0</v>
      </c>
      <c r="BF327" s="210">
        <f>IF(N327="snížená",J327,0)</f>
        <v>0</v>
      </c>
      <c r="BG327" s="210">
        <f>IF(N327="zákl. přenesená",J327,0)</f>
        <v>0</v>
      </c>
      <c r="BH327" s="210">
        <f>IF(N327="sníž. přenesená",J327,0)</f>
        <v>0</v>
      </c>
      <c r="BI327" s="210">
        <f>IF(N327="nulová",J327,0)</f>
        <v>0</v>
      </c>
      <c r="BJ327" s="18" t="s">
        <v>78</v>
      </c>
      <c r="BK327" s="210">
        <f>ROUND(I327*H327,2)</f>
        <v>0</v>
      </c>
      <c r="BL327" s="18" t="s">
        <v>164</v>
      </c>
      <c r="BM327" s="209" t="s">
        <v>571</v>
      </c>
    </row>
    <row r="328" s="2" customFormat="1">
      <c r="A328" s="39"/>
      <c r="B328" s="40"/>
      <c r="C328" s="41"/>
      <c r="D328" s="228" t="s">
        <v>254</v>
      </c>
      <c r="E328" s="41"/>
      <c r="F328" s="249" t="s">
        <v>572</v>
      </c>
      <c r="G328" s="41"/>
      <c r="H328" s="41"/>
      <c r="I328" s="213"/>
      <c r="J328" s="41"/>
      <c r="K328" s="41"/>
      <c r="L328" s="45"/>
      <c r="M328" s="214"/>
      <c r="N328" s="215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254</v>
      </c>
      <c r="AU328" s="18" t="s">
        <v>80</v>
      </c>
    </row>
    <row r="329" s="13" customFormat="1">
      <c r="A329" s="13"/>
      <c r="B329" s="226"/>
      <c r="C329" s="227"/>
      <c r="D329" s="228" t="s">
        <v>192</v>
      </c>
      <c r="E329" s="229" t="s">
        <v>19</v>
      </c>
      <c r="F329" s="230" t="s">
        <v>573</v>
      </c>
      <c r="G329" s="227"/>
      <c r="H329" s="231">
        <v>0.128</v>
      </c>
      <c r="I329" s="232"/>
      <c r="J329" s="227"/>
      <c r="K329" s="227"/>
      <c r="L329" s="233"/>
      <c r="M329" s="234"/>
      <c r="N329" s="235"/>
      <c r="O329" s="235"/>
      <c r="P329" s="235"/>
      <c r="Q329" s="235"/>
      <c r="R329" s="235"/>
      <c r="S329" s="235"/>
      <c r="T329" s="236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7" t="s">
        <v>192</v>
      </c>
      <c r="AU329" s="237" t="s">
        <v>80</v>
      </c>
      <c r="AV329" s="13" t="s">
        <v>80</v>
      </c>
      <c r="AW329" s="13" t="s">
        <v>35</v>
      </c>
      <c r="AX329" s="13" t="s">
        <v>78</v>
      </c>
      <c r="AY329" s="237" t="s">
        <v>131</v>
      </c>
    </row>
    <row r="330" s="2" customFormat="1" ht="24.15" customHeight="1">
      <c r="A330" s="39"/>
      <c r="B330" s="40"/>
      <c r="C330" s="216" t="s">
        <v>574</v>
      </c>
      <c r="D330" s="216" t="s">
        <v>168</v>
      </c>
      <c r="E330" s="217" t="s">
        <v>575</v>
      </c>
      <c r="F330" s="218" t="s">
        <v>576</v>
      </c>
      <c r="G330" s="219" t="s">
        <v>207</v>
      </c>
      <c r="H330" s="220">
        <v>0.035000000000000003</v>
      </c>
      <c r="I330" s="221"/>
      <c r="J330" s="222">
        <f>ROUND(I330*H330,2)</f>
        <v>0</v>
      </c>
      <c r="K330" s="218" t="s">
        <v>138</v>
      </c>
      <c r="L330" s="223"/>
      <c r="M330" s="224" t="s">
        <v>19</v>
      </c>
      <c r="N330" s="225" t="s">
        <v>44</v>
      </c>
      <c r="O330" s="85"/>
      <c r="P330" s="207">
        <f>O330*H330</f>
        <v>0</v>
      </c>
      <c r="Q330" s="207">
        <v>1</v>
      </c>
      <c r="R330" s="207">
        <f>Q330*H330</f>
        <v>0.035000000000000003</v>
      </c>
      <c r="S330" s="207">
        <v>0</v>
      </c>
      <c r="T330" s="208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09" t="s">
        <v>172</v>
      </c>
      <c r="AT330" s="209" t="s">
        <v>168</v>
      </c>
      <c r="AU330" s="209" t="s">
        <v>80</v>
      </c>
      <c r="AY330" s="18" t="s">
        <v>131</v>
      </c>
      <c r="BE330" s="210">
        <f>IF(N330="základní",J330,0)</f>
        <v>0</v>
      </c>
      <c r="BF330" s="210">
        <f>IF(N330="snížená",J330,0)</f>
        <v>0</v>
      </c>
      <c r="BG330" s="210">
        <f>IF(N330="zákl. přenesená",J330,0)</f>
        <v>0</v>
      </c>
      <c r="BH330" s="210">
        <f>IF(N330="sníž. přenesená",J330,0)</f>
        <v>0</v>
      </c>
      <c r="BI330" s="210">
        <f>IF(N330="nulová",J330,0)</f>
        <v>0</v>
      </c>
      <c r="BJ330" s="18" t="s">
        <v>78</v>
      </c>
      <c r="BK330" s="210">
        <f>ROUND(I330*H330,2)</f>
        <v>0</v>
      </c>
      <c r="BL330" s="18" t="s">
        <v>164</v>
      </c>
      <c r="BM330" s="209" t="s">
        <v>577</v>
      </c>
    </row>
    <row r="331" s="13" customFormat="1">
      <c r="A331" s="13"/>
      <c r="B331" s="226"/>
      <c r="C331" s="227"/>
      <c r="D331" s="228" t="s">
        <v>192</v>
      </c>
      <c r="E331" s="229" t="s">
        <v>19</v>
      </c>
      <c r="F331" s="230" t="s">
        <v>578</v>
      </c>
      <c r="G331" s="227"/>
      <c r="H331" s="231">
        <v>0.035000000000000003</v>
      </c>
      <c r="I331" s="232"/>
      <c r="J331" s="227"/>
      <c r="K331" s="227"/>
      <c r="L331" s="233"/>
      <c r="M331" s="234"/>
      <c r="N331" s="235"/>
      <c r="O331" s="235"/>
      <c r="P331" s="235"/>
      <c r="Q331" s="235"/>
      <c r="R331" s="235"/>
      <c r="S331" s="235"/>
      <c r="T331" s="236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7" t="s">
        <v>192</v>
      </c>
      <c r="AU331" s="237" t="s">
        <v>80</v>
      </c>
      <c r="AV331" s="13" t="s">
        <v>80</v>
      </c>
      <c r="AW331" s="13" t="s">
        <v>35</v>
      </c>
      <c r="AX331" s="13" t="s">
        <v>78</v>
      </c>
      <c r="AY331" s="237" t="s">
        <v>131</v>
      </c>
    </row>
    <row r="332" s="2" customFormat="1" ht="44.25" customHeight="1">
      <c r="A332" s="39"/>
      <c r="B332" s="40"/>
      <c r="C332" s="198" t="s">
        <v>579</v>
      </c>
      <c r="D332" s="198" t="s">
        <v>134</v>
      </c>
      <c r="E332" s="199" t="s">
        <v>580</v>
      </c>
      <c r="F332" s="200" t="s">
        <v>581</v>
      </c>
      <c r="G332" s="201" t="s">
        <v>371</v>
      </c>
      <c r="H332" s="250"/>
      <c r="I332" s="203"/>
      <c r="J332" s="204">
        <f>ROUND(I332*H332,2)</f>
        <v>0</v>
      </c>
      <c r="K332" s="200" t="s">
        <v>138</v>
      </c>
      <c r="L332" s="45"/>
      <c r="M332" s="205" t="s">
        <v>19</v>
      </c>
      <c r="N332" s="206" t="s">
        <v>44</v>
      </c>
      <c r="O332" s="85"/>
      <c r="P332" s="207">
        <f>O332*H332</f>
        <v>0</v>
      </c>
      <c r="Q332" s="207">
        <v>0</v>
      </c>
      <c r="R332" s="207">
        <f>Q332*H332</f>
        <v>0</v>
      </c>
      <c r="S332" s="207">
        <v>0</v>
      </c>
      <c r="T332" s="208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09" t="s">
        <v>139</v>
      </c>
      <c r="AT332" s="209" t="s">
        <v>134</v>
      </c>
      <c r="AU332" s="209" t="s">
        <v>80</v>
      </c>
      <c r="AY332" s="18" t="s">
        <v>131</v>
      </c>
      <c r="BE332" s="210">
        <f>IF(N332="základní",J332,0)</f>
        <v>0</v>
      </c>
      <c r="BF332" s="210">
        <f>IF(N332="snížená",J332,0)</f>
        <v>0</v>
      </c>
      <c r="BG332" s="210">
        <f>IF(N332="zákl. přenesená",J332,0)</f>
        <v>0</v>
      </c>
      <c r="BH332" s="210">
        <f>IF(N332="sníž. přenesená",J332,0)</f>
        <v>0</v>
      </c>
      <c r="BI332" s="210">
        <f>IF(N332="nulová",J332,0)</f>
        <v>0</v>
      </c>
      <c r="BJ332" s="18" t="s">
        <v>78</v>
      </c>
      <c r="BK332" s="210">
        <f>ROUND(I332*H332,2)</f>
        <v>0</v>
      </c>
      <c r="BL332" s="18" t="s">
        <v>139</v>
      </c>
      <c r="BM332" s="209" t="s">
        <v>582</v>
      </c>
    </row>
    <row r="333" s="2" customFormat="1">
      <c r="A333" s="39"/>
      <c r="B333" s="40"/>
      <c r="C333" s="41"/>
      <c r="D333" s="211" t="s">
        <v>142</v>
      </c>
      <c r="E333" s="41"/>
      <c r="F333" s="212" t="s">
        <v>583</v>
      </c>
      <c r="G333" s="41"/>
      <c r="H333" s="41"/>
      <c r="I333" s="213"/>
      <c r="J333" s="41"/>
      <c r="K333" s="41"/>
      <c r="L333" s="45"/>
      <c r="M333" s="214"/>
      <c r="N333" s="215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142</v>
      </c>
      <c r="AU333" s="18" t="s">
        <v>80</v>
      </c>
    </row>
    <row r="334" s="12" customFormat="1" ht="22.8" customHeight="1">
      <c r="A334" s="12"/>
      <c r="B334" s="182"/>
      <c r="C334" s="183"/>
      <c r="D334" s="184" t="s">
        <v>72</v>
      </c>
      <c r="E334" s="196" t="s">
        <v>584</v>
      </c>
      <c r="F334" s="196" t="s">
        <v>585</v>
      </c>
      <c r="G334" s="183"/>
      <c r="H334" s="183"/>
      <c r="I334" s="186"/>
      <c r="J334" s="197">
        <f>BK334</f>
        <v>0</v>
      </c>
      <c r="K334" s="183"/>
      <c r="L334" s="188"/>
      <c r="M334" s="189"/>
      <c r="N334" s="190"/>
      <c r="O334" s="190"/>
      <c r="P334" s="191">
        <f>SUM(P335:P354)</f>
        <v>0</v>
      </c>
      <c r="Q334" s="190"/>
      <c r="R334" s="191">
        <f>SUM(R335:R354)</f>
        <v>0.17871376</v>
      </c>
      <c r="S334" s="190"/>
      <c r="T334" s="192">
        <f>SUM(T335:T354)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193" t="s">
        <v>80</v>
      </c>
      <c r="AT334" s="194" t="s">
        <v>72</v>
      </c>
      <c r="AU334" s="194" t="s">
        <v>78</v>
      </c>
      <c r="AY334" s="193" t="s">
        <v>131</v>
      </c>
      <c r="BK334" s="195">
        <f>SUM(BK335:BK354)</f>
        <v>0</v>
      </c>
    </row>
    <row r="335" s="2" customFormat="1" ht="24.15" customHeight="1">
      <c r="A335" s="39"/>
      <c r="B335" s="40"/>
      <c r="C335" s="198" t="s">
        <v>586</v>
      </c>
      <c r="D335" s="198" t="s">
        <v>134</v>
      </c>
      <c r="E335" s="199" t="s">
        <v>587</v>
      </c>
      <c r="F335" s="200" t="s">
        <v>588</v>
      </c>
      <c r="G335" s="201" t="s">
        <v>137</v>
      </c>
      <c r="H335" s="202">
        <v>288.24799999999999</v>
      </c>
      <c r="I335" s="203"/>
      <c r="J335" s="204">
        <f>ROUND(I335*H335,2)</f>
        <v>0</v>
      </c>
      <c r="K335" s="200" t="s">
        <v>138</v>
      </c>
      <c r="L335" s="45"/>
      <c r="M335" s="205" t="s">
        <v>19</v>
      </c>
      <c r="N335" s="206" t="s">
        <v>44</v>
      </c>
      <c r="O335" s="85"/>
      <c r="P335" s="207">
        <f>O335*H335</f>
        <v>0</v>
      </c>
      <c r="Q335" s="207">
        <v>0</v>
      </c>
      <c r="R335" s="207">
        <f>Q335*H335</f>
        <v>0</v>
      </c>
      <c r="S335" s="207">
        <v>0</v>
      </c>
      <c r="T335" s="208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09" t="s">
        <v>139</v>
      </c>
      <c r="AT335" s="209" t="s">
        <v>134</v>
      </c>
      <c r="AU335" s="209" t="s">
        <v>80</v>
      </c>
      <c r="AY335" s="18" t="s">
        <v>131</v>
      </c>
      <c r="BE335" s="210">
        <f>IF(N335="základní",J335,0)</f>
        <v>0</v>
      </c>
      <c r="BF335" s="210">
        <f>IF(N335="snížená",J335,0)</f>
        <v>0</v>
      </c>
      <c r="BG335" s="210">
        <f>IF(N335="zákl. přenesená",J335,0)</f>
        <v>0</v>
      </c>
      <c r="BH335" s="210">
        <f>IF(N335="sníž. přenesená",J335,0)</f>
        <v>0</v>
      </c>
      <c r="BI335" s="210">
        <f>IF(N335="nulová",J335,0)</f>
        <v>0</v>
      </c>
      <c r="BJ335" s="18" t="s">
        <v>78</v>
      </c>
      <c r="BK335" s="210">
        <f>ROUND(I335*H335,2)</f>
        <v>0</v>
      </c>
      <c r="BL335" s="18" t="s">
        <v>139</v>
      </c>
      <c r="BM335" s="209" t="s">
        <v>589</v>
      </c>
    </row>
    <row r="336" s="2" customFormat="1">
      <c r="A336" s="39"/>
      <c r="B336" s="40"/>
      <c r="C336" s="41"/>
      <c r="D336" s="211" t="s">
        <v>142</v>
      </c>
      <c r="E336" s="41"/>
      <c r="F336" s="212" t="s">
        <v>590</v>
      </c>
      <c r="G336" s="41"/>
      <c r="H336" s="41"/>
      <c r="I336" s="213"/>
      <c r="J336" s="41"/>
      <c r="K336" s="41"/>
      <c r="L336" s="45"/>
      <c r="M336" s="214"/>
      <c r="N336" s="215"/>
      <c r="O336" s="85"/>
      <c r="P336" s="85"/>
      <c r="Q336" s="85"/>
      <c r="R336" s="85"/>
      <c r="S336" s="85"/>
      <c r="T336" s="86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142</v>
      </c>
      <c r="AU336" s="18" t="s">
        <v>80</v>
      </c>
    </row>
    <row r="337" s="2" customFormat="1" ht="21.75" customHeight="1">
      <c r="A337" s="39"/>
      <c r="B337" s="40"/>
      <c r="C337" s="198" t="s">
        <v>591</v>
      </c>
      <c r="D337" s="198" t="s">
        <v>134</v>
      </c>
      <c r="E337" s="199" t="s">
        <v>592</v>
      </c>
      <c r="F337" s="200" t="s">
        <v>593</v>
      </c>
      <c r="G337" s="201" t="s">
        <v>137</v>
      </c>
      <c r="H337" s="202">
        <v>288.24799999999999</v>
      </c>
      <c r="I337" s="203"/>
      <c r="J337" s="204">
        <f>ROUND(I337*H337,2)</f>
        <v>0</v>
      </c>
      <c r="K337" s="200" t="s">
        <v>138</v>
      </c>
      <c r="L337" s="45"/>
      <c r="M337" s="205" t="s">
        <v>19</v>
      </c>
      <c r="N337" s="206" t="s">
        <v>44</v>
      </c>
      <c r="O337" s="85"/>
      <c r="P337" s="207">
        <f>O337*H337</f>
        <v>0</v>
      </c>
      <c r="Q337" s="207">
        <v>0.00029</v>
      </c>
      <c r="R337" s="207">
        <f>Q337*H337</f>
        <v>0.08359192</v>
      </c>
      <c r="S337" s="207">
        <v>0</v>
      </c>
      <c r="T337" s="208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09" t="s">
        <v>139</v>
      </c>
      <c r="AT337" s="209" t="s">
        <v>134</v>
      </c>
      <c r="AU337" s="209" t="s">
        <v>80</v>
      </c>
      <c r="AY337" s="18" t="s">
        <v>131</v>
      </c>
      <c r="BE337" s="210">
        <f>IF(N337="základní",J337,0)</f>
        <v>0</v>
      </c>
      <c r="BF337" s="210">
        <f>IF(N337="snížená",J337,0)</f>
        <v>0</v>
      </c>
      <c r="BG337" s="210">
        <f>IF(N337="zákl. přenesená",J337,0)</f>
        <v>0</v>
      </c>
      <c r="BH337" s="210">
        <f>IF(N337="sníž. přenesená",J337,0)</f>
        <v>0</v>
      </c>
      <c r="BI337" s="210">
        <f>IF(N337="nulová",J337,0)</f>
        <v>0</v>
      </c>
      <c r="BJ337" s="18" t="s">
        <v>78</v>
      </c>
      <c r="BK337" s="210">
        <f>ROUND(I337*H337,2)</f>
        <v>0</v>
      </c>
      <c r="BL337" s="18" t="s">
        <v>139</v>
      </c>
      <c r="BM337" s="209" t="s">
        <v>594</v>
      </c>
    </row>
    <row r="338" s="2" customFormat="1">
      <c r="A338" s="39"/>
      <c r="B338" s="40"/>
      <c r="C338" s="41"/>
      <c r="D338" s="211" t="s">
        <v>142</v>
      </c>
      <c r="E338" s="41"/>
      <c r="F338" s="212" t="s">
        <v>595</v>
      </c>
      <c r="G338" s="41"/>
      <c r="H338" s="41"/>
      <c r="I338" s="213"/>
      <c r="J338" s="41"/>
      <c r="K338" s="41"/>
      <c r="L338" s="45"/>
      <c r="M338" s="214"/>
      <c r="N338" s="215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142</v>
      </c>
      <c r="AU338" s="18" t="s">
        <v>80</v>
      </c>
    </row>
    <row r="339" s="2" customFormat="1">
      <c r="A339" s="39"/>
      <c r="B339" s="40"/>
      <c r="C339" s="41"/>
      <c r="D339" s="228" t="s">
        <v>254</v>
      </c>
      <c r="E339" s="41"/>
      <c r="F339" s="249" t="s">
        <v>596</v>
      </c>
      <c r="G339" s="41"/>
      <c r="H339" s="41"/>
      <c r="I339" s="213"/>
      <c r="J339" s="41"/>
      <c r="K339" s="41"/>
      <c r="L339" s="45"/>
      <c r="M339" s="214"/>
      <c r="N339" s="215"/>
      <c r="O339" s="85"/>
      <c r="P339" s="85"/>
      <c r="Q339" s="85"/>
      <c r="R339" s="85"/>
      <c r="S339" s="85"/>
      <c r="T339" s="86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254</v>
      </c>
      <c r="AU339" s="18" t="s">
        <v>80</v>
      </c>
    </row>
    <row r="340" s="13" customFormat="1">
      <c r="A340" s="13"/>
      <c r="B340" s="226"/>
      <c r="C340" s="227"/>
      <c r="D340" s="228" t="s">
        <v>192</v>
      </c>
      <c r="E340" s="229" t="s">
        <v>19</v>
      </c>
      <c r="F340" s="230" t="s">
        <v>597</v>
      </c>
      <c r="G340" s="227"/>
      <c r="H340" s="231">
        <v>3.5070000000000001</v>
      </c>
      <c r="I340" s="232"/>
      <c r="J340" s="227"/>
      <c r="K340" s="227"/>
      <c r="L340" s="233"/>
      <c r="M340" s="234"/>
      <c r="N340" s="235"/>
      <c r="O340" s="235"/>
      <c r="P340" s="235"/>
      <c r="Q340" s="235"/>
      <c r="R340" s="235"/>
      <c r="S340" s="235"/>
      <c r="T340" s="236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7" t="s">
        <v>192</v>
      </c>
      <c r="AU340" s="237" t="s">
        <v>80</v>
      </c>
      <c r="AV340" s="13" t="s">
        <v>80</v>
      </c>
      <c r="AW340" s="13" t="s">
        <v>35</v>
      </c>
      <c r="AX340" s="13" t="s">
        <v>73</v>
      </c>
      <c r="AY340" s="237" t="s">
        <v>131</v>
      </c>
    </row>
    <row r="341" s="13" customFormat="1">
      <c r="A341" s="13"/>
      <c r="B341" s="226"/>
      <c r="C341" s="227"/>
      <c r="D341" s="228" t="s">
        <v>192</v>
      </c>
      <c r="E341" s="229" t="s">
        <v>19</v>
      </c>
      <c r="F341" s="230" t="s">
        <v>598</v>
      </c>
      <c r="G341" s="227"/>
      <c r="H341" s="231">
        <v>15.682</v>
      </c>
      <c r="I341" s="232"/>
      <c r="J341" s="227"/>
      <c r="K341" s="227"/>
      <c r="L341" s="233"/>
      <c r="M341" s="234"/>
      <c r="N341" s="235"/>
      <c r="O341" s="235"/>
      <c r="P341" s="235"/>
      <c r="Q341" s="235"/>
      <c r="R341" s="235"/>
      <c r="S341" s="235"/>
      <c r="T341" s="236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7" t="s">
        <v>192</v>
      </c>
      <c r="AU341" s="237" t="s">
        <v>80</v>
      </c>
      <c r="AV341" s="13" t="s">
        <v>80</v>
      </c>
      <c r="AW341" s="13" t="s">
        <v>35</v>
      </c>
      <c r="AX341" s="13" t="s">
        <v>73</v>
      </c>
      <c r="AY341" s="237" t="s">
        <v>131</v>
      </c>
    </row>
    <row r="342" s="13" customFormat="1">
      <c r="A342" s="13"/>
      <c r="B342" s="226"/>
      <c r="C342" s="227"/>
      <c r="D342" s="228" t="s">
        <v>192</v>
      </c>
      <c r="E342" s="229" t="s">
        <v>19</v>
      </c>
      <c r="F342" s="230" t="s">
        <v>599</v>
      </c>
      <c r="G342" s="227"/>
      <c r="H342" s="231">
        <v>12.549</v>
      </c>
      <c r="I342" s="232"/>
      <c r="J342" s="227"/>
      <c r="K342" s="227"/>
      <c r="L342" s="233"/>
      <c r="M342" s="234"/>
      <c r="N342" s="235"/>
      <c r="O342" s="235"/>
      <c r="P342" s="235"/>
      <c r="Q342" s="235"/>
      <c r="R342" s="235"/>
      <c r="S342" s="235"/>
      <c r="T342" s="236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7" t="s">
        <v>192</v>
      </c>
      <c r="AU342" s="237" t="s">
        <v>80</v>
      </c>
      <c r="AV342" s="13" t="s">
        <v>80</v>
      </c>
      <c r="AW342" s="13" t="s">
        <v>35</v>
      </c>
      <c r="AX342" s="13" t="s">
        <v>73</v>
      </c>
      <c r="AY342" s="237" t="s">
        <v>131</v>
      </c>
    </row>
    <row r="343" s="13" customFormat="1">
      <c r="A343" s="13"/>
      <c r="B343" s="226"/>
      <c r="C343" s="227"/>
      <c r="D343" s="228" t="s">
        <v>192</v>
      </c>
      <c r="E343" s="229" t="s">
        <v>19</v>
      </c>
      <c r="F343" s="230" t="s">
        <v>600</v>
      </c>
      <c r="G343" s="227"/>
      <c r="H343" s="231">
        <v>5.9139999999999997</v>
      </c>
      <c r="I343" s="232"/>
      <c r="J343" s="227"/>
      <c r="K343" s="227"/>
      <c r="L343" s="233"/>
      <c r="M343" s="234"/>
      <c r="N343" s="235"/>
      <c r="O343" s="235"/>
      <c r="P343" s="235"/>
      <c r="Q343" s="235"/>
      <c r="R343" s="235"/>
      <c r="S343" s="235"/>
      <c r="T343" s="23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7" t="s">
        <v>192</v>
      </c>
      <c r="AU343" s="237" t="s">
        <v>80</v>
      </c>
      <c r="AV343" s="13" t="s">
        <v>80</v>
      </c>
      <c r="AW343" s="13" t="s">
        <v>35</v>
      </c>
      <c r="AX343" s="13" t="s">
        <v>73</v>
      </c>
      <c r="AY343" s="237" t="s">
        <v>131</v>
      </c>
    </row>
    <row r="344" s="13" customFormat="1">
      <c r="A344" s="13"/>
      <c r="B344" s="226"/>
      <c r="C344" s="227"/>
      <c r="D344" s="228" t="s">
        <v>192</v>
      </c>
      <c r="E344" s="229" t="s">
        <v>19</v>
      </c>
      <c r="F344" s="230" t="s">
        <v>601</v>
      </c>
      <c r="G344" s="227"/>
      <c r="H344" s="231">
        <v>32.789000000000001</v>
      </c>
      <c r="I344" s="232"/>
      <c r="J344" s="227"/>
      <c r="K344" s="227"/>
      <c r="L344" s="233"/>
      <c r="M344" s="234"/>
      <c r="N344" s="235"/>
      <c r="O344" s="235"/>
      <c r="P344" s="235"/>
      <c r="Q344" s="235"/>
      <c r="R344" s="235"/>
      <c r="S344" s="235"/>
      <c r="T344" s="236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7" t="s">
        <v>192</v>
      </c>
      <c r="AU344" s="237" t="s">
        <v>80</v>
      </c>
      <c r="AV344" s="13" t="s">
        <v>80</v>
      </c>
      <c r="AW344" s="13" t="s">
        <v>35</v>
      </c>
      <c r="AX344" s="13" t="s">
        <v>73</v>
      </c>
      <c r="AY344" s="237" t="s">
        <v>131</v>
      </c>
    </row>
    <row r="345" s="13" customFormat="1">
      <c r="A345" s="13"/>
      <c r="B345" s="226"/>
      <c r="C345" s="227"/>
      <c r="D345" s="228" t="s">
        <v>192</v>
      </c>
      <c r="E345" s="229" t="s">
        <v>19</v>
      </c>
      <c r="F345" s="230" t="s">
        <v>602</v>
      </c>
      <c r="G345" s="227"/>
      <c r="H345" s="231">
        <v>4.3230000000000004</v>
      </c>
      <c r="I345" s="232"/>
      <c r="J345" s="227"/>
      <c r="K345" s="227"/>
      <c r="L345" s="233"/>
      <c r="M345" s="234"/>
      <c r="N345" s="235"/>
      <c r="O345" s="235"/>
      <c r="P345" s="235"/>
      <c r="Q345" s="235"/>
      <c r="R345" s="235"/>
      <c r="S345" s="235"/>
      <c r="T345" s="236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7" t="s">
        <v>192</v>
      </c>
      <c r="AU345" s="237" t="s">
        <v>80</v>
      </c>
      <c r="AV345" s="13" t="s">
        <v>80</v>
      </c>
      <c r="AW345" s="13" t="s">
        <v>35</v>
      </c>
      <c r="AX345" s="13" t="s">
        <v>73</v>
      </c>
      <c r="AY345" s="237" t="s">
        <v>131</v>
      </c>
    </row>
    <row r="346" s="13" customFormat="1">
      <c r="A346" s="13"/>
      <c r="B346" s="226"/>
      <c r="C346" s="227"/>
      <c r="D346" s="228" t="s">
        <v>192</v>
      </c>
      <c r="E346" s="229" t="s">
        <v>19</v>
      </c>
      <c r="F346" s="230" t="s">
        <v>603</v>
      </c>
      <c r="G346" s="227"/>
      <c r="H346" s="231">
        <v>13.798</v>
      </c>
      <c r="I346" s="232"/>
      <c r="J346" s="227"/>
      <c r="K346" s="227"/>
      <c r="L346" s="233"/>
      <c r="M346" s="234"/>
      <c r="N346" s="235"/>
      <c r="O346" s="235"/>
      <c r="P346" s="235"/>
      <c r="Q346" s="235"/>
      <c r="R346" s="235"/>
      <c r="S346" s="235"/>
      <c r="T346" s="236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7" t="s">
        <v>192</v>
      </c>
      <c r="AU346" s="237" t="s">
        <v>80</v>
      </c>
      <c r="AV346" s="13" t="s">
        <v>80</v>
      </c>
      <c r="AW346" s="13" t="s">
        <v>35</v>
      </c>
      <c r="AX346" s="13" t="s">
        <v>73</v>
      </c>
      <c r="AY346" s="237" t="s">
        <v>131</v>
      </c>
    </row>
    <row r="347" s="13" customFormat="1">
      <c r="A347" s="13"/>
      <c r="B347" s="226"/>
      <c r="C347" s="227"/>
      <c r="D347" s="228" t="s">
        <v>192</v>
      </c>
      <c r="E347" s="229" t="s">
        <v>19</v>
      </c>
      <c r="F347" s="230" t="s">
        <v>604</v>
      </c>
      <c r="G347" s="227"/>
      <c r="H347" s="231">
        <v>199.68600000000001</v>
      </c>
      <c r="I347" s="232"/>
      <c r="J347" s="227"/>
      <c r="K347" s="227"/>
      <c r="L347" s="233"/>
      <c r="M347" s="234"/>
      <c r="N347" s="235"/>
      <c r="O347" s="235"/>
      <c r="P347" s="235"/>
      <c r="Q347" s="235"/>
      <c r="R347" s="235"/>
      <c r="S347" s="235"/>
      <c r="T347" s="236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7" t="s">
        <v>192</v>
      </c>
      <c r="AU347" s="237" t="s">
        <v>80</v>
      </c>
      <c r="AV347" s="13" t="s">
        <v>80</v>
      </c>
      <c r="AW347" s="13" t="s">
        <v>35</v>
      </c>
      <c r="AX347" s="13" t="s">
        <v>73</v>
      </c>
      <c r="AY347" s="237" t="s">
        <v>131</v>
      </c>
    </row>
    <row r="348" s="14" customFormat="1">
      <c r="A348" s="14"/>
      <c r="B348" s="238"/>
      <c r="C348" s="239"/>
      <c r="D348" s="228" t="s">
        <v>192</v>
      </c>
      <c r="E348" s="240" t="s">
        <v>19</v>
      </c>
      <c r="F348" s="241" t="s">
        <v>217</v>
      </c>
      <c r="G348" s="239"/>
      <c r="H348" s="242">
        <v>288.24800000000005</v>
      </c>
      <c r="I348" s="243"/>
      <c r="J348" s="239"/>
      <c r="K348" s="239"/>
      <c r="L348" s="244"/>
      <c r="M348" s="245"/>
      <c r="N348" s="246"/>
      <c r="O348" s="246"/>
      <c r="P348" s="246"/>
      <c r="Q348" s="246"/>
      <c r="R348" s="246"/>
      <c r="S348" s="246"/>
      <c r="T348" s="247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8" t="s">
        <v>192</v>
      </c>
      <c r="AU348" s="248" t="s">
        <v>80</v>
      </c>
      <c r="AV348" s="14" t="s">
        <v>139</v>
      </c>
      <c r="AW348" s="14" t="s">
        <v>35</v>
      </c>
      <c r="AX348" s="14" t="s">
        <v>78</v>
      </c>
      <c r="AY348" s="248" t="s">
        <v>131</v>
      </c>
    </row>
    <row r="349" s="2" customFormat="1" ht="24.15" customHeight="1">
      <c r="A349" s="39"/>
      <c r="B349" s="40"/>
      <c r="C349" s="198" t="s">
        <v>605</v>
      </c>
      <c r="D349" s="198" t="s">
        <v>134</v>
      </c>
      <c r="E349" s="199" t="s">
        <v>606</v>
      </c>
      <c r="F349" s="200" t="s">
        <v>607</v>
      </c>
      <c r="G349" s="201" t="s">
        <v>137</v>
      </c>
      <c r="H349" s="202">
        <v>288.24799999999999</v>
      </c>
      <c r="I349" s="203"/>
      <c r="J349" s="204">
        <f>ROUND(I349*H349,2)</f>
        <v>0</v>
      </c>
      <c r="K349" s="200" t="s">
        <v>138</v>
      </c>
      <c r="L349" s="45"/>
      <c r="M349" s="205" t="s">
        <v>19</v>
      </c>
      <c r="N349" s="206" t="s">
        <v>44</v>
      </c>
      <c r="O349" s="85"/>
      <c r="P349" s="207">
        <f>O349*H349</f>
        <v>0</v>
      </c>
      <c r="Q349" s="207">
        <v>0.00013999999999999999</v>
      </c>
      <c r="R349" s="207">
        <f>Q349*H349</f>
        <v>0.040354719999999997</v>
      </c>
      <c r="S349" s="207">
        <v>0</v>
      </c>
      <c r="T349" s="208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09" t="s">
        <v>139</v>
      </c>
      <c r="AT349" s="209" t="s">
        <v>134</v>
      </c>
      <c r="AU349" s="209" t="s">
        <v>80</v>
      </c>
      <c r="AY349" s="18" t="s">
        <v>131</v>
      </c>
      <c r="BE349" s="210">
        <f>IF(N349="základní",J349,0)</f>
        <v>0</v>
      </c>
      <c r="BF349" s="210">
        <f>IF(N349="snížená",J349,0)</f>
        <v>0</v>
      </c>
      <c r="BG349" s="210">
        <f>IF(N349="zákl. přenesená",J349,0)</f>
        <v>0</v>
      </c>
      <c r="BH349" s="210">
        <f>IF(N349="sníž. přenesená",J349,0)</f>
        <v>0</v>
      </c>
      <c r="BI349" s="210">
        <f>IF(N349="nulová",J349,0)</f>
        <v>0</v>
      </c>
      <c r="BJ349" s="18" t="s">
        <v>78</v>
      </c>
      <c r="BK349" s="210">
        <f>ROUND(I349*H349,2)</f>
        <v>0</v>
      </c>
      <c r="BL349" s="18" t="s">
        <v>139</v>
      </c>
      <c r="BM349" s="209" t="s">
        <v>608</v>
      </c>
    </row>
    <row r="350" s="2" customFormat="1">
      <c r="A350" s="39"/>
      <c r="B350" s="40"/>
      <c r="C350" s="41"/>
      <c r="D350" s="211" t="s">
        <v>142</v>
      </c>
      <c r="E350" s="41"/>
      <c r="F350" s="212" t="s">
        <v>609</v>
      </c>
      <c r="G350" s="41"/>
      <c r="H350" s="41"/>
      <c r="I350" s="213"/>
      <c r="J350" s="41"/>
      <c r="K350" s="41"/>
      <c r="L350" s="45"/>
      <c r="M350" s="214"/>
      <c r="N350" s="215"/>
      <c r="O350" s="85"/>
      <c r="P350" s="85"/>
      <c r="Q350" s="85"/>
      <c r="R350" s="85"/>
      <c r="S350" s="85"/>
      <c r="T350" s="86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142</v>
      </c>
      <c r="AU350" s="18" t="s">
        <v>80</v>
      </c>
    </row>
    <row r="351" s="2" customFormat="1">
      <c r="A351" s="39"/>
      <c r="B351" s="40"/>
      <c r="C351" s="41"/>
      <c r="D351" s="228" t="s">
        <v>254</v>
      </c>
      <c r="E351" s="41"/>
      <c r="F351" s="249" t="s">
        <v>610</v>
      </c>
      <c r="G351" s="41"/>
      <c r="H351" s="41"/>
      <c r="I351" s="213"/>
      <c r="J351" s="41"/>
      <c r="K351" s="41"/>
      <c r="L351" s="45"/>
      <c r="M351" s="214"/>
      <c r="N351" s="215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254</v>
      </c>
      <c r="AU351" s="18" t="s">
        <v>80</v>
      </c>
    </row>
    <row r="352" s="2" customFormat="1" ht="21.75" customHeight="1">
      <c r="A352" s="39"/>
      <c r="B352" s="40"/>
      <c r="C352" s="198" t="s">
        <v>611</v>
      </c>
      <c r="D352" s="198" t="s">
        <v>134</v>
      </c>
      <c r="E352" s="199" t="s">
        <v>612</v>
      </c>
      <c r="F352" s="200" t="s">
        <v>613</v>
      </c>
      <c r="G352" s="201" t="s">
        <v>137</v>
      </c>
      <c r="H352" s="202">
        <v>288.24799999999999</v>
      </c>
      <c r="I352" s="203"/>
      <c r="J352" s="204">
        <f>ROUND(I352*H352,2)</f>
        <v>0</v>
      </c>
      <c r="K352" s="200" t="s">
        <v>138</v>
      </c>
      <c r="L352" s="45"/>
      <c r="M352" s="205" t="s">
        <v>19</v>
      </c>
      <c r="N352" s="206" t="s">
        <v>44</v>
      </c>
      <c r="O352" s="85"/>
      <c r="P352" s="207">
        <f>O352*H352</f>
        <v>0</v>
      </c>
      <c r="Q352" s="207">
        <v>0.00019000000000000001</v>
      </c>
      <c r="R352" s="207">
        <f>Q352*H352</f>
        <v>0.054767120000000002</v>
      </c>
      <c r="S352" s="207">
        <v>0</v>
      </c>
      <c r="T352" s="208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09" t="s">
        <v>139</v>
      </c>
      <c r="AT352" s="209" t="s">
        <v>134</v>
      </c>
      <c r="AU352" s="209" t="s">
        <v>80</v>
      </c>
      <c r="AY352" s="18" t="s">
        <v>131</v>
      </c>
      <c r="BE352" s="210">
        <f>IF(N352="základní",J352,0)</f>
        <v>0</v>
      </c>
      <c r="BF352" s="210">
        <f>IF(N352="snížená",J352,0)</f>
        <v>0</v>
      </c>
      <c r="BG352" s="210">
        <f>IF(N352="zákl. přenesená",J352,0)</f>
        <v>0</v>
      </c>
      <c r="BH352" s="210">
        <f>IF(N352="sníž. přenesená",J352,0)</f>
        <v>0</v>
      </c>
      <c r="BI352" s="210">
        <f>IF(N352="nulová",J352,0)</f>
        <v>0</v>
      </c>
      <c r="BJ352" s="18" t="s">
        <v>78</v>
      </c>
      <c r="BK352" s="210">
        <f>ROUND(I352*H352,2)</f>
        <v>0</v>
      </c>
      <c r="BL352" s="18" t="s">
        <v>139</v>
      </c>
      <c r="BM352" s="209" t="s">
        <v>614</v>
      </c>
    </row>
    <row r="353" s="2" customFormat="1">
      <c r="A353" s="39"/>
      <c r="B353" s="40"/>
      <c r="C353" s="41"/>
      <c r="D353" s="211" t="s">
        <v>142</v>
      </c>
      <c r="E353" s="41"/>
      <c r="F353" s="212" t="s">
        <v>615</v>
      </c>
      <c r="G353" s="41"/>
      <c r="H353" s="41"/>
      <c r="I353" s="213"/>
      <c r="J353" s="41"/>
      <c r="K353" s="41"/>
      <c r="L353" s="45"/>
      <c r="M353" s="214"/>
      <c r="N353" s="215"/>
      <c r="O353" s="85"/>
      <c r="P353" s="85"/>
      <c r="Q353" s="85"/>
      <c r="R353" s="85"/>
      <c r="S353" s="85"/>
      <c r="T353" s="86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142</v>
      </c>
      <c r="AU353" s="18" t="s">
        <v>80</v>
      </c>
    </row>
    <row r="354" s="2" customFormat="1">
      <c r="A354" s="39"/>
      <c r="B354" s="40"/>
      <c r="C354" s="41"/>
      <c r="D354" s="228" t="s">
        <v>254</v>
      </c>
      <c r="E354" s="41"/>
      <c r="F354" s="249" t="s">
        <v>610</v>
      </c>
      <c r="G354" s="41"/>
      <c r="H354" s="41"/>
      <c r="I354" s="213"/>
      <c r="J354" s="41"/>
      <c r="K354" s="41"/>
      <c r="L354" s="45"/>
      <c r="M354" s="214"/>
      <c r="N354" s="215"/>
      <c r="O354" s="85"/>
      <c r="P354" s="85"/>
      <c r="Q354" s="85"/>
      <c r="R354" s="85"/>
      <c r="S354" s="85"/>
      <c r="T354" s="86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254</v>
      </c>
      <c r="AU354" s="18" t="s">
        <v>80</v>
      </c>
    </row>
    <row r="355" s="12" customFormat="1" ht="25.92" customHeight="1">
      <c r="A355" s="12"/>
      <c r="B355" s="182"/>
      <c r="C355" s="183"/>
      <c r="D355" s="184" t="s">
        <v>72</v>
      </c>
      <c r="E355" s="185" t="s">
        <v>168</v>
      </c>
      <c r="F355" s="185" t="s">
        <v>616</v>
      </c>
      <c r="G355" s="183"/>
      <c r="H355" s="183"/>
      <c r="I355" s="186"/>
      <c r="J355" s="187">
        <f>BK355</f>
        <v>0</v>
      </c>
      <c r="K355" s="183"/>
      <c r="L355" s="188"/>
      <c r="M355" s="189"/>
      <c r="N355" s="190"/>
      <c r="O355" s="190"/>
      <c r="P355" s="191">
        <f>P356</f>
        <v>0</v>
      </c>
      <c r="Q355" s="190"/>
      <c r="R355" s="191">
        <f>R356</f>
        <v>0</v>
      </c>
      <c r="S355" s="190"/>
      <c r="T355" s="192">
        <f>T356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193" t="s">
        <v>140</v>
      </c>
      <c r="AT355" s="194" t="s">
        <v>72</v>
      </c>
      <c r="AU355" s="194" t="s">
        <v>73</v>
      </c>
      <c r="AY355" s="193" t="s">
        <v>131</v>
      </c>
      <c r="BK355" s="195">
        <f>BK356</f>
        <v>0</v>
      </c>
    </row>
    <row r="356" s="12" customFormat="1" ht="22.8" customHeight="1">
      <c r="A356" s="12"/>
      <c r="B356" s="182"/>
      <c r="C356" s="183"/>
      <c r="D356" s="184" t="s">
        <v>72</v>
      </c>
      <c r="E356" s="196" t="s">
        <v>617</v>
      </c>
      <c r="F356" s="196" t="s">
        <v>618</v>
      </c>
      <c r="G356" s="183"/>
      <c r="H356" s="183"/>
      <c r="I356" s="186"/>
      <c r="J356" s="197">
        <f>BK356</f>
        <v>0</v>
      </c>
      <c r="K356" s="183"/>
      <c r="L356" s="188"/>
      <c r="M356" s="189"/>
      <c r="N356" s="190"/>
      <c r="O356" s="190"/>
      <c r="P356" s="191">
        <f>SUM(P357:P362)</f>
        <v>0</v>
      </c>
      <c r="Q356" s="190"/>
      <c r="R356" s="191">
        <f>SUM(R357:R362)</f>
        <v>0</v>
      </c>
      <c r="S356" s="190"/>
      <c r="T356" s="192">
        <f>SUM(T357:T362)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193" t="s">
        <v>140</v>
      </c>
      <c r="AT356" s="194" t="s">
        <v>72</v>
      </c>
      <c r="AU356" s="194" t="s">
        <v>78</v>
      </c>
      <c r="AY356" s="193" t="s">
        <v>131</v>
      </c>
      <c r="BK356" s="195">
        <f>SUM(BK357:BK362)</f>
        <v>0</v>
      </c>
    </row>
    <row r="357" s="2" customFormat="1" ht="37.8" customHeight="1">
      <c r="A357" s="39"/>
      <c r="B357" s="40"/>
      <c r="C357" s="198" t="s">
        <v>619</v>
      </c>
      <c r="D357" s="198" t="s">
        <v>134</v>
      </c>
      <c r="E357" s="199" t="s">
        <v>620</v>
      </c>
      <c r="F357" s="200" t="s">
        <v>621</v>
      </c>
      <c r="G357" s="201" t="s">
        <v>291</v>
      </c>
      <c r="H357" s="202">
        <v>1</v>
      </c>
      <c r="I357" s="203"/>
      <c r="J357" s="204">
        <f>ROUND(I357*H357,2)</f>
        <v>0</v>
      </c>
      <c r="K357" s="200" t="s">
        <v>19</v>
      </c>
      <c r="L357" s="45"/>
      <c r="M357" s="205" t="s">
        <v>19</v>
      </c>
      <c r="N357" s="206" t="s">
        <v>44</v>
      </c>
      <c r="O357" s="85"/>
      <c r="P357" s="207">
        <f>O357*H357</f>
        <v>0</v>
      </c>
      <c r="Q357" s="207">
        <v>0</v>
      </c>
      <c r="R357" s="207">
        <f>Q357*H357</f>
        <v>0</v>
      </c>
      <c r="S357" s="207">
        <v>0</v>
      </c>
      <c r="T357" s="208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09" t="s">
        <v>286</v>
      </c>
      <c r="AT357" s="209" t="s">
        <v>134</v>
      </c>
      <c r="AU357" s="209" t="s">
        <v>80</v>
      </c>
      <c r="AY357" s="18" t="s">
        <v>131</v>
      </c>
      <c r="BE357" s="210">
        <f>IF(N357="základní",J357,0)</f>
        <v>0</v>
      </c>
      <c r="BF357" s="210">
        <f>IF(N357="snížená",J357,0)</f>
        <v>0</v>
      </c>
      <c r="BG357" s="210">
        <f>IF(N357="zákl. přenesená",J357,0)</f>
        <v>0</v>
      </c>
      <c r="BH357" s="210">
        <f>IF(N357="sníž. přenesená",J357,0)</f>
        <v>0</v>
      </c>
      <c r="BI357" s="210">
        <f>IF(N357="nulová",J357,0)</f>
        <v>0</v>
      </c>
      <c r="BJ357" s="18" t="s">
        <v>78</v>
      </c>
      <c r="BK357" s="210">
        <f>ROUND(I357*H357,2)</f>
        <v>0</v>
      </c>
      <c r="BL357" s="18" t="s">
        <v>286</v>
      </c>
      <c r="BM357" s="209" t="s">
        <v>622</v>
      </c>
    </row>
    <row r="358" s="2" customFormat="1">
      <c r="A358" s="39"/>
      <c r="B358" s="40"/>
      <c r="C358" s="41"/>
      <c r="D358" s="228" t="s">
        <v>254</v>
      </c>
      <c r="E358" s="41"/>
      <c r="F358" s="249" t="s">
        <v>275</v>
      </c>
      <c r="G358" s="41"/>
      <c r="H358" s="41"/>
      <c r="I358" s="213"/>
      <c r="J358" s="41"/>
      <c r="K358" s="41"/>
      <c r="L358" s="45"/>
      <c r="M358" s="214"/>
      <c r="N358" s="215"/>
      <c r="O358" s="85"/>
      <c r="P358" s="85"/>
      <c r="Q358" s="85"/>
      <c r="R358" s="85"/>
      <c r="S358" s="85"/>
      <c r="T358" s="86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254</v>
      </c>
      <c r="AU358" s="18" t="s">
        <v>80</v>
      </c>
    </row>
    <row r="359" s="2" customFormat="1" ht="44.25" customHeight="1">
      <c r="A359" s="39"/>
      <c r="B359" s="40"/>
      <c r="C359" s="198" t="s">
        <v>623</v>
      </c>
      <c r="D359" s="198" t="s">
        <v>134</v>
      </c>
      <c r="E359" s="199" t="s">
        <v>624</v>
      </c>
      <c r="F359" s="200" t="s">
        <v>625</v>
      </c>
      <c r="G359" s="201" t="s">
        <v>291</v>
      </c>
      <c r="H359" s="202">
        <v>1</v>
      </c>
      <c r="I359" s="203"/>
      <c r="J359" s="204">
        <f>ROUND(I359*H359,2)</f>
        <v>0</v>
      </c>
      <c r="K359" s="200" t="s">
        <v>19</v>
      </c>
      <c r="L359" s="45"/>
      <c r="M359" s="205" t="s">
        <v>19</v>
      </c>
      <c r="N359" s="206" t="s">
        <v>44</v>
      </c>
      <c r="O359" s="85"/>
      <c r="P359" s="207">
        <f>O359*H359</f>
        <v>0</v>
      </c>
      <c r="Q359" s="207">
        <v>0</v>
      </c>
      <c r="R359" s="207">
        <f>Q359*H359</f>
        <v>0</v>
      </c>
      <c r="S359" s="207">
        <v>0</v>
      </c>
      <c r="T359" s="208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09" t="s">
        <v>286</v>
      </c>
      <c r="AT359" s="209" t="s">
        <v>134</v>
      </c>
      <c r="AU359" s="209" t="s">
        <v>80</v>
      </c>
      <c r="AY359" s="18" t="s">
        <v>131</v>
      </c>
      <c r="BE359" s="210">
        <f>IF(N359="základní",J359,0)</f>
        <v>0</v>
      </c>
      <c r="BF359" s="210">
        <f>IF(N359="snížená",J359,0)</f>
        <v>0</v>
      </c>
      <c r="BG359" s="210">
        <f>IF(N359="zákl. přenesená",J359,0)</f>
        <v>0</v>
      </c>
      <c r="BH359" s="210">
        <f>IF(N359="sníž. přenesená",J359,0)</f>
        <v>0</v>
      </c>
      <c r="BI359" s="210">
        <f>IF(N359="nulová",J359,0)</f>
        <v>0</v>
      </c>
      <c r="BJ359" s="18" t="s">
        <v>78</v>
      </c>
      <c r="BK359" s="210">
        <f>ROUND(I359*H359,2)</f>
        <v>0</v>
      </c>
      <c r="BL359" s="18" t="s">
        <v>286</v>
      </c>
      <c r="BM359" s="209" t="s">
        <v>626</v>
      </c>
    </row>
    <row r="360" s="2" customFormat="1">
      <c r="A360" s="39"/>
      <c r="B360" s="40"/>
      <c r="C360" s="41"/>
      <c r="D360" s="228" t="s">
        <v>254</v>
      </c>
      <c r="E360" s="41"/>
      <c r="F360" s="249" t="s">
        <v>275</v>
      </c>
      <c r="G360" s="41"/>
      <c r="H360" s="41"/>
      <c r="I360" s="213"/>
      <c r="J360" s="41"/>
      <c r="K360" s="41"/>
      <c r="L360" s="45"/>
      <c r="M360" s="214"/>
      <c r="N360" s="215"/>
      <c r="O360" s="85"/>
      <c r="P360" s="85"/>
      <c r="Q360" s="85"/>
      <c r="R360" s="85"/>
      <c r="S360" s="85"/>
      <c r="T360" s="86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254</v>
      </c>
      <c r="AU360" s="18" t="s">
        <v>80</v>
      </c>
    </row>
    <row r="361" s="2" customFormat="1" ht="16.5" customHeight="1">
      <c r="A361" s="39"/>
      <c r="B361" s="40"/>
      <c r="C361" s="198" t="s">
        <v>627</v>
      </c>
      <c r="D361" s="198" t="s">
        <v>134</v>
      </c>
      <c r="E361" s="199" t="s">
        <v>628</v>
      </c>
      <c r="F361" s="200" t="s">
        <v>629</v>
      </c>
      <c r="G361" s="201" t="s">
        <v>291</v>
      </c>
      <c r="H361" s="202">
        <v>1</v>
      </c>
      <c r="I361" s="203"/>
      <c r="J361" s="204">
        <f>ROUND(I361*H361,2)</f>
        <v>0</v>
      </c>
      <c r="K361" s="200" t="s">
        <v>19</v>
      </c>
      <c r="L361" s="45"/>
      <c r="M361" s="205" t="s">
        <v>19</v>
      </c>
      <c r="N361" s="206" t="s">
        <v>44</v>
      </c>
      <c r="O361" s="85"/>
      <c r="P361" s="207">
        <f>O361*H361</f>
        <v>0</v>
      </c>
      <c r="Q361" s="207">
        <v>0</v>
      </c>
      <c r="R361" s="207">
        <f>Q361*H361</f>
        <v>0</v>
      </c>
      <c r="S361" s="207">
        <v>0</v>
      </c>
      <c r="T361" s="208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09" t="s">
        <v>286</v>
      </c>
      <c r="AT361" s="209" t="s">
        <v>134</v>
      </c>
      <c r="AU361" s="209" t="s">
        <v>80</v>
      </c>
      <c r="AY361" s="18" t="s">
        <v>131</v>
      </c>
      <c r="BE361" s="210">
        <f>IF(N361="základní",J361,0)</f>
        <v>0</v>
      </c>
      <c r="BF361" s="210">
        <f>IF(N361="snížená",J361,0)</f>
        <v>0</v>
      </c>
      <c r="BG361" s="210">
        <f>IF(N361="zákl. přenesená",J361,0)</f>
        <v>0</v>
      </c>
      <c r="BH361" s="210">
        <f>IF(N361="sníž. přenesená",J361,0)</f>
        <v>0</v>
      </c>
      <c r="BI361" s="210">
        <f>IF(N361="nulová",J361,0)</f>
        <v>0</v>
      </c>
      <c r="BJ361" s="18" t="s">
        <v>78</v>
      </c>
      <c r="BK361" s="210">
        <f>ROUND(I361*H361,2)</f>
        <v>0</v>
      </c>
      <c r="BL361" s="18" t="s">
        <v>286</v>
      </c>
      <c r="BM361" s="209" t="s">
        <v>630</v>
      </c>
    </row>
    <row r="362" s="2" customFormat="1">
      <c r="A362" s="39"/>
      <c r="B362" s="40"/>
      <c r="C362" s="41"/>
      <c r="D362" s="228" t="s">
        <v>254</v>
      </c>
      <c r="E362" s="41"/>
      <c r="F362" s="249" t="s">
        <v>275</v>
      </c>
      <c r="G362" s="41"/>
      <c r="H362" s="41"/>
      <c r="I362" s="213"/>
      <c r="J362" s="41"/>
      <c r="K362" s="41"/>
      <c r="L362" s="45"/>
      <c r="M362" s="214"/>
      <c r="N362" s="215"/>
      <c r="O362" s="85"/>
      <c r="P362" s="85"/>
      <c r="Q362" s="85"/>
      <c r="R362" s="85"/>
      <c r="S362" s="85"/>
      <c r="T362" s="86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254</v>
      </c>
      <c r="AU362" s="18" t="s">
        <v>80</v>
      </c>
    </row>
    <row r="363" s="12" customFormat="1" ht="25.92" customHeight="1">
      <c r="A363" s="12"/>
      <c r="B363" s="182"/>
      <c r="C363" s="183"/>
      <c r="D363" s="184" t="s">
        <v>72</v>
      </c>
      <c r="E363" s="185" t="s">
        <v>631</v>
      </c>
      <c r="F363" s="185" t="s">
        <v>632</v>
      </c>
      <c r="G363" s="183"/>
      <c r="H363" s="183"/>
      <c r="I363" s="186"/>
      <c r="J363" s="187">
        <f>BK363</f>
        <v>0</v>
      </c>
      <c r="K363" s="183"/>
      <c r="L363" s="188"/>
      <c r="M363" s="189"/>
      <c r="N363" s="190"/>
      <c r="O363" s="190"/>
      <c r="P363" s="191">
        <f>SUM(P364:P377)</f>
        <v>0</v>
      </c>
      <c r="Q363" s="190"/>
      <c r="R363" s="191">
        <f>SUM(R364:R377)</f>
        <v>0</v>
      </c>
      <c r="S363" s="190"/>
      <c r="T363" s="192">
        <f>SUM(T364:T377)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193" t="s">
        <v>161</v>
      </c>
      <c r="AT363" s="194" t="s">
        <v>72</v>
      </c>
      <c r="AU363" s="194" t="s">
        <v>73</v>
      </c>
      <c r="AY363" s="193" t="s">
        <v>131</v>
      </c>
      <c r="BK363" s="195">
        <f>SUM(BK364:BK377)</f>
        <v>0</v>
      </c>
    </row>
    <row r="364" s="2" customFormat="1" ht="16.5" customHeight="1">
      <c r="A364" s="39"/>
      <c r="B364" s="40"/>
      <c r="C364" s="198" t="s">
        <v>633</v>
      </c>
      <c r="D364" s="198" t="s">
        <v>134</v>
      </c>
      <c r="E364" s="199" t="s">
        <v>634</v>
      </c>
      <c r="F364" s="200" t="s">
        <v>635</v>
      </c>
      <c r="G364" s="201" t="s">
        <v>636</v>
      </c>
      <c r="H364" s="202">
        <v>1</v>
      </c>
      <c r="I364" s="203"/>
      <c r="J364" s="204">
        <f>ROUND(I364*H364,2)</f>
        <v>0</v>
      </c>
      <c r="K364" s="200" t="s">
        <v>19</v>
      </c>
      <c r="L364" s="45"/>
      <c r="M364" s="205" t="s">
        <v>19</v>
      </c>
      <c r="N364" s="206" t="s">
        <v>44</v>
      </c>
      <c r="O364" s="85"/>
      <c r="P364" s="207">
        <f>O364*H364</f>
        <v>0</v>
      </c>
      <c r="Q364" s="207">
        <v>0</v>
      </c>
      <c r="R364" s="207">
        <f>Q364*H364</f>
        <v>0</v>
      </c>
      <c r="S364" s="207">
        <v>0</v>
      </c>
      <c r="T364" s="208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09" t="s">
        <v>637</v>
      </c>
      <c r="AT364" s="209" t="s">
        <v>134</v>
      </c>
      <c r="AU364" s="209" t="s">
        <v>78</v>
      </c>
      <c r="AY364" s="18" t="s">
        <v>131</v>
      </c>
      <c r="BE364" s="210">
        <f>IF(N364="základní",J364,0)</f>
        <v>0</v>
      </c>
      <c r="BF364" s="210">
        <f>IF(N364="snížená",J364,0)</f>
        <v>0</v>
      </c>
      <c r="BG364" s="210">
        <f>IF(N364="zákl. přenesená",J364,0)</f>
        <v>0</v>
      </c>
      <c r="BH364" s="210">
        <f>IF(N364="sníž. přenesená",J364,0)</f>
        <v>0</v>
      </c>
      <c r="BI364" s="210">
        <f>IF(N364="nulová",J364,0)</f>
        <v>0</v>
      </c>
      <c r="BJ364" s="18" t="s">
        <v>78</v>
      </c>
      <c r="BK364" s="210">
        <f>ROUND(I364*H364,2)</f>
        <v>0</v>
      </c>
      <c r="BL364" s="18" t="s">
        <v>637</v>
      </c>
      <c r="BM364" s="209" t="s">
        <v>638</v>
      </c>
    </row>
    <row r="365" s="2" customFormat="1" ht="16.5" customHeight="1">
      <c r="A365" s="39"/>
      <c r="B365" s="40"/>
      <c r="C365" s="198" t="s">
        <v>639</v>
      </c>
      <c r="D365" s="198" t="s">
        <v>134</v>
      </c>
      <c r="E365" s="199" t="s">
        <v>640</v>
      </c>
      <c r="F365" s="200" t="s">
        <v>641</v>
      </c>
      <c r="G365" s="201" t="s">
        <v>636</v>
      </c>
      <c r="H365" s="202">
        <v>1</v>
      </c>
      <c r="I365" s="203"/>
      <c r="J365" s="204">
        <f>ROUND(I365*H365,2)</f>
        <v>0</v>
      </c>
      <c r="K365" s="200" t="s">
        <v>19</v>
      </c>
      <c r="L365" s="45"/>
      <c r="M365" s="205" t="s">
        <v>19</v>
      </c>
      <c r="N365" s="206" t="s">
        <v>44</v>
      </c>
      <c r="O365" s="85"/>
      <c r="P365" s="207">
        <f>O365*H365</f>
        <v>0</v>
      </c>
      <c r="Q365" s="207">
        <v>0</v>
      </c>
      <c r="R365" s="207">
        <f>Q365*H365</f>
        <v>0</v>
      </c>
      <c r="S365" s="207">
        <v>0</v>
      </c>
      <c r="T365" s="208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09" t="s">
        <v>637</v>
      </c>
      <c r="AT365" s="209" t="s">
        <v>134</v>
      </c>
      <c r="AU365" s="209" t="s">
        <v>78</v>
      </c>
      <c r="AY365" s="18" t="s">
        <v>131</v>
      </c>
      <c r="BE365" s="210">
        <f>IF(N365="základní",J365,0)</f>
        <v>0</v>
      </c>
      <c r="BF365" s="210">
        <f>IF(N365="snížená",J365,0)</f>
        <v>0</v>
      </c>
      <c r="BG365" s="210">
        <f>IF(N365="zákl. přenesená",J365,0)</f>
        <v>0</v>
      </c>
      <c r="BH365" s="210">
        <f>IF(N365="sníž. přenesená",J365,0)</f>
        <v>0</v>
      </c>
      <c r="BI365" s="210">
        <f>IF(N365="nulová",J365,0)</f>
        <v>0</v>
      </c>
      <c r="BJ365" s="18" t="s">
        <v>78</v>
      </c>
      <c r="BK365" s="210">
        <f>ROUND(I365*H365,2)</f>
        <v>0</v>
      </c>
      <c r="BL365" s="18" t="s">
        <v>637</v>
      </c>
      <c r="BM365" s="209" t="s">
        <v>642</v>
      </c>
    </row>
    <row r="366" s="2" customFormat="1">
      <c r="A366" s="39"/>
      <c r="B366" s="40"/>
      <c r="C366" s="41"/>
      <c r="D366" s="228" t="s">
        <v>254</v>
      </c>
      <c r="E366" s="41"/>
      <c r="F366" s="249" t="s">
        <v>643</v>
      </c>
      <c r="G366" s="41"/>
      <c r="H366" s="41"/>
      <c r="I366" s="213"/>
      <c r="J366" s="41"/>
      <c r="K366" s="41"/>
      <c r="L366" s="45"/>
      <c r="M366" s="214"/>
      <c r="N366" s="215"/>
      <c r="O366" s="85"/>
      <c r="P366" s="85"/>
      <c r="Q366" s="85"/>
      <c r="R366" s="85"/>
      <c r="S366" s="85"/>
      <c r="T366" s="86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254</v>
      </c>
      <c r="AU366" s="18" t="s">
        <v>78</v>
      </c>
    </row>
    <row r="367" s="2" customFormat="1" ht="16.5" customHeight="1">
      <c r="A367" s="39"/>
      <c r="B367" s="40"/>
      <c r="C367" s="198" t="s">
        <v>644</v>
      </c>
      <c r="D367" s="198" t="s">
        <v>134</v>
      </c>
      <c r="E367" s="199" t="s">
        <v>645</v>
      </c>
      <c r="F367" s="200" t="s">
        <v>646</v>
      </c>
      <c r="G367" s="201" t="s">
        <v>636</v>
      </c>
      <c r="H367" s="202">
        <v>1</v>
      </c>
      <c r="I367" s="203"/>
      <c r="J367" s="204">
        <f>ROUND(I367*H367,2)</f>
        <v>0</v>
      </c>
      <c r="K367" s="200" t="s">
        <v>19</v>
      </c>
      <c r="L367" s="45"/>
      <c r="M367" s="205" t="s">
        <v>19</v>
      </c>
      <c r="N367" s="206" t="s">
        <v>44</v>
      </c>
      <c r="O367" s="85"/>
      <c r="P367" s="207">
        <f>O367*H367</f>
        <v>0</v>
      </c>
      <c r="Q367" s="207">
        <v>0</v>
      </c>
      <c r="R367" s="207">
        <f>Q367*H367</f>
        <v>0</v>
      </c>
      <c r="S367" s="207">
        <v>0</v>
      </c>
      <c r="T367" s="208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09" t="s">
        <v>139</v>
      </c>
      <c r="AT367" s="209" t="s">
        <v>134</v>
      </c>
      <c r="AU367" s="209" t="s">
        <v>78</v>
      </c>
      <c r="AY367" s="18" t="s">
        <v>131</v>
      </c>
      <c r="BE367" s="210">
        <f>IF(N367="základní",J367,0)</f>
        <v>0</v>
      </c>
      <c r="BF367" s="210">
        <f>IF(N367="snížená",J367,0)</f>
        <v>0</v>
      </c>
      <c r="BG367" s="210">
        <f>IF(N367="zákl. přenesená",J367,0)</f>
        <v>0</v>
      </c>
      <c r="BH367" s="210">
        <f>IF(N367="sníž. přenesená",J367,0)</f>
        <v>0</v>
      </c>
      <c r="BI367" s="210">
        <f>IF(N367="nulová",J367,0)</f>
        <v>0</v>
      </c>
      <c r="BJ367" s="18" t="s">
        <v>78</v>
      </c>
      <c r="BK367" s="210">
        <f>ROUND(I367*H367,2)</f>
        <v>0</v>
      </c>
      <c r="BL367" s="18" t="s">
        <v>139</v>
      </c>
      <c r="BM367" s="209" t="s">
        <v>647</v>
      </c>
    </row>
    <row r="368" s="2" customFormat="1" ht="16.5" customHeight="1">
      <c r="A368" s="39"/>
      <c r="B368" s="40"/>
      <c r="C368" s="198" t="s">
        <v>648</v>
      </c>
      <c r="D368" s="198" t="s">
        <v>134</v>
      </c>
      <c r="E368" s="199" t="s">
        <v>649</v>
      </c>
      <c r="F368" s="200" t="s">
        <v>650</v>
      </c>
      <c r="G368" s="201" t="s">
        <v>636</v>
      </c>
      <c r="H368" s="202">
        <v>1</v>
      </c>
      <c r="I368" s="203"/>
      <c r="J368" s="204">
        <f>ROUND(I368*H368,2)</f>
        <v>0</v>
      </c>
      <c r="K368" s="200" t="s">
        <v>19</v>
      </c>
      <c r="L368" s="45"/>
      <c r="M368" s="205" t="s">
        <v>19</v>
      </c>
      <c r="N368" s="206" t="s">
        <v>44</v>
      </c>
      <c r="O368" s="85"/>
      <c r="P368" s="207">
        <f>O368*H368</f>
        <v>0</v>
      </c>
      <c r="Q368" s="207">
        <v>0</v>
      </c>
      <c r="R368" s="207">
        <f>Q368*H368</f>
        <v>0</v>
      </c>
      <c r="S368" s="207">
        <v>0</v>
      </c>
      <c r="T368" s="208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09" t="s">
        <v>139</v>
      </c>
      <c r="AT368" s="209" t="s">
        <v>134</v>
      </c>
      <c r="AU368" s="209" t="s">
        <v>78</v>
      </c>
      <c r="AY368" s="18" t="s">
        <v>131</v>
      </c>
      <c r="BE368" s="210">
        <f>IF(N368="základní",J368,0)</f>
        <v>0</v>
      </c>
      <c r="BF368" s="210">
        <f>IF(N368="snížená",J368,0)</f>
        <v>0</v>
      </c>
      <c r="BG368" s="210">
        <f>IF(N368="zákl. přenesená",J368,0)</f>
        <v>0</v>
      </c>
      <c r="BH368" s="210">
        <f>IF(N368="sníž. přenesená",J368,0)</f>
        <v>0</v>
      </c>
      <c r="BI368" s="210">
        <f>IF(N368="nulová",J368,0)</f>
        <v>0</v>
      </c>
      <c r="BJ368" s="18" t="s">
        <v>78</v>
      </c>
      <c r="BK368" s="210">
        <f>ROUND(I368*H368,2)</f>
        <v>0</v>
      </c>
      <c r="BL368" s="18" t="s">
        <v>139</v>
      </c>
      <c r="BM368" s="209" t="s">
        <v>651</v>
      </c>
    </row>
    <row r="369" s="2" customFormat="1">
      <c r="A369" s="39"/>
      <c r="B369" s="40"/>
      <c r="C369" s="41"/>
      <c r="D369" s="228" t="s">
        <v>254</v>
      </c>
      <c r="E369" s="41"/>
      <c r="F369" s="249" t="s">
        <v>652</v>
      </c>
      <c r="G369" s="41"/>
      <c r="H369" s="41"/>
      <c r="I369" s="213"/>
      <c r="J369" s="41"/>
      <c r="K369" s="41"/>
      <c r="L369" s="45"/>
      <c r="M369" s="214"/>
      <c r="N369" s="215"/>
      <c r="O369" s="85"/>
      <c r="P369" s="85"/>
      <c r="Q369" s="85"/>
      <c r="R369" s="85"/>
      <c r="S369" s="85"/>
      <c r="T369" s="86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254</v>
      </c>
      <c r="AU369" s="18" t="s">
        <v>78</v>
      </c>
    </row>
    <row r="370" s="2" customFormat="1" ht="24.15" customHeight="1">
      <c r="A370" s="39"/>
      <c r="B370" s="40"/>
      <c r="C370" s="198" t="s">
        <v>653</v>
      </c>
      <c r="D370" s="198" t="s">
        <v>134</v>
      </c>
      <c r="E370" s="199" t="s">
        <v>654</v>
      </c>
      <c r="F370" s="200" t="s">
        <v>655</v>
      </c>
      <c r="G370" s="201" t="s">
        <v>636</v>
      </c>
      <c r="H370" s="202">
        <v>1</v>
      </c>
      <c r="I370" s="203"/>
      <c r="J370" s="204">
        <f>ROUND(I370*H370,2)</f>
        <v>0</v>
      </c>
      <c r="K370" s="200" t="s">
        <v>19</v>
      </c>
      <c r="L370" s="45"/>
      <c r="M370" s="205" t="s">
        <v>19</v>
      </c>
      <c r="N370" s="206" t="s">
        <v>44</v>
      </c>
      <c r="O370" s="85"/>
      <c r="P370" s="207">
        <f>O370*H370</f>
        <v>0</v>
      </c>
      <c r="Q370" s="207">
        <v>0</v>
      </c>
      <c r="R370" s="207">
        <f>Q370*H370</f>
        <v>0</v>
      </c>
      <c r="S370" s="207">
        <v>0</v>
      </c>
      <c r="T370" s="208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09" t="s">
        <v>637</v>
      </c>
      <c r="AT370" s="209" t="s">
        <v>134</v>
      </c>
      <c r="AU370" s="209" t="s">
        <v>78</v>
      </c>
      <c r="AY370" s="18" t="s">
        <v>131</v>
      </c>
      <c r="BE370" s="210">
        <f>IF(N370="základní",J370,0)</f>
        <v>0</v>
      </c>
      <c r="BF370" s="210">
        <f>IF(N370="snížená",J370,0)</f>
        <v>0</v>
      </c>
      <c r="BG370" s="210">
        <f>IF(N370="zákl. přenesená",J370,0)</f>
        <v>0</v>
      </c>
      <c r="BH370" s="210">
        <f>IF(N370="sníž. přenesená",J370,0)</f>
        <v>0</v>
      </c>
      <c r="BI370" s="210">
        <f>IF(N370="nulová",J370,0)</f>
        <v>0</v>
      </c>
      <c r="BJ370" s="18" t="s">
        <v>78</v>
      </c>
      <c r="BK370" s="210">
        <f>ROUND(I370*H370,2)</f>
        <v>0</v>
      </c>
      <c r="BL370" s="18" t="s">
        <v>637</v>
      </c>
      <c r="BM370" s="209" t="s">
        <v>656</v>
      </c>
    </row>
    <row r="371" s="2" customFormat="1" ht="16.5" customHeight="1">
      <c r="A371" s="39"/>
      <c r="B371" s="40"/>
      <c r="C371" s="198" t="s">
        <v>657</v>
      </c>
      <c r="D371" s="198" t="s">
        <v>134</v>
      </c>
      <c r="E371" s="199" t="s">
        <v>658</v>
      </c>
      <c r="F371" s="200" t="s">
        <v>659</v>
      </c>
      <c r="G371" s="201" t="s">
        <v>636</v>
      </c>
      <c r="H371" s="202">
        <v>1</v>
      </c>
      <c r="I371" s="203"/>
      <c r="J371" s="204">
        <f>ROUND(I371*H371,2)</f>
        <v>0</v>
      </c>
      <c r="K371" s="200" t="s">
        <v>138</v>
      </c>
      <c r="L371" s="45"/>
      <c r="M371" s="205" t="s">
        <v>19</v>
      </c>
      <c r="N371" s="206" t="s">
        <v>44</v>
      </c>
      <c r="O371" s="85"/>
      <c r="P371" s="207">
        <f>O371*H371</f>
        <v>0</v>
      </c>
      <c r="Q371" s="207">
        <v>0</v>
      </c>
      <c r="R371" s="207">
        <f>Q371*H371</f>
        <v>0</v>
      </c>
      <c r="S371" s="207">
        <v>0</v>
      </c>
      <c r="T371" s="208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09" t="s">
        <v>637</v>
      </c>
      <c r="AT371" s="209" t="s">
        <v>134</v>
      </c>
      <c r="AU371" s="209" t="s">
        <v>78</v>
      </c>
      <c r="AY371" s="18" t="s">
        <v>131</v>
      </c>
      <c r="BE371" s="210">
        <f>IF(N371="základní",J371,0)</f>
        <v>0</v>
      </c>
      <c r="BF371" s="210">
        <f>IF(N371="snížená",J371,0)</f>
        <v>0</v>
      </c>
      <c r="BG371" s="210">
        <f>IF(N371="zákl. přenesená",J371,0)</f>
        <v>0</v>
      </c>
      <c r="BH371" s="210">
        <f>IF(N371="sníž. přenesená",J371,0)</f>
        <v>0</v>
      </c>
      <c r="BI371" s="210">
        <f>IF(N371="nulová",J371,0)</f>
        <v>0</v>
      </c>
      <c r="BJ371" s="18" t="s">
        <v>78</v>
      </c>
      <c r="BK371" s="210">
        <f>ROUND(I371*H371,2)</f>
        <v>0</v>
      </c>
      <c r="BL371" s="18" t="s">
        <v>637</v>
      </c>
      <c r="BM371" s="209" t="s">
        <v>660</v>
      </c>
    </row>
    <row r="372" s="2" customFormat="1">
      <c r="A372" s="39"/>
      <c r="B372" s="40"/>
      <c r="C372" s="41"/>
      <c r="D372" s="211" t="s">
        <v>142</v>
      </c>
      <c r="E372" s="41"/>
      <c r="F372" s="212" t="s">
        <v>661</v>
      </c>
      <c r="G372" s="41"/>
      <c r="H372" s="41"/>
      <c r="I372" s="213"/>
      <c r="J372" s="41"/>
      <c r="K372" s="41"/>
      <c r="L372" s="45"/>
      <c r="M372" s="214"/>
      <c r="N372" s="215"/>
      <c r="O372" s="85"/>
      <c r="P372" s="85"/>
      <c r="Q372" s="85"/>
      <c r="R372" s="85"/>
      <c r="S372" s="85"/>
      <c r="T372" s="86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142</v>
      </c>
      <c r="AU372" s="18" t="s">
        <v>78</v>
      </c>
    </row>
    <row r="373" s="2" customFormat="1" ht="16.5" customHeight="1">
      <c r="A373" s="39"/>
      <c r="B373" s="40"/>
      <c r="C373" s="198" t="s">
        <v>662</v>
      </c>
      <c r="D373" s="198" t="s">
        <v>134</v>
      </c>
      <c r="E373" s="199" t="s">
        <v>663</v>
      </c>
      <c r="F373" s="200" t="s">
        <v>664</v>
      </c>
      <c r="G373" s="201" t="s">
        <v>636</v>
      </c>
      <c r="H373" s="202">
        <v>1</v>
      </c>
      <c r="I373" s="203"/>
      <c r="J373" s="204">
        <f>ROUND(I373*H373,2)</f>
        <v>0</v>
      </c>
      <c r="K373" s="200" t="s">
        <v>19</v>
      </c>
      <c r="L373" s="45"/>
      <c r="M373" s="205" t="s">
        <v>19</v>
      </c>
      <c r="N373" s="206" t="s">
        <v>44</v>
      </c>
      <c r="O373" s="85"/>
      <c r="P373" s="207">
        <f>O373*H373</f>
        <v>0</v>
      </c>
      <c r="Q373" s="207">
        <v>0</v>
      </c>
      <c r="R373" s="207">
        <f>Q373*H373</f>
        <v>0</v>
      </c>
      <c r="S373" s="207">
        <v>0</v>
      </c>
      <c r="T373" s="208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09" t="s">
        <v>139</v>
      </c>
      <c r="AT373" s="209" t="s">
        <v>134</v>
      </c>
      <c r="AU373" s="209" t="s">
        <v>78</v>
      </c>
      <c r="AY373" s="18" t="s">
        <v>131</v>
      </c>
      <c r="BE373" s="210">
        <f>IF(N373="základní",J373,0)</f>
        <v>0</v>
      </c>
      <c r="BF373" s="210">
        <f>IF(N373="snížená",J373,0)</f>
        <v>0</v>
      </c>
      <c r="BG373" s="210">
        <f>IF(N373="zákl. přenesená",J373,0)</f>
        <v>0</v>
      </c>
      <c r="BH373" s="210">
        <f>IF(N373="sníž. přenesená",J373,0)</f>
        <v>0</v>
      </c>
      <c r="BI373" s="210">
        <f>IF(N373="nulová",J373,0)</f>
        <v>0</v>
      </c>
      <c r="BJ373" s="18" t="s">
        <v>78</v>
      </c>
      <c r="BK373" s="210">
        <f>ROUND(I373*H373,2)</f>
        <v>0</v>
      </c>
      <c r="BL373" s="18" t="s">
        <v>139</v>
      </c>
      <c r="BM373" s="209" t="s">
        <v>665</v>
      </c>
    </row>
    <row r="374" s="2" customFormat="1" ht="21.75" customHeight="1">
      <c r="A374" s="39"/>
      <c r="B374" s="40"/>
      <c r="C374" s="198" t="s">
        <v>666</v>
      </c>
      <c r="D374" s="198" t="s">
        <v>134</v>
      </c>
      <c r="E374" s="199" t="s">
        <v>667</v>
      </c>
      <c r="F374" s="200" t="s">
        <v>668</v>
      </c>
      <c r="G374" s="201" t="s">
        <v>636</v>
      </c>
      <c r="H374" s="202">
        <v>1</v>
      </c>
      <c r="I374" s="203"/>
      <c r="J374" s="204">
        <f>ROUND(I374*H374,2)</f>
        <v>0</v>
      </c>
      <c r="K374" s="200" t="s">
        <v>19</v>
      </c>
      <c r="L374" s="45"/>
      <c r="M374" s="205" t="s">
        <v>19</v>
      </c>
      <c r="N374" s="206" t="s">
        <v>44</v>
      </c>
      <c r="O374" s="85"/>
      <c r="P374" s="207">
        <f>O374*H374</f>
        <v>0</v>
      </c>
      <c r="Q374" s="207">
        <v>0</v>
      </c>
      <c r="R374" s="207">
        <f>Q374*H374</f>
        <v>0</v>
      </c>
      <c r="S374" s="207">
        <v>0</v>
      </c>
      <c r="T374" s="208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09" t="s">
        <v>139</v>
      </c>
      <c r="AT374" s="209" t="s">
        <v>134</v>
      </c>
      <c r="AU374" s="209" t="s">
        <v>78</v>
      </c>
      <c r="AY374" s="18" t="s">
        <v>131</v>
      </c>
      <c r="BE374" s="210">
        <f>IF(N374="základní",J374,0)</f>
        <v>0</v>
      </c>
      <c r="BF374" s="210">
        <f>IF(N374="snížená",J374,0)</f>
        <v>0</v>
      </c>
      <c r="BG374" s="210">
        <f>IF(N374="zákl. přenesená",J374,0)</f>
        <v>0</v>
      </c>
      <c r="BH374" s="210">
        <f>IF(N374="sníž. přenesená",J374,0)</f>
        <v>0</v>
      </c>
      <c r="BI374" s="210">
        <f>IF(N374="nulová",J374,0)</f>
        <v>0</v>
      </c>
      <c r="BJ374" s="18" t="s">
        <v>78</v>
      </c>
      <c r="BK374" s="210">
        <f>ROUND(I374*H374,2)</f>
        <v>0</v>
      </c>
      <c r="BL374" s="18" t="s">
        <v>139</v>
      </c>
      <c r="BM374" s="209" t="s">
        <v>669</v>
      </c>
    </row>
    <row r="375" s="2" customFormat="1" ht="16.5" customHeight="1">
      <c r="A375" s="39"/>
      <c r="B375" s="40"/>
      <c r="C375" s="198" t="s">
        <v>670</v>
      </c>
      <c r="D375" s="198" t="s">
        <v>134</v>
      </c>
      <c r="E375" s="199" t="s">
        <v>671</v>
      </c>
      <c r="F375" s="200" t="s">
        <v>672</v>
      </c>
      <c r="G375" s="201" t="s">
        <v>636</v>
      </c>
      <c r="H375" s="202">
        <v>1</v>
      </c>
      <c r="I375" s="203"/>
      <c r="J375" s="204">
        <f>ROUND(I375*H375,2)</f>
        <v>0</v>
      </c>
      <c r="K375" s="200" t="s">
        <v>19</v>
      </c>
      <c r="L375" s="45"/>
      <c r="M375" s="205" t="s">
        <v>19</v>
      </c>
      <c r="N375" s="206" t="s">
        <v>44</v>
      </c>
      <c r="O375" s="85"/>
      <c r="P375" s="207">
        <f>O375*H375</f>
        <v>0</v>
      </c>
      <c r="Q375" s="207">
        <v>0</v>
      </c>
      <c r="R375" s="207">
        <f>Q375*H375</f>
        <v>0</v>
      </c>
      <c r="S375" s="207">
        <v>0</v>
      </c>
      <c r="T375" s="208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09" t="s">
        <v>139</v>
      </c>
      <c r="AT375" s="209" t="s">
        <v>134</v>
      </c>
      <c r="AU375" s="209" t="s">
        <v>78</v>
      </c>
      <c r="AY375" s="18" t="s">
        <v>131</v>
      </c>
      <c r="BE375" s="210">
        <f>IF(N375="základní",J375,0)</f>
        <v>0</v>
      </c>
      <c r="BF375" s="210">
        <f>IF(N375="snížená",J375,0)</f>
        <v>0</v>
      </c>
      <c r="BG375" s="210">
        <f>IF(N375="zákl. přenesená",J375,0)</f>
        <v>0</v>
      </c>
      <c r="BH375" s="210">
        <f>IF(N375="sníž. přenesená",J375,0)</f>
        <v>0</v>
      </c>
      <c r="BI375" s="210">
        <f>IF(N375="nulová",J375,0)</f>
        <v>0</v>
      </c>
      <c r="BJ375" s="18" t="s">
        <v>78</v>
      </c>
      <c r="BK375" s="210">
        <f>ROUND(I375*H375,2)</f>
        <v>0</v>
      </c>
      <c r="BL375" s="18" t="s">
        <v>139</v>
      </c>
      <c r="BM375" s="209" t="s">
        <v>673</v>
      </c>
    </row>
    <row r="376" s="2" customFormat="1" ht="16.5" customHeight="1">
      <c r="A376" s="39"/>
      <c r="B376" s="40"/>
      <c r="C376" s="198" t="s">
        <v>674</v>
      </c>
      <c r="D376" s="198" t="s">
        <v>134</v>
      </c>
      <c r="E376" s="199" t="s">
        <v>675</v>
      </c>
      <c r="F376" s="200" t="s">
        <v>676</v>
      </c>
      <c r="G376" s="201" t="s">
        <v>636</v>
      </c>
      <c r="H376" s="202">
        <v>1</v>
      </c>
      <c r="I376" s="203"/>
      <c r="J376" s="204">
        <f>ROUND(I376*H376,2)</f>
        <v>0</v>
      </c>
      <c r="K376" s="200" t="s">
        <v>19</v>
      </c>
      <c r="L376" s="45"/>
      <c r="M376" s="205" t="s">
        <v>19</v>
      </c>
      <c r="N376" s="206" t="s">
        <v>44</v>
      </c>
      <c r="O376" s="85"/>
      <c r="P376" s="207">
        <f>O376*H376</f>
        <v>0</v>
      </c>
      <c r="Q376" s="207">
        <v>0</v>
      </c>
      <c r="R376" s="207">
        <f>Q376*H376</f>
        <v>0</v>
      </c>
      <c r="S376" s="207">
        <v>0</v>
      </c>
      <c r="T376" s="208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09" t="s">
        <v>139</v>
      </c>
      <c r="AT376" s="209" t="s">
        <v>134</v>
      </c>
      <c r="AU376" s="209" t="s">
        <v>78</v>
      </c>
      <c r="AY376" s="18" t="s">
        <v>131</v>
      </c>
      <c r="BE376" s="210">
        <f>IF(N376="základní",J376,0)</f>
        <v>0</v>
      </c>
      <c r="BF376" s="210">
        <f>IF(N376="snížená",J376,0)</f>
        <v>0</v>
      </c>
      <c r="BG376" s="210">
        <f>IF(N376="zákl. přenesená",J376,0)</f>
        <v>0</v>
      </c>
      <c r="BH376" s="210">
        <f>IF(N376="sníž. přenesená",J376,0)</f>
        <v>0</v>
      </c>
      <c r="BI376" s="210">
        <f>IF(N376="nulová",J376,0)</f>
        <v>0</v>
      </c>
      <c r="BJ376" s="18" t="s">
        <v>78</v>
      </c>
      <c r="BK376" s="210">
        <f>ROUND(I376*H376,2)</f>
        <v>0</v>
      </c>
      <c r="BL376" s="18" t="s">
        <v>139</v>
      </c>
      <c r="BM376" s="209" t="s">
        <v>677</v>
      </c>
    </row>
    <row r="377" s="2" customFormat="1" ht="16.5" customHeight="1">
      <c r="A377" s="39"/>
      <c r="B377" s="40"/>
      <c r="C377" s="198" t="s">
        <v>678</v>
      </c>
      <c r="D377" s="198" t="s">
        <v>134</v>
      </c>
      <c r="E377" s="199" t="s">
        <v>679</v>
      </c>
      <c r="F377" s="200" t="s">
        <v>680</v>
      </c>
      <c r="G377" s="201" t="s">
        <v>636</v>
      </c>
      <c r="H377" s="202">
        <v>1</v>
      </c>
      <c r="I377" s="203"/>
      <c r="J377" s="204">
        <f>ROUND(I377*H377,2)</f>
        <v>0</v>
      </c>
      <c r="K377" s="200" t="s">
        <v>19</v>
      </c>
      <c r="L377" s="45"/>
      <c r="M377" s="251" t="s">
        <v>19</v>
      </c>
      <c r="N377" s="252" t="s">
        <v>44</v>
      </c>
      <c r="O377" s="253"/>
      <c r="P377" s="254">
        <f>O377*H377</f>
        <v>0</v>
      </c>
      <c r="Q377" s="254">
        <v>0</v>
      </c>
      <c r="R377" s="254">
        <f>Q377*H377</f>
        <v>0</v>
      </c>
      <c r="S377" s="254">
        <v>0</v>
      </c>
      <c r="T377" s="255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09" t="s">
        <v>139</v>
      </c>
      <c r="AT377" s="209" t="s">
        <v>134</v>
      </c>
      <c r="AU377" s="209" t="s">
        <v>78</v>
      </c>
      <c r="AY377" s="18" t="s">
        <v>131</v>
      </c>
      <c r="BE377" s="210">
        <f>IF(N377="základní",J377,0)</f>
        <v>0</v>
      </c>
      <c r="BF377" s="210">
        <f>IF(N377="snížená",J377,0)</f>
        <v>0</v>
      </c>
      <c r="BG377" s="210">
        <f>IF(N377="zákl. přenesená",J377,0)</f>
        <v>0</v>
      </c>
      <c r="BH377" s="210">
        <f>IF(N377="sníž. přenesená",J377,0)</f>
        <v>0</v>
      </c>
      <c r="BI377" s="210">
        <f>IF(N377="nulová",J377,0)</f>
        <v>0</v>
      </c>
      <c r="BJ377" s="18" t="s">
        <v>78</v>
      </c>
      <c r="BK377" s="210">
        <f>ROUND(I377*H377,2)</f>
        <v>0</v>
      </c>
      <c r="BL377" s="18" t="s">
        <v>139</v>
      </c>
      <c r="BM377" s="209" t="s">
        <v>681</v>
      </c>
    </row>
    <row r="378" s="2" customFormat="1" ht="6.96" customHeight="1">
      <c r="A378" s="39"/>
      <c r="B378" s="60"/>
      <c r="C378" s="61"/>
      <c r="D378" s="61"/>
      <c r="E378" s="61"/>
      <c r="F378" s="61"/>
      <c r="G378" s="61"/>
      <c r="H378" s="61"/>
      <c r="I378" s="61"/>
      <c r="J378" s="61"/>
      <c r="K378" s="61"/>
      <c r="L378" s="45"/>
      <c r="M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</row>
  </sheetData>
  <sheetProtection sheet="1" autoFilter="0" formatColumns="0" formatRows="0" objects="1" scenarios="1" spinCount="100000" saltValue="nDfy3oBpJKub23IwIW1py0A2Dz8Sq/1PxYjV9BSozzX5hnnb38Y6uvajYhhP8Gm2p1oObEa9NoHVn8DOGwG+Jw==" hashValue="FFw2kjQGbxtu1qw6eXGUs3fqjE7PO3jjR9nMyU0Z+GvdZN3RZjfFkV7xTaAtdKhftZMuPnnLht6kUzhczrFwNA==" algorithmName="SHA-512" password="CC35"/>
  <autoFilter ref="C102:K377"/>
  <mergeCells count="6">
    <mergeCell ref="E7:H7"/>
    <mergeCell ref="E16:H16"/>
    <mergeCell ref="E25:H25"/>
    <mergeCell ref="E46:H46"/>
    <mergeCell ref="E95:H95"/>
    <mergeCell ref="L2:V2"/>
  </mergeCells>
  <hyperlinks>
    <hyperlink ref="F108" r:id="rId1" display="https://podminky.urs.cz/item/CS_URS_2025_01/121111201"/>
    <hyperlink ref="F110" r:id="rId2" display="https://podminky.urs.cz/item/CS_URS_2025_01/181311103"/>
    <hyperlink ref="F113" r:id="rId3" display="https://podminky.urs.cz/item/CS_URS_2025_01/131313701"/>
    <hyperlink ref="F116" r:id="rId4" display="https://podminky.urs.cz/item/CS_URS_2025_01/174111103"/>
    <hyperlink ref="F118" r:id="rId5" display="https://podminky.urs.cz/item/CS_URS_2025_01/181411131"/>
    <hyperlink ref="F121" r:id="rId6" display="https://podminky.urs.cz/item/CS_URS_2025_01/182113121"/>
    <hyperlink ref="F123" r:id="rId7" display="https://podminky.urs.cz/item/CS_URS_2025_01/183403153"/>
    <hyperlink ref="F127" r:id="rId8" display="https://podminky.urs.cz/item/CS_URS_2025_01/273321211"/>
    <hyperlink ref="F130" r:id="rId9" display="https://podminky.urs.cz/item/CS_URS_2025_01/273356021"/>
    <hyperlink ref="F133" r:id="rId10" display="https://podminky.urs.cz/item/CS_URS_2025_01/273356022"/>
    <hyperlink ref="F136" r:id="rId11" display="https://podminky.urs.cz/item/CS_URS_2025_01/273362021"/>
    <hyperlink ref="F139" r:id="rId12" display="https://podminky.urs.cz/item/CS_URS_2025_01/274313511"/>
    <hyperlink ref="F144" r:id="rId13" display="https://podminky.urs.cz/item/CS_URS_2025_01/274351121"/>
    <hyperlink ref="F149" r:id="rId14" display="https://podminky.urs.cz/item/CS_URS_2025_01/274351122"/>
    <hyperlink ref="F154" r:id="rId15" display="https://podminky.urs.cz/item/CS_URS_2025_01/279113133"/>
    <hyperlink ref="F157" r:id="rId16" display="https://podminky.urs.cz/item/CS_URS_2025_01/279361821"/>
    <hyperlink ref="F164" r:id="rId17" display="https://podminky.urs.cz/item/CS_URS_2025_01/564871016"/>
    <hyperlink ref="F170" r:id="rId18" display="https://podminky.urs.cz/item/CS_URS_2025_01/594111114"/>
    <hyperlink ref="F182" r:id="rId19" display="https://podminky.urs.cz/item/CS_URS_2025_01/631311113"/>
    <hyperlink ref="F193" r:id="rId20" display="https://podminky.urs.cz/item/CS_URS_2025_01/949101112"/>
    <hyperlink ref="F205" r:id="rId21" display="https://podminky.urs.cz/item/CS_URS_2025_01/998021022"/>
    <hyperlink ref="F209" r:id="rId22" display="https://podminky.urs.cz/item/CS_URS_2025_01/711161112"/>
    <hyperlink ref="F212" r:id="rId23" display="https://podminky.urs.cz/item/CS_URS_2025_01/711161383"/>
    <hyperlink ref="F215" r:id="rId24" display="https://podminky.urs.cz/item/CS_URS_2025_01/711413111"/>
    <hyperlink ref="F218" r:id="rId25" display="https://podminky.urs.cz/item/CS_URS_2025_01/711413121"/>
    <hyperlink ref="F221" r:id="rId26" display="https://podminky.urs.cz/item/CS_URS_2025_01/632481215"/>
    <hyperlink ref="F225" r:id="rId27" display="https://podminky.urs.cz/item/CS_URS_2025_01/998711201"/>
    <hyperlink ref="F233" r:id="rId28" display="https://podminky.urs.cz/item/CS_URS_2025_01/762123110"/>
    <hyperlink ref="F241" r:id="rId29" display="https://podminky.urs.cz/item/CS_URS_2025_01/762195000"/>
    <hyperlink ref="F243" r:id="rId30" display="https://podminky.urs.cz/item/CS_URS_2025_01/762332121"/>
    <hyperlink ref="F246" r:id="rId31" display="https://podminky.urs.cz/item/CS_URS_2025_01/762341260"/>
    <hyperlink ref="F251" r:id="rId32" display="https://podminky.urs.cz/item/CS_URS_2025_01/762342511"/>
    <hyperlink ref="F254" r:id="rId33" display="https://podminky.urs.cz/item/CS_URS_2025_01/762523104"/>
    <hyperlink ref="F256" r:id="rId34" display="https://podminky.urs.cz/item/CS_URS_2025_01/762595001"/>
    <hyperlink ref="F258" r:id="rId35" display="https://podminky.urs.cz/item/CS_URS_2025_01/762895000"/>
    <hyperlink ref="F260" r:id="rId36" display="https://podminky.urs.cz/item/CS_URS_2025_01/766417211"/>
    <hyperlink ref="F275" r:id="rId37" display="https://podminky.urs.cz/item/CS_URS_2025_01/762795000"/>
    <hyperlink ref="F277" r:id="rId38" display="https://podminky.urs.cz/item/CS_URS_2025_01/762083122"/>
    <hyperlink ref="F280" r:id="rId39" display="https://podminky.urs.cz/item/CS_URS_2025_01/998762201"/>
    <hyperlink ref="F283" r:id="rId40" display="https://podminky.urs.cz/item/CS_URS_2025_01/764111641"/>
    <hyperlink ref="F286" r:id="rId41" display="https://podminky.urs.cz/item/CS_URS_2025_01/764011617"/>
    <hyperlink ref="F288" r:id="rId42" display="https://podminky.urs.cz/item/CS_URS_2025_01/764212651"/>
    <hyperlink ref="F291" r:id="rId43" display="https://podminky.urs.cz/item/CS_URS_2025_01/764212663"/>
    <hyperlink ref="F293" r:id="rId44" display="https://podminky.urs.cz/item/CS_URS_2025_01/764511403"/>
    <hyperlink ref="F295" r:id="rId45" display="https://podminky.urs.cz/item/CS_URS_2025_01/764518422"/>
    <hyperlink ref="F301" r:id="rId46" display="https://podminky.urs.cz/item/CS_URS_2025_01/998764201"/>
    <hyperlink ref="F304" r:id="rId47" display="https://podminky.urs.cz/item/CS_URS_2025_01/765191001"/>
    <hyperlink ref="F308" r:id="rId48" display="https://podminky.urs.cz/item/CS_URS_2025_01/998765201"/>
    <hyperlink ref="F311" r:id="rId49" display="https://podminky.urs.cz/item/CS_URS_2025_01/766411222"/>
    <hyperlink ref="F317" r:id="rId50" display="https://podminky.urs.cz/item/CS_URS_2025_01/766421222"/>
    <hyperlink ref="F322" r:id="rId51" display="https://podminky.urs.cz/item/CS_URS_2025_01/998766201"/>
    <hyperlink ref="F325" r:id="rId52" display="https://podminky.urs.cz/item/CS_URS_2025_01/767995113"/>
    <hyperlink ref="F333" r:id="rId53" display="https://podminky.urs.cz/item/CS_URS_2025_01/998767201"/>
    <hyperlink ref="F336" r:id="rId54" display="https://podminky.urs.cz/item/CS_URS_2025_01/783101401"/>
    <hyperlink ref="F338" r:id="rId55" display="https://podminky.urs.cz/item/CS_URS_2025_01/783154101"/>
    <hyperlink ref="F350" r:id="rId56" display="https://podminky.urs.cz/item/CS_URS_2025_01/783163101"/>
    <hyperlink ref="F353" r:id="rId57" display="https://podminky.urs.cz/item/CS_URS_2025_01/783168201"/>
    <hyperlink ref="F372" r:id="rId58" display="https://podminky.urs.cz/item/CS_URS_2025_01/09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6" customWidth="1"/>
    <col min="2" max="2" width="1.667969" style="256" customWidth="1"/>
    <col min="3" max="4" width="5" style="256" customWidth="1"/>
    <col min="5" max="5" width="11.66016" style="256" customWidth="1"/>
    <col min="6" max="6" width="9.160156" style="256" customWidth="1"/>
    <col min="7" max="7" width="5" style="256" customWidth="1"/>
    <col min="8" max="8" width="77.83203" style="256" customWidth="1"/>
    <col min="9" max="10" width="20" style="256" customWidth="1"/>
    <col min="11" max="11" width="1.667969" style="256" customWidth="1"/>
  </cols>
  <sheetData>
    <row r="1" s="1" customFormat="1" ht="37.5" customHeight="1"/>
    <row r="2" s="1" customFormat="1" ht="7.5" customHeight="1">
      <c r="B2" s="257"/>
      <c r="C2" s="258"/>
      <c r="D2" s="258"/>
      <c r="E2" s="258"/>
      <c r="F2" s="258"/>
      <c r="G2" s="258"/>
      <c r="H2" s="258"/>
      <c r="I2" s="258"/>
      <c r="J2" s="258"/>
      <c r="K2" s="259"/>
    </row>
    <row r="3" s="15" customFormat="1" ht="45" customHeight="1">
      <c r="B3" s="260"/>
      <c r="C3" s="261" t="s">
        <v>682</v>
      </c>
      <c r="D3" s="261"/>
      <c r="E3" s="261"/>
      <c r="F3" s="261"/>
      <c r="G3" s="261"/>
      <c r="H3" s="261"/>
      <c r="I3" s="261"/>
      <c r="J3" s="261"/>
      <c r="K3" s="262"/>
    </row>
    <row r="4" s="1" customFormat="1" ht="25.5" customHeight="1">
      <c r="B4" s="263"/>
      <c r="C4" s="264" t="s">
        <v>683</v>
      </c>
      <c r="D4" s="264"/>
      <c r="E4" s="264"/>
      <c r="F4" s="264"/>
      <c r="G4" s="264"/>
      <c r="H4" s="264"/>
      <c r="I4" s="264"/>
      <c r="J4" s="264"/>
      <c r="K4" s="265"/>
    </row>
    <row r="5" s="1" customFormat="1" ht="5.25" customHeight="1">
      <c r="B5" s="263"/>
      <c r="C5" s="266"/>
      <c r="D5" s="266"/>
      <c r="E5" s="266"/>
      <c r="F5" s="266"/>
      <c r="G5" s="266"/>
      <c r="H5" s="266"/>
      <c r="I5" s="266"/>
      <c r="J5" s="266"/>
      <c r="K5" s="265"/>
    </row>
    <row r="6" s="1" customFormat="1" ht="15" customHeight="1">
      <c r="B6" s="263"/>
      <c r="C6" s="267" t="s">
        <v>684</v>
      </c>
      <c r="D6" s="267"/>
      <c r="E6" s="267"/>
      <c r="F6" s="267"/>
      <c r="G6" s="267"/>
      <c r="H6" s="267"/>
      <c r="I6" s="267"/>
      <c r="J6" s="267"/>
      <c r="K6" s="265"/>
    </row>
    <row r="7" s="1" customFormat="1" ht="15" customHeight="1">
      <c r="B7" s="268"/>
      <c r="C7" s="267" t="s">
        <v>685</v>
      </c>
      <c r="D7" s="267"/>
      <c r="E7" s="267"/>
      <c r="F7" s="267"/>
      <c r="G7" s="267"/>
      <c r="H7" s="267"/>
      <c r="I7" s="267"/>
      <c r="J7" s="267"/>
      <c r="K7" s="265"/>
    </row>
    <row r="8" s="1" customFormat="1" ht="12.75" customHeight="1">
      <c r="B8" s="268"/>
      <c r="C8" s="267"/>
      <c r="D8" s="267"/>
      <c r="E8" s="267"/>
      <c r="F8" s="267"/>
      <c r="G8" s="267"/>
      <c r="H8" s="267"/>
      <c r="I8" s="267"/>
      <c r="J8" s="267"/>
      <c r="K8" s="265"/>
    </row>
    <row r="9" s="1" customFormat="1" ht="15" customHeight="1">
      <c r="B9" s="268"/>
      <c r="C9" s="267" t="s">
        <v>686</v>
      </c>
      <c r="D9" s="267"/>
      <c r="E9" s="267"/>
      <c r="F9" s="267"/>
      <c r="G9" s="267"/>
      <c r="H9" s="267"/>
      <c r="I9" s="267"/>
      <c r="J9" s="267"/>
      <c r="K9" s="265"/>
    </row>
    <row r="10" s="1" customFormat="1" ht="15" customHeight="1">
      <c r="B10" s="268"/>
      <c r="C10" s="267"/>
      <c r="D10" s="267" t="s">
        <v>687</v>
      </c>
      <c r="E10" s="267"/>
      <c r="F10" s="267"/>
      <c r="G10" s="267"/>
      <c r="H10" s="267"/>
      <c r="I10" s="267"/>
      <c r="J10" s="267"/>
      <c r="K10" s="265"/>
    </row>
    <row r="11" s="1" customFormat="1" ht="15" customHeight="1">
      <c r="B11" s="268"/>
      <c r="C11" s="269"/>
      <c r="D11" s="267" t="s">
        <v>688</v>
      </c>
      <c r="E11" s="267"/>
      <c r="F11" s="267"/>
      <c r="G11" s="267"/>
      <c r="H11" s="267"/>
      <c r="I11" s="267"/>
      <c r="J11" s="267"/>
      <c r="K11" s="265"/>
    </row>
    <row r="12" s="1" customFormat="1" ht="15" customHeight="1">
      <c r="B12" s="268"/>
      <c r="C12" s="269"/>
      <c r="D12" s="267"/>
      <c r="E12" s="267"/>
      <c r="F12" s="267"/>
      <c r="G12" s="267"/>
      <c r="H12" s="267"/>
      <c r="I12" s="267"/>
      <c r="J12" s="267"/>
      <c r="K12" s="265"/>
    </row>
    <row r="13" s="1" customFormat="1" ht="15" customHeight="1">
      <c r="B13" s="268"/>
      <c r="C13" s="269"/>
      <c r="D13" s="270" t="s">
        <v>689</v>
      </c>
      <c r="E13" s="267"/>
      <c r="F13" s="267"/>
      <c r="G13" s="267"/>
      <c r="H13" s="267"/>
      <c r="I13" s="267"/>
      <c r="J13" s="267"/>
      <c r="K13" s="265"/>
    </row>
    <row r="14" s="1" customFormat="1" ht="12.75" customHeight="1">
      <c r="B14" s="268"/>
      <c r="C14" s="269"/>
      <c r="D14" s="269"/>
      <c r="E14" s="269"/>
      <c r="F14" s="269"/>
      <c r="G14" s="269"/>
      <c r="H14" s="269"/>
      <c r="I14" s="269"/>
      <c r="J14" s="269"/>
      <c r="K14" s="265"/>
    </row>
    <row r="15" s="1" customFormat="1" ht="15" customHeight="1">
      <c r="B15" s="268"/>
      <c r="C15" s="269"/>
      <c r="D15" s="267" t="s">
        <v>690</v>
      </c>
      <c r="E15" s="267"/>
      <c r="F15" s="267"/>
      <c r="G15" s="267"/>
      <c r="H15" s="267"/>
      <c r="I15" s="267"/>
      <c r="J15" s="267"/>
      <c r="K15" s="265"/>
    </row>
    <row r="16" s="1" customFormat="1" ht="15" customHeight="1">
      <c r="B16" s="268"/>
      <c r="C16" s="269"/>
      <c r="D16" s="267" t="s">
        <v>691</v>
      </c>
      <c r="E16" s="267"/>
      <c r="F16" s="267"/>
      <c r="G16" s="267"/>
      <c r="H16" s="267"/>
      <c r="I16" s="267"/>
      <c r="J16" s="267"/>
      <c r="K16" s="265"/>
    </row>
    <row r="17" s="1" customFormat="1" ht="15" customHeight="1">
      <c r="B17" s="268"/>
      <c r="C17" s="269"/>
      <c r="D17" s="267" t="s">
        <v>692</v>
      </c>
      <c r="E17" s="267"/>
      <c r="F17" s="267"/>
      <c r="G17" s="267"/>
      <c r="H17" s="267"/>
      <c r="I17" s="267"/>
      <c r="J17" s="267"/>
      <c r="K17" s="265"/>
    </row>
    <row r="18" s="1" customFormat="1" ht="15" customHeight="1">
      <c r="B18" s="268"/>
      <c r="C18" s="269"/>
      <c r="D18" s="269"/>
      <c r="E18" s="271" t="s">
        <v>77</v>
      </c>
      <c r="F18" s="267" t="s">
        <v>693</v>
      </c>
      <c r="G18" s="267"/>
      <c r="H18" s="267"/>
      <c r="I18" s="267"/>
      <c r="J18" s="267"/>
      <c r="K18" s="265"/>
    </row>
    <row r="19" s="1" customFormat="1" ht="15" customHeight="1">
      <c r="B19" s="268"/>
      <c r="C19" s="269"/>
      <c r="D19" s="269"/>
      <c r="E19" s="271" t="s">
        <v>694</v>
      </c>
      <c r="F19" s="267" t="s">
        <v>695</v>
      </c>
      <c r="G19" s="267"/>
      <c r="H19" s="267"/>
      <c r="I19" s="267"/>
      <c r="J19" s="267"/>
      <c r="K19" s="265"/>
    </row>
    <row r="20" s="1" customFormat="1" ht="15" customHeight="1">
      <c r="B20" s="268"/>
      <c r="C20" s="269"/>
      <c r="D20" s="269"/>
      <c r="E20" s="271" t="s">
        <v>696</v>
      </c>
      <c r="F20" s="267" t="s">
        <v>697</v>
      </c>
      <c r="G20" s="267"/>
      <c r="H20" s="267"/>
      <c r="I20" s="267"/>
      <c r="J20" s="267"/>
      <c r="K20" s="265"/>
    </row>
    <row r="21" s="1" customFormat="1" ht="15" customHeight="1">
      <c r="B21" s="268"/>
      <c r="C21" s="269"/>
      <c r="D21" s="269"/>
      <c r="E21" s="271" t="s">
        <v>698</v>
      </c>
      <c r="F21" s="267" t="s">
        <v>699</v>
      </c>
      <c r="G21" s="267"/>
      <c r="H21" s="267"/>
      <c r="I21" s="267"/>
      <c r="J21" s="267"/>
      <c r="K21" s="265"/>
    </row>
    <row r="22" s="1" customFormat="1" ht="15" customHeight="1">
      <c r="B22" s="268"/>
      <c r="C22" s="269"/>
      <c r="D22" s="269"/>
      <c r="E22" s="271" t="s">
        <v>700</v>
      </c>
      <c r="F22" s="267" t="s">
        <v>701</v>
      </c>
      <c r="G22" s="267"/>
      <c r="H22" s="267"/>
      <c r="I22" s="267"/>
      <c r="J22" s="267"/>
      <c r="K22" s="265"/>
    </row>
    <row r="23" s="1" customFormat="1" ht="15" customHeight="1">
      <c r="B23" s="268"/>
      <c r="C23" s="269"/>
      <c r="D23" s="269"/>
      <c r="E23" s="271" t="s">
        <v>702</v>
      </c>
      <c r="F23" s="267" t="s">
        <v>703</v>
      </c>
      <c r="G23" s="267"/>
      <c r="H23" s="267"/>
      <c r="I23" s="267"/>
      <c r="J23" s="267"/>
      <c r="K23" s="265"/>
    </row>
    <row r="24" s="1" customFormat="1" ht="12.75" customHeight="1">
      <c r="B24" s="268"/>
      <c r="C24" s="269"/>
      <c r="D24" s="269"/>
      <c r="E24" s="269"/>
      <c r="F24" s="269"/>
      <c r="G24" s="269"/>
      <c r="H24" s="269"/>
      <c r="I24" s="269"/>
      <c r="J24" s="269"/>
      <c r="K24" s="265"/>
    </row>
    <row r="25" s="1" customFormat="1" ht="15" customHeight="1">
      <c r="B25" s="268"/>
      <c r="C25" s="267" t="s">
        <v>704</v>
      </c>
      <c r="D25" s="267"/>
      <c r="E25" s="267"/>
      <c r="F25" s="267"/>
      <c r="G25" s="267"/>
      <c r="H25" s="267"/>
      <c r="I25" s="267"/>
      <c r="J25" s="267"/>
      <c r="K25" s="265"/>
    </row>
    <row r="26" s="1" customFormat="1" ht="15" customHeight="1">
      <c r="B26" s="268"/>
      <c r="C26" s="267" t="s">
        <v>705</v>
      </c>
      <c r="D26" s="267"/>
      <c r="E26" s="267"/>
      <c r="F26" s="267"/>
      <c r="G26" s="267"/>
      <c r="H26" s="267"/>
      <c r="I26" s="267"/>
      <c r="J26" s="267"/>
      <c r="K26" s="265"/>
    </row>
    <row r="27" s="1" customFormat="1" ht="15" customHeight="1">
      <c r="B27" s="268"/>
      <c r="C27" s="267"/>
      <c r="D27" s="267" t="s">
        <v>706</v>
      </c>
      <c r="E27" s="267"/>
      <c r="F27" s="267"/>
      <c r="G27" s="267"/>
      <c r="H27" s="267"/>
      <c r="I27" s="267"/>
      <c r="J27" s="267"/>
      <c r="K27" s="265"/>
    </row>
    <row r="28" s="1" customFormat="1" ht="15" customHeight="1">
      <c r="B28" s="268"/>
      <c r="C28" s="269"/>
      <c r="D28" s="267" t="s">
        <v>707</v>
      </c>
      <c r="E28" s="267"/>
      <c r="F28" s="267"/>
      <c r="G28" s="267"/>
      <c r="H28" s="267"/>
      <c r="I28" s="267"/>
      <c r="J28" s="267"/>
      <c r="K28" s="265"/>
    </row>
    <row r="29" s="1" customFormat="1" ht="12.75" customHeight="1">
      <c r="B29" s="268"/>
      <c r="C29" s="269"/>
      <c r="D29" s="269"/>
      <c r="E29" s="269"/>
      <c r="F29" s="269"/>
      <c r="G29" s="269"/>
      <c r="H29" s="269"/>
      <c r="I29" s="269"/>
      <c r="J29" s="269"/>
      <c r="K29" s="265"/>
    </row>
    <row r="30" s="1" customFormat="1" ht="15" customHeight="1">
      <c r="B30" s="268"/>
      <c r="C30" s="269"/>
      <c r="D30" s="267" t="s">
        <v>708</v>
      </c>
      <c r="E30" s="267"/>
      <c r="F30" s="267"/>
      <c r="G30" s="267"/>
      <c r="H30" s="267"/>
      <c r="I30" s="267"/>
      <c r="J30" s="267"/>
      <c r="K30" s="265"/>
    </row>
    <row r="31" s="1" customFormat="1" ht="15" customHeight="1">
      <c r="B31" s="268"/>
      <c r="C31" s="269"/>
      <c r="D31" s="267" t="s">
        <v>709</v>
      </c>
      <c r="E31" s="267"/>
      <c r="F31" s="267"/>
      <c r="G31" s="267"/>
      <c r="H31" s="267"/>
      <c r="I31" s="267"/>
      <c r="J31" s="267"/>
      <c r="K31" s="265"/>
    </row>
    <row r="32" s="1" customFormat="1" ht="12.75" customHeight="1">
      <c r="B32" s="268"/>
      <c r="C32" s="269"/>
      <c r="D32" s="269"/>
      <c r="E32" s="269"/>
      <c r="F32" s="269"/>
      <c r="G32" s="269"/>
      <c r="H32" s="269"/>
      <c r="I32" s="269"/>
      <c r="J32" s="269"/>
      <c r="K32" s="265"/>
    </row>
    <row r="33" s="1" customFormat="1" ht="15" customHeight="1">
      <c r="B33" s="268"/>
      <c r="C33" s="269"/>
      <c r="D33" s="267" t="s">
        <v>710</v>
      </c>
      <c r="E33" s="267"/>
      <c r="F33" s="267"/>
      <c r="G33" s="267"/>
      <c r="H33" s="267"/>
      <c r="I33" s="267"/>
      <c r="J33" s="267"/>
      <c r="K33" s="265"/>
    </row>
    <row r="34" s="1" customFormat="1" ht="15" customHeight="1">
      <c r="B34" s="268"/>
      <c r="C34" s="269"/>
      <c r="D34" s="267" t="s">
        <v>711</v>
      </c>
      <c r="E34" s="267"/>
      <c r="F34" s="267"/>
      <c r="G34" s="267"/>
      <c r="H34" s="267"/>
      <c r="I34" s="267"/>
      <c r="J34" s="267"/>
      <c r="K34" s="265"/>
    </row>
    <row r="35" s="1" customFormat="1" ht="15" customHeight="1">
      <c r="B35" s="268"/>
      <c r="C35" s="269"/>
      <c r="D35" s="267" t="s">
        <v>712</v>
      </c>
      <c r="E35" s="267"/>
      <c r="F35" s="267"/>
      <c r="G35" s="267"/>
      <c r="H35" s="267"/>
      <c r="I35" s="267"/>
      <c r="J35" s="267"/>
      <c r="K35" s="265"/>
    </row>
    <row r="36" s="1" customFormat="1" ht="15" customHeight="1">
      <c r="B36" s="268"/>
      <c r="C36" s="269"/>
      <c r="D36" s="267"/>
      <c r="E36" s="270" t="s">
        <v>117</v>
      </c>
      <c r="F36" s="267"/>
      <c r="G36" s="267" t="s">
        <v>713</v>
      </c>
      <c r="H36" s="267"/>
      <c r="I36" s="267"/>
      <c r="J36" s="267"/>
      <c r="K36" s="265"/>
    </row>
    <row r="37" s="1" customFormat="1" ht="30.75" customHeight="1">
      <c r="B37" s="268"/>
      <c r="C37" s="269"/>
      <c r="D37" s="267"/>
      <c r="E37" s="270" t="s">
        <v>714</v>
      </c>
      <c r="F37" s="267"/>
      <c r="G37" s="267" t="s">
        <v>715</v>
      </c>
      <c r="H37" s="267"/>
      <c r="I37" s="267"/>
      <c r="J37" s="267"/>
      <c r="K37" s="265"/>
    </row>
    <row r="38" s="1" customFormat="1" ht="15" customHeight="1">
      <c r="B38" s="268"/>
      <c r="C38" s="269"/>
      <c r="D38" s="267"/>
      <c r="E38" s="270" t="s">
        <v>54</v>
      </c>
      <c r="F38" s="267"/>
      <c r="G38" s="267" t="s">
        <v>716</v>
      </c>
      <c r="H38" s="267"/>
      <c r="I38" s="267"/>
      <c r="J38" s="267"/>
      <c r="K38" s="265"/>
    </row>
    <row r="39" s="1" customFormat="1" ht="15" customHeight="1">
      <c r="B39" s="268"/>
      <c r="C39" s="269"/>
      <c r="D39" s="267"/>
      <c r="E39" s="270" t="s">
        <v>55</v>
      </c>
      <c r="F39" s="267"/>
      <c r="G39" s="267" t="s">
        <v>717</v>
      </c>
      <c r="H39" s="267"/>
      <c r="I39" s="267"/>
      <c r="J39" s="267"/>
      <c r="K39" s="265"/>
    </row>
    <row r="40" s="1" customFormat="1" ht="15" customHeight="1">
      <c r="B40" s="268"/>
      <c r="C40" s="269"/>
      <c r="D40" s="267"/>
      <c r="E40" s="270" t="s">
        <v>118</v>
      </c>
      <c r="F40" s="267"/>
      <c r="G40" s="267" t="s">
        <v>718</v>
      </c>
      <c r="H40" s="267"/>
      <c r="I40" s="267"/>
      <c r="J40" s="267"/>
      <c r="K40" s="265"/>
    </row>
    <row r="41" s="1" customFormat="1" ht="15" customHeight="1">
      <c r="B41" s="268"/>
      <c r="C41" s="269"/>
      <c r="D41" s="267"/>
      <c r="E41" s="270" t="s">
        <v>119</v>
      </c>
      <c r="F41" s="267"/>
      <c r="G41" s="267" t="s">
        <v>719</v>
      </c>
      <c r="H41" s="267"/>
      <c r="I41" s="267"/>
      <c r="J41" s="267"/>
      <c r="K41" s="265"/>
    </row>
    <row r="42" s="1" customFormat="1" ht="15" customHeight="1">
      <c r="B42" s="268"/>
      <c r="C42" s="269"/>
      <c r="D42" s="267"/>
      <c r="E42" s="270" t="s">
        <v>720</v>
      </c>
      <c r="F42" s="267"/>
      <c r="G42" s="267" t="s">
        <v>721</v>
      </c>
      <c r="H42" s="267"/>
      <c r="I42" s="267"/>
      <c r="J42" s="267"/>
      <c r="K42" s="265"/>
    </row>
    <row r="43" s="1" customFormat="1" ht="15" customHeight="1">
      <c r="B43" s="268"/>
      <c r="C43" s="269"/>
      <c r="D43" s="267"/>
      <c r="E43" s="270"/>
      <c r="F43" s="267"/>
      <c r="G43" s="267" t="s">
        <v>722</v>
      </c>
      <c r="H43" s="267"/>
      <c r="I43" s="267"/>
      <c r="J43" s="267"/>
      <c r="K43" s="265"/>
    </row>
    <row r="44" s="1" customFormat="1" ht="15" customHeight="1">
      <c r="B44" s="268"/>
      <c r="C44" s="269"/>
      <c r="D44" s="267"/>
      <c r="E44" s="270" t="s">
        <v>723</v>
      </c>
      <c r="F44" s="267"/>
      <c r="G44" s="267" t="s">
        <v>724</v>
      </c>
      <c r="H44" s="267"/>
      <c r="I44" s="267"/>
      <c r="J44" s="267"/>
      <c r="K44" s="265"/>
    </row>
    <row r="45" s="1" customFormat="1" ht="15" customHeight="1">
      <c r="B45" s="268"/>
      <c r="C45" s="269"/>
      <c r="D45" s="267"/>
      <c r="E45" s="270" t="s">
        <v>121</v>
      </c>
      <c r="F45" s="267"/>
      <c r="G45" s="267" t="s">
        <v>725</v>
      </c>
      <c r="H45" s="267"/>
      <c r="I45" s="267"/>
      <c r="J45" s="267"/>
      <c r="K45" s="265"/>
    </row>
    <row r="46" s="1" customFormat="1" ht="12.75" customHeight="1">
      <c r="B46" s="268"/>
      <c r="C46" s="269"/>
      <c r="D46" s="267"/>
      <c r="E46" s="267"/>
      <c r="F46" s="267"/>
      <c r="G46" s="267"/>
      <c r="H46" s="267"/>
      <c r="I46" s="267"/>
      <c r="J46" s="267"/>
      <c r="K46" s="265"/>
    </row>
    <row r="47" s="1" customFormat="1" ht="15" customHeight="1">
      <c r="B47" s="268"/>
      <c r="C47" s="269"/>
      <c r="D47" s="267" t="s">
        <v>726</v>
      </c>
      <c r="E47" s="267"/>
      <c r="F47" s="267"/>
      <c r="G47" s="267"/>
      <c r="H47" s="267"/>
      <c r="I47" s="267"/>
      <c r="J47" s="267"/>
      <c r="K47" s="265"/>
    </row>
    <row r="48" s="1" customFormat="1" ht="15" customHeight="1">
      <c r="B48" s="268"/>
      <c r="C48" s="269"/>
      <c r="D48" s="269"/>
      <c r="E48" s="267" t="s">
        <v>727</v>
      </c>
      <c r="F48" s="267"/>
      <c r="G48" s="267"/>
      <c r="H48" s="267"/>
      <c r="I48" s="267"/>
      <c r="J48" s="267"/>
      <c r="K48" s="265"/>
    </row>
    <row r="49" s="1" customFormat="1" ht="15" customHeight="1">
      <c r="B49" s="268"/>
      <c r="C49" s="269"/>
      <c r="D49" s="269"/>
      <c r="E49" s="267" t="s">
        <v>728</v>
      </c>
      <c r="F49" s="267"/>
      <c r="G49" s="267"/>
      <c r="H49" s="267"/>
      <c r="I49" s="267"/>
      <c r="J49" s="267"/>
      <c r="K49" s="265"/>
    </row>
    <row r="50" s="1" customFormat="1" ht="15" customHeight="1">
      <c r="B50" s="268"/>
      <c r="C50" s="269"/>
      <c r="D50" s="269"/>
      <c r="E50" s="267" t="s">
        <v>729</v>
      </c>
      <c r="F50" s="267"/>
      <c r="G50" s="267"/>
      <c r="H50" s="267"/>
      <c r="I50" s="267"/>
      <c r="J50" s="267"/>
      <c r="K50" s="265"/>
    </row>
    <row r="51" s="1" customFormat="1" ht="15" customHeight="1">
      <c r="B51" s="268"/>
      <c r="C51" s="269"/>
      <c r="D51" s="267" t="s">
        <v>730</v>
      </c>
      <c r="E51" s="267"/>
      <c r="F51" s="267"/>
      <c r="G51" s="267"/>
      <c r="H51" s="267"/>
      <c r="I51" s="267"/>
      <c r="J51" s="267"/>
      <c r="K51" s="265"/>
    </row>
    <row r="52" s="1" customFormat="1" ht="25.5" customHeight="1">
      <c r="B52" s="263"/>
      <c r="C52" s="264" t="s">
        <v>731</v>
      </c>
      <c r="D52" s="264"/>
      <c r="E52" s="264"/>
      <c r="F52" s="264"/>
      <c r="G52" s="264"/>
      <c r="H52" s="264"/>
      <c r="I52" s="264"/>
      <c r="J52" s="264"/>
      <c r="K52" s="265"/>
    </row>
    <row r="53" s="1" customFormat="1" ht="5.25" customHeight="1">
      <c r="B53" s="263"/>
      <c r="C53" s="266"/>
      <c r="D53" s="266"/>
      <c r="E53" s="266"/>
      <c r="F53" s="266"/>
      <c r="G53" s="266"/>
      <c r="H53" s="266"/>
      <c r="I53" s="266"/>
      <c r="J53" s="266"/>
      <c r="K53" s="265"/>
    </row>
    <row r="54" s="1" customFormat="1" ht="15" customHeight="1">
      <c r="B54" s="263"/>
      <c r="C54" s="267" t="s">
        <v>732</v>
      </c>
      <c r="D54" s="267"/>
      <c r="E54" s="267"/>
      <c r="F54" s="267"/>
      <c r="G54" s="267"/>
      <c r="H54" s="267"/>
      <c r="I54" s="267"/>
      <c r="J54" s="267"/>
      <c r="K54" s="265"/>
    </row>
    <row r="55" s="1" customFormat="1" ht="15" customHeight="1">
      <c r="B55" s="263"/>
      <c r="C55" s="267" t="s">
        <v>733</v>
      </c>
      <c r="D55" s="267"/>
      <c r="E55" s="267"/>
      <c r="F55" s="267"/>
      <c r="G55" s="267"/>
      <c r="H55" s="267"/>
      <c r="I55" s="267"/>
      <c r="J55" s="267"/>
      <c r="K55" s="265"/>
    </row>
    <row r="56" s="1" customFormat="1" ht="12.75" customHeight="1">
      <c r="B56" s="263"/>
      <c r="C56" s="267"/>
      <c r="D56" s="267"/>
      <c r="E56" s="267"/>
      <c r="F56" s="267"/>
      <c r="G56" s="267"/>
      <c r="H56" s="267"/>
      <c r="I56" s="267"/>
      <c r="J56" s="267"/>
      <c r="K56" s="265"/>
    </row>
    <row r="57" s="1" customFormat="1" ht="15" customHeight="1">
      <c r="B57" s="263"/>
      <c r="C57" s="267" t="s">
        <v>734</v>
      </c>
      <c r="D57" s="267"/>
      <c r="E57" s="267"/>
      <c r="F57" s="267"/>
      <c r="G57" s="267"/>
      <c r="H57" s="267"/>
      <c r="I57" s="267"/>
      <c r="J57" s="267"/>
      <c r="K57" s="265"/>
    </row>
    <row r="58" s="1" customFormat="1" ht="15" customHeight="1">
      <c r="B58" s="263"/>
      <c r="C58" s="269"/>
      <c r="D58" s="267" t="s">
        <v>735</v>
      </c>
      <c r="E58" s="267"/>
      <c r="F58" s="267"/>
      <c r="G58" s="267"/>
      <c r="H58" s="267"/>
      <c r="I58" s="267"/>
      <c r="J58" s="267"/>
      <c r="K58" s="265"/>
    </row>
    <row r="59" s="1" customFormat="1" ht="15" customHeight="1">
      <c r="B59" s="263"/>
      <c r="C59" s="269"/>
      <c r="D59" s="267" t="s">
        <v>736</v>
      </c>
      <c r="E59" s="267"/>
      <c r="F59" s="267"/>
      <c r="G59" s="267"/>
      <c r="H59" s="267"/>
      <c r="I59" s="267"/>
      <c r="J59" s="267"/>
      <c r="K59" s="265"/>
    </row>
    <row r="60" s="1" customFormat="1" ht="15" customHeight="1">
      <c r="B60" s="263"/>
      <c r="C60" s="269"/>
      <c r="D60" s="267" t="s">
        <v>737</v>
      </c>
      <c r="E60" s="267"/>
      <c r="F60" s="267"/>
      <c r="G60" s="267"/>
      <c r="H60" s="267"/>
      <c r="I60" s="267"/>
      <c r="J60" s="267"/>
      <c r="K60" s="265"/>
    </row>
    <row r="61" s="1" customFormat="1" ht="15" customHeight="1">
      <c r="B61" s="263"/>
      <c r="C61" s="269"/>
      <c r="D61" s="267" t="s">
        <v>738</v>
      </c>
      <c r="E61" s="267"/>
      <c r="F61" s="267"/>
      <c r="G61" s="267"/>
      <c r="H61" s="267"/>
      <c r="I61" s="267"/>
      <c r="J61" s="267"/>
      <c r="K61" s="265"/>
    </row>
    <row r="62" s="1" customFormat="1" ht="15" customHeight="1">
      <c r="B62" s="263"/>
      <c r="C62" s="269"/>
      <c r="D62" s="272" t="s">
        <v>739</v>
      </c>
      <c r="E62" s="272"/>
      <c r="F62" s="272"/>
      <c r="G62" s="272"/>
      <c r="H62" s="272"/>
      <c r="I62" s="272"/>
      <c r="J62" s="272"/>
      <c r="K62" s="265"/>
    </row>
    <row r="63" s="1" customFormat="1" ht="15" customHeight="1">
      <c r="B63" s="263"/>
      <c r="C63" s="269"/>
      <c r="D63" s="267" t="s">
        <v>740</v>
      </c>
      <c r="E63" s="267"/>
      <c r="F63" s="267"/>
      <c r="G63" s="267"/>
      <c r="H63" s="267"/>
      <c r="I63" s="267"/>
      <c r="J63" s="267"/>
      <c r="K63" s="265"/>
    </row>
    <row r="64" s="1" customFormat="1" ht="12.75" customHeight="1">
      <c r="B64" s="263"/>
      <c r="C64" s="269"/>
      <c r="D64" s="269"/>
      <c r="E64" s="273"/>
      <c r="F64" s="269"/>
      <c r="G64" s="269"/>
      <c r="H64" s="269"/>
      <c r="I64" s="269"/>
      <c r="J64" s="269"/>
      <c r="K64" s="265"/>
    </row>
    <row r="65" s="1" customFormat="1" ht="15" customHeight="1">
      <c r="B65" s="263"/>
      <c r="C65" s="269"/>
      <c r="D65" s="267" t="s">
        <v>741</v>
      </c>
      <c r="E65" s="267"/>
      <c r="F65" s="267"/>
      <c r="G65" s="267"/>
      <c r="H65" s="267"/>
      <c r="I65" s="267"/>
      <c r="J65" s="267"/>
      <c r="K65" s="265"/>
    </row>
    <row r="66" s="1" customFormat="1" ht="15" customHeight="1">
      <c r="B66" s="263"/>
      <c r="C66" s="269"/>
      <c r="D66" s="272" t="s">
        <v>742</v>
      </c>
      <c r="E66" s="272"/>
      <c r="F66" s="272"/>
      <c r="G66" s="272"/>
      <c r="H66" s="272"/>
      <c r="I66" s="272"/>
      <c r="J66" s="272"/>
      <c r="K66" s="265"/>
    </row>
    <row r="67" s="1" customFormat="1" ht="15" customHeight="1">
      <c r="B67" s="263"/>
      <c r="C67" s="269"/>
      <c r="D67" s="267" t="s">
        <v>743</v>
      </c>
      <c r="E67" s="267"/>
      <c r="F67" s="267"/>
      <c r="G67" s="267"/>
      <c r="H67" s="267"/>
      <c r="I67" s="267"/>
      <c r="J67" s="267"/>
      <c r="K67" s="265"/>
    </row>
    <row r="68" s="1" customFormat="1" ht="15" customHeight="1">
      <c r="B68" s="263"/>
      <c r="C68" s="269"/>
      <c r="D68" s="267" t="s">
        <v>744</v>
      </c>
      <c r="E68" s="267"/>
      <c r="F68" s="267"/>
      <c r="G68" s="267"/>
      <c r="H68" s="267"/>
      <c r="I68" s="267"/>
      <c r="J68" s="267"/>
      <c r="K68" s="265"/>
    </row>
    <row r="69" s="1" customFormat="1" ht="15" customHeight="1">
      <c r="B69" s="263"/>
      <c r="C69" s="269"/>
      <c r="D69" s="267" t="s">
        <v>745</v>
      </c>
      <c r="E69" s="267"/>
      <c r="F69" s="267"/>
      <c r="G69" s="267"/>
      <c r="H69" s="267"/>
      <c r="I69" s="267"/>
      <c r="J69" s="267"/>
      <c r="K69" s="265"/>
    </row>
    <row r="70" s="1" customFormat="1" ht="15" customHeight="1">
      <c r="B70" s="263"/>
      <c r="C70" s="269"/>
      <c r="D70" s="267" t="s">
        <v>746</v>
      </c>
      <c r="E70" s="267"/>
      <c r="F70" s="267"/>
      <c r="G70" s="267"/>
      <c r="H70" s="267"/>
      <c r="I70" s="267"/>
      <c r="J70" s="267"/>
      <c r="K70" s="265"/>
    </row>
    <row r="71" s="1" customFormat="1" ht="12.75" customHeight="1">
      <c r="B71" s="274"/>
      <c r="C71" s="275"/>
      <c r="D71" s="275"/>
      <c r="E71" s="275"/>
      <c r="F71" s="275"/>
      <c r="G71" s="275"/>
      <c r="H71" s="275"/>
      <c r="I71" s="275"/>
      <c r="J71" s="275"/>
      <c r="K71" s="276"/>
    </row>
    <row r="72" s="1" customFormat="1" ht="18.75" customHeight="1">
      <c r="B72" s="277"/>
      <c r="C72" s="277"/>
      <c r="D72" s="277"/>
      <c r="E72" s="277"/>
      <c r="F72" s="277"/>
      <c r="G72" s="277"/>
      <c r="H72" s="277"/>
      <c r="I72" s="277"/>
      <c r="J72" s="277"/>
      <c r="K72" s="278"/>
    </row>
    <row r="73" s="1" customFormat="1" ht="18.75" customHeight="1">
      <c r="B73" s="278"/>
      <c r="C73" s="278"/>
      <c r="D73" s="278"/>
      <c r="E73" s="278"/>
      <c r="F73" s="278"/>
      <c r="G73" s="278"/>
      <c r="H73" s="278"/>
      <c r="I73" s="278"/>
      <c r="J73" s="278"/>
      <c r="K73" s="278"/>
    </row>
    <row r="74" s="1" customFormat="1" ht="7.5" customHeight="1">
      <c r="B74" s="279"/>
      <c r="C74" s="280"/>
      <c r="D74" s="280"/>
      <c r="E74" s="280"/>
      <c r="F74" s="280"/>
      <c r="G74" s="280"/>
      <c r="H74" s="280"/>
      <c r="I74" s="280"/>
      <c r="J74" s="280"/>
      <c r="K74" s="281"/>
    </row>
    <row r="75" s="1" customFormat="1" ht="45" customHeight="1">
      <c r="B75" s="282"/>
      <c r="C75" s="283" t="s">
        <v>747</v>
      </c>
      <c r="D75" s="283"/>
      <c r="E75" s="283"/>
      <c r="F75" s="283"/>
      <c r="G75" s="283"/>
      <c r="H75" s="283"/>
      <c r="I75" s="283"/>
      <c r="J75" s="283"/>
      <c r="K75" s="284"/>
    </row>
    <row r="76" s="1" customFormat="1" ht="17.25" customHeight="1">
      <c r="B76" s="282"/>
      <c r="C76" s="285" t="s">
        <v>748</v>
      </c>
      <c r="D76" s="285"/>
      <c r="E76" s="285"/>
      <c r="F76" s="285" t="s">
        <v>749</v>
      </c>
      <c r="G76" s="286"/>
      <c r="H76" s="285" t="s">
        <v>55</v>
      </c>
      <c r="I76" s="285" t="s">
        <v>58</v>
      </c>
      <c r="J76" s="285" t="s">
        <v>750</v>
      </c>
      <c r="K76" s="284"/>
    </row>
    <row r="77" s="1" customFormat="1" ht="17.25" customHeight="1">
      <c r="B77" s="282"/>
      <c r="C77" s="287" t="s">
        <v>751</v>
      </c>
      <c r="D77" s="287"/>
      <c r="E77" s="287"/>
      <c r="F77" s="288" t="s">
        <v>752</v>
      </c>
      <c r="G77" s="289"/>
      <c r="H77" s="287"/>
      <c r="I77" s="287"/>
      <c r="J77" s="287" t="s">
        <v>753</v>
      </c>
      <c r="K77" s="284"/>
    </row>
    <row r="78" s="1" customFormat="1" ht="5.25" customHeight="1">
      <c r="B78" s="282"/>
      <c r="C78" s="290"/>
      <c r="D78" s="290"/>
      <c r="E78" s="290"/>
      <c r="F78" s="290"/>
      <c r="G78" s="291"/>
      <c r="H78" s="290"/>
      <c r="I78" s="290"/>
      <c r="J78" s="290"/>
      <c r="K78" s="284"/>
    </row>
    <row r="79" s="1" customFormat="1" ht="15" customHeight="1">
      <c r="B79" s="282"/>
      <c r="C79" s="270" t="s">
        <v>54</v>
      </c>
      <c r="D79" s="292"/>
      <c r="E79" s="292"/>
      <c r="F79" s="293" t="s">
        <v>754</v>
      </c>
      <c r="G79" s="294"/>
      <c r="H79" s="270" t="s">
        <v>755</v>
      </c>
      <c r="I79" s="270" t="s">
        <v>756</v>
      </c>
      <c r="J79" s="270">
        <v>20</v>
      </c>
      <c r="K79" s="284"/>
    </row>
    <row r="80" s="1" customFormat="1" ht="15" customHeight="1">
      <c r="B80" s="282"/>
      <c r="C80" s="270" t="s">
        <v>757</v>
      </c>
      <c r="D80" s="270"/>
      <c r="E80" s="270"/>
      <c r="F80" s="293" t="s">
        <v>754</v>
      </c>
      <c r="G80" s="294"/>
      <c r="H80" s="270" t="s">
        <v>758</v>
      </c>
      <c r="I80" s="270" t="s">
        <v>756</v>
      </c>
      <c r="J80" s="270">
        <v>120</v>
      </c>
      <c r="K80" s="284"/>
    </row>
    <row r="81" s="1" customFormat="1" ht="15" customHeight="1">
      <c r="B81" s="295"/>
      <c r="C81" s="270" t="s">
        <v>759</v>
      </c>
      <c r="D81" s="270"/>
      <c r="E81" s="270"/>
      <c r="F81" s="293" t="s">
        <v>760</v>
      </c>
      <c r="G81" s="294"/>
      <c r="H81" s="270" t="s">
        <v>761</v>
      </c>
      <c r="I81" s="270" t="s">
        <v>756</v>
      </c>
      <c r="J81" s="270">
        <v>50</v>
      </c>
      <c r="K81" s="284"/>
    </row>
    <row r="82" s="1" customFormat="1" ht="15" customHeight="1">
      <c r="B82" s="295"/>
      <c r="C82" s="270" t="s">
        <v>762</v>
      </c>
      <c r="D82" s="270"/>
      <c r="E82" s="270"/>
      <c r="F82" s="293" t="s">
        <v>754</v>
      </c>
      <c r="G82" s="294"/>
      <c r="H82" s="270" t="s">
        <v>763</v>
      </c>
      <c r="I82" s="270" t="s">
        <v>764</v>
      </c>
      <c r="J82" s="270"/>
      <c r="K82" s="284"/>
    </row>
    <row r="83" s="1" customFormat="1" ht="15" customHeight="1">
      <c r="B83" s="295"/>
      <c r="C83" s="296" t="s">
        <v>765</v>
      </c>
      <c r="D83" s="296"/>
      <c r="E83" s="296"/>
      <c r="F83" s="297" t="s">
        <v>760</v>
      </c>
      <c r="G83" s="296"/>
      <c r="H83" s="296" t="s">
        <v>766</v>
      </c>
      <c r="I83" s="296" t="s">
        <v>756</v>
      </c>
      <c r="J83" s="296">
        <v>15</v>
      </c>
      <c r="K83" s="284"/>
    </row>
    <row r="84" s="1" customFormat="1" ht="15" customHeight="1">
      <c r="B84" s="295"/>
      <c r="C84" s="296" t="s">
        <v>767</v>
      </c>
      <c r="D84" s="296"/>
      <c r="E84" s="296"/>
      <c r="F84" s="297" t="s">
        <v>760</v>
      </c>
      <c r="G84" s="296"/>
      <c r="H84" s="296" t="s">
        <v>768</v>
      </c>
      <c r="I84" s="296" t="s">
        <v>756</v>
      </c>
      <c r="J84" s="296">
        <v>15</v>
      </c>
      <c r="K84" s="284"/>
    </row>
    <row r="85" s="1" customFormat="1" ht="15" customHeight="1">
      <c r="B85" s="295"/>
      <c r="C85" s="296" t="s">
        <v>769</v>
      </c>
      <c r="D85" s="296"/>
      <c r="E85" s="296"/>
      <c r="F85" s="297" t="s">
        <v>760</v>
      </c>
      <c r="G85" s="296"/>
      <c r="H85" s="296" t="s">
        <v>770</v>
      </c>
      <c r="I85" s="296" t="s">
        <v>756</v>
      </c>
      <c r="J85" s="296">
        <v>20</v>
      </c>
      <c r="K85" s="284"/>
    </row>
    <row r="86" s="1" customFormat="1" ht="15" customHeight="1">
      <c r="B86" s="295"/>
      <c r="C86" s="296" t="s">
        <v>771</v>
      </c>
      <c r="D86" s="296"/>
      <c r="E86" s="296"/>
      <c r="F86" s="297" t="s">
        <v>760</v>
      </c>
      <c r="G86" s="296"/>
      <c r="H86" s="296" t="s">
        <v>772</v>
      </c>
      <c r="I86" s="296" t="s">
        <v>756</v>
      </c>
      <c r="J86" s="296">
        <v>20</v>
      </c>
      <c r="K86" s="284"/>
    </row>
    <row r="87" s="1" customFormat="1" ht="15" customHeight="1">
      <c r="B87" s="295"/>
      <c r="C87" s="270" t="s">
        <v>773</v>
      </c>
      <c r="D87" s="270"/>
      <c r="E87" s="270"/>
      <c r="F87" s="293" t="s">
        <v>760</v>
      </c>
      <c r="G87" s="294"/>
      <c r="H87" s="270" t="s">
        <v>774</v>
      </c>
      <c r="I87" s="270" t="s">
        <v>756</v>
      </c>
      <c r="J87" s="270">
        <v>50</v>
      </c>
      <c r="K87" s="284"/>
    </row>
    <row r="88" s="1" customFormat="1" ht="15" customHeight="1">
      <c r="B88" s="295"/>
      <c r="C88" s="270" t="s">
        <v>775</v>
      </c>
      <c r="D88" s="270"/>
      <c r="E88" s="270"/>
      <c r="F88" s="293" t="s">
        <v>760</v>
      </c>
      <c r="G88" s="294"/>
      <c r="H88" s="270" t="s">
        <v>776</v>
      </c>
      <c r="I88" s="270" t="s">
        <v>756</v>
      </c>
      <c r="J88" s="270">
        <v>20</v>
      </c>
      <c r="K88" s="284"/>
    </row>
    <row r="89" s="1" customFormat="1" ht="15" customHeight="1">
      <c r="B89" s="295"/>
      <c r="C89" s="270" t="s">
        <v>777</v>
      </c>
      <c r="D89" s="270"/>
      <c r="E89" s="270"/>
      <c r="F89" s="293" t="s">
        <v>760</v>
      </c>
      <c r="G89" s="294"/>
      <c r="H89" s="270" t="s">
        <v>778</v>
      </c>
      <c r="I89" s="270" t="s">
        <v>756</v>
      </c>
      <c r="J89" s="270">
        <v>20</v>
      </c>
      <c r="K89" s="284"/>
    </row>
    <row r="90" s="1" customFormat="1" ht="15" customHeight="1">
      <c r="B90" s="295"/>
      <c r="C90" s="270" t="s">
        <v>779</v>
      </c>
      <c r="D90" s="270"/>
      <c r="E90" s="270"/>
      <c r="F90" s="293" t="s">
        <v>760</v>
      </c>
      <c r="G90" s="294"/>
      <c r="H90" s="270" t="s">
        <v>780</v>
      </c>
      <c r="I90" s="270" t="s">
        <v>756</v>
      </c>
      <c r="J90" s="270">
        <v>50</v>
      </c>
      <c r="K90" s="284"/>
    </row>
    <row r="91" s="1" customFormat="1" ht="15" customHeight="1">
      <c r="B91" s="295"/>
      <c r="C91" s="270" t="s">
        <v>781</v>
      </c>
      <c r="D91" s="270"/>
      <c r="E91" s="270"/>
      <c r="F91" s="293" t="s">
        <v>760</v>
      </c>
      <c r="G91" s="294"/>
      <c r="H91" s="270" t="s">
        <v>781</v>
      </c>
      <c r="I91" s="270" t="s">
        <v>756</v>
      </c>
      <c r="J91" s="270">
        <v>50</v>
      </c>
      <c r="K91" s="284"/>
    </row>
    <row r="92" s="1" customFormat="1" ht="15" customHeight="1">
      <c r="B92" s="295"/>
      <c r="C92" s="270" t="s">
        <v>782</v>
      </c>
      <c r="D92" s="270"/>
      <c r="E92" s="270"/>
      <c r="F92" s="293" t="s">
        <v>760</v>
      </c>
      <c r="G92" s="294"/>
      <c r="H92" s="270" t="s">
        <v>783</v>
      </c>
      <c r="I92" s="270" t="s">
        <v>756</v>
      </c>
      <c r="J92" s="270">
        <v>255</v>
      </c>
      <c r="K92" s="284"/>
    </row>
    <row r="93" s="1" customFormat="1" ht="15" customHeight="1">
      <c r="B93" s="295"/>
      <c r="C93" s="270" t="s">
        <v>784</v>
      </c>
      <c r="D93" s="270"/>
      <c r="E93" s="270"/>
      <c r="F93" s="293" t="s">
        <v>754</v>
      </c>
      <c r="G93" s="294"/>
      <c r="H93" s="270" t="s">
        <v>785</v>
      </c>
      <c r="I93" s="270" t="s">
        <v>786</v>
      </c>
      <c r="J93" s="270"/>
      <c r="K93" s="284"/>
    </row>
    <row r="94" s="1" customFormat="1" ht="15" customHeight="1">
      <c r="B94" s="295"/>
      <c r="C94" s="270" t="s">
        <v>787</v>
      </c>
      <c r="D94" s="270"/>
      <c r="E94" s="270"/>
      <c r="F94" s="293" t="s">
        <v>754</v>
      </c>
      <c r="G94" s="294"/>
      <c r="H94" s="270" t="s">
        <v>788</v>
      </c>
      <c r="I94" s="270" t="s">
        <v>789</v>
      </c>
      <c r="J94" s="270"/>
      <c r="K94" s="284"/>
    </row>
    <row r="95" s="1" customFormat="1" ht="15" customHeight="1">
      <c r="B95" s="295"/>
      <c r="C95" s="270" t="s">
        <v>790</v>
      </c>
      <c r="D95" s="270"/>
      <c r="E95" s="270"/>
      <c r="F95" s="293" t="s">
        <v>754</v>
      </c>
      <c r="G95" s="294"/>
      <c r="H95" s="270" t="s">
        <v>790</v>
      </c>
      <c r="I95" s="270" t="s">
        <v>789</v>
      </c>
      <c r="J95" s="270"/>
      <c r="K95" s="284"/>
    </row>
    <row r="96" s="1" customFormat="1" ht="15" customHeight="1">
      <c r="B96" s="295"/>
      <c r="C96" s="270" t="s">
        <v>39</v>
      </c>
      <c r="D96" s="270"/>
      <c r="E96" s="270"/>
      <c r="F96" s="293" t="s">
        <v>754</v>
      </c>
      <c r="G96" s="294"/>
      <c r="H96" s="270" t="s">
        <v>791</v>
      </c>
      <c r="I96" s="270" t="s">
        <v>789</v>
      </c>
      <c r="J96" s="270"/>
      <c r="K96" s="284"/>
    </row>
    <row r="97" s="1" customFormat="1" ht="15" customHeight="1">
      <c r="B97" s="295"/>
      <c r="C97" s="270" t="s">
        <v>49</v>
      </c>
      <c r="D97" s="270"/>
      <c r="E97" s="270"/>
      <c r="F97" s="293" t="s">
        <v>754</v>
      </c>
      <c r="G97" s="294"/>
      <c r="H97" s="270" t="s">
        <v>792</v>
      </c>
      <c r="I97" s="270" t="s">
        <v>789</v>
      </c>
      <c r="J97" s="270"/>
      <c r="K97" s="284"/>
    </row>
    <row r="98" s="1" customFormat="1" ht="15" customHeight="1">
      <c r="B98" s="298"/>
      <c r="C98" s="299"/>
      <c r="D98" s="299"/>
      <c r="E98" s="299"/>
      <c r="F98" s="299"/>
      <c r="G98" s="299"/>
      <c r="H98" s="299"/>
      <c r="I98" s="299"/>
      <c r="J98" s="299"/>
      <c r="K98" s="300"/>
    </row>
    <row r="99" s="1" customFormat="1" ht="18.75" customHeight="1">
      <c r="B99" s="301"/>
      <c r="C99" s="302"/>
      <c r="D99" s="302"/>
      <c r="E99" s="302"/>
      <c r="F99" s="302"/>
      <c r="G99" s="302"/>
      <c r="H99" s="302"/>
      <c r="I99" s="302"/>
      <c r="J99" s="302"/>
      <c r="K99" s="301"/>
    </row>
    <row r="100" s="1" customFormat="1" ht="18.75" customHeight="1">
      <c r="B100" s="278"/>
      <c r="C100" s="278"/>
      <c r="D100" s="278"/>
      <c r="E100" s="278"/>
      <c r="F100" s="278"/>
      <c r="G100" s="278"/>
      <c r="H100" s="278"/>
      <c r="I100" s="278"/>
      <c r="J100" s="278"/>
      <c r="K100" s="278"/>
    </row>
    <row r="101" s="1" customFormat="1" ht="7.5" customHeight="1">
      <c r="B101" s="279"/>
      <c r="C101" s="280"/>
      <c r="D101" s="280"/>
      <c r="E101" s="280"/>
      <c r="F101" s="280"/>
      <c r="G101" s="280"/>
      <c r="H101" s="280"/>
      <c r="I101" s="280"/>
      <c r="J101" s="280"/>
      <c r="K101" s="281"/>
    </row>
    <row r="102" s="1" customFormat="1" ht="45" customHeight="1">
      <c r="B102" s="282"/>
      <c r="C102" s="283" t="s">
        <v>793</v>
      </c>
      <c r="D102" s="283"/>
      <c r="E102" s="283"/>
      <c r="F102" s="283"/>
      <c r="G102" s="283"/>
      <c r="H102" s="283"/>
      <c r="I102" s="283"/>
      <c r="J102" s="283"/>
      <c r="K102" s="284"/>
    </row>
    <row r="103" s="1" customFormat="1" ht="17.25" customHeight="1">
      <c r="B103" s="282"/>
      <c r="C103" s="285" t="s">
        <v>748</v>
      </c>
      <c r="D103" s="285"/>
      <c r="E103" s="285"/>
      <c r="F103" s="285" t="s">
        <v>749</v>
      </c>
      <c r="G103" s="286"/>
      <c r="H103" s="285" t="s">
        <v>55</v>
      </c>
      <c r="I103" s="285" t="s">
        <v>58</v>
      </c>
      <c r="J103" s="285" t="s">
        <v>750</v>
      </c>
      <c r="K103" s="284"/>
    </row>
    <row r="104" s="1" customFormat="1" ht="17.25" customHeight="1">
      <c r="B104" s="282"/>
      <c r="C104" s="287" t="s">
        <v>751</v>
      </c>
      <c r="D104" s="287"/>
      <c r="E104" s="287"/>
      <c r="F104" s="288" t="s">
        <v>752</v>
      </c>
      <c r="G104" s="289"/>
      <c r="H104" s="287"/>
      <c r="I104" s="287"/>
      <c r="J104" s="287" t="s">
        <v>753</v>
      </c>
      <c r="K104" s="284"/>
    </row>
    <row r="105" s="1" customFormat="1" ht="5.25" customHeight="1">
      <c r="B105" s="282"/>
      <c r="C105" s="285"/>
      <c r="D105" s="285"/>
      <c r="E105" s="285"/>
      <c r="F105" s="285"/>
      <c r="G105" s="303"/>
      <c r="H105" s="285"/>
      <c r="I105" s="285"/>
      <c r="J105" s="285"/>
      <c r="K105" s="284"/>
    </row>
    <row r="106" s="1" customFormat="1" ht="15" customHeight="1">
      <c r="B106" s="282"/>
      <c r="C106" s="270" t="s">
        <v>54</v>
      </c>
      <c r="D106" s="292"/>
      <c r="E106" s="292"/>
      <c r="F106" s="293" t="s">
        <v>754</v>
      </c>
      <c r="G106" s="270"/>
      <c r="H106" s="270" t="s">
        <v>794</v>
      </c>
      <c r="I106" s="270" t="s">
        <v>756</v>
      </c>
      <c r="J106" s="270">
        <v>20</v>
      </c>
      <c r="K106" s="284"/>
    </row>
    <row r="107" s="1" customFormat="1" ht="15" customHeight="1">
      <c r="B107" s="282"/>
      <c r="C107" s="270" t="s">
        <v>757</v>
      </c>
      <c r="D107" s="270"/>
      <c r="E107" s="270"/>
      <c r="F107" s="293" t="s">
        <v>754</v>
      </c>
      <c r="G107" s="270"/>
      <c r="H107" s="270" t="s">
        <v>794</v>
      </c>
      <c r="I107" s="270" t="s">
        <v>756</v>
      </c>
      <c r="J107" s="270">
        <v>120</v>
      </c>
      <c r="K107" s="284"/>
    </row>
    <row r="108" s="1" customFormat="1" ht="15" customHeight="1">
      <c r="B108" s="295"/>
      <c r="C108" s="270" t="s">
        <v>759</v>
      </c>
      <c r="D108" s="270"/>
      <c r="E108" s="270"/>
      <c r="F108" s="293" t="s">
        <v>760</v>
      </c>
      <c r="G108" s="270"/>
      <c r="H108" s="270" t="s">
        <v>794</v>
      </c>
      <c r="I108" s="270" t="s">
        <v>756</v>
      </c>
      <c r="J108" s="270">
        <v>50</v>
      </c>
      <c r="K108" s="284"/>
    </row>
    <row r="109" s="1" customFormat="1" ht="15" customHeight="1">
      <c r="B109" s="295"/>
      <c r="C109" s="270" t="s">
        <v>762</v>
      </c>
      <c r="D109" s="270"/>
      <c r="E109" s="270"/>
      <c r="F109" s="293" t="s">
        <v>754</v>
      </c>
      <c r="G109" s="270"/>
      <c r="H109" s="270" t="s">
        <v>794</v>
      </c>
      <c r="I109" s="270" t="s">
        <v>764</v>
      </c>
      <c r="J109" s="270"/>
      <c r="K109" s="284"/>
    </row>
    <row r="110" s="1" customFormat="1" ht="15" customHeight="1">
      <c r="B110" s="295"/>
      <c r="C110" s="270" t="s">
        <v>773</v>
      </c>
      <c r="D110" s="270"/>
      <c r="E110" s="270"/>
      <c r="F110" s="293" t="s">
        <v>760</v>
      </c>
      <c r="G110" s="270"/>
      <c r="H110" s="270" t="s">
        <v>794</v>
      </c>
      <c r="I110" s="270" t="s">
        <v>756</v>
      </c>
      <c r="J110" s="270">
        <v>50</v>
      </c>
      <c r="K110" s="284"/>
    </row>
    <row r="111" s="1" customFormat="1" ht="15" customHeight="1">
      <c r="B111" s="295"/>
      <c r="C111" s="270" t="s">
        <v>781</v>
      </c>
      <c r="D111" s="270"/>
      <c r="E111" s="270"/>
      <c r="F111" s="293" t="s">
        <v>760</v>
      </c>
      <c r="G111" s="270"/>
      <c r="H111" s="270" t="s">
        <v>794</v>
      </c>
      <c r="I111" s="270" t="s">
        <v>756</v>
      </c>
      <c r="J111" s="270">
        <v>50</v>
      </c>
      <c r="K111" s="284"/>
    </row>
    <row r="112" s="1" customFormat="1" ht="15" customHeight="1">
      <c r="B112" s="295"/>
      <c r="C112" s="270" t="s">
        <v>779</v>
      </c>
      <c r="D112" s="270"/>
      <c r="E112" s="270"/>
      <c r="F112" s="293" t="s">
        <v>760</v>
      </c>
      <c r="G112" s="270"/>
      <c r="H112" s="270" t="s">
        <v>794</v>
      </c>
      <c r="I112" s="270" t="s">
        <v>756</v>
      </c>
      <c r="J112" s="270">
        <v>50</v>
      </c>
      <c r="K112" s="284"/>
    </row>
    <row r="113" s="1" customFormat="1" ht="15" customHeight="1">
      <c r="B113" s="295"/>
      <c r="C113" s="270" t="s">
        <v>54</v>
      </c>
      <c r="D113" s="270"/>
      <c r="E113" s="270"/>
      <c r="F113" s="293" t="s">
        <v>754</v>
      </c>
      <c r="G113" s="270"/>
      <c r="H113" s="270" t="s">
        <v>795</v>
      </c>
      <c r="I113" s="270" t="s">
        <v>756</v>
      </c>
      <c r="J113" s="270">
        <v>20</v>
      </c>
      <c r="K113" s="284"/>
    </row>
    <row r="114" s="1" customFormat="1" ht="15" customHeight="1">
      <c r="B114" s="295"/>
      <c r="C114" s="270" t="s">
        <v>796</v>
      </c>
      <c r="D114" s="270"/>
      <c r="E114" s="270"/>
      <c r="F114" s="293" t="s">
        <v>754</v>
      </c>
      <c r="G114" s="270"/>
      <c r="H114" s="270" t="s">
        <v>797</v>
      </c>
      <c r="I114" s="270" t="s">
        <v>756</v>
      </c>
      <c r="J114" s="270">
        <v>120</v>
      </c>
      <c r="K114" s="284"/>
    </row>
    <row r="115" s="1" customFormat="1" ht="15" customHeight="1">
      <c r="B115" s="295"/>
      <c r="C115" s="270" t="s">
        <v>39</v>
      </c>
      <c r="D115" s="270"/>
      <c r="E115" s="270"/>
      <c r="F115" s="293" t="s">
        <v>754</v>
      </c>
      <c r="G115" s="270"/>
      <c r="H115" s="270" t="s">
        <v>798</v>
      </c>
      <c r="I115" s="270" t="s">
        <v>789</v>
      </c>
      <c r="J115" s="270"/>
      <c r="K115" s="284"/>
    </row>
    <row r="116" s="1" customFormat="1" ht="15" customHeight="1">
      <c r="B116" s="295"/>
      <c r="C116" s="270" t="s">
        <v>49</v>
      </c>
      <c r="D116" s="270"/>
      <c r="E116" s="270"/>
      <c r="F116" s="293" t="s">
        <v>754</v>
      </c>
      <c r="G116" s="270"/>
      <c r="H116" s="270" t="s">
        <v>799</v>
      </c>
      <c r="I116" s="270" t="s">
        <v>789</v>
      </c>
      <c r="J116" s="270"/>
      <c r="K116" s="284"/>
    </row>
    <row r="117" s="1" customFormat="1" ht="15" customHeight="1">
      <c r="B117" s="295"/>
      <c r="C117" s="270" t="s">
        <v>58</v>
      </c>
      <c r="D117" s="270"/>
      <c r="E117" s="270"/>
      <c r="F117" s="293" t="s">
        <v>754</v>
      </c>
      <c r="G117" s="270"/>
      <c r="H117" s="270" t="s">
        <v>800</v>
      </c>
      <c r="I117" s="270" t="s">
        <v>801</v>
      </c>
      <c r="J117" s="270"/>
      <c r="K117" s="284"/>
    </row>
    <row r="118" s="1" customFormat="1" ht="15" customHeight="1">
      <c r="B118" s="298"/>
      <c r="C118" s="304"/>
      <c r="D118" s="304"/>
      <c r="E118" s="304"/>
      <c r="F118" s="304"/>
      <c r="G118" s="304"/>
      <c r="H118" s="304"/>
      <c r="I118" s="304"/>
      <c r="J118" s="304"/>
      <c r="K118" s="300"/>
    </row>
    <row r="119" s="1" customFormat="1" ht="18.75" customHeight="1">
      <c r="B119" s="305"/>
      <c r="C119" s="306"/>
      <c r="D119" s="306"/>
      <c r="E119" s="306"/>
      <c r="F119" s="307"/>
      <c r="G119" s="306"/>
      <c r="H119" s="306"/>
      <c r="I119" s="306"/>
      <c r="J119" s="306"/>
      <c r="K119" s="305"/>
    </row>
    <row r="120" s="1" customFormat="1" ht="18.75" customHeight="1">
      <c r="B120" s="278"/>
      <c r="C120" s="278"/>
      <c r="D120" s="278"/>
      <c r="E120" s="278"/>
      <c r="F120" s="278"/>
      <c r="G120" s="278"/>
      <c r="H120" s="278"/>
      <c r="I120" s="278"/>
      <c r="J120" s="278"/>
      <c r="K120" s="278"/>
    </row>
    <row r="121" s="1" customFormat="1" ht="7.5" customHeight="1">
      <c r="B121" s="308"/>
      <c r="C121" s="309"/>
      <c r="D121" s="309"/>
      <c r="E121" s="309"/>
      <c r="F121" s="309"/>
      <c r="G121" s="309"/>
      <c r="H121" s="309"/>
      <c r="I121" s="309"/>
      <c r="J121" s="309"/>
      <c r="K121" s="310"/>
    </row>
    <row r="122" s="1" customFormat="1" ht="45" customHeight="1">
      <c r="B122" s="311"/>
      <c r="C122" s="261" t="s">
        <v>802</v>
      </c>
      <c r="D122" s="261"/>
      <c r="E122" s="261"/>
      <c r="F122" s="261"/>
      <c r="G122" s="261"/>
      <c r="H122" s="261"/>
      <c r="I122" s="261"/>
      <c r="J122" s="261"/>
      <c r="K122" s="312"/>
    </row>
    <row r="123" s="1" customFormat="1" ht="17.25" customHeight="1">
      <c r="B123" s="313"/>
      <c r="C123" s="285" t="s">
        <v>748</v>
      </c>
      <c r="D123" s="285"/>
      <c r="E123" s="285"/>
      <c r="F123" s="285" t="s">
        <v>749</v>
      </c>
      <c r="G123" s="286"/>
      <c r="H123" s="285" t="s">
        <v>55</v>
      </c>
      <c r="I123" s="285" t="s">
        <v>58</v>
      </c>
      <c r="J123" s="285" t="s">
        <v>750</v>
      </c>
      <c r="K123" s="314"/>
    </row>
    <row r="124" s="1" customFormat="1" ht="17.25" customHeight="1">
      <c r="B124" s="313"/>
      <c r="C124" s="287" t="s">
        <v>751</v>
      </c>
      <c r="D124" s="287"/>
      <c r="E124" s="287"/>
      <c r="F124" s="288" t="s">
        <v>752</v>
      </c>
      <c r="G124" s="289"/>
      <c r="H124" s="287"/>
      <c r="I124" s="287"/>
      <c r="J124" s="287" t="s">
        <v>753</v>
      </c>
      <c r="K124" s="314"/>
    </row>
    <row r="125" s="1" customFormat="1" ht="5.25" customHeight="1">
      <c r="B125" s="315"/>
      <c r="C125" s="290"/>
      <c r="D125" s="290"/>
      <c r="E125" s="290"/>
      <c r="F125" s="290"/>
      <c r="G125" s="316"/>
      <c r="H125" s="290"/>
      <c r="I125" s="290"/>
      <c r="J125" s="290"/>
      <c r="K125" s="317"/>
    </row>
    <row r="126" s="1" customFormat="1" ht="15" customHeight="1">
      <c r="B126" s="315"/>
      <c r="C126" s="270" t="s">
        <v>757</v>
      </c>
      <c r="D126" s="292"/>
      <c r="E126" s="292"/>
      <c r="F126" s="293" t="s">
        <v>754</v>
      </c>
      <c r="G126" s="270"/>
      <c r="H126" s="270" t="s">
        <v>794</v>
      </c>
      <c r="I126" s="270" t="s">
        <v>756</v>
      </c>
      <c r="J126" s="270">
        <v>120</v>
      </c>
      <c r="K126" s="318"/>
    </row>
    <row r="127" s="1" customFormat="1" ht="15" customHeight="1">
      <c r="B127" s="315"/>
      <c r="C127" s="270" t="s">
        <v>803</v>
      </c>
      <c r="D127" s="270"/>
      <c r="E127" s="270"/>
      <c r="F127" s="293" t="s">
        <v>754</v>
      </c>
      <c r="G127" s="270"/>
      <c r="H127" s="270" t="s">
        <v>804</v>
      </c>
      <c r="I127" s="270" t="s">
        <v>756</v>
      </c>
      <c r="J127" s="270" t="s">
        <v>805</v>
      </c>
      <c r="K127" s="318"/>
    </row>
    <row r="128" s="1" customFormat="1" ht="15" customHeight="1">
      <c r="B128" s="315"/>
      <c r="C128" s="270" t="s">
        <v>702</v>
      </c>
      <c r="D128" s="270"/>
      <c r="E128" s="270"/>
      <c r="F128" s="293" t="s">
        <v>754</v>
      </c>
      <c r="G128" s="270"/>
      <c r="H128" s="270" t="s">
        <v>806</v>
      </c>
      <c r="I128" s="270" t="s">
        <v>756</v>
      </c>
      <c r="J128" s="270" t="s">
        <v>805</v>
      </c>
      <c r="K128" s="318"/>
    </row>
    <row r="129" s="1" customFormat="1" ht="15" customHeight="1">
      <c r="B129" s="315"/>
      <c r="C129" s="270" t="s">
        <v>765</v>
      </c>
      <c r="D129" s="270"/>
      <c r="E129" s="270"/>
      <c r="F129" s="293" t="s">
        <v>760</v>
      </c>
      <c r="G129" s="270"/>
      <c r="H129" s="270" t="s">
        <v>766</v>
      </c>
      <c r="I129" s="270" t="s">
        <v>756</v>
      </c>
      <c r="J129" s="270">
        <v>15</v>
      </c>
      <c r="K129" s="318"/>
    </row>
    <row r="130" s="1" customFormat="1" ht="15" customHeight="1">
      <c r="B130" s="315"/>
      <c r="C130" s="296" t="s">
        <v>767</v>
      </c>
      <c r="D130" s="296"/>
      <c r="E130" s="296"/>
      <c r="F130" s="297" t="s">
        <v>760</v>
      </c>
      <c r="G130" s="296"/>
      <c r="H130" s="296" t="s">
        <v>768</v>
      </c>
      <c r="I130" s="296" t="s">
        <v>756</v>
      </c>
      <c r="J130" s="296">
        <v>15</v>
      </c>
      <c r="K130" s="318"/>
    </row>
    <row r="131" s="1" customFormat="1" ht="15" customHeight="1">
      <c r="B131" s="315"/>
      <c r="C131" s="296" t="s">
        <v>769</v>
      </c>
      <c r="D131" s="296"/>
      <c r="E131" s="296"/>
      <c r="F131" s="297" t="s">
        <v>760</v>
      </c>
      <c r="G131" s="296"/>
      <c r="H131" s="296" t="s">
        <v>770</v>
      </c>
      <c r="I131" s="296" t="s">
        <v>756</v>
      </c>
      <c r="J131" s="296">
        <v>20</v>
      </c>
      <c r="K131" s="318"/>
    </row>
    <row r="132" s="1" customFormat="1" ht="15" customHeight="1">
      <c r="B132" s="315"/>
      <c r="C132" s="296" t="s">
        <v>771</v>
      </c>
      <c r="D132" s="296"/>
      <c r="E132" s="296"/>
      <c r="F132" s="297" t="s">
        <v>760</v>
      </c>
      <c r="G132" s="296"/>
      <c r="H132" s="296" t="s">
        <v>772</v>
      </c>
      <c r="I132" s="296" t="s">
        <v>756</v>
      </c>
      <c r="J132" s="296">
        <v>20</v>
      </c>
      <c r="K132" s="318"/>
    </row>
    <row r="133" s="1" customFormat="1" ht="15" customHeight="1">
      <c r="B133" s="315"/>
      <c r="C133" s="270" t="s">
        <v>759</v>
      </c>
      <c r="D133" s="270"/>
      <c r="E133" s="270"/>
      <c r="F133" s="293" t="s">
        <v>760</v>
      </c>
      <c r="G133" s="270"/>
      <c r="H133" s="270" t="s">
        <v>794</v>
      </c>
      <c r="I133" s="270" t="s">
        <v>756</v>
      </c>
      <c r="J133" s="270">
        <v>50</v>
      </c>
      <c r="K133" s="318"/>
    </row>
    <row r="134" s="1" customFormat="1" ht="15" customHeight="1">
      <c r="B134" s="315"/>
      <c r="C134" s="270" t="s">
        <v>773</v>
      </c>
      <c r="D134" s="270"/>
      <c r="E134" s="270"/>
      <c r="F134" s="293" t="s">
        <v>760</v>
      </c>
      <c r="G134" s="270"/>
      <c r="H134" s="270" t="s">
        <v>794</v>
      </c>
      <c r="I134" s="270" t="s">
        <v>756</v>
      </c>
      <c r="J134" s="270">
        <v>50</v>
      </c>
      <c r="K134" s="318"/>
    </row>
    <row r="135" s="1" customFormat="1" ht="15" customHeight="1">
      <c r="B135" s="315"/>
      <c r="C135" s="270" t="s">
        <v>779</v>
      </c>
      <c r="D135" s="270"/>
      <c r="E135" s="270"/>
      <c r="F135" s="293" t="s">
        <v>760</v>
      </c>
      <c r="G135" s="270"/>
      <c r="H135" s="270" t="s">
        <v>794</v>
      </c>
      <c r="I135" s="270" t="s">
        <v>756</v>
      </c>
      <c r="J135" s="270">
        <v>50</v>
      </c>
      <c r="K135" s="318"/>
    </row>
    <row r="136" s="1" customFormat="1" ht="15" customHeight="1">
      <c r="B136" s="315"/>
      <c r="C136" s="270" t="s">
        <v>781</v>
      </c>
      <c r="D136" s="270"/>
      <c r="E136" s="270"/>
      <c r="F136" s="293" t="s">
        <v>760</v>
      </c>
      <c r="G136" s="270"/>
      <c r="H136" s="270" t="s">
        <v>794</v>
      </c>
      <c r="I136" s="270" t="s">
        <v>756</v>
      </c>
      <c r="J136" s="270">
        <v>50</v>
      </c>
      <c r="K136" s="318"/>
    </row>
    <row r="137" s="1" customFormat="1" ht="15" customHeight="1">
      <c r="B137" s="315"/>
      <c r="C137" s="270" t="s">
        <v>782</v>
      </c>
      <c r="D137" s="270"/>
      <c r="E137" s="270"/>
      <c r="F137" s="293" t="s">
        <v>760</v>
      </c>
      <c r="G137" s="270"/>
      <c r="H137" s="270" t="s">
        <v>807</v>
      </c>
      <c r="I137" s="270" t="s">
        <v>756</v>
      </c>
      <c r="J137" s="270">
        <v>255</v>
      </c>
      <c r="K137" s="318"/>
    </row>
    <row r="138" s="1" customFormat="1" ht="15" customHeight="1">
      <c r="B138" s="315"/>
      <c r="C138" s="270" t="s">
        <v>784</v>
      </c>
      <c r="D138" s="270"/>
      <c r="E138" s="270"/>
      <c r="F138" s="293" t="s">
        <v>754</v>
      </c>
      <c r="G138" s="270"/>
      <c r="H138" s="270" t="s">
        <v>808</v>
      </c>
      <c r="I138" s="270" t="s">
        <v>786</v>
      </c>
      <c r="J138" s="270"/>
      <c r="K138" s="318"/>
    </row>
    <row r="139" s="1" customFormat="1" ht="15" customHeight="1">
      <c r="B139" s="315"/>
      <c r="C139" s="270" t="s">
        <v>787</v>
      </c>
      <c r="D139" s="270"/>
      <c r="E139" s="270"/>
      <c r="F139" s="293" t="s">
        <v>754</v>
      </c>
      <c r="G139" s="270"/>
      <c r="H139" s="270" t="s">
        <v>809</v>
      </c>
      <c r="I139" s="270" t="s">
        <v>789</v>
      </c>
      <c r="J139" s="270"/>
      <c r="K139" s="318"/>
    </row>
    <row r="140" s="1" customFormat="1" ht="15" customHeight="1">
      <c r="B140" s="315"/>
      <c r="C140" s="270" t="s">
        <v>790</v>
      </c>
      <c r="D140" s="270"/>
      <c r="E140" s="270"/>
      <c r="F140" s="293" t="s">
        <v>754</v>
      </c>
      <c r="G140" s="270"/>
      <c r="H140" s="270" t="s">
        <v>790</v>
      </c>
      <c r="I140" s="270" t="s">
        <v>789</v>
      </c>
      <c r="J140" s="270"/>
      <c r="K140" s="318"/>
    </row>
    <row r="141" s="1" customFormat="1" ht="15" customHeight="1">
      <c r="B141" s="315"/>
      <c r="C141" s="270" t="s">
        <v>39</v>
      </c>
      <c r="D141" s="270"/>
      <c r="E141" s="270"/>
      <c r="F141" s="293" t="s">
        <v>754</v>
      </c>
      <c r="G141" s="270"/>
      <c r="H141" s="270" t="s">
        <v>810</v>
      </c>
      <c r="I141" s="270" t="s">
        <v>789</v>
      </c>
      <c r="J141" s="270"/>
      <c r="K141" s="318"/>
    </row>
    <row r="142" s="1" customFormat="1" ht="15" customHeight="1">
      <c r="B142" s="315"/>
      <c r="C142" s="270" t="s">
        <v>811</v>
      </c>
      <c r="D142" s="270"/>
      <c r="E142" s="270"/>
      <c r="F142" s="293" t="s">
        <v>754</v>
      </c>
      <c r="G142" s="270"/>
      <c r="H142" s="270" t="s">
        <v>812</v>
      </c>
      <c r="I142" s="270" t="s">
        <v>789</v>
      </c>
      <c r="J142" s="270"/>
      <c r="K142" s="318"/>
    </row>
    <row r="143" s="1" customFormat="1" ht="15" customHeight="1">
      <c r="B143" s="319"/>
      <c r="C143" s="320"/>
      <c r="D143" s="320"/>
      <c r="E143" s="320"/>
      <c r="F143" s="320"/>
      <c r="G143" s="320"/>
      <c r="H143" s="320"/>
      <c r="I143" s="320"/>
      <c r="J143" s="320"/>
      <c r="K143" s="321"/>
    </row>
    <row r="144" s="1" customFormat="1" ht="18.75" customHeight="1">
      <c r="B144" s="306"/>
      <c r="C144" s="306"/>
      <c r="D144" s="306"/>
      <c r="E144" s="306"/>
      <c r="F144" s="307"/>
      <c r="G144" s="306"/>
      <c r="H144" s="306"/>
      <c r="I144" s="306"/>
      <c r="J144" s="306"/>
      <c r="K144" s="306"/>
    </row>
    <row r="145" s="1" customFormat="1" ht="18.75" customHeight="1">
      <c r="B145" s="278"/>
      <c r="C145" s="278"/>
      <c r="D145" s="278"/>
      <c r="E145" s="278"/>
      <c r="F145" s="278"/>
      <c r="G145" s="278"/>
      <c r="H145" s="278"/>
      <c r="I145" s="278"/>
      <c r="J145" s="278"/>
      <c r="K145" s="278"/>
    </row>
    <row r="146" s="1" customFormat="1" ht="7.5" customHeight="1">
      <c r="B146" s="279"/>
      <c r="C146" s="280"/>
      <c r="D146" s="280"/>
      <c r="E146" s="280"/>
      <c r="F146" s="280"/>
      <c r="G146" s="280"/>
      <c r="H146" s="280"/>
      <c r="I146" s="280"/>
      <c r="J146" s="280"/>
      <c r="K146" s="281"/>
    </row>
    <row r="147" s="1" customFormat="1" ht="45" customHeight="1">
      <c r="B147" s="282"/>
      <c r="C147" s="283" t="s">
        <v>813</v>
      </c>
      <c r="D147" s="283"/>
      <c r="E147" s="283"/>
      <c r="F147" s="283"/>
      <c r="G147" s="283"/>
      <c r="H147" s="283"/>
      <c r="I147" s="283"/>
      <c r="J147" s="283"/>
      <c r="K147" s="284"/>
    </row>
    <row r="148" s="1" customFormat="1" ht="17.25" customHeight="1">
      <c r="B148" s="282"/>
      <c r="C148" s="285" t="s">
        <v>748</v>
      </c>
      <c r="D148" s="285"/>
      <c r="E148" s="285"/>
      <c r="F148" s="285" t="s">
        <v>749</v>
      </c>
      <c r="G148" s="286"/>
      <c r="H148" s="285" t="s">
        <v>55</v>
      </c>
      <c r="I148" s="285" t="s">
        <v>58</v>
      </c>
      <c r="J148" s="285" t="s">
        <v>750</v>
      </c>
      <c r="K148" s="284"/>
    </row>
    <row r="149" s="1" customFormat="1" ht="17.25" customHeight="1">
      <c r="B149" s="282"/>
      <c r="C149" s="287" t="s">
        <v>751</v>
      </c>
      <c r="D149" s="287"/>
      <c r="E149" s="287"/>
      <c r="F149" s="288" t="s">
        <v>752</v>
      </c>
      <c r="G149" s="289"/>
      <c r="H149" s="287"/>
      <c r="I149" s="287"/>
      <c r="J149" s="287" t="s">
        <v>753</v>
      </c>
      <c r="K149" s="284"/>
    </row>
    <row r="150" s="1" customFormat="1" ht="5.25" customHeight="1">
      <c r="B150" s="295"/>
      <c r="C150" s="290"/>
      <c r="D150" s="290"/>
      <c r="E150" s="290"/>
      <c r="F150" s="290"/>
      <c r="G150" s="291"/>
      <c r="H150" s="290"/>
      <c r="I150" s="290"/>
      <c r="J150" s="290"/>
      <c r="K150" s="318"/>
    </row>
    <row r="151" s="1" customFormat="1" ht="15" customHeight="1">
      <c r="B151" s="295"/>
      <c r="C151" s="322" t="s">
        <v>757</v>
      </c>
      <c r="D151" s="270"/>
      <c r="E151" s="270"/>
      <c r="F151" s="323" t="s">
        <v>754</v>
      </c>
      <c r="G151" s="270"/>
      <c r="H151" s="322" t="s">
        <v>794</v>
      </c>
      <c r="I151" s="322" t="s">
        <v>756</v>
      </c>
      <c r="J151" s="322">
        <v>120</v>
      </c>
      <c r="K151" s="318"/>
    </row>
    <row r="152" s="1" customFormat="1" ht="15" customHeight="1">
      <c r="B152" s="295"/>
      <c r="C152" s="322" t="s">
        <v>803</v>
      </c>
      <c r="D152" s="270"/>
      <c r="E152" s="270"/>
      <c r="F152" s="323" t="s">
        <v>754</v>
      </c>
      <c r="G152" s="270"/>
      <c r="H152" s="322" t="s">
        <v>814</v>
      </c>
      <c r="I152" s="322" t="s">
        <v>756</v>
      </c>
      <c r="J152" s="322" t="s">
        <v>805</v>
      </c>
      <c r="K152" s="318"/>
    </row>
    <row r="153" s="1" customFormat="1" ht="15" customHeight="1">
      <c r="B153" s="295"/>
      <c r="C153" s="322" t="s">
        <v>702</v>
      </c>
      <c r="D153" s="270"/>
      <c r="E153" s="270"/>
      <c r="F153" s="323" t="s">
        <v>754</v>
      </c>
      <c r="G153" s="270"/>
      <c r="H153" s="322" t="s">
        <v>815</v>
      </c>
      <c r="I153" s="322" t="s">
        <v>756</v>
      </c>
      <c r="J153" s="322" t="s">
        <v>805</v>
      </c>
      <c r="K153" s="318"/>
    </row>
    <row r="154" s="1" customFormat="1" ht="15" customHeight="1">
      <c r="B154" s="295"/>
      <c r="C154" s="322" t="s">
        <v>759</v>
      </c>
      <c r="D154" s="270"/>
      <c r="E154" s="270"/>
      <c r="F154" s="323" t="s">
        <v>760</v>
      </c>
      <c r="G154" s="270"/>
      <c r="H154" s="322" t="s">
        <v>794</v>
      </c>
      <c r="I154" s="322" t="s">
        <v>756</v>
      </c>
      <c r="J154" s="322">
        <v>50</v>
      </c>
      <c r="K154" s="318"/>
    </row>
    <row r="155" s="1" customFormat="1" ht="15" customHeight="1">
      <c r="B155" s="295"/>
      <c r="C155" s="322" t="s">
        <v>762</v>
      </c>
      <c r="D155" s="270"/>
      <c r="E155" s="270"/>
      <c r="F155" s="323" t="s">
        <v>754</v>
      </c>
      <c r="G155" s="270"/>
      <c r="H155" s="322" t="s">
        <v>794</v>
      </c>
      <c r="I155" s="322" t="s">
        <v>764</v>
      </c>
      <c r="J155" s="322"/>
      <c r="K155" s="318"/>
    </row>
    <row r="156" s="1" customFormat="1" ht="15" customHeight="1">
      <c r="B156" s="295"/>
      <c r="C156" s="322" t="s">
        <v>773</v>
      </c>
      <c r="D156" s="270"/>
      <c r="E156" s="270"/>
      <c r="F156" s="323" t="s">
        <v>760</v>
      </c>
      <c r="G156" s="270"/>
      <c r="H156" s="322" t="s">
        <v>794</v>
      </c>
      <c r="I156" s="322" t="s">
        <v>756</v>
      </c>
      <c r="J156" s="322">
        <v>50</v>
      </c>
      <c r="K156" s="318"/>
    </row>
    <row r="157" s="1" customFormat="1" ht="15" customHeight="1">
      <c r="B157" s="295"/>
      <c r="C157" s="322" t="s">
        <v>781</v>
      </c>
      <c r="D157" s="270"/>
      <c r="E157" s="270"/>
      <c r="F157" s="323" t="s">
        <v>760</v>
      </c>
      <c r="G157" s="270"/>
      <c r="H157" s="322" t="s">
        <v>794</v>
      </c>
      <c r="I157" s="322" t="s">
        <v>756</v>
      </c>
      <c r="J157" s="322">
        <v>50</v>
      </c>
      <c r="K157" s="318"/>
    </row>
    <row r="158" s="1" customFormat="1" ht="15" customHeight="1">
      <c r="B158" s="295"/>
      <c r="C158" s="322" t="s">
        <v>779</v>
      </c>
      <c r="D158" s="270"/>
      <c r="E158" s="270"/>
      <c r="F158" s="323" t="s">
        <v>760</v>
      </c>
      <c r="G158" s="270"/>
      <c r="H158" s="322" t="s">
        <v>794</v>
      </c>
      <c r="I158" s="322" t="s">
        <v>756</v>
      </c>
      <c r="J158" s="322">
        <v>50</v>
      </c>
      <c r="K158" s="318"/>
    </row>
    <row r="159" s="1" customFormat="1" ht="15" customHeight="1">
      <c r="B159" s="295"/>
      <c r="C159" s="322" t="s">
        <v>83</v>
      </c>
      <c r="D159" s="270"/>
      <c r="E159" s="270"/>
      <c r="F159" s="323" t="s">
        <v>754</v>
      </c>
      <c r="G159" s="270"/>
      <c r="H159" s="322" t="s">
        <v>816</v>
      </c>
      <c r="I159" s="322" t="s">
        <v>756</v>
      </c>
      <c r="J159" s="322" t="s">
        <v>817</v>
      </c>
      <c r="K159" s="318"/>
    </row>
    <row r="160" s="1" customFormat="1" ht="15" customHeight="1">
      <c r="B160" s="295"/>
      <c r="C160" s="322" t="s">
        <v>818</v>
      </c>
      <c r="D160" s="270"/>
      <c r="E160" s="270"/>
      <c r="F160" s="323" t="s">
        <v>754</v>
      </c>
      <c r="G160" s="270"/>
      <c r="H160" s="322" t="s">
        <v>819</v>
      </c>
      <c r="I160" s="322" t="s">
        <v>789</v>
      </c>
      <c r="J160" s="322"/>
      <c r="K160" s="318"/>
    </row>
    <row r="161" s="1" customFormat="1" ht="15" customHeight="1">
      <c r="B161" s="324"/>
      <c r="C161" s="304"/>
      <c r="D161" s="304"/>
      <c r="E161" s="304"/>
      <c r="F161" s="304"/>
      <c r="G161" s="304"/>
      <c r="H161" s="304"/>
      <c r="I161" s="304"/>
      <c r="J161" s="304"/>
      <c r="K161" s="325"/>
    </row>
    <row r="162" s="1" customFormat="1" ht="18.75" customHeight="1">
      <c r="B162" s="306"/>
      <c r="C162" s="316"/>
      <c r="D162" s="316"/>
      <c r="E162" s="316"/>
      <c r="F162" s="326"/>
      <c r="G162" s="316"/>
      <c r="H162" s="316"/>
      <c r="I162" s="316"/>
      <c r="J162" s="316"/>
      <c r="K162" s="306"/>
    </row>
    <row r="163" s="1" customFormat="1" ht="18.75" customHeight="1">
      <c r="B163" s="278"/>
      <c r="C163" s="278"/>
      <c r="D163" s="278"/>
      <c r="E163" s="278"/>
      <c r="F163" s="278"/>
      <c r="G163" s="278"/>
      <c r="H163" s="278"/>
      <c r="I163" s="278"/>
      <c r="J163" s="278"/>
      <c r="K163" s="278"/>
    </row>
    <row r="164" s="1" customFormat="1" ht="7.5" customHeight="1">
      <c r="B164" s="257"/>
      <c r="C164" s="258"/>
      <c r="D164" s="258"/>
      <c r="E164" s="258"/>
      <c r="F164" s="258"/>
      <c r="G164" s="258"/>
      <c r="H164" s="258"/>
      <c r="I164" s="258"/>
      <c r="J164" s="258"/>
      <c r="K164" s="259"/>
    </row>
    <row r="165" s="1" customFormat="1" ht="45" customHeight="1">
      <c r="B165" s="260"/>
      <c r="C165" s="261" t="s">
        <v>820</v>
      </c>
      <c r="D165" s="261"/>
      <c r="E165" s="261"/>
      <c r="F165" s="261"/>
      <c r="G165" s="261"/>
      <c r="H165" s="261"/>
      <c r="I165" s="261"/>
      <c r="J165" s="261"/>
      <c r="K165" s="262"/>
    </row>
    <row r="166" s="1" customFormat="1" ht="17.25" customHeight="1">
      <c r="B166" s="260"/>
      <c r="C166" s="285" t="s">
        <v>748</v>
      </c>
      <c r="D166" s="285"/>
      <c r="E166" s="285"/>
      <c r="F166" s="285" t="s">
        <v>749</v>
      </c>
      <c r="G166" s="327"/>
      <c r="H166" s="328" t="s">
        <v>55</v>
      </c>
      <c r="I166" s="328" t="s">
        <v>58</v>
      </c>
      <c r="J166" s="285" t="s">
        <v>750</v>
      </c>
      <c r="K166" s="262"/>
    </row>
    <row r="167" s="1" customFormat="1" ht="17.25" customHeight="1">
      <c r="B167" s="263"/>
      <c r="C167" s="287" t="s">
        <v>751</v>
      </c>
      <c r="D167" s="287"/>
      <c r="E167" s="287"/>
      <c r="F167" s="288" t="s">
        <v>752</v>
      </c>
      <c r="G167" s="329"/>
      <c r="H167" s="330"/>
      <c r="I167" s="330"/>
      <c r="J167" s="287" t="s">
        <v>753</v>
      </c>
      <c r="K167" s="265"/>
    </row>
    <row r="168" s="1" customFormat="1" ht="5.25" customHeight="1">
      <c r="B168" s="295"/>
      <c r="C168" s="290"/>
      <c r="D168" s="290"/>
      <c r="E168" s="290"/>
      <c r="F168" s="290"/>
      <c r="G168" s="291"/>
      <c r="H168" s="290"/>
      <c r="I168" s="290"/>
      <c r="J168" s="290"/>
      <c r="K168" s="318"/>
    </row>
    <row r="169" s="1" customFormat="1" ht="15" customHeight="1">
      <c r="B169" s="295"/>
      <c r="C169" s="270" t="s">
        <v>757</v>
      </c>
      <c r="D169" s="270"/>
      <c r="E169" s="270"/>
      <c r="F169" s="293" t="s">
        <v>754</v>
      </c>
      <c r="G169" s="270"/>
      <c r="H169" s="270" t="s">
        <v>794</v>
      </c>
      <c r="I169" s="270" t="s">
        <v>756</v>
      </c>
      <c r="J169" s="270">
        <v>120</v>
      </c>
      <c r="K169" s="318"/>
    </row>
    <row r="170" s="1" customFormat="1" ht="15" customHeight="1">
      <c r="B170" s="295"/>
      <c r="C170" s="270" t="s">
        <v>803</v>
      </c>
      <c r="D170" s="270"/>
      <c r="E170" s="270"/>
      <c r="F170" s="293" t="s">
        <v>754</v>
      </c>
      <c r="G170" s="270"/>
      <c r="H170" s="270" t="s">
        <v>804</v>
      </c>
      <c r="I170" s="270" t="s">
        <v>756</v>
      </c>
      <c r="J170" s="270" t="s">
        <v>805</v>
      </c>
      <c r="K170" s="318"/>
    </row>
    <row r="171" s="1" customFormat="1" ht="15" customHeight="1">
      <c r="B171" s="295"/>
      <c r="C171" s="270" t="s">
        <v>702</v>
      </c>
      <c r="D171" s="270"/>
      <c r="E171" s="270"/>
      <c r="F171" s="293" t="s">
        <v>754</v>
      </c>
      <c r="G171" s="270"/>
      <c r="H171" s="270" t="s">
        <v>821</v>
      </c>
      <c r="I171" s="270" t="s">
        <v>756</v>
      </c>
      <c r="J171" s="270" t="s">
        <v>805</v>
      </c>
      <c r="K171" s="318"/>
    </row>
    <row r="172" s="1" customFormat="1" ht="15" customHeight="1">
      <c r="B172" s="295"/>
      <c r="C172" s="270" t="s">
        <v>759</v>
      </c>
      <c r="D172" s="270"/>
      <c r="E172" s="270"/>
      <c r="F172" s="293" t="s">
        <v>760</v>
      </c>
      <c r="G172" s="270"/>
      <c r="H172" s="270" t="s">
        <v>821</v>
      </c>
      <c r="I172" s="270" t="s">
        <v>756</v>
      </c>
      <c r="J172" s="270">
        <v>50</v>
      </c>
      <c r="K172" s="318"/>
    </row>
    <row r="173" s="1" customFormat="1" ht="15" customHeight="1">
      <c r="B173" s="295"/>
      <c r="C173" s="270" t="s">
        <v>762</v>
      </c>
      <c r="D173" s="270"/>
      <c r="E173" s="270"/>
      <c r="F173" s="293" t="s">
        <v>754</v>
      </c>
      <c r="G173" s="270"/>
      <c r="H173" s="270" t="s">
        <v>821</v>
      </c>
      <c r="I173" s="270" t="s">
        <v>764</v>
      </c>
      <c r="J173" s="270"/>
      <c r="K173" s="318"/>
    </row>
    <row r="174" s="1" customFormat="1" ht="15" customHeight="1">
      <c r="B174" s="295"/>
      <c r="C174" s="270" t="s">
        <v>773</v>
      </c>
      <c r="D174" s="270"/>
      <c r="E174" s="270"/>
      <c r="F174" s="293" t="s">
        <v>760</v>
      </c>
      <c r="G174" s="270"/>
      <c r="H174" s="270" t="s">
        <v>821</v>
      </c>
      <c r="I174" s="270" t="s">
        <v>756</v>
      </c>
      <c r="J174" s="270">
        <v>50</v>
      </c>
      <c r="K174" s="318"/>
    </row>
    <row r="175" s="1" customFormat="1" ht="15" customHeight="1">
      <c r="B175" s="295"/>
      <c r="C175" s="270" t="s">
        <v>781</v>
      </c>
      <c r="D175" s="270"/>
      <c r="E175" s="270"/>
      <c r="F175" s="293" t="s">
        <v>760</v>
      </c>
      <c r="G175" s="270"/>
      <c r="H175" s="270" t="s">
        <v>821</v>
      </c>
      <c r="I175" s="270" t="s">
        <v>756</v>
      </c>
      <c r="J175" s="270">
        <v>50</v>
      </c>
      <c r="K175" s="318"/>
    </row>
    <row r="176" s="1" customFormat="1" ht="15" customHeight="1">
      <c r="B176" s="295"/>
      <c r="C176" s="270" t="s">
        <v>779</v>
      </c>
      <c r="D176" s="270"/>
      <c r="E176" s="270"/>
      <c r="F176" s="293" t="s">
        <v>760</v>
      </c>
      <c r="G176" s="270"/>
      <c r="H176" s="270" t="s">
        <v>821</v>
      </c>
      <c r="I176" s="270" t="s">
        <v>756</v>
      </c>
      <c r="J176" s="270">
        <v>50</v>
      </c>
      <c r="K176" s="318"/>
    </row>
    <row r="177" s="1" customFormat="1" ht="15" customHeight="1">
      <c r="B177" s="295"/>
      <c r="C177" s="270" t="s">
        <v>117</v>
      </c>
      <c r="D177" s="270"/>
      <c r="E177" s="270"/>
      <c r="F177" s="293" t="s">
        <v>754</v>
      </c>
      <c r="G177" s="270"/>
      <c r="H177" s="270" t="s">
        <v>822</v>
      </c>
      <c r="I177" s="270" t="s">
        <v>823</v>
      </c>
      <c r="J177" s="270"/>
      <c r="K177" s="318"/>
    </row>
    <row r="178" s="1" customFormat="1" ht="15" customHeight="1">
      <c r="B178" s="295"/>
      <c r="C178" s="270" t="s">
        <v>58</v>
      </c>
      <c r="D178" s="270"/>
      <c r="E178" s="270"/>
      <c r="F178" s="293" t="s">
        <v>754</v>
      </c>
      <c r="G178" s="270"/>
      <c r="H178" s="270" t="s">
        <v>824</v>
      </c>
      <c r="I178" s="270" t="s">
        <v>825</v>
      </c>
      <c r="J178" s="270">
        <v>1</v>
      </c>
      <c r="K178" s="318"/>
    </row>
    <row r="179" s="1" customFormat="1" ht="15" customHeight="1">
      <c r="B179" s="295"/>
      <c r="C179" s="270" t="s">
        <v>54</v>
      </c>
      <c r="D179" s="270"/>
      <c r="E179" s="270"/>
      <c r="F179" s="293" t="s">
        <v>754</v>
      </c>
      <c r="G179" s="270"/>
      <c r="H179" s="270" t="s">
        <v>826</v>
      </c>
      <c r="I179" s="270" t="s">
        <v>756</v>
      </c>
      <c r="J179" s="270">
        <v>20</v>
      </c>
      <c r="K179" s="318"/>
    </row>
    <row r="180" s="1" customFormat="1" ht="15" customHeight="1">
      <c r="B180" s="295"/>
      <c r="C180" s="270" t="s">
        <v>55</v>
      </c>
      <c r="D180" s="270"/>
      <c r="E180" s="270"/>
      <c r="F180" s="293" t="s">
        <v>754</v>
      </c>
      <c r="G180" s="270"/>
      <c r="H180" s="270" t="s">
        <v>827</v>
      </c>
      <c r="I180" s="270" t="s">
        <v>756</v>
      </c>
      <c r="J180" s="270">
        <v>255</v>
      </c>
      <c r="K180" s="318"/>
    </row>
    <row r="181" s="1" customFormat="1" ht="15" customHeight="1">
      <c r="B181" s="295"/>
      <c r="C181" s="270" t="s">
        <v>118</v>
      </c>
      <c r="D181" s="270"/>
      <c r="E181" s="270"/>
      <c r="F181" s="293" t="s">
        <v>754</v>
      </c>
      <c r="G181" s="270"/>
      <c r="H181" s="270" t="s">
        <v>718</v>
      </c>
      <c r="I181" s="270" t="s">
        <v>756</v>
      </c>
      <c r="J181" s="270">
        <v>10</v>
      </c>
      <c r="K181" s="318"/>
    </row>
    <row r="182" s="1" customFormat="1" ht="15" customHeight="1">
      <c r="B182" s="295"/>
      <c r="C182" s="270" t="s">
        <v>119</v>
      </c>
      <c r="D182" s="270"/>
      <c r="E182" s="270"/>
      <c r="F182" s="293" t="s">
        <v>754</v>
      </c>
      <c r="G182" s="270"/>
      <c r="H182" s="270" t="s">
        <v>828</v>
      </c>
      <c r="I182" s="270" t="s">
        <v>789</v>
      </c>
      <c r="J182" s="270"/>
      <c r="K182" s="318"/>
    </row>
    <row r="183" s="1" customFormat="1" ht="15" customHeight="1">
      <c r="B183" s="295"/>
      <c r="C183" s="270" t="s">
        <v>829</v>
      </c>
      <c r="D183" s="270"/>
      <c r="E183" s="270"/>
      <c r="F183" s="293" t="s">
        <v>754</v>
      </c>
      <c r="G183" s="270"/>
      <c r="H183" s="270" t="s">
        <v>830</v>
      </c>
      <c r="I183" s="270" t="s">
        <v>789</v>
      </c>
      <c r="J183" s="270"/>
      <c r="K183" s="318"/>
    </row>
    <row r="184" s="1" customFormat="1" ht="15" customHeight="1">
      <c r="B184" s="295"/>
      <c r="C184" s="270" t="s">
        <v>818</v>
      </c>
      <c r="D184" s="270"/>
      <c r="E184" s="270"/>
      <c r="F184" s="293" t="s">
        <v>754</v>
      </c>
      <c r="G184" s="270"/>
      <c r="H184" s="270" t="s">
        <v>831</v>
      </c>
      <c r="I184" s="270" t="s">
        <v>789</v>
      </c>
      <c r="J184" s="270"/>
      <c r="K184" s="318"/>
    </row>
    <row r="185" s="1" customFormat="1" ht="15" customHeight="1">
      <c r="B185" s="295"/>
      <c r="C185" s="270" t="s">
        <v>121</v>
      </c>
      <c r="D185" s="270"/>
      <c r="E185" s="270"/>
      <c r="F185" s="293" t="s">
        <v>760</v>
      </c>
      <c r="G185" s="270"/>
      <c r="H185" s="270" t="s">
        <v>832</v>
      </c>
      <c r="I185" s="270" t="s">
        <v>756</v>
      </c>
      <c r="J185" s="270">
        <v>50</v>
      </c>
      <c r="K185" s="318"/>
    </row>
    <row r="186" s="1" customFormat="1" ht="15" customHeight="1">
      <c r="B186" s="295"/>
      <c r="C186" s="270" t="s">
        <v>833</v>
      </c>
      <c r="D186" s="270"/>
      <c r="E186" s="270"/>
      <c r="F186" s="293" t="s">
        <v>760</v>
      </c>
      <c r="G186" s="270"/>
      <c r="H186" s="270" t="s">
        <v>834</v>
      </c>
      <c r="I186" s="270" t="s">
        <v>835</v>
      </c>
      <c r="J186" s="270"/>
      <c r="K186" s="318"/>
    </row>
    <row r="187" s="1" customFormat="1" ht="15" customHeight="1">
      <c r="B187" s="295"/>
      <c r="C187" s="270" t="s">
        <v>836</v>
      </c>
      <c r="D187" s="270"/>
      <c r="E187" s="270"/>
      <c r="F187" s="293" t="s">
        <v>760</v>
      </c>
      <c r="G187" s="270"/>
      <c r="H187" s="270" t="s">
        <v>837</v>
      </c>
      <c r="I187" s="270" t="s">
        <v>835</v>
      </c>
      <c r="J187" s="270"/>
      <c r="K187" s="318"/>
    </row>
    <row r="188" s="1" customFormat="1" ht="15" customHeight="1">
      <c r="B188" s="295"/>
      <c r="C188" s="270" t="s">
        <v>838</v>
      </c>
      <c r="D188" s="270"/>
      <c r="E188" s="270"/>
      <c r="F188" s="293" t="s">
        <v>760</v>
      </c>
      <c r="G188" s="270"/>
      <c r="H188" s="270" t="s">
        <v>839</v>
      </c>
      <c r="I188" s="270" t="s">
        <v>835</v>
      </c>
      <c r="J188" s="270"/>
      <c r="K188" s="318"/>
    </row>
    <row r="189" s="1" customFormat="1" ht="15" customHeight="1">
      <c r="B189" s="295"/>
      <c r="C189" s="331" t="s">
        <v>840</v>
      </c>
      <c r="D189" s="270"/>
      <c r="E189" s="270"/>
      <c r="F189" s="293" t="s">
        <v>760</v>
      </c>
      <c r="G189" s="270"/>
      <c r="H189" s="270" t="s">
        <v>841</v>
      </c>
      <c r="I189" s="270" t="s">
        <v>842</v>
      </c>
      <c r="J189" s="332" t="s">
        <v>843</v>
      </c>
      <c r="K189" s="318"/>
    </row>
    <row r="190" s="16" customFormat="1" ht="15" customHeight="1">
      <c r="B190" s="333"/>
      <c r="C190" s="334" t="s">
        <v>844</v>
      </c>
      <c r="D190" s="335"/>
      <c r="E190" s="335"/>
      <c r="F190" s="336" t="s">
        <v>760</v>
      </c>
      <c r="G190" s="335"/>
      <c r="H190" s="335" t="s">
        <v>845</v>
      </c>
      <c r="I190" s="335" t="s">
        <v>842</v>
      </c>
      <c r="J190" s="337" t="s">
        <v>843</v>
      </c>
      <c r="K190" s="338"/>
    </row>
    <row r="191" s="1" customFormat="1" ht="15" customHeight="1">
      <c r="B191" s="295"/>
      <c r="C191" s="331" t="s">
        <v>43</v>
      </c>
      <c r="D191" s="270"/>
      <c r="E191" s="270"/>
      <c r="F191" s="293" t="s">
        <v>754</v>
      </c>
      <c r="G191" s="270"/>
      <c r="H191" s="267" t="s">
        <v>846</v>
      </c>
      <c r="I191" s="270" t="s">
        <v>847</v>
      </c>
      <c r="J191" s="270"/>
      <c r="K191" s="318"/>
    </row>
    <row r="192" s="1" customFormat="1" ht="15" customHeight="1">
      <c r="B192" s="295"/>
      <c r="C192" s="331" t="s">
        <v>848</v>
      </c>
      <c r="D192" s="270"/>
      <c r="E192" s="270"/>
      <c r="F192" s="293" t="s">
        <v>754</v>
      </c>
      <c r="G192" s="270"/>
      <c r="H192" s="270" t="s">
        <v>849</v>
      </c>
      <c r="I192" s="270" t="s">
        <v>789</v>
      </c>
      <c r="J192" s="270"/>
      <c r="K192" s="318"/>
    </row>
    <row r="193" s="1" customFormat="1" ht="15" customHeight="1">
      <c r="B193" s="295"/>
      <c r="C193" s="331" t="s">
        <v>850</v>
      </c>
      <c r="D193" s="270"/>
      <c r="E193" s="270"/>
      <c r="F193" s="293" t="s">
        <v>754</v>
      </c>
      <c r="G193" s="270"/>
      <c r="H193" s="270" t="s">
        <v>851</v>
      </c>
      <c r="I193" s="270" t="s">
        <v>789</v>
      </c>
      <c r="J193" s="270"/>
      <c r="K193" s="318"/>
    </row>
    <row r="194" s="1" customFormat="1" ht="15" customHeight="1">
      <c r="B194" s="295"/>
      <c r="C194" s="331" t="s">
        <v>852</v>
      </c>
      <c r="D194" s="270"/>
      <c r="E194" s="270"/>
      <c r="F194" s="293" t="s">
        <v>760</v>
      </c>
      <c r="G194" s="270"/>
      <c r="H194" s="270" t="s">
        <v>853</v>
      </c>
      <c r="I194" s="270" t="s">
        <v>789</v>
      </c>
      <c r="J194" s="270"/>
      <c r="K194" s="318"/>
    </row>
    <row r="195" s="1" customFormat="1" ht="15" customHeight="1">
      <c r="B195" s="324"/>
      <c r="C195" s="339"/>
      <c r="D195" s="304"/>
      <c r="E195" s="304"/>
      <c r="F195" s="304"/>
      <c r="G195" s="304"/>
      <c r="H195" s="304"/>
      <c r="I195" s="304"/>
      <c r="J195" s="304"/>
      <c r="K195" s="325"/>
    </row>
    <row r="196" s="1" customFormat="1" ht="18.75" customHeight="1">
      <c r="B196" s="306"/>
      <c r="C196" s="316"/>
      <c r="D196" s="316"/>
      <c r="E196" s="316"/>
      <c r="F196" s="326"/>
      <c r="G196" s="316"/>
      <c r="H196" s="316"/>
      <c r="I196" s="316"/>
      <c r="J196" s="316"/>
      <c r="K196" s="306"/>
    </row>
    <row r="197" s="1" customFormat="1" ht="18.75" customHeight="1">
      <c r="B197" s="306"/>
      <c r="C197" s="316"/>
      <c r="D197" s="316"/>
      <c r="E197" s="316"/>
      <c r="F197" s="326"/>
      <c r="G197" s="316"/>
      <c r="H197" s="316"/>
      <c r="I197" s="316"/>
      <c r="J197" s="316"/>
      <c r="K197" s="306"/>
    </row>
    <row r="198" s="1" customFormat="1" ht="18.75" customHeight="1">
      <c r="B198" s="278"/>
      <c r="C198" s="278"/>
      <c r="D198" s="278"/>
      <c r="E198" s="278"/>
      <c r="F198" s="278"/>
      <c r="G198" s="278"/>
      <c r="H198" s="278"/>
      <c r="I198" s="278"/>
      <c r="J198" s="278"/>
      <c r="K198" s="278"/>
    </row>
    <row r="199" s="1" customFormat="1" ht="13.5">
      <c r="B199" s="257"/>
      <c r="C199" s="258"/>
      <c r="D199" s="258"/>
      <c r="E199" s="258"/>
      <c r="F199" s="258"/>
      <c r="G199" s="258"/>
      <c r="H199" s="258"/>
      <c r="I199" s="258"/>
      <c r="J199" s="258"/>
      <c r="K199" s="259"/>
    </row>
    <row r="200" s="1" customFormat="1" ht="21">
      <c r="B200" s="260"/>
      <c r="C200" s="261" t="s">
        <v>854</v>
      </c>
      <c r="D200" s="261"/>
      <c r="E200" s="261"/>
      <c r="F200" s="261"/>
      <c r="G200" s="261"/>
      <c r="H200" s="261"/>
      <c r="I200" s="261"/>
      <c r="J200" s="261"/>
      <c r="K200" s="262"/>
    </row>
    <row r="201" s="1" customFormat="1" ht="25.5" customHeight="1">
      <c r="B201" s="260"/>
      <c r="C201" s="340" t="s">
        <v>855</v>
      </c>
      <c r="D201" s="340"/>
      <c r="E201" s="340"/>
      <c r="F201" s="340" t="s">
        <v>856</v>
      </c>
      <c r="G201" s="341"/>
      <c r="H201" s="340" t="s">
        <v>857</v>
      </c>
      <c r="I201" s="340"/>
      <c r="J201" s="340"/>
      <c r="K201" s="262"/>
    </row>
    <row r="202" s="1" customFormat="1" ht="5.25" customHeight="1">
      <c r="B202" s="295"/>
      <c r="C202" s="290"/>
      <c r="D202" s="290"/>
      <c r="E202" s="290"/>
      <c r="F202" s="290"/>
      <c r="G202" s="316"/>
      <c r="H202" s="290"/>
      <c r="I202" s="290"/>
      <c r="J202" s="290"/>
      <c r="K202" s="318"/>
    </row>
    <row r="203" s="1" customFormat="1" ht="15" customHeight="1">
      <c r="B203" s="295"/>
      <c r="C203" s="270" t="s">
        <v>847</v>
      </c>
      <c r="D203" s="270"/>
      <c r="E203" s="270"/>
      <c r="F203" s="293" t="s">
        <v>44</v>
      </c>
      <c r="G203" s="270"/>
      <c r="H203" s="270" t="s">
        <v>858</v>
      </c>
      <c r="I203" s="270"/>
      <c r="J203" s="270"/>
      <c r="K203" s="318"/>
    </row>
    <row r="204" s="1" customFormat="1" ht="15" customHeight="1">
      <c r="B204" s="295"/>
      <c r="C204" s="270"/>
      <c r="D204" s="270"/>
      <c r="E204" s="270"/>
      <c r="F204" s="293" t="s">
        <v>45</v>
      </c>
      <c r="G204" s="270"/>
      <c r="H204" s="270" t="s">
        <v>859</v>
      </c>
      <c r="I204" s="270"/>
      <c r="J204" s="270"/>
      <c r="K204" s="318"/>
    </row>
    <row r="205" s="1" customFormat="1" ht="15" customHeight="1">
      <c r="B205" s="295"/>
      <c r="C205" s="270"/>
      <c r="D205" s="270"/>
      <c r="E205" s="270"/>
      <c r="F205" s="293" t="s">
        <v>48</v>
      </c>
      <c r="G205" s="270"/>
      <c r="H205" s="270" t="s">
        <v>860</v>
      </c>
      <c r="I205" s="270"/>
      <c r="J205" s="270"/>
      <c r="K205" s="318"/>
    </row>
    <row r="206" s="1" customFormat="1" ht="15" customHeight="1">
      <c r="B206" s="295"/>
      <c r="C206" s="270"/>
      <c r="D206" s="270"/>
      <c r="E206" s="270"/>
      <c r="F206" s="293" t="s">
        <v>46</v>
      </c>
      <c r="G206" s="270"/>
      <c r="H206" s="270" t="s">
        <v>861</v>
      </c>
      <c r="I206" s="270"/>
      <c r="J206" s="270"/>
      <c r="K206" s="318"/>
    </row>
    <row r="207" s="1" customFormat="1" ht="15" customHeight="1">
      <c r="B207" s="295"/>
      <c r="C207" s="270"/>
      <c r="D207" s="270"/>
      <c r="E207" s="270"/>
      <c r="F207" s="293" t="s">
        <v>47</v>
      </c>
      <c r="G207" s="270"/>
      <c r="H207" s="270" t="s">
        <v>862</v>
      </c>
      <c r="I207" s="270"/>
      <c r="J207" s="270"/>
      <c r="K207" s="318"/>
    </row>
    <row r="208" s="1" customFormat="1" ht="15" customHeight="1">
      <c r="B208" s="295"/>
      <c r="C208" s="270"/>
      <c r="D208" s="270"/>
      <c r="E208" s="270"/>
      <c r="F208" s="293"/>
      <c r="G208" s="270"/>
      <c r="H208" s="270"/>
      <c r="I208" s="270"/>
      <c r="J208" s="270"/>
      <c r="K208" s="318"/>
    </row>
    <row r="209" s="1" customFormat="1" ht="15" customHeight="1">
      <c r="B209" s="295"/>
      <c r="C209" s="270" t="s">
        <v>801</v>
      </c>
      <c r="D209" s="270"/>
      <c r="E209" s="270"/>
      <c r="F209" s="293" t="s">
        <v>77</v>
      </c>
      <c r="G209" s="270"/>
      <c r="H209" s="270" t="s">
        <v>863</v>
      </c>
      <c r="I209" s="270"/>
      <c r="J209" s="270"/>
      <c r="K209" s="318"/>
    </row>
    <row r="210" s="1" customFormat="1" ht="15" customHeight="1">
      <c r="B210" s="295"/>
      <c r="C210" s="270"/>
      <c r="D210" s="270"/>
      <c r="E210" s="270"/>
      <c r="F210" s="293" t="s">
        <v>696</v>
      </c>
      <c r="G210" s="270"/>
      <c r="H210" s="270" t="s">
        <v>697</v>
      </c>
      <c r="I210" s="270"/>
      <c r="J210" s="270"/>
      <c r="K210" s="318"/>
    </row>
    <row r="211" s="1" customFormat="1" ht="15" customHeight="1">
      <c r="B211" s="295"/>
      <c r="C211" s="270"/>
      <c r="D211" s="270"/>
      <c r="E211" s="270"/>
      <c r="F211" s="293" t="s">
        <v>694</v>
      </c>
      <c r="G211" s="270"/>
      <c r="H211" s="270" t="s">
        <v>864</v>
      </c>
      <c r="I211" s="270"/>
      <c r="J211" s="270"/>
      <c r="K211" s="318"/>
    </row>
    <row r="212" s="1" customFormat="1" ht="15" customHeight="1">
      <c r="B212" s="342"/>
      <c r="C212" s="270"/>
      <c r="D212" s="270"/>
      <c r="E212" s="270"/>
      <c r="F212" s="293" t="s">
        <v>698</v>
      </c>
      <c r="G212" s="331"/>
      <c r="H212" s="322" t="s">
        <v>699</v>
      </c>
      <c r="I212" s="322"/>
      <c r="J212" s="322"/>
      <c r="K212" s="343"/>
    </row>
    <row r="213" s="1" customFormat="1" ht="15" customHeight="1">
      <c r="B213" s="342"/>
      <c r="C213" s="270"/>
      <c r="D213" s="270"/>
      <c r="E213" s="270"/>
      <c r="F213" s="293" t="s">
        <v>700</v>
      </c>
      <c r="G213" s="331"/>
      <c r="H213" s="322" t="s">
        <v>865</v>
      </c>
      <c r="I213" s="322"/>
      <c r="J213" s="322"/>
      <c r="K213" s="343"/>
    </row>
    <row r="214" s="1" customFormat="1" ht="15" customHeight="1">
      <c r="B214" s="342"/>
      <c r="C214" s="270"/>
      <c r="D214" s="270"/>
      <c r="E214" s="270"/>
      <c r="F214" s="293"/>
      <c r="G214" s="331"/>
      <c r="H214" s="322"/>
      <c r="I214" s="322"/>
      <c r="J214" s="322"/>
      <c r="K214" s="343"/>
    </row>
    <row r="215" s="1" customFormat="1" ht="15" customHeight="1">
      <c r="B215" s="342"/>
      <c r="C215" s="270" t="s">
        <v>825</v>
      </c>
      <c r="D215" s="270"/>
      <c r="E215" s="270"/>
      <c r="F215" s="293">
        <v>1</v>
      </c>
      <c r="G215" s="331"/>
      <c r="H215" s="322" t="s">
        <v>866</v>
      </c>
      <c r="I215" s="322"/>
      <c r="J215" s="322"/>
      <c r="K215" s="343"/>
    </row>
    <row r="216" s="1" customFormat="1" ht="15" customHeight="1">
      <c r="B216" s="342"/>
      <c r="C216" s="270"/>
      <c r="D216" s="270"/>
      <c r="E216" s="270"/>
      <c r="F216" s="293">
        <v>2</v>
      </c>
      <c r="G216" s="331"/>
      <c r="H216" s="322" t="s">
        <v>867</v>
      </c>
      <c r="I216" s="322"/>
      <c r="J216" s="322"/>
      <c r="K216" s="343"/>
    </row>
    <row r="217" s="1" customFormat="1" ht="15" customHeight="1">
      <c r="B217" s="342"/>
      <c r="C217" s="270"/>
      <c r="D217" s="270"/>
      <c r="E217" s="270"/>
      <c r="F217" s="293">
        <v>3</v>
      </c>
      <c r="G217" s="331"/>
      <c r="H217" s="322" t="s">
        <v>868</v>
      </c>
      <c r="I217" s="322"/>
      <c r="J217" s="322"/>
      <c r="K217" s="343"/>
    </row>
    <row r="218" s="1" customFormat="1" ht="15" customHeight="1">
      <c r="B218" s="342"/>
      <c r="C218" s="270"/>
      <c r="D218" s="270"/>
      <c r="E218" s="270"/>
      <c r="F218" s="293">
        <v>4</v>
      </c>
      <c r="G218" s="331"/>
      <c r="H218" s="322" t="s">
        <v>869</v>
      </c>
      <c r="I218" s="322"/>
      <c r="J218" s="322"/>
      <c r="K218" s="343"/>
    </row>
    <row r="219" s="1" customFormat="1" ht="12.75" customHeight="1">
      <c r="B219" s="344"/>
      <c r="C219" s="345"/>
      <c r="D219" s="345"/>
      <c r="E219" s="345"/>
      <c r="F219" s="345"/>
      <c r="G219" s="345"/>
      <c r="H219" s="345"/>
      <c r="I219" s="345"/>
      <c r="J219" s="345"/>
      <c r="K219" s="34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Kamil Beck</dc:creator>
  <cp:lastModifiedBy>Kamil Beck</cp:lastModifiedBy>
  <dcterms:created xsi:type="dcterms:W3CDTF">2025-03-21T12:16:45Z</dcterms:created>
  <dcterms:modified xsi:type="dcterms:W3CDTF">2025-03-21T12:16:49Z</dcterms:modified>
</cp:coreProperties>
</file>