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Andrle\Stavby\Hlubčická 18 - Flemmichova vila - malá budov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Položky rozpočtu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'Položky rozpočtu'!$1:$7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'Položky rozpočtu'!$A$1:$X$259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99" i="12" l="1"/>
  <c r="BA196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M10" i="12" s="1"/>
  <c r="I11" i="12"/>
  <c r="I10" i="12" s="1"/>
  <c r="K11" i="12"/>
  <c r="K10" i="12" s="1"/>
  <c r="O11" i="12"/>
  <c r="O10" i="12" s="1"/>
  <c r="Q11" i="12"/>
  <c r="Q10" i="12" s="1"/>
  <c r="V11" i="12"/>
  <c r="V10" i="12" s="1"/>
  <c r="G14" i="12"/>
  <c r="G15" i="12"/>
  <c r="M15" i="12" s="1"/>
  <c r="M14" i="12" s="1"/>
  <c r="I15" i="12"/>
  <c r="I14" i="12" s="1"/>
  <c r="K15" i="12"/>
  <c r="K14" i="12" s="1"/>
  <c r="O15" i="12"/>
  <c r="O14" i="12" s="1"/>
  <c r="Q15" i="12"/>
  <c r="Q14" i="12" s="1"/>
  <c r="V15" i="12"/>
  <c r="V14" i="12" s="1"/>
  <c r="G17" i="12"/>
  <c r="M17" i="12" s="1"/>
  <c r="I17" i="12"/>
  <c r="I16" i="12" s="1"/>
  <c r="K17" i="12"/>
  <c r="K16" i="12" s="1"/>
  <c r="O17" i="12"/>
  <c r="Q17" i="12"/>
  <c r="Q16" i="12" s="1"/>
  <c r="V17" i="12"/>
  <c r="G19" i="12"/>
  <c r="I19" i="12"/>
  <c r="K19" i="12"/>
  <c r="O19" i="12"/>
  <c r="O16" i="12" s="1"/>
  <c r="Q19" i="12"/>
  <c r="V19" i="12"/>
  <c r="I20" i="12"/>
  <c r="G21" i="12"/>
  <c r="G20" i="12" s="1"/>
  <c r="I55" i="1" s="1"/>
  <c r="I21" i="12"/>
  <c r="K21" i="12"/>
  <c r="K20" i="12" s="1"/>
  <c r="O21" i="12"/>
  <c r="O20" i="12" s="1"/>
  <c r="Q21" i="12"/>
  <c r="Q20" i="12" s="1"/>
  <c r="V21" i="12"/>
  <c r="V20" i="12" s="1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30" i="12"/>
  <c r="M30" i="12" s="1"/>
  <c r="I30" i="12"/>
  <c r="K30" i="12"/>
  <c r="K29" i="12" s="1"/>
  <c r="O30" i="12"/>
  <c r="Q30" i="12"/>
  <c r="V30" i="12"/>
  <c r="G32" i="12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Q42" i="12"/>
  <c r="G43" i="12"/>
  <c r="G42" i="12" s="1"/>
  <c r="I58" i="1" s="1"/>
  <c r="I43" i="12"/>
  <c r="I42" i="12" s="1"/>
  <c r="K43" i="12"/>
  <c r="K42" i="12" s="1"/>
  <c r="O43" i="12"/>
  <c r="O42" i="12" s="1"/>
  <c r="Q43" i="12"/>
  <c r="V43" i="12"/>
  <c r="V42" i="12" s="1"/>
  <c r="G45" i="12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60" i="1" s="1"/>
  <c r="V55" i="12"/>
  <c r="G56" i="12"/>
  <c r="I56" i="12"/>
  <c r="I55" i="12" s="1"/>
  <c r="K56" i="12"/>
  <c r="K55" i="12" s="1"/>
  <c r="M56" i="12"/>
  <c r="M55" i="12" s="1"/>
  <c r="O56" i="12"/>
  <c r="O55" i="12" s="1"/>
  <c r="Q56" i="12"/>
  <c r="Q55" i="12" s="1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O71" i="12"/>
  <c r="Q71" i="12"/>
  <c r="V71" i="12"/>
  <c r="G72" i="12"/>
  <c r="M72" i="12" s="1"/>
  <c r="I72" i="12"/>
  <c r="I70" i="12" s="1"/>
  <c r="K72" i="12"/>
  <c r="O72" i="12"/>
  <c r="Q72" i="12"/>
  <c r="V72" i="12"/>
  <c r="G73" i="12"/>
  <c r="M73" i="12" s="1"/>
  <c r="I73" i="12"/>
  <c r="K73" i="12"/>
  <c r="O73" i="12"/>
  <c r="Q73" i="12"/>
  <c r="V73" i="12"/>
  <c r="Q74" i="12"/>
  <c r="G75" i="12"/>
  <c r="M75" i="12" s="1"/>
  <c r="M74" i="12" s="1"/>
  <c r="I75" i="12"/>
  <c r="I74" i="12" s="1"/>
  <c r="K75" i="12"/>
  <c r="K74" i="12" s="1"/>
  <c r="O75" i="12"/>
  <c r="O74" i="12" s="1"/>
  <c r="Q75" i="12"/>
  <c r="V75" i="12"/>
  <c r="V74" i="12" s="1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O106" i="12" s="1"/>
  <c r="Q111" i="12"/>
  <c r="V111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V120" i="12"/>
  <c r="G121" i="12"/>
  <c r="I121" i="12"/>
  <c r="I120" i="12" s="1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K120" i="12" s="1"/>
  <c r="O123" i="12"/>
  <c r="Q123" i="12"/>
  <c r="V123" i="12"/>
  <c r="G125" i="12"/>
  <c r="M125" i="12" s="1"/>
  <c r="I125" i="12"/>
  <c r="K125" i="12"/>
  <c r="K124" i="12" s="1"/>
  <c r="O125" i="12"/>
  <c r="Q125" i="12"/>
  <c r="Q124" i="12" s="1"/>
  <c r="V125" i="12"/>
  <c r="V124" i="12" s="1"/>
  <c r="G127" i="12"/>
  <c r="M127" i="12" s="1"/>
  <c r="I127" i="12"/>
  <c r="K127" i="12"/>
  <c r="O127" i="12"/>
  <c r="Q127" i="12"/>
  <c r="V127" i="12"/>
  <c r="G130" i="12"/>
  <c r="G129" i="12" s="1"/>
  <c r="I130" i="12"/>
  <c r="K130" i="12"/>
  <c r="O130" i="12"/>
  <c r="Q130" i="12"/>
  <c r="Q129" i="12" s="1"/>
  <c r="V130" i="12"/>
  <c r="G133" i="12"/>
  <c r="M133" i="12" s="1"/>
  <c r="I133" i="12"/>
  <c r="K133" i="12"/>
  <c r="O133" i="12"/>
  <c r="Q133" i="12"/>
  <c r="V133" i="12"/>
  <c r="G134" i="12"/>
  <c r="M134" i="12" s="1"/>
  <c r="I134" i="12"/>
  <c r="I129" i="12" s="1"/>
  <c r="K134" i="12"/>
  <c r="O134" i="12"/>
  <c r="Q134" i="12"/>
  <c r="V134" i="12"/>
  <c r="I135" i="12"/>
  <c r="G136" i="12"/>
  <c r="G135" i="12" s="1"/>
  <c r="I136" i="12"/>
  <c r="K136" i="12"/>
  <c r="K135" i="12" s="1"/>
  <c r="O136" i="12"/>
  <c r="O135" i="12" s="1"/>
  <c r="Q136" i="12"/>
  <c r="Q135" i="12" s="1"/>
  <c r="V136" i="12"/>
  <c r="V135" i="12" s="1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8" i="12"/>
  <c r="I168" i="12"/>
  <c r="K168" i="12"/>
  <c r="M168" i="12"/>
  <c r="O168" i="12"/>
  <c r="Q168" i="12"/>
  <c r="V168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M201" i="12" s="1"/>
  <c r="I201" i="12"/>
  <c r="K201" i="12"/>
  <c r="O201" i="12"/>
  <c r="Q201" i="12"/>
  <c r="V201" i="12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G208" i="12"/>
  <c r="M208" i="12" s="1"/>
  <c r="M207" i="12" s="1"/>
  <c r="I208" i="12"/>
  <c r="I207" i="12" s="1"/>
  <c r="K208" i="12"/>
  <c r="K207" i="12" s="1"/>
  <c r="O208" i="12"/>
  <c r="O207" i="12" s="1"/>
  <c r="Q208" i="12"/>
  <c r="Q207" i="12" s="1"/>
  <c r="V208" i="12"/>
  <c r="V207" i="12" s="1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G209" i="12" s="1"/>
  <c r="I213" i="12"/>
  <c r="K213" i="12"/>
  <c r="O213" i="12"/>
  <c r="Q213" i="12"/>
  <c r="V213" i="12"/>
  <c r="G217" i="12"/>
  <c r="I217" i="12"/>
  <c r="K217" i="12"/>
  <c r="M217" i="12"/>
  <c r="O217" i="12"/>
  <c r="Q217" i="12"/>
  <c r="V217" i="12"/>
  <c r="G219" i="12"/>
  <c r="M219" i="12" s="1"/>
  <c r="I219" i="12"/>
  <c r="K219" i="12"/>
  <c r="O219" i="12"/>
  <c r="Q219" i="12"/>
  <c r="V219" i="12"/>
  <c r="V220" i="12"/>
  <c r="G221" i="12"/>
  <c r="M221" i="12" s="1"/>
  <c r="M220" i="12" s="1"/>
  <c r="I221" i="12"/>
  <c r="I220" i="12" s="1"/>
  <c r="K221" i="12"/>
  <c r="K220" i="12" s="1"/>
  <c r="O221" i="12"/>
  <c r="O220" i="12" s="1"/>
  <c r="Q221" i="12"/>
  <c r="Q220" i="12" s="1"/>
  <c r="V221" i="12"/>
  <c r="Q222" i="12"/>
  <c r="G223" i="12"/>
  <c r="M223" i="12" s="1"/>
  <c r="M222" i="12" s="1"/>
  <c r="I223" i="12"/>
  <c r="I222" i="12" s="1"/>
  <c r="K223" i="12"/>
  <c r="K222" i="12" s="1"/>
  <c r="O223" i="12"/>
  <c r="O222" i="12" s="1"/>
  <c r="Q223" i="12"/>
  <c r="V223" i="12"/>
  <c r="V222" i="12" s="1"/>
  <c r="G226" i="12"/>
  <c r="G225" i="12" s="1"/>
  <c r="I226" i="12"/>
  <c r="I225" i="12" s="1"/>
  <c r="K226" i="12"/>
  <c r="K225" i="12" s="1"/>
  <c r="O226" i="12"/>
  <c r="O225" i="12" s="1"/>
  <c r="Q226" i="12"/>
  <c r="Q225" i="12" s="1"/>
  <c r="V226" i="12"/>
  <c r="V225" i="12" s="1"/>
  <c r="G228" i="12"/>
  <c r="M228" i="12" s="1"/>
  <c r="I228" i="12"/>
  <c r="K228" i="12"/>
  <c r="O228" i="12"/>
  <c r="O227" i="12" s="1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K235" i="12" s="1"/>
  <c r="O236" i="12"/>
  <c r="O235" i="12" s="1"/>
  <c r="Q236" i="12"/>
  <c r="V236" i="12"/>
  <c r="G237" i="12"/>
  <c r="M237" i="12" s="1"/>
  <c r="I237" i="12"/>
  <c r="I235" i="12" s="1"/>
  <c r="K237" i="12"/>
  <c r="O237" i="12"/>
  <c r="Q237" i="12"/>
  <c r="V237" i="12"/>
  <c r="V235" i="12" s="1"/>
  <c r="G238" i="12"/>
  <c r="M238" i="12" s="1"/>
  <c r="I238" i="12"/>
  <c r="K238" i="12"/>
  <c r="O238" i="12"/>
  <c r="Q238" i="12"/>
  <c r="V238" i="12"/>
  <c r="Q239" i="12"/>
  <c r="G240" i="12"/>
  <c r="M240" i="12" s="1"/>
  <c r="I240" i="12"/>
  <c r="K240" i="12"/>
  <c r="O240" i="12"/>
  <c r="O239" i="12" s="1"/>
  <c r="Q240" i="12"/>
  <c r="V240" i="12"/>
  <c r="G241" i="12"/>
  <c r="M241" i="12" s="1"/>
  <c r="I241" i="12"/>
  <c r="K241" i="12"/>
  <c r="O241" i="12"/>
  <c r="Q241" i="12"/>
  <c r="V241" i="12"/>
  <c r="G242" i="12"/>
  <c r="G239" i="12" s="1"/>
  <c r="I70" i="1" s="1"/>
  <c r="I19" i="1" s="1"/>
  <c r="I242" i="12"/>
  <c r="K242" i="12"/>
  <c r="M242" i="12"/>
  <c r="O242" i="12"/>
  <c r="Q242" i="12"/>
  <c r="V242" i="12"/>
  <c r="G244" i="12"/>
  <c r="M244" i="12" s="1"/>
  <c r="I244" i="12"/>
  <c r="K244" i="12"/>
  <c r="K243" i="12" s="1"/>
  <c r="O244" i="12"/>
  <c r="O243" i="12" s="1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I243" i="12" s="1"/>
  <c r="K246" i="12"/>
  <c r="O246" i="12"/>
  <c r="Q246" i="12"/>
  <c r="V246" i="12"/>
  <c r="G247" i="12"/>
  <c r="M247" i="12" s="1"/>
  <c r="I247" i="12"/>
  <c r="K247" i="12"/>
  <c r="O247" i="12"/>
  <c r="Q247" i="12"/>
  <c r="V247" i="12"/>
  <c r="AE249" i="12"/>
  <c r="F39" i="1" s="1"/>
  <c r="AZ47" i="1"/>
  <c r="AZ45" i="1"/>
  <c r="Q227" i="12" l="1"/>
  <c r="K174" i="12"/>
  <c r="V243" i="12"/>
  <c r="V227" i="12"/>
  <c r="G220" i="12"/>
  <c r="I65" i="1" s="1"/>
  <c r="O209" i="12"/>
  <c r="V174" i="12"/>
  <c r="I174" i="12"/>
  <c r="Q137" i="12"/>
  <c r="I137" i="12"/>
  <c r="O129" i="12"/>
  <c r="I124" i="12"/>
  <c r="O120" i="12"/>
  <c r="V106" i="12"/>
  <c r="Q106" i="12"/>
  <c r="M106" i="12"/>
  <c r="O76" i="12"/>
  <c r="V70" i="12"/>
  <c r="Q44" i="12"/>
  <c r="K44" i="12"/>
  <c r="Q29" i="12"/>
  <c r="I29" i="12"/>
  <c r="Q22" i="12"/>
  <c r="I22" i="12"/>
  <c r="O22" i="12"/>
  <c r="V16" i="12"/>
  <c r="K209" i="12"/>
  <c r="K70" i="12"/>
  <c r="I44" i="12"/>
  <c r="O44" i="12"/>
  <c r="O29" i="12"/>
  <c r="Q243" i="12"/>
  <c r="V239" i="12"/>
  <c r="I239" i="12"/>
  <c r="K227" i="12"/>
  <c r="Q174" i="12"/>
  <c r="G174" i="12"/>
  <c r="I64" i="1" s="1"/>
  <c r="O137" i="12"/>
  <c r="K129" i="12"/>
  <c r="O124" i="12"/>
  <c r="Q120" i="12"/>
  <c r="Q70" i="12"/>
  <c r="G70" i="12"/>
  <c r="O57" i="12"/>
  <c r="V57" i="12"/>
  <c r="V44" i="12"/>
  <c r="V29" i="12"/>
  <c r="K22" i="12"/>
  <c r="V137" i="12"/>
  <c r="K137" i="12"/>
  <c r="I106" i="12"/>
  <c r="I76" i="12"/>
  <c r="K239" i="12"/>
  <c r="Q235" i="12"/>
  <c r="I227" i="12"/>
  <c r="Q209" i="12"/>
  <c r="V209" i="12"/>
  <c r="I209" i="12"/>
  <c r="O174" i="12"/>
  <c r="V129" i="12"/>
  <c r="K106" i="12"/>
  <c r="Q76" i="12"/>
  <c r="V76" i="12"/>
  <c r="K76" i="12"/>
  <c r="O70" i="12"/>
  <c r="K57" i="12"/>
  <c r="Q57" i="12"/>
  <c r="I57" i="12"/>
  <c r="G29" i="12"/>
  <c r="V22" i="12"/>
  <c r="G10" i="12"/>
  <c r="M243" i="12"/>
  <c r="G227" i="12"/>
  <c r="I69" i="1" s="1"/>
  <c r="G235" i="12"/>
  <c r="I71" i="1" s="1"/>
  <c r="I20" i="1" s="1"/>
  <c r="I68" i="1"/>
  <c r="I18" i="1" s="1"/>
  <c r="G222" i="12"/>
  <c r="I67" i="1" s="1"/>
  <c r="M235" i="12"/>
  <c r="M226" i="12"/>
  <c r="M225" i="12" s="1"/>
  <c r="M213" i="12"/>
  <c r="I57" i="1"/>
  <c r="G120" i="12"/>
  <c r="M130" i="12"/>
  <c r="G76" i="12"/>
  <c r="I62" i="1" s="1"/>
  <c r="G44" i="12"/>
  <c r="I59" i="1" s="1"/>
  <c r="G106" i="12"/>
  <c r="G124" i="12"/>
  <c r="M129" i="12"/>
  <c r="M120" i="12"/>
  <c r="M22" i="12"/>
  <c r="AF249" i="12"/>
  <c r="G41" i="1" s="1"/>
  <c r="G16" i="12"/>
  <c r="I54" i="1" s="1"/>
  <c r="F42" i="1"/>
  <c r="G23" i="1" s="1"/>
  <c r="A23" i="1" s="1"/>
  <c r="F40" i="1"/>
  <c r="G8" i="12"/>
  <c r="F41" i="1"/>
  <c r="M209" i="12"/>
  <c r="M227" i="12"/>
  <c r="M76" i="12"/>
  <c r="M239" i="12"/>
  <c r="M137" i="12"/>
  <c r="M124" i="12"/>
  <c r="M57" i="12"/>
  <c r="M136" i="12"/>
  <c r="M135" i="12" s="1"/>
  <c r="G74" i="12"/>
  <c r="I66" i="1" s="1"/>
  <c r="M43" i="12"/>
  <c r="M42" i="12" s="1"/>
  <c r="G22" i="12"/>
  <c r="I56" i="1" s="1"/>
  <c r="M175" i="12"/>
  <c r="M174" i="12" s="1"/>
  <c r="M71" i="12"/>
  <c r="M70" i="12" s="1"/>
  <c r="M45" i="12"/>
  <c r="M44" i="12" s="1"/>
  <c r="M32" i="12"/>
  <c r="M29" i="12" s="1"/>
  <c r="M19" i="12"/>
  <c r="M16" i="12" s="1"/>
  <c r="G137" i="12"/>
  <c r="M21" i="12"/>
  <c r="M20" i="12" s="1"/>
  <c r="G243" i="12"/>
  <c r="G57" i="12"/>
  <c r="I61" i="1" s="1"/>
  <c r="J28" i="1"/>
  <c r="J26" i="1"/>
  <c r="G38" i="1"/>
  <c r="F38" i="1"/>
  <c r="J23" i="1"/>
  <c r="J24" i="1"/>
  <c r="J25" i="1"/>
  <c r="J27" i="1"/>
  <c r="E24" i="1"/>
  <c r="E26" i="1"/>
  <c r="I63" i="1" l="1"/>
  <c r="I17" i="1" s="1"/>
  <c r="G40" i="1"/>
  <c r="H40" i="1" s="1"/>
  <c r="I40" i="1" s="1"/>
  <c r="H41" i="1"/>
  <c r="I41" i="1" s="1"/>
  <c r="G39" i="1"/>
  <c r="G42" i="1" s="1"/>
  <c r="G25" i="1" s="1"/>
  <c r="A25" i="1" s="1"/>
  <c r="G249" i="12"/>
  <c r="I53" i="1"/>
  <c r="G24" i="1"/>
  <c r="A24" i="1"/>
  <c r="H39" i="1" l="1"/>
  <c r="H42" i="1" s="1"/>
  <c r="G28" i="1"/>
  <c r="G26" i="1"/>
  <c r="A27" i="1" s="1"/>
  <c r="A26" i="1"/>
  <c r="I16" i="1"/>
  <c r="I21" i="1" s="1"/>
  <c r="I72" i="1"/>
  <c r="I39" i="1" l="1"/>
  <c r="I42" i="1" s="1"/>
  <c r="J39" i="1" s="1"/>
  <c r="J42" i="1" s="1"/>
  <c r="G29" i="1"/>
  <c r="G27" i="1" s="1"/>
  <c r="A29" i="1"/>
  <c r="J71" i="1"/>
  <c r="J63" i="1"/>
  <c r="J58" i="1"/>
  <c r="J56" i="1"/>
  <c r="J68" i="1"/>
  <c r="J59" i="1"/>
  <c r="J53" i="1"/>
  <c r="J67" i="1"/>
  <c r="J70" i="1"/>
  <c r="J60" i="1"/>
  <c r="J61" i="1"/>
  <c r="J64" i="1"/>
  <c r="J69" i="1"/>
  <c r="J66" i="1"/>
  <c r="J54" i="1"/>
  <c r="J55" i="1"/>
  <c r="J65" i="1"/>
  <c r="J62" i="1"/>
  <c r="J57" i="1"/>
  <c r="J41" i="1" l="1"/>
  <c r="J40" i="1"/>
  <c r="J7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<sst xmlns="http://schemas.openxmlformats.org/spreadsheetml/2006/main" count="1284" uniqueCount="468">
  <si>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</si>
  <si>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</si>
  <si>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</si>
  <si>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</si>
  <si>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</si>
  <si>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</si>
  <si>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</si>
  <si>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</si>
  <si>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</si>
  <si>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</si>
  <si>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</si>
  <si>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</si>
  <si>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</si>
  <si>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</si>
  <si>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</si>
  <si>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</si>
  <si>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</si>
  <si>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</si>
  <si>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</si>
  <si>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</si>
  <si>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</si>
  <si>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</si>
  <si>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</si>
  <si>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</si>
  <si>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</si>
  <si>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</si>
  <si>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</si>
  <si>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</si>
  <si>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</si>
  <si>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</si>
  <si>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</si>
  <si>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</si>
  <si>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</si>
  <si>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</si>
  <si>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</si>
  <si>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</si>
  <si>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</si>
  <si>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</si>
  <si>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</si>
  <si>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</si>
  <si>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</si>
  <si>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</si>
  <si>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</si>
  <si>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R-23-02</t>
  </si>
  <si>
    <t>Rekonstrukce střechy nižšího objektu</t>
  </si>
  <si>
    <t>O-23-01</t>
  </si>
  <si>
    <t>Městské muzeum Krnov</t>
  </si>
  <si>
    <t>Objekt:</t>
  </si>
  <si>
    <t>Rozpočet:</t>
  </si>
  <si>
    <t>S-23-072</t>
  </si>
  <si>
    <t>Město Krnov</t>
  </si>
  <si>
    <t>Stavba</t>
  </si>
  <si>
    <t>Celkem za stavbu</t>
  </si>
  <si>
    <t>CZK</t>
  </si>
  <si>
    <t>#POPS</t>
  </si>
  <si>
    <t>Popis stavby: S-23-072 - Město Krnov</t>
  </si>
  <si>
    <t>#POPO</t>
  </si>
  <si>
    <t>Popis objektu: O-23-01 - Městské muzeum Krnov</t>
  </si>
  <si>
    <t>Popis rozpočtu: R-23-02 - Rekonstrukce střechy nižšího objektu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</si>
  <si>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</si>
  <si>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</si>
  <si>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</si>
  <si>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</si>
  <si>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</si>
  <si>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</si>
  <si>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</si>
  <si>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</si>
  <si>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</si>
  <si>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</si>
  <si>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</si>
  <si>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</si>
  <si>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</si>
  <si>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</si>
  <si>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</si>
  <si>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</si>
  <si>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</si>
  <si>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</si>
  <si>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</si>
  <si>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</si>
  <si>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</si>
  <si>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</si>
  <si>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</si>
  <si>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</si>
  <si>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</si>
  <si>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</si>
  <si>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</si>
  <si>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</si>
  <si>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</si>
  <si>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</si>
  <si>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</si>
  <si>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</si>
  <si>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</si>
  <si>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</si>
  <si>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</si>
  <si>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</si>
  <si>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</si>
  <si>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</si>
  <si>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</si>
  <si>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</si>
  <si>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</si>
  <si>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</si>
  <si>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</si>
  <si>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</si>
  <si>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</si>
  <si>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</si>
  <si>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</si>
  <si>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</si>
  <si>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</si>
  <si>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</si>
  <si>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</si>
  <si>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</si>
  <si>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</si>
  <si>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</si>
  <si>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</si>
  <si>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</si>
  <si>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</si>
  <si>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</si>
  <si>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</si>
  <si>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</si>
  <si>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</si>
  <si>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</si>
  <si>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</si>
  <si>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</si>
  <si>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</si>
  <si>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</si>
  <si>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210220021T01</t>
  </si>
  <si>
    <t>Demontáž stávajícího hromosvodu</t>
  </si>
  <si>
    <t>kpl</t>
  </si>
  <si>
    <t>Vlastní</t>
  </si>
  <si>
    <t>Indiv</t>
  </si>
  <si>
    <t>Práce</t>
  </si>
  <si>
    <t>POL1_</t>
  </si>
  <si>
    <t>316381116R00</t>
  </si>
  <si>
    <t>Komínové krycí desky z betonu s přesahem do 70 mm sešikmeným v podhledu proti zatékání tloušťky přes 80 do 100 mm, Výztuž ocelová betonářská - tyč; úprava: stříhaná, ohýbaná; povrch: hladký; d = 8,0</t>
  </si>
  <si>
    <t>m2</t>
  </si>
  <si>
    <t>mm</t>
  </si>
  <si>
    <t>POP</t>
  </si>
  <si>
    <t>0,60*0,60</t>
  </si>
  <si>
    <t>VV</t>
  </si>
  <si>
    <t>762911121</t>
  </si>
  <si>
    <t xml:space="preserve">Impregnace řeziva tlakovakuová, ochrana proti dřevokazným houbám, plísním a dřevokaznému hmyzu </t>
  </si>
  <si>
    <t>m3</t>
  </si>
  <si>
    <t>RTS 21/ II</t>
  </si>
  <si>
    <t>319201311R00</t>
  </si>
  <si>
    <t>Vyrovnání nerovného povrchu jakoukoliv maltou  do 30 mm</t>
  </si>
  <si>
    <t>plocha atiky pod bobrovku : 9,5*2*0,3</t>
  </si>
  <si>
    <t>912      R00</t>
  </si>
  <si>
    <t>Hzs - Zedník tř.7</t>
  </si>
  <si>
    <t>h</t>
  </si>
  <si>
    <t>446122001RXX</t>
  </si>
  <si>
    <t>Montáž nadstřešních dílců - výlezů na střechu, včetně dodávky výlězu 60x60, drátosklo</t>
  </si>
  <si>
    <t>kus</t>
  </si>
  <si>
    <t>622424522R00</t>
  </si>
  <si>
    <t>Oprava vnějších omítek vápenných a vápenocementových s překrytím celé plochy štukem stupeň členitosti 4, v množství opravované plochy přes 40 do 50 %, bez nátěru, bez nákladů na umělecké</t>
  </si>
  <si>
    <t>dekorace fasád</t>
  </si>
  <si>
    <t>Odkaz na mn. položky pořadí 20 : 3,00000</t>
  </si>
  <si>
    <t>622471318RS8</t>
  </si>
  <si>
    <t>Nátěry a nástřiky vnějších stěn a pilířů základním a krycím nátěrem (nebo přestřikem povrchu) hmota silikátová, složitost 3 ÷ 4,  , Hmota nátěrová silikátová; typ: fasádní; funkce: hydroizolační,</t>
  </si>
  <si>
    <t>dekorační, proti UV záření, proti povětrnostním vlivům, antistatický; barva: bílá; ...</t>
  </si>
  <si>
    <t>Odkaz na mn. položky pořadí 6 : 3,00000</t>
  </si>
  <si>
    <t>941941031R00</t>
  </si>
  <si>
    <t>Montáž lešení lehkého pracovního řadového s podlahami šířky od 0,80 do 1,00 m, výšky do 10 m</t>
  </si>
  <si>
    <t>(5+5+8+5+7)*5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</si>
  <si>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</si>
  <si>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</si>
  <si>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3 měsíce : 150*3</t>
  </si>
  <si>
    <t>941941831R00</t>
  </si>
  <si>
    <t>Demontáž lešení lehkého řadového s podlahami šířky od 0,8 do 1 m, výšky do 10 m</t>
  </si>
  <si>
    <t>Odkaz na mn. položky pořadí 8 : 150,00000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</si>
  <si>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</si>
  <si>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</si>
  <si>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</si>
  <si>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 z umělých vláken</t>
  </si>
  <si>
    <t>Odkaz na mn. položky pořadí 9 : 450,0</t>
  </si>
  <si>
    <t>944944081R00</t>
  </si>
  <si>
    <t>Demontáž ochranné sítě z umělých vláken</t>
  </si>
  <si>
    <t>Odkaz na mn. položky pořadí 10 : 150,00000</t>
  </si>
  <si>
    <t>953921121R00</t>
  </si>
  <si>
    <t>Dvířka komínová plechová 380 x 220 x 23 mm</t>
  </si>
  <si>
    <t>962032641R00</t>
  </si>
  <si>
    <t>Bourání zdiva nadzákladového komínového z jakýchkoliv cihel pálených, šamotových nebo vápenopískových nad střechou, na maltu cementovou</t>
  </si>
  <si>
    <t>odbourání komínu : 0,50*0,50*1,20</t>
  </si>
  <si>
    <t>968061125R00</t>
  </si>
  <si>
    <t>Vyvěšení nebo zavěšení dřevěných křídel dveří, plochy do 2 m2</t>
  </si>
  <si>
    <t>968062355R00</t>
  </si>
  <si>
    <t>Vybourání dřevěných rámů oken dvojitých nebo zdvojených, plochy do 2 m2</t>
  </si>
  <si>
    <t>0,80*1,20</t>
  </si>
  <si>
    <t>976047231R00</t>
  </si>
  <si>
    <t>Vybourání betonových  nebo ŽB dvířek, obrub zdiva, desek krycích desek, ukončujících horní plochu zdiva  tloušťky do 100 mm</t>
  </si>
  <si>
    <t>m</t>
  </si>
  <si>
    <t>komínová hlava : 0,60*0,60*0,07</t>
  </si>
  <si>
    <t>976072221R00</t>
  </si>
  <si>
    <t>Vybourání kovových doplňkových konstrukcí komínových a topných dvířek, ventlilací apod.  plochy do 0 ,3 m2, ze zdiva cihelného nebo kamenného</t>
  </si>
  <si>
    <t>978015261R00</t>
  </si>
  <si>
    <t>Otlučení omítek vápenných nebo vápenocementových vnějších s vyškrabáním spár, s očištěním zdiva  1. až 4. stupni složitosti, v rozsahu do 50 %</t>
  </si>
  <si>
    <t>komín : (0,50*4)*1,5</t>
  </si>
  <si>
    <t>999281108R00</t>
  </si>
  <si>
    <t>Přesun hmot pro opravy a údržbu objektů pro opravy a údržbu dosavadních objektů včetně vnějších plášťů  výšky do 12 m,</t>
  </si>
  <si>
    <t>t</t>
  </si>
  <si>
    <t>POL1_1</t>
  </si>
  <si>
    <t>712341559RV1</t>
  </si>
  <si>
    <t>Povlakové krytiny střech do 10° pásy přitavením v celé ploše, 1 vrstva, včetně dodávky pásu izolačního z oxidovaného asfaltu natavitelného; nosná vložka skelná tkanina</t>
  </si>
  <si>
    <t>Odkaz na mn. položky pořadí 25 : 20,95000</t>
  </si>
  <si>
    <t>712600831R00</t>
  </si>
  <si>
    <t>Odstranění povlakové krytiny a mechu na střechách šikmých nad 30° povlakové krytiny jednovrstvé,</t>
  </si>
  <si>
    <t>podstřešní asfaltový pás typu R13 : 127</t>
  </si>
  <si>
    <t>712997003R00</t>
  </si>
  <si>
    <t>Přilepení polystyrenových klínů do lepidla</t>
  </si>
  <si>
    <t>vytažení na zeď - plochá střecha : 3,4+3,1+0,8+3,1+2,6</t>
  </si>
  <si>
    <t>711142559RY3</t>
  </si>
  <si>
    <t>Provedení izolace proti vlhkosti na ploše svislé, asfaltovými pásy přikotvením a přelepením spojů, 1 vrstva - včetně dod. Glastek 40 special mineral</t>
  </si>
  <si>
    <t>plochá střecha : 19</t>
  </si>
  <si>
    <t>vytažení na zeď : (3,4+3,1+0,8+3,1+2,6)*0,15</t>
  </si>
  <si>
    <t>63152902R</t>
  </si>
  <si>
    <t>Výrobek izolační pro budovy z minerální vlny (MW) tvar: atikový klín; tloušťka d = 50,0 mm</t>
  </si>
  <si>
    <t>Specifikace</t>
  </si>
  <si>
    <t>POL3_</t>
  </si>
  <si>
    <t>Odkaz na mn. položky pořadí 24 : 13,00000*1,1</t>
  </si>
  <si>
    <t>998712202R00</t>
  </si>
  <si>
    <t>Přesun hmot pro povlakové krytiny v objektech výšky přes 6 do 12 m</t>
  </si>
  <si>
    <t>POL1_7</t>
  </si>
  <si>
    <t>762331921R00</t>
  </si>
  <si>
    <t>Vázané konstrukce krovů vyřezání střešní vazby  průřezové plochy řeziva přes 120 do 224 cm2, délky vyřezané části krovu do 3 m</t>
  </si>
  <si>
    <t>762331931R00</t>
  </si>
  <si>
    <t>Vázané konstrukce krovů vyřezání střešní vazby  průřezové plochy řeziva přes 224 do 288 cm2, délky vyřezané části krovu do 3 m</t>
  </si>
  <si>
    <t>762331941R00</t>
  </si>
  <si>
    <t>Vázané konstrukce krovů vyřezání střešní vazby  průřezové plochy řeziva přes 288 do 450 cm2, délky vyřezané části krovu do 3 m</t>
  </si>
  <si>
    <t>783782205</t>
  </si>
  <si>
    <t>Nátěry tesařských konstrukcí ochranné fungicidní+ biocidní (proti plísním, houbám a hmyzu), dvojnáso</t>
  </si>
  <si>
    <t>762332932R00</t>
  </si>
  <si>
    <t>Vázané konstrukce krovů doplnění části střešní vazby z hranolků, hranolů včetně dodávky řeziva průřezové plochy přes 120 do 224 cm2, včetně dodávky hranolů 120 x 140 mm</t>
  </si>
  <si>
    <t>Odkaz na mn. položky pořadí 28 : 58,00000</t>
  </si>
  <si>
    <t>762332933R00</t>
  </si>
  <si>
    <t>Vázané konstrukce krovů doplnění části střešní vazby z hranolků, hranolů včetně dodávky řeziva průřezové plochy přes 224 do 288 cm2, včetně dodávky hranolů 140 x 200 mm</t>
  </si>
  <si>
    <t>Odkaz na mn. položky pořadí 29 : 30,00000</t>
  </si>
  <si>
    <t>762332934R00</t>
  </si>
  <si>
    <t>Vázané konstrukce krovů doplnění části střešní vazby z hranolků, hranolů včetně dodávky řeziva průřezové plochy přes 288 do 450 cm2, včetně dodávky hranolů 160 x 220 mm</t>
  </si>
  <si>
    <t>Odkaz na mn. položky pořadí 30 : 25,00000</t>
  </si>
  <si>
    <t>762341310R00</t>
  </si>
  <si>
    <t>Montáž bednění střech obloukových o sklonu do 60°, nároží, úžlabí, nadstřešních konstrukcí, z prken hrubých na sraz tloušťky do 32 mm, včetně vyřezání otvorů,</t>
  </si>
  <si>
    <t>Odkaz na mn. položky pořadí 37 : 150,30000</t>
  </si>
  <si>
    <t>762342202RT4</t>
  </si>
  <si>
    <t>Montáž laťování střech o sklonu do 60° při vzdálenost latí do 220 mm, včetně dodávky latí 40/60 mm</t>
  </si>
  <si>
    <t>Odkaz na mn. položky pořadí 38 : 127,00000</t>
  </si>
  <si>
    <t>762342206RT4</t>
  </si>
  <si>
    <t>Montáž kontralatí na vruty, s dodávkou těsnicí pásky pod kontralatě, a dodávkou latí 40 x 60 mm</t>
  </si>
  <si>
    <t>762341811R00</t>
  </si>
  <si>
    <t>Demontáž bednění a laťování bednění střech rovných, obloukových, o sklonu do 60 stupňů včetně všech nadstřešních konstrukcí z prken hrubých</t>
  </si>
  <si>
    <t>Odkaz na mn. položky pořadí 65 : 127,00000</t>
  </si>
  <si>
    <t>Odkaz na mn. položky pořadí 54 : 23,30000</t>
  </si>
  <si>
    <t>909  762    R00</t>
  </si>
  <si>
    <t>nezměřitelné práce - zajištění tesařských spojů, fixace, kotvení</t>
  </si>
  <si>
    <t>762342811R00</t>
  </si>
  <si>
    <t>Demontáž bednění a laťování laťování střech o sklonu do 60 stupňů včetně všech nadstřešních konstrukcí rozteč latí do 22 cm</t>
  </si>
  <si>
    <t>762354312R00</t>
  </si>
  <si>
    <t>Nadstřešní konstrukce montáž  střešních vykýřů z hoblovaného dřeva, včetně zhotovení okna s jednoduchý kováním.  volského oka, plochy okna přes 0,5 m2</t>
  </si>
  <si>
    <t>762395000R00</t>
  </si>
  <si>
    <t>Spojovací a ochranné prostředky svory, prkna, hřebíky, pásová ocel, vruty, impregnace</t>
  </si>
  <si>
    <t>bednění : 150,3*0,024</t>
  </si>
  <si>
    <t>kontralatě : 127*0,06*0,04</t>
  </si>
  <si>
    <t>latě : (1/0,155)*127*0,06*0,04</t>
  </si>
  <si>
    <t>nové "volské oko" : 0,50</t>
  </si>
  <si>
    <t>762-12558</t>
  </si>
  <si>
    <t>Demontáž kompletní konstrukce vikýře</t>
  </si>
  <si>
    <t>kompl.</t>
  </si>
  <si>
    <t>60511080R</t>
  </si>
  <si>
    <t>Prkno dřevina: jehličnatá; jakost: I</t>
  </si>
  <si>
    <t>bednení střechy : 150,3*0,024*1,2</t>
  </si>
  <si>
    <t>nové "volské oko" : 0,60</t>
  </si>
  <si>
    <t>998762202R00</t>
  </si>
  <si>
    <t>Přesun hmot pro konstrukce tesařské v objektech výšky do 12 m</t>
  </si>
  <si>
    <t>764212621R00</t>
  </si>
  <si>
    <t>Krytiny z titanzinkového plechu střešní krytina hladká ze svitků 0,7 mm, RŠ 670 mm, systém dvojité stojaté drážky, sklon od 5°-10°, povrch přírodní TiZn, povrch lesklý</t>
  </si>
  <si>
    <t>volská oka : 7,00</t>
  </si>
  <si>
    <t>764251604RT1</t>
  </si>
  <si>
    <t>Žlaby z titanzinkového plechu podokapní hranatý žlab, RŠ 333 mm,  , povrch přírodní  TiZn, povrch lesklý</t>
  </si>
  <si>
    <t>Odkaz na mn. položky pořadí 59 : 31,00000</t>
  </si>
  <si>
    <t>764259635R00</t>
  </si>
  <si>
    <t>Žlaby z titanzinkového plechu hranatý závěsný kotlík , 330/100 mm, kruhový vývod, povrch přírodní TiZn, povrch lesklý</t>
  </si>
  <si>
    <t>764521670R00</t>
  </si>
  <si>
    <t>Oplechování říms a ozdobných prvků z titanzinkového plechu oplechování římsy celoplošným lepením, RŠ 500 mm, povrch přírodní TiZn, povrch lesklý</t>
  </si>
  <si>
    <t>Odkaz na mn. položky pořadí 55 : 7,60000</t>
  </si>
  <si>
    <t>764231440R00</t>
  </si>
  <si>
    <t>Lemování z titanzinkového plechu výroba a montáž lemování zdí  na střechách s tvrdou krytinou včetně rohů a ukončení před požární zdí, rš 400 mm,</t>
  </si>
  <si>
    <t>u atikové zídky : 9,5*2</t>
  </si>
  <si>
    <t xml:space="preserve">vikýře : </t>
  </si>
  <si>
    <t>(2,6*2)+3,7</t>
  </si>
  <si>
    <t>1,97</t>
  </si>
  <si>
    <t>u ploché střechy : 3,4+3,1+0,8+3,1+2,6</t>
  </si>
  <si>
    <t>944945013</t>
  </si>
  <si>
    <t>Montáž záchytné stříšky H 4,5 m, šířky nad 2 m</t>
  </si>
  <si>
    <t>944945193</t>
  </si>
  <si>
    <t>Montáž záchytné stříšky příplatek k ceně za každý další i započatý měsíc použití záchytné stříšky  šířky přes 2 m</t>
  </si>
  <si>
    <t>944945813</t>
  </si>
  <si>
    <t>Demontáž záchytné stříšky H 4,5 m, šířky nad 2 m</t>
  </si>
  <si>
    <t>800200001RZ1</t>
  </si>
  <si>
    <t>Krov - dezinf.a prev.postřik podlah a zdí</t>
  </si>
  <si>
    <t>ošetření zdiva a podlah fungicidem F, B, P, lp, 1, 2, 3, SP + stříbro : 82,0</t>
  </si>
  <si>
    <t>76254879888</t>
  </si>
  <si>
    <t>Aerosolový zástřik fungicidním a insekticidním prostředkem dřevěných konstrukcí střechy</t>
  </si>
  <si>
    <t>Dvojitý preventivní postřik fungicidní a insekticidním prostředkem LIGNOFIX SUPER dřevěných konstrkci střechy. : 82,0</t>
  </si>
  <si>
    <t>764239410R00</t>
  </si>
  <si>
    <t>Lemování z titanzinkového plechu výroba a montáž lemování komínů, zděných ventilací a jiných střešních proniků, s lištami  na vlnité krytině, v ploše</t>
  </si>
  <si>
    <t/>
  </si>
  <si>
    <t>1,50</t>
  </si>
  <si>
    <t>764291430R00</t>
  </si>
  <si>
    <t>Ostatní střešní prvky z titanzinkového plechu dodávka a montáž   závětrné lišty, rš 400 mm</t>
  </si>
  <si>
    <t>762395016R</t>
  </si>
  <si>
    <t>Odstranění kůry ze stávajících prvků krovu</t>
  </si>
  <si>
    <t>650111711</t>
  </si>
  <si>
    <t>Revize hromosvodu</t>
  </si>
  <si>
    <t>764292451R00</t>
  </si>
  <si>
    <t>Ostatní střešní prvky z titanzinkového plechu dodávka a montáž   úžlabí s klínovým těsněním, rš 660 mm</t>
  </si>
  <si>
    <t>Odkaz na mn. položky pořadí 62 : 8,00000</t>
  </si>
  <si>
    <t>764296430R00</t>
  </si>
  <si>
    <t>Ostatní střešní prvky z titanzinkového plechu dodávka a montáž   připojovací lišty dilatační, rš 120 mm,</t>
  </si>
  <si>
    <t>komín : 4*0,5</t>
  </si>
  <si>
    <t>3*0,7</t>
  </si>
  <si>
    <t>plochá střecha : 3,4+3,1+0,8+3,1+2,6</t>
  </si>
  <si>
    <t>u atikové zdi : 9,5*2</t>
  </si>
  <si>
    <t>764551402R00</t>
  </si>
  <si>
    <t>Odpadní trouby z titanzinkového plechu dodávka a montáž včetně zděří, manžet, odboček, kolen, odskoků, výpustí vody a přechodových kusů  čtyřhranné, průměru 100 mm, Tyč ocelová válcovaná za</t>
  </si>
  <si>
    <t>tepla průřez: kruhový; značka: S235JR (1.0038); d = 10 mm</t>
  </si>
  <si>
    <t>Odkaz na mn. položky pořadí 63 : 9,00000</t>
  </si>
  <si>
    <t>764311831RT1</t>
  </si>
  <si>
    <t>Demontáž krytiny hladké střešní z tabulí 2 x 1 m, plochy do 25 m, sklonu přes 30 do 45°</t>
  </si>
  <si>
    <t>vikýř : 2,8</t>
  </si>
  <si>
    <t>kulatý vikýř : 1,5</t>
  </si>
  <si>
    <t>764321820R00</t>
  </si>
  <si>
    <t>Demontáž oplechování říms pod nadřímsovým žlabem, rš 500 mm, sklonu do 30°</t>
  </si>
  <si>
    <t>atika ploché střechy : 3,6+0,9+3,1</t>
  </si>
  <si>
    <t>764331831R00</t>
  </si>
  <si>
    <t>Demontáž lemování zdí  na střechách s tvrdou krytinou, rš 250 a 330 mm, sklonu přes 30 do 45°</t>
  </si>
  <si>
    <t>vikýře : (3*2)+1</t>
  </si>
  <si>
    <t>764339831R00</t>
  </si>
  <si>
    <t>Demontáž lemování komínů, zděných ventilací a jiných střešních proniků  na hladké krytině, v ploše, sklonu přes 30 do 45°</t>
  </si>
  <si>
    <t>764351837R00</t>
  </si>
  <si>
    <t>Demontáž žlabů háků,  , sklonu přes 30 do 45°</t>
  </si>
  <si>
    <t>764351841R00</t>
  </si>
  <si>
    <t>Demontáž žlabů podokapních čtyřhranných obloukových ze segmentů, rš 330 mm, sklonu přes 30 do 45°</t>
  </si>
  <si>
    <t>žlab : 4,7+4,5+7,6+4,5+3,5+6,2</t>
  </si>
  <si>
    <t>764362811R00</t>
  </si>
  <si>
    <t>Demontáž střešních otvorů střešních oken a poklopů, na krytině hladké a drážkové, sklonu přes 30 do 45°</t>
  </si>
  <si>
    <t>764391841R00</t>
  </si>
  <si>
    <t>Demontáž ostatních prvků střešních závětrné lišty, rš 400 a 500 mm, sklonu přes 30 do 45°</t>
  </si>
  <si>
    <t>vikýř : 2,5*2</t>
  </si>
  <si>
    <t>2,4*2</t>
  </si>
  <si>
    <t>764392851R00</t>
  </si>
  <si>
    <t>Demontáž ostatních prvků střešních úžlabí, rš 660 mm, sklonu přes 30 do 45°</t>
  </si>
  <si>
    <t>úžlabí : 2,7*2</t>
  </si>
  <si>
    <t>1,3*2</t>
  </si>
  <si>
    <t>764451802R00</t>
  </si>
  <si>
    <t>Demontáž odpadních trub nebo součástí trub čtvercových, o straně 100 mm</t>
  </si>
  <si>
    <t>2*4,5</t>
  </si>
  <si>
    <t>998764202R00</t>
  </si>
  <si>
    <t>Přesun hmot pro konstrukce klempířské v objektech výšky do 12 m</t>
  </si>
  <si>
    <t>765311810R00</t>
  </si>
  <si>
    <t>Demontáž pálené krytiny z tašek bobrovek, na sucho, do suti</t>
  </si>
  <si>
    <t>plocha střechy : 25+21+16+5+6+6+21+27</t>
  </si>
  <si>
    <t>765311870R00</t>
  </si>
  <si>
    <t>Demontáž pálené krytiny z tašek bobrovek, s tvrdou maltou, do suti</t>
  </si>
  <si>
    <t>atiková zídka : 2,5+2,5</t>
  </si>
  <si>
    <t>765318871R00</t>
  </si>
  <si>
    <t>Demontáž pálené krytiny hřebenů a nároží  z hřebenáčů, s tvrdou maltou, do suti</t>
  </si>
  <si>
    <t>hřeben : 5,5</t>
  </si>
  <si>
    <t>nároží : 10+9,5+9,5+10</t>
  </si>
  <si>
    <t>765311523RU1</t>
  </si>
  <si>
    <t>Krytina pálená střech složitých z bobrovek, korunové kladení, uložení na sucho, povrchová úprava režná, kulatý řez tašek</t>
  </si>
  <si>
    <t>765311551R00</t>
  </si>
  <si>
    <t>Krytina pálená doplňky bobrovka, tašky krajní, povrchová úprava režná</t>
  </si>
  <si>
    <t>9,5*2</t>
  </si>
  <si>
    <t>765311583R00</t>
  </si>
  <si>
    <t>Krytina pálená doplňky bobrovka, přiřezání a uchycení tašek rovné,</t>
  </si>
  <si>
    <t>u štítové zdi : 9,5*2</t>
  </si>
  <si>
    <t>vikýř : 3*2</t>
  </si>
  <si>
    <t>3*2</t>
  </si>
  <si>
    <t>3,7</t>
  </si>
  <si>
    <t>1,3</t>
  </si>
  <si>
    <t>nároží : (10+9,5+10+9,5)*2</t>
  </si>
  <si>
    <t>úžlabí : 2,7*2*2</t>
  </si>
  <si>
    <t>1,3*2*2</t>
  </si>
  <si>
    <t>765319411RT1</t>
  </si>
  <si>
    <t>Krytina pálená Hřeben ke krytině z bobrovek,  , s větracím pásem, jen montáž</t>
  </si>
  <si>
    <t>Hřebenáče budou osazeny s mezerou mezi bobrovkou a hřebenáčem, aby bylo zajištěno odvětrání mezery mezi krytinou a DHV</t>
  </si>
  <si>
    <t>765319421R00</t>
  </si>
  <si>
    <t>Krytina pálená Nároží  , z hřebenáčů, s větracím pásem, jen montáž</t>
  </si>
  <si>
    <t>765331662R00</t>
  </si>
  <si>
    <t>Krytina betonová Doplňky pro betonovou zastřešení krytinu drážkovou i bobrovku, větrací mřížka,</t>
  </si>
  <si>
    <t>žlab : 4,7+4,5+7,6+4,5+3,5+2,6+2,6</t>
  </si>
  <si>
    <t>765799313R00</t>
  </si>
  <si>
    <t>Montáž ostatních konstrukcí na střeše montáž fólie na bednění přibitím, přelepení spojů</t>
  </si>
  <si>
    <t>Odkaz na mn. položky pořadí 23 : 127,00000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</si>
  <si>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</si>
  <si>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</si>
  <si>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</si>
  <si>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762088116</t>
  </si>
  <si>
    <t>Zvláštní výkony zakrývání rozpracovaných tesařských konstrukcí těžkou plachtou na ochranu před  srážkovou vodou, včetně odstranění 15 x 20 m</t>
  </si>
  <si>
    <t>765901311R00</t>
  </si>
  <si>
    <t>Fólie parotěsné, difúzní a vodotěsné Doplňky pro fólie páska těsnicí pod kontralatě š. 5 cm</t>
  </si>
  <si>
    <t>198</t>
  </si>
  <si>
    <t>765314874RXX</t>
  </si>
  <si>
    <t>Kovová stoupací plošina délky 41cm,tašky bobrovky</t>
  </si>
  <si>
    <t>59660135R</t>
  </si>
  <si>
    <t>hřebenáč polodrážkový; pálená hlína; š = 180,0 mm; spotřeba 3,00 kus/m</t>
  </si>
  <si>
    <t xml:space="preserve">spotřeba 3 kusy/m2, prořez 10% : </t>
  </si>
  <si>
    <t>hřeben : 5,5*3*1,1</t>
  </si>
  <si>
    <t>nároží : 39,0*3*1,1</t>
  </si>
  <si>
    <t>673522152R</t>
  </si>
  <si>
    <t>Fólie hladká hydroizolační funkce: paropropustná; materiál: PUR; s lepicí páskou; nosná vložka: PES textilie</t>
  </si>
  <si>
    <t>127*1,35</t>
  </si>
  <si>
    <t>998765202R00</t>
  </si>
  <si>
    <t>Přesun hmot pro krytiny tvrdé v objektech výšky do 12 m</t>
  </si>
  <si>
    <t>766-122548</t>
  </si>
  <si>
    <t>D+M nového půlkulatého okna do volského okna, kopie původního dle stávajícího</t>
  </si>
  <si>
    <t>784181201R00</t>
  </si>
  <si>
    <t>Příprava povrchu Penetrace (napouštění) podkladu silikát, jednonásobná</t>
  </si>
  <si>
    <t>210200020RA0</t>
  </si>
  <si>
    <t>kompl</t>
  </si>
  <si>
    <t>Agregovaná položka</t>
  </si>
  <si>
    <t>POL2_</t>
  </si>
  <si>
    <t>979011111R00</t>
  </si>
  <si>
    <t>Svislá doprava suti a vybouraných hmot za prvé podlaží nad nebo pod základním podlažím</t>
  </si>
  <si>
    <t>POL1_9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</si>
  <si>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</si>
  <si>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</si>
  <si>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</si>
  <si>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</si>
  <si>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</si>
  <si>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</si>
  <si>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</si>
  <si>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</si>
  <si>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</si>
  <si>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</si>
  <si>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</si>
  <si>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</si>
  <si>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OM-012</t>
  </si>
  <si>
    <t>Revize kouřovodu a komínu</t>
  </si>
  <si>
    <t>soubor</t>
  </si>
  <si>
    <t>ON-011</t>
  </si>
  <si>
    <t>Provedení nového kouřovodu od kondenzačního kotle do stávajícího komínu</t>
  </si>
  <si>
    <t>ON-013</t>
  </si>
  <si>
    <t>Mykologický průzkum po obnažení krovu</t>
  </si>
  <si>
    <t>005121010R</t>
  </si>
  <si>
    <t>Vybudování zařízení staveniště</t>
  </si>
  <si>
    <t>Soubor</t>
  </si>
  <si>
    <t>VRN</t>
  </si>
  <si>
    <t>POL99_8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</si>
  <si>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</si>
  <si>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</si>
  <si>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</si>
  <si>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</si>
  <si>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</si>
  <si>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</si>
  <si>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005211080R</t>
  </si>
  <si>
    <t>Bezpečnostní a hygienická opatření na staveništi</t>
  </si>
  <si>
    <t>00524 R</t>
  </si>
  <si>
    <t>Předání a převzetí díla</t>
  </si>
  <si>
    <t>005241010R</t>
  </si>
  <si>
    <t>Dokumentace skutečného provedení</t>
  </si>
  <si>
    <t>SUM</t>
  </si>
  <si>
    <t>Poznámky uchazeče k zadání</t>
  </si>
  <si>
    <t>POPUZIV</t>
  </si>
  <si>
    <t>END</t>
  </si>
  <si>
    <t>Hlavní náměstí 96/1</t>
  </si>
  <si>
    <t>Krnov-Pod Bezručovým vrchem</t>
  </si>
  <si>
    <t>CZ00296139</t>
  </si>
  <si>
    <t>Hlubčická 18 - oprava střechy</t>
  </si>
  <si>
    <t>Hromosvod pro rodinné domy (uzemňovací vedení na povrchu objektů včetně svorek upevnění a připojení, bez nátěru, z drátů hromosvodových 11 343 D 8 mm včetně dodávky, vedení uzemňovací v zemi včetně svorek, propojení a izolace spojů z uzemňovacího pásku 30 x 4 mm včetně dodávky, svodový vodič z drátů hromosvodových včetně dodávky, včetně podpěr a jejich dodávky, jímací tyče včetně upevnění na střešní hřeben včetně dodávky a držáku jímací tyče, svorky hromosvodové do dvou šroubů, tyčový zemnič včetně zaražení do země a připojení vedení, ochranné úhelníky s držáky do zdiva, označení svodů smaltovanými štítky, ochranné pospojování pevně uložené z mědi průřezu 4 - 16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</si>
</sst>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5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82" t="s">
        <v>24</v>
      </c>
      <c r="C2" s="83"/>
      <c r="D2" s="84" t="s">
        <v>49</v>
      </c>
      <c r="E2" s="206" t="s">
        <v>466</v>
      </c>
      <c r="F2" s="207"/>
      <c r="G2" s="207"/>
      <c r="H2" s="207"/>
      <c r="I2" s="207"/>
      <c r="J2" s="208"/>
      <c r="O2" s="1"/>
    </row>
    <row r="3" spans="1:15" ht="27" customHeight="1" x14ac:dyDescent="0.2">
      <c r="A3" s="2"/>
      <c r="B3" s="85" t="s">
        <v>47</v>
      </c>
      <c r="C3" s="83"/>
      <c r="D3" s="86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81">
        <v>11106</v>
      </c>
      <c r="B4" s="87" t="s">
        <v>48</v>
      </c>
      <c r="C4" s="88"/>
      <c r="D4" s="89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60" t="s">
        <v>50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">
      <c r="A6" s="2"/>
      <c r="B6" s="28"/>
      <c r="C6" s="55"/>
      <c r="D6" s="195" t="s">
        <v>463</v>
      </c>
      <c r="E6" s="79"/>
      <c r="F6" s="79"/>
      <c r="G6" s="79"/>
      <c r="H6" s="18" t="s">
        <v>36</v>
      </c>
      <c r="I6" s="76" t="s">
        <v>465</v>
      </c>
      <c r="J6" s="8"/>
    </row>
    <row r="7" spans="1:15" ht="15.75" customHeight="1" x14ac:dyDescent="0.2">
      <c r="A7" s="2"/>
      <c r="B7" s="29"/>
      <c r="C7" s="56"/>
      <c r="D7" s="77">
        <v>79401</v>
      </c>
      <c r="E7" s="23" t="s">
        <v>464</v>
      </c>
      <c r="F7" s="80"/>
      <c r="G7" s="8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/>
      <c r="E11" s="213"/>
      <c r="F11" s="213"/>
      <c r="G11" s="213"/>
      <c r="H11" s="18" t="s">
        <v>42</v>
      </c>
      <c r="I11" s="91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91"/>
      <c r="J12" s="8"/>
    </row>
    <row r="13" spans="1:15" ht="15.75" customHeight="1" x14ac:dyDescent="0.2">
      <c r="A13" s="2"/>
      <c r="B13" s="29"/>
      <c r="C13" s="56"/>
      <c r="D13" s="90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5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SUMIF(F53:F71,A16,I53:I71)+SUMIF(F53:F71,"PSU",I53:I71)</f>
        <v>0</v>
      </c>
      <c r="J16" s="205"/>
    </row>
    <row r="17" spans="1:10" ht="23.25" customHeight="1" x14ac:dyDescent="0.2">
      <c r="A17" s="145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SUMIF(F53:F71,A17,I53:I71)</f>
        <v>0</v>
      </c>
      <c r="J17" s="205"/>
    </row>
    <row r="18" spans="1:10" ht="23.25" customHeight="1" x14ac:dyDescent="0.2">
      <c r="A18" s="145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SUMIF(F53:F71,A18,I53:I71)</f>
        <v>0</v>
      </c>
      <c r="J18" s="205"/>
    </row>
    <row r="19" spans="1:10" ht="23.25" customHeight="1" x14ac:dyDescent="0.2">
      <c r="A19" s="145" t="s">
        <v>96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SUMIF(F53:F71,A19,I53:I71)</f>
        <v>0</v>
      </c>
      <c r="J19" s="205"/>
    </row>
    <row r="20" spans="1:10" ht="23.25" customHeight="1" x14ac:dyDescent="0.2">
      <c r="A20" s="145" t="s">
        <v>97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SUMIF(F53:F71,A20,I53:I71)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>
        <f>SUM(I16:J20)</f>
        <v>0</v>
      </c>
      <c r="J21" s="22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8" t="s">
        <v>37</v>
      </c>
      <c r="C29" s="123"/>
      <c r="D29" s="123"/>
      <c r="E29" s="123"/>
      <c r="F29" s="124"/>
      <c r="G29" s="230">
        <f>A27</f>
        <v>0</v>
      </c>
      <c r="H29" s="230"/>
      <c r="I29" s="230"/>
      <c r="J29" s="12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52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8"/>
    </row>
    <row r="38" spans="1:52" ht="25.5" hidden="1" customHeight="1" x14ac:dyDescent="0.2">
      <c r="A38" s="94" t="s">
        <v>39</v>
      </c>
      <c r="B38" s="99" t="s">
        <v>18</v>
      </c>
      <c r="C38" s="100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52" ht="25.5" hidden="1" customHeight="1" x14ac:dyDescent="0.2">
      <c r="A39" s="94">
        <v>1</v>
      </c>
      <c r="B39" s="104" t="s">
        <v>51</v>
      </c>
      <c r="C39" s="236"/>
      <c r="D39" s="236"/>
      <c r="E39" s="236"/>
      <c r="F39" s="105">
        <f>'Položky rozpočtu'!AE249</f>
        <v>0</v>
      </c>
      <c r="G39" s="106">
        <f>'Položky rozpočtu'!AF249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52" ht="25.5" hidden="1" customHeight="1" x14ac:dyDescent="0.2">
      <c r="A40" s="94">
        <v>2</v>
      </c>
      <c r="B40" s="109" t="s">
        <v>45</v>
      </c>
      <c r="C40" s="237" t="s">
        <v>46</v>
      </c>
      <c r="D40" s="237"/>
      <c r="E40" s="237"/>
      <c r="F40" s="110">
        <f>'Položky rozpočtu'!AE249</f>
        <v>0</v>
      </c>
      <c r="G40" s="111">
        <f>'Položky rozpočtu'!AF249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52" ht="25.5" hidden="1" customHeight="1" x14ac:dyDescent="0.2">
      <c r="A41" s="94">
        <v>3</v>
      </c>
      <c r="B41" s="113" t="s">
        <v>43</v>
      </c>
      <c r="C41" s="236" t="s">
        <v>44</v>
      </c>
      <c r="D41" s="236"/>
      <c r="E41" s="236"/>
      <c r="F41" s="114">
        <f>'Položky rozpočtu'!AE249</f>
        <v>0</v>
      </c>
      <c r="G41" s="107">
        <f>'Položky rozpočtu'!AF249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52" ht="25.5" hidden="1" customHeight="1" x14ac:dyDescent="0.2">
      <c r="A42" s="94"/>
      <c r="B42" s="238" t="s">
        <v>52</v>
      </c>
      <c r="C42" s="239"/>
      <c r="D42" s="239"/>
      <c r="E42" s="24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x14ac:dyDescent="0.2">
      <c r="B45" s="241" t="s">
        <v>55</v>
      </c>
      <c r="C45" s="241"/>
      <c r="D45" s="241"/>
      <c r="E45" s="241"/>
      <c r="F45" s="241"/>
      <c r="G45" s="241"/>
      <c r="H45" s="241"/>
      <c r="I45" s="241"/>
      <c r="J45" s="241"/>
      <c r="AZ45" s="126" t="str">
        <f>B45</f>
        <v>Popis stavby: S-23-072 - Město Krnov</v>
      </c>
    </row>
    <row r="46" spans="1:52" x14ac:dyDescent="0.2">
      <c r="A46" t="s">
        <v>56</v>
      </c>
      <c r="B46" t="s">
        <v>57</v>
      </c>
    </row>
    <row r="47" spans="1:52" x14ac:dyDescent="0.2">
      <c r="B47" s="241" t="s">
        <v>58</v>
      </c>
      <c r="C47" s="241"/>
      <c r="D47" s="241"/>
      <c r="E47" s="241"/>
      <c r="F47" s="241"/>
      <c r="G47" s="241"/>
      <c r="H47" s="241"/>
      <c r="I47" s="241"/>
      <c r="J47" s="241"/>
      <c r="AZ47" s="126" t="str">
        <f>B47</f>
        <v>Popis rozpočtu: R-23-02 - Rekonstrukce střechy nižšího objektu</v>
      </c>
    </row>
    <row r="50" spans="1:10" ht="15.75" x14ac:dyDescent="0.25">
      <c r="B50" s="127" t="s">
        <v>59</v>
      </c>
    </row>
    <row r="52" spans="1:10" ht="25.5" customHeight="1" x14ac:dyDescent="0.2">
      <c r="A52" s="129"/>
      <c r="B52" s="132" t="s">
        <v>18</v>
      </c>
      <c r="C52" s="132" t="s">
        <v>6</v>
      </c>
      <c r="D52" s="133"/>
      <c r="E52" s="133"/>
      <c r="F52" s="134" t="s">
        <v>60</v>
      </c>
      <c r="G52" s="134"/>
      <c r="H52" s="134"/>
      <c r="I52" s="134" t="s">
        <v>31</v>
      </c>
      <c r="J52" s="134" t="s">
        <v>0</v>
      </c>
    </row>
    <row r="53" spans="1:10" ht="36.75" customHeight="1" x14ac:dyDescent="0.2">
      <c r="A53" s="130"/>
      <c r="B53" s="135" t="s">
        <v>61</v>
      </c>
      <c r="C53" s="242" t="s">
        <v>62</v>
      </c>
      <c r="D53" s="243"/>
      <c r="E53" s="243"/>
      <c r="F53" s="143" t="s">
        <v>26</v>
      </c>
      <c r="G53" s="136"/>
      <c r="H53" s="136"/>
      <c r="I53" s="136">
        <f>'Položky rozpočtu'!G8</f>
        <v>0</v>
      </c>
      <c r="J53" s="141" t="str">
        <f>IF(I72=0,"",I53/I72*100)</f>
        <v/>
      </c>
    </row>
    <row r="54" spans="1:10" ht="36.75" customHeight="1" x14ac:dyDescent="0.2">
      <c r="A54" s="130"/>
      <c r="B54" s="135" t="s">
        <v>63</v>
      </c>
      <c r="C54" s="242" t="s">
        <v>64</v>
      </c>
      <c r="D54" s="243"/>
      <c r="E54" s="243"/>
      <c r="F54" s="143" t="s">
        <v>26</v>
      </c>
      <c r="G54" s="136"/>
      <c r="H54" s="136"/>
      <c r="I54" s="136">
        <f>'Položky rozpočtu'!G10+'Položky rozpočtu'!G16</f>
        <v>0</v>
      </c>
      <c r="J54" s="141" t="str">
        <f>IF(I72=0,"",I54/I72*100)</f>
        <v/>
      </c>
    </row>
    <row r="55" spans="1:10" ht="36.75" customHeight="1" x14ac:dyDescent="0.2">
      <c r="A55" s="130"/>
      <c r="B55" s="135" t="s">
        <v>65</v>
      </c>
      <c r="C55" s="242" t="s">
        <v>66</v>
      </c>
      <c r="D55" s="243"/>
      <c r="E55" s="243"/>
      <c r="F55" s="143" t="s">
        <v>26</v>
      </c>
      <c r="G55" s="136"/>
      <c r="H55" s="136"/>
      <c r="I55" s="136">
        <f>'Položky rozpočtu'!G20</f>
        <v>0</v>
      </c>
      <c r="J55" s="141" t="str">
        <f>IF(I72=0,"",I55/I72*100)</f>
        <v/>
      </c>
    </row>
    <row r="56" spans="1:10" ht="36.75" customHeight="1" x14ac:dyDescent="0.2">
      <c r="A56" s="130"/>
      <c r="B56" s="135" t="s">
        <v>67</v>
      </c>
      <c r="C56" s="242" t="s">
        <v>68</v>
      </c>
      <c r="D56" s="243"/>
      <c r="E56" s="243"/>
      <c r="F56" s="143" t="s">
        <v>26</v>
      </c>
      <c r="G56" s="136"/>
      <c r="H56" s="136"/>
      <c r="I56" s="136">
        <f>'Položky rozpočtu'!G22</f>
        <v>0</v>
      </c>
      <c r="J56" s="141" t="str">
        <f>IF(I72=0,"",I56/I72*100)</f>
        <v/>
      </c>
    </row>
    <row r="57" spans="1:10" ht="36.75" customHeight="1" x14ac:dyDescent="0.2">
      <c r="A57" s="130"/>
      <c r="B57" s="135" t="s">
        <v>69</v>
      </c>
      <c r="C57" s="242" t="s">
        <v>70</v>
      </c>
      <c r="D57" s="243"/>
      <c r="E57" s="243"/>
      <c r="F57" s="143" t="s">
        <v>26</v>
      </c>
      <c r="G57" s="136"/>
      <c r="H57" s="136"/>
      <c r="I57" s="136">
        <f>'Položky rozpočtu'!G29+'Položky rozpočtu'!G120</f>
        <v>0</v>
      </c>
      <c r="J57" s="141" t="str">
        <f>IF(I72=0,"",I57/I72*100)</f>
        <v/>
      </c>
    </row>
    <row r="58" spans="1:10" ht="36.75" customHeight="1" x14ac:dyDescent="0.2">
      <c r="A58" s="130"/>
      <c r="B58" s="135" t="s">
        <v>71</v>
      </c>
      <c r="C58" s="242" t="s">
        <v>72</v>
      </c>
      <c r="D58" s="243"/>
      <c r="E58" s="243"/>
      <c r="F58" s="143" t="s">
        <v>26</v>
      </c>
      <c r="G58" s="136"/>
      <c r="H58" s="136"/>
      <c r="I58" s="136">
        <f>'Položky rozpočtu'!G42</f>
        <v>0</v>
      </c>
      <c r="J58" s="141" t="str">
        <f>IF(I72=0,"",I58/I72*100)</f>
        <v/>
      </c>
    </row>
    <row r="59" spans="1:10" ht="36.75" customHeight="1" x14ac:dyDescent="0.2">
      <c r="A59" s="130"/>
      <c r="B59" s="135" t="s">
        <v>73</v>
      </c>
      <c r="C59" s="242" t="s">
        <v>74</v>
      </c>
      <c r="D59" s="243"/>
      <c r="E59" s="243"/>
      <c r="F59" s="143" t="s">
        <v>26</v>
      </c>
      <c r="G59" s="136"/>
      <c r="H59" s="136"/>
      <c r="I59" s="136">
        <f>'Položky rozpočtu'!G44</f>
        <v>0</v>
      </c>
      <c r="J59" s="141" t="str">
        <f>IF(I72=0,"",I59/I72*100)</f>
        <v/>
      </c>
    </row>
    <row r="60" spans="1:10" ht="36.75" customHeight="1" x14ac:dyDescent="0.2">
      <c r="A60" s="130"/>
      <c r="B60" s="135" t="s">
        <v>75</v>
      </c>
      <c r="C60" s="242" t="s">
        <v>76</v>
      </c>
      <c r="D60" s="243"/>
      <c r="E60" s="243"/>
      <c r="F60" s="143" t="s">
        <v>26</v>
      </c>
      <c r="G60" s="136"/>
      <c r="H60" s="136"/>
      <c r="I60" s="136">
        <f>'Položky rozpočtu'!G55</f>
        <v>0</v>
      </c>
      <c r="J60" s="141" t="str">
        <f>IF(I72=0,"",I60/I72*100)</f>
        <v/>
      </c>
    </row>
    <row r="61" spans="1:10" ht="36.75" customHeight="1" x14ac:dyDescent="0.2">
      <c r="A61" s="130"/>
      <c r="B61" s="135" t="s">
        <v>77</v>
      </c>
      <c r="C61" s="242" t="s">
        <v>78</v>
      </c>
      <c r="D61" s="243"/>
      <c r="E61" s="243"/>
      <c r="F61" s="143" t="s">
        <v>27</v>
      </c>
      <c r="G61" s="136"/>
      <c r="H61" s="136"/>
      <c r="I61" s="136">
        <f>'Položky rozpočtu'!G57</f>
        <v>0</v>
      </c>
      <c r="J61" s="141" t="str">
        <f>IF(I72=0,"",I61/I72*100)</f>
        <v/>
      </c>
    </row>
    <row r="62" spans="1:10" ht="36.75" customHeight="1" x14ac:dyDescent="0.2">
      <c r="A62" s="130"/>
      <c r="B62" s="135" t="s">
        <v>79</v>
      </c>
      <c r="C62" s="242" t="s">
        <v>80</v>
      </c>
      <c r="D62" s="243"/>
      <c r="E62" s="243"/>
      <c r="F62" s="143" t="s">
        <v>27</v>
      </c>
      <c r="G62" s="136"/>
      <c r="H62" s="136"/>
      <c r="I62" s="136">
        <f>'Položky rozpočtu'!G14+'Položky rozpočtu'!G70+'Položky rozpočtu'!G76+'Položky rozpočtu'!G124+'Položky rozpočtu'!G207</f>
        <v>0</v>
      </c>
      <c r="J62" s="141" t="str">
        <f>IF(I72=0,"",I62/I72*100)</f>
        <v/>
      </c>
    </row>
    <row r="63" spans="1:10" ht="36.75" customHeight="1" x14ac:dyDescent="0.2">
      <c r="A63" s="130"/>
      <c r="B63" s="135" t="s">
        <v>81</v>
      </c>
      <c r="C63" s="242" t="s">
        <v>82</v>
      </c>
      <c r="D63" s="243"/>
      <c r="E63" s="243"/>
      <c r="F63" s="143" t="s">
        <v>27</v>
      </c>
      <c r="G63" s="136"/>
      <c r="H63" s="136"/>
      <c r="I63" s="136">
        <f>'Položky rozpočtu'!G106+'Položky rozpočtu'!G129+'Položky rozpočtu'!G137</f>
        <v>0</v>
      </c>
      <c r="J63" s="141" t="str">
        <f>IF(I72=0,"",I63/I72*100)</f>
        <v/>
      </c>
    </row>
    <row r="64" spans="1:10" ht="36.75" customHeight="1" x14ac:dyDescent="0.2">
      <c r="A64" s="130"/>
      <c r="B64" s="135" t="s">
        <v>83</v>
      </c>
      <c r="C64" s="242" t="s">
        <v>84</v>
      </c>
      <c r="D64" s="243"/>
      <c r="E64" s="243"/>
      <c r="F64" s="143" t="s">
        <v>27</v>
      </c>
      <c r="G64" s="136"/>
      <c r="H64" s="136"/>
      <c r="I64" s="136">
        <f>'Položky rozpočtu'!G174+'Položky rozpočtu'!G209</f>
        <v>0</v>
      </c>
      <c r="J64" s="141" t="str">
        <f>IF(I72=0,"",I64/I72*100)</f>
        <v/>
      </c>
    </row>
    <row r="65" spans="1:10" ht="36.75" customHeight="1" x14ac:dyDescent="0.2">
      <c r="A65" s="130"/>
      <c r="B65" s="135" t="s">
        <v>85</v>
      </c>
      <c r="C65" s="242" t="s">
        <v>86</v>
      </c>
      <c r="D65" s="243"/>
      <c r="E65" s="243"/>
      <c r="F65" s="143" t="s">
        <v>27</v>
      </c>
      <c r="G65" s="136"/>
      <c r="H65" s="136"/>
      <c r="I65" s="136">
        <f>'Položky rozpočtu'!G220</f>
        <v>0</v>
      </c>
      <c r="J65" s="141" t="str">
        <f>IF(I72=0,"",I65/I72*100)</f>
        <v/>
      </c>
    </row>
    <row r="66" spans="1:10" ht="36.75" customHeight="1" x14ac:dyDescent="0.2">
      <c r="A66" s="130"/>
      <c r="B66" s="135" t="s">
        <v>87</v>
      </c>
      <c r="C66" s="242" t="s">
        <v>88</v>
      </c>
      <c r="D66" s="243"/>
      <c r="E66" s="243"/>
      <c r="F66" s="143" t="s">
        <v>27</v>
      </c>
      <c r="G66" s="136"/>
      <c r="H66" s="136"/>
      <c r="I66" s="136">
        <f>'Položky rozpočtu'!G74</f>
        <v>0</v>
      </c>
      <c r="J66" s="141" t="str">
        <f>IF(I72=0,"",I66/I72*100)</f>
        <v/>
      </c>
    </row>
    <row r="67" spans="1:10" ht="36.75" customHeight="1" x14ac:dyDescent="0.2">
      <c r="A67" s="130"/>
      <c r="B67" s="135" t="s">
        <v>89</v>
      </c>
      <c r="C67" s="242" t="s">
        <v>90</v>
      </c>
      <c r="D67" s="243"/>
      <c r="E67" s="243"/>
      <c r="F67" s="143" t="s">
        <v>27</v>
      </c>
      <c r="G67" s="136"/>
      <c r="H67" s="136"/>
      <c r="I67" s="136">
        <f>'Položky rozpočtu'!G222</f>
        <v>0</v>
      </c>
      <c r="J67" s="141" t="str">
        <f>IF(I72=0,"",I67/I72*100)</f>
        <v/>
      </c>
    </row>
    <row r="68" spans="1:10" ht="36.75" customHeight="1" x14ac:dyDescent="0.2">
      <c r="A68" s="130"/>
      <c r="B68" s="135" t="s">
        <v>91</v>
      </c>
      <c r="C68" s="242" t="s">
        <v>92</v>
      </c>
      <c r="D68" s="243"/>
      <c r="E68" s="243"/>
      <c r="F68" s="143" t="s">
        <v>28</v>
      </c>
      <c r="G68" s="136"/>
      <c r="H68" s="136"/>
      <c r="I68" s="136">
        <f>'Položky rozpočtu'!G135+'Položky rozpočtu'!G225</f>
        <v>0</v>
      </c>
      <c r="J68" s="141" t="str">
        <f>IF(I72=0,"",I68/I72*100)</f>
        <v/>
      </c>
    </row>
    <row r="69" spans="1:10" ht="36.75" customHeight="1" x14ac:dyDescent="0.2">
      <c r="A69" s="130"/>
      <c r="B69" s="135" t="s">
        <v>93</v>
      </c>
      <c r="C69" s="242" t="s">
        <v>94</v>
      </c>
      <c r="D69" s="243"/>
      <c r="E69" s="243"/>
      <c r="F69" s="143" t="s">
        <v>95</v>
      </c>
      <c r="G69" s="136"/>
      <c r="H69" s="136"/>
      <c r="I69" s="136">
        <f>'Položky rozpočtu'!G227</f>
        <v>0</v>
      </c>
      <c r="J69" s="141" t="str">
        <f>IF(I72=0,"",I69/I72*100)</f>
        <v/>
      </c>
    </row>
    <row r="70" spans="1:10" ht="36.75" customHeight="1" x14ac:dyDescent="0.2">
      <c r="A70" s="130"/>
      <c r="B70" s="135" t="s">
        <v>96</v>
      </c>
      <c r="C70" s="242" t="s">
        <v>29</v>
      </c>
      <c r="D70" s="243"/>
      <c r="E70" s="243"/>
      <c r="F70" s="143" t="s">
        <v>96</v>
      </c>
      <c r="G70" s="136"/>
      <c r="H70" s="136"/>
      <c r="I70" s="136">
        <f>'Položky rozpočtu'!G239</f>
        <v>0</v>
      </c>
      <c r="J70" s="141" t="str">
        <f>IF(I72=0,"",I70/I72*100)</f>
        <v/>
      </c>
    </row>
    <row r="71" spans="1:10" ht="36.75" customHeight="1" x14ac:dyDescent="0.2">
      <c r="A71" s="130"/>
      <c r="B71" s="135" t="s">
        <v>97</v>
      </c>
      <c r="C71" s="242" t="s">
        <v>30</v>
      </c>
      <c r="D71" s="243"/>
      <c r="E71" s="243"/>
      <c r="F71" s="143" t="s">
        <v>97</v>
      </c>
      <c r="G71" s="136"/>
      <c r="H71" s="136"/>
      <c r="I71" s="136">
        <f>'Položky rozpočtu'!G235+'Položky rozpočtu'!G243</f>
        <v>0</v>
      </c>
      <c r="J71" s="141" t="str">
        <f>IF(I72=0,"",I71/I72*100)</f>
        <v/>
      </c>
    </row>
    <row r="72" spans="1:10" ht="25.5" customHeight="1" x14ac:dyDescent="0.2">
      <c r="A72" s="131"/>
      <c r="B72" s="137" t="s">
        <v>1</v>
      </c>
      <c r="C72" s="138"/>
      <c r="D72" s="139"/>
      <c r="E72" s="139"/>
      <c r="F72" s="144"/>
      <c r="G72" s="140"/>
      <c r="H72" s="140"/>
      <c r="I72" s="140">
        <f>SUM(I53:I71)</f>
        <v>0</v>
      </c>
      <c r="J72" s="142">
        <f>SUM(J53:J71)</f>
        <v>0</v>
      </c>
    </row>
    <row r="73" spans="1:10" x14ac:dyDescent="0.2">
      <c r="F73" s="92"/>
      <c r="G73" s="92"/>
      <c r="H73" s="92"/>
      <c r="I73" s="92"/>
      <c r="J73" s="93"/>
    </row>
    <row r="74" spans="1:10" x14ac:dyDescent="0.2">
      <c r="F74" s="92"/>
      <c r="G74" s="92"/>
      <c r="H74" s="92"/>
      <c r="I74" s="92"/>
      <c r="J74" s="93"/>
    </row>
    <row r="75" spans="1:10" x14ac:dyDescent="0.2">
      <c r="F75" s="92"/>
      <c r="G75" s="92"/>
      <c r="H75" s="92"/>
      <c r="I75" s="92"/>
      <c r="J75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B47:J47"/>
    <mergeCell ref="C53:E53"/>
    <mergeCell ref="C54:E54"/>
    <mergeCell ref="C55:E55"/>
    <mergeCell ref="C56:E56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24" activePane="bottomLeft" state="frozen"/>
      <selection pane="bottomLeft" activeCell="C226" sqref="C226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38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98</v>
      </c>
    </row>
    <row r="2" spans="1:60" ht="25.15" customHeight="1" x14ac:dyDescent="0.2">
      <c r="A2" s="146" t="s">
        <v>8</v>
      </c>
      <c r="B2" s="49" t="s">
        <v>49</v>
      </c>
      <c r="C2" s="265" t="s">
        <v>466</v>
      </c>
      <c r="D2" s="266"/>
      <c r="E2" s="266"/>
      <c r="F2" s="266"/>
      <c r="G2" s="267"/>
      <c r="AG2" t="s">
        <v>99</v>
      </c>
    </row>
    <row r="3" spans="1:60" ht="25.15" customHeight="1" x14ac:dyDescent="0.2">
      <c r="A3" s="146" t="s">
        <v>9</v>
      </c>
      <c r="B3" s="49" t="s">
        <v>45</v>
      </c>
      <c r="C3" s="265" t="s">
        <v>46</v>
      </c>
      <c r="D3" s="266"/>
      <c r="E3" s="266"/>
      <c r="F3" s="266"/>
      <c r="G3" s="267"/>
      <c r="AC3" s="128" t="s">
        <v>99</v>
      </c>
      <c r="AG3" t="s">
        <v>100</v>
      </c>
    </row>
    <row r="4" spans="1:60" ht="25.15" customHeight="1" x14ac:dyDescent="0.2">
      <c r="A4" s="147" t="s">
        <v>10</v>
      </c>
      <c r="B4" s="148" t="s">
        <v>43</v>
      </c>
      <c r="C4" s="268" t="s">
        <v>44</v>
      </c>
      <c r="D4" s="269"/>
      <c r="E4" s="269"/>
      <c r="F4" s="269"/>
      <c r="G4" s="270"/>
      <c r="AG4" t="s">
        <v>101</v>
      </c>
    </row>
    <row r="5" spans="1:60" x14ac:dyDescent="0.2">
      <c r="D5" s="10"/>
    </row>
    <row r="6" spans="1:60" ht="38.25" x14ac:dyDescent="0.2">
      <c r="A6" s="150" t="s">
        <v>102</v>
      </c>
      <c r="B6" s="152" t="s">
        <v>103</v>
      </c>
      <c r="C6" s="152" t="s">
        <v>104</v>
      </c>
      <c r="D6" s="151" t="s">
        <v>105</v>
      </c>
      <c r="E6" s="150" t="s">
        <v>106</v>
      </c>
      <c r="F6" s="149" t="s">
        <v>107</v>
      </c>
      <c r="G6" s="150" t="s">
        <v>31</v>
      </c>
      <c r="H6" s="153" t="s">
        <v>32</v>
      </c>
      <c r="I6" s="153" t="s">
        <v>108</v>
      </c>
      <c r="J6" s="153" t="s">
        <v>33</v>
      </c>
      <c r="K6" s="153" t="s">
        <v>109</v>
      </c>
      <c r="L6" s="153" t="s">
        <v>110</v>
      </c>
      <c r="M6" s="153" t="s">
        <v>111</v>
      </c>
      <c r="N6" s="153" t="s">
        <v>112</v>
      </c>
      <c r="O6" s="153" t="s">
        <v>113</v>
      </c>
      <c r="P6" s="153" t="s">
        <v>114</v>
      </c>
      <c r="Q6" s="153" t="s">
        <v>115</v>
      </c>
      <c r="R6" s="153" t="s">
        <v>116</v>
      </c>
      <c r="S6" s="153" t="s">
        <v>117</v>
      </c>
      <c r="T6" s="153" t="s">
        <v>118</v>
      </c>
      <c r="U6" s="153" t="s">
        <v>119</v>
      </c>
      <c r="V6" s="153" t="s">
        <v>120</v>
      </c>
      <c r="W6" s="153" t="s">
        <v>121</v>
      </c>
      <c r="X6" s="153" t="s">
        <v>122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123</v>
      </c>
      <c r="B8" s="169" t="s">
        <v>61</v>
      </c>
      <c r="C8" s="188" t="s">
        <v>62</v>
      </c>
      <c r="D8" s="170"/>
      <c r="E8" s="171"/>
      <c r="F8" s="172"/>
      <c r="G8" s="173">
        <f>SUMIF(AG9:AG9,"&lt;&gt;NOR",G9:G9)</f>
        <v>0</v>
      </c>
      <c r="H8" s="167"/>
      <c r="I8" s="167">
        <f>SUM(I9:I9)</f>
        <v>0</v>
      </c>
      <c r="J8" s="167"/>
      <c r="K8" s="167">
        <f>SUM(K9:K9)</f>
        <v>1500</v>
      </c>
      <c r="L8" s="167"/>
      <c r="M8" s="167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7"/>
      <c r="S8" s="167"/>
      <c r="T8" s="167"/>
      <c r="U8" s="167"/>
      <c r="V8" s="167">
        <f>SUM(V9:V9)</f>
        <v>0</v>
      </c>
      <c r="W8" s="167"/>
      <c r="X8" s="167"/>
      <c r="AG8" t="s">
        <v>124</v>
      </c>
    </row>
    <row r="9" spans="1:60" outlineLevel="1" x14ac:dyDescent="0.2">
      <c r="A9" s="180">
        <v>1</v>
      </c>
      <c r="B9" s="181" t="s">
        <v>125</v>
      </c>
      <c r="C9" s="189" t="s">
        <v>126</v>
      </c>
      <c r="D9" s="182" t="s">
        <v>127</v>
      </c>
      <c r="E9" s="183">
        <v>1</v>
      </c>
      <c r="F9" s="184"/>
      <c r="G9" s="185">
        <f>ROUND(E9*F9,2)</f>
        <v>0</v>
      </c>
      <c r="H9" s="164">
        <v>0</v>
      </c>
      <c r="I9" s="163">
        <f>ROUND(E9*H9,2)</f>
        <v>0</v>
      </c>
      <c r="J9" s="164">
        <v>1500</v>
      </c>
      <c r="K9" s="163">
        <f>ROUND(E9*J9,2)</f>
        <v>1500</v>
      </c>
      <c r="L9" s="163">
        <v>21</v>
      </c>
      <c r="M9" s="163">
        <f>G9*(1+L9/100)</f>
        <v>0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128</v>
      </c>
      <c r="T9" s="163" t="s">
        <v>129</v>
      </c>
      <c r="U9" s="163">
        <v>0</v>
      </c>
      <c r="V9" s="163">
        <f>ROUND(E9*U9,2)</f>
        <v>0</v>
      </c>
      <c r="W9" s="163"/>
      <c r="X9" s="163" t="s">
        <v>130</v>
      </c>
      <c r="Y9" s="154"/>
      <c r="Z9" s="154"/>
      <c r="AA9" s="154"/>
      <c r="AB9" s="154"/>
      <c r="AC9" s="154"/>
      <c r="AD9" s="154"/>
      <c r="AE9" s="154"/>
      <c r="AF9" s="154"/>
      <c r="AG9" s="154" t="s">
        <v>131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68" t="s">
        <v>123</v>
      </c>
      <c r="B10" s="169" t="s">
        <v>63</v>
      </c>
      <c r="C10" s="188" t="s">
        <v>64</v>
      </c>
      <c r="D10" s="170"/>
      <c r="E10" s="171"/>
      <c r="F10" s="172"/>
      <c r="G10" s="173">
        <f>SUMIF(AG11:AG13,"&lt;&gt;NOR",G11:G13)</f>
        <v>0</v>
      </c>
      <c r="H10" s="167"/>
      <c r="I10" s="167">
        <f>SUM(I11:I13)</f>
        <v>186.7</v>
      </c>
      <c r="J10" s="167"/>
      <c r="K10" s="167">
        <f>SUM(K11:K13)</f>
        <v>664.7</v>
      </c>
      <c r="L10" s="167"/>
      <c r="M10" s="167">
        <f>SUM(M11:M13)</f>
        <v>0</v>
      </c>
      <c r="N10" s="167"/>
      <c r="O10" s="167">
        <f>SUM(O11:O13)</f>
        <v>0.1</v>
      </c>
      <c r="P10" s="167"/>
      <c r="Q10" s="167">
        <f>SUM(Q11:Q13)</f>
        <v>0</v>
      </c>
      <c r="R10" s="167"/>
      <c r="S10" s="167"/>
      <c r="T10" s="167"/>
      <c r="U10" s="167"/>
      <c r="V10" s="167">
        <f>SUM(V11:V13)</f>
        <v>1.25</v>
      </c>
      <c r="W10" s="167"/>
      <c r="X10" s="167"/>
      <c r="AG10" t="s">
        <v>124</v>
      </c>
    </row>
    <row r="11" spans="1:60" ht="56.25" outlineLevel="1" x14ac:dyDescent="0.2">
      <c r="A11" s="174">
        <v>2</v>
      </c>
      <c r="B11" s="175" t="s">
        <v>132</v>
      </c>
      <c r="C11" s="190" t="s">
        <v>133</v>
      </c>
      <c r="D11" s="176" t="s">
        <v>134</v>
      </c>
      <c r="E11" s="177">
        <v>0.36</v>
      </c>
      <c r="F11" s="178"/>
      <c r="G11" s="179">
        <f>ROUND(E11*F11,2)</f>
        <v>0</v>
      </c>
      <c r="H11" s="164">
        <v>518.61</v>
      </c>
      <c r="I11" s="163">
        <f>ROUND(E11*H11,2)</f>
        <v>186.7</v>
      </c>
      <c r="J11" s="164">
        <v>1846.39</v>
      </c>
      <c r="K11" s="163">
        <f>ROUND(E11*J11,2)</f>
        <v>664.7</v>
      </c>
      <c r="L11" s="163">
        <v>21</v>
      </c>
      <c r="M11" s="163">
        <f>G11*(1+L11/100)</f>
        <v>0</v>
      </c>
      <c r="N11" s="163">
        <v>0.28498000000000001</v>
      </c>
      <c r="O11" s="163">
        <f>ROUND(E11*N11,2)</f>
        <v>0.1</v>
      </c>
      <c r="P11" s="163">
        <v>0</v>
      </c>
      <c r="Q11" s="163">
        <f>ROUND(E11*P11,2)</f>
        <v>0</v>
      </c>
      <c r="R11" s="163"/>
      <c r="S11" s="163" t="s">
        <v>128</v>
      </c>
      <c r="T11" s="163" t="s">
        <v>129</v>
      </c>
      <c r="U11" s="163">
        <v>3.4769999999999999</v>
      </c>
      <c r="V11" s="163">
        <f>ROUND(E11*U11,2)</f>
        <v>1.25</v>
      </c>
      <c r="W11" s="163"/>
      <c r="X11" s="163" t="s">
        <v>130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131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62" t="s">
        <v>135</v>
      </c>
      <c r="D12" s="263"/>
      <c r="E12" s="263"/>
      <c r="F12" s="263"/>
      <c r="G12" s="2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136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91" t="s">
        <v>137</v>
      </c>
      <c r="D13" s="165"/>
      <c r="E13" s="166">
        <v>0.36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138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68" t="s">
        <v>123</v>
      </c>
      <c r="B14" s="169" t="s">
        <v>79</v>
      </c>
      <c r="C14" s="188" t="s">
        <v>80</v>
      </c>
      <c r="D14" s="170"/>
      <c r="E14" s="171"/>
      <c r="F14" s="172"/>
      <c r="G14" s="173">
        <f>SUMIF(AG15:AG15,"&lt;&gt;NOR",G15:G15)</f>
        <v>0</v>
      </c>
      <c r="H14" s="167"/>
      <c r="I14" s="167">
        <f>SUM(I15:I15)</f>
        <v>11864.87</v>
      </c>
      <c r="J14" s="167"/>
      <c r="K14" s="167">
        <f>SUM(K15:K15)</f>
        <v>139.37</v>
      </c>
      <c r="L14" s="167"/>
      <c r="M14" s="167">
        <f>SUM(M15:M15)</f>
        <v>0</v>
      </c>
      <c r="N14" s="167"/>
      <c r="O14" s="167">
        <f>SUM(O15:O15)</f>
        <v>0.11</v>
      </c>
      <c r="P14" s="167"/>
      <c r="Q14" s="167">
        <f>SUM(Q15:Q15)</f>
        <v>0</v>
      </c>
      <c r="R14" s="167"/>
      <c r="S14" s="167"/>
      <c r="T14" s="167"/>
      <c r="U14" s="167"/>
      <c r="V14" s="167">
        <f>SUM(V15:V15)</f>
        <v>0</v>
      </c>
      <c r="W14" s="167"/>
      <c r="X14" s="167"/>
      <c r="AG14" t="s">
        <v>124</v>
      </c>
    </row>
    <row r="15" spans="1:60" ht="33.75" outlineLevel="1" x14ac:dyDescent="0.2">
      <c r="A15" s="180">
        <v>3</v>
      </c>
      <c r="B15" s="181" t="s">
        <v>139</v>
      </c>
      <c r="C15" s="189" t="s">
        <v>140</v>
      </c>
      <c r="D15" s="182" t="s">
        <v>141</v>
      </c>
      <c r="E15" s="183">
        <v>6.37845</v>
      </c>
      <c r="F15" s="184"/>
      <c r="G15" s="185">
        <f>ROUND(E15*F15,2)</f>
        <v>0</v>
      </c>
      <c r="H15" s="164">
        <v>1860.15</v>
      </c>
      <c r="I15" s="163">
        <f>ROUND(E15*H15,2)</f>
        <v>11864.87</v>
      </c>
      <c r="J15" s="164">
        <v>21.85</v>
      </c>
      <c r="K15" s="163">
        <f>ROUND(E15*J15,2)</f>
        <v>139.37</v>
      </c>
      <c r="L15" s="163">
        <v>21</v>
      </c>
      <c r="M15" s="163">
        <f>G15*(1+L15/100)</f>
        <v>0</v>
      </c>
      <c r="N15" s="163">
        <v>1.6500000000000001E-2</v>
      </c>
      <c r="O15" s="163">
        <f>ROUND(E15*N15,2)</f>
        <v>0.11</v>
      </c>
      <c r="P15" s="163">
        <v>0</v>
      </c>
      <c r="Q15" s="163">
        <f>ROUND(E15*P15,2)</f>
        <v>0</v>
      </c>
      <c r="R15" s="163"/>
      <c r="S15" s="163" t="s">
        <v>142</v>
      </c>
      <c r="T15" s="163" t="s">
        <v>129</v>
      </c>
      <c r="U15" s="163">
        <v>0</v>
      </c>
      <c r="V15" s="163">
        <f>ROUND(E15*U15,2)</f>
        <v>0</v>
      </c>
      <c r="W15" s="163"/>
      <c r="X15" s="163" t="s">
        <v>130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131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">
      <c r="A16" s="168" t="s">
        <v>123</v>
      </c>
      <c r="B16" s="169" t="s">
        <v>63</v>
      </c>
      <c r="C16" s="188" t="s">
        <v>64</v>
      </c>
      <c r="D16" s="170"/>
      <c r="E16" s="171"/>
      <c r="F16" s="172"/>
      <c r="G16" s="173">
        <f>SUMIF(AG17:AG19,"&lt;&gt;NOR",G17:G19)</f>
        <v>0</v>
      </c>
      <c r="H16" s="167"/>
      <c r="I16" s="167">
        <f>SUM(I17:I19)</f>
        <v>242.42</v>
      </c>
      <c r="J16" s="167"/>
      <c r="K16" s="167">
        <f>SUM(K17:K19)</f>
        <v>14547.73</v>
      </c>
      <c r="L16" s="167"/>
      <c r="M16" s="167">
        <f>SUM(M17:M19)</f>
        <v>0</v>
      </c>
      <c r="N16" s="167"/>
      <c r="O16" s="167">
        <f>SUM(O17:O19)</f>
        <v>0.21</v>
      </c>
      <c r="P16" s="167"/>
      <c r="Q16" s="167">
        <f>SUM(Q17:Q19)</f>
        <v>0</v>
      </c>
      <c r="R16" s="167"/>
      <c r="S16" s="167"/>
      <c r="T16" s="167"/>
      <c r="U16" s="167"/>
      <c r="V16" s="167">
        <f>SUM(V17:V19)</f>
        <v>26.34</v>
      </c>
      <c r="W16" s="167"/>
      <c r="X16" s="167"/>
      <c r="AG16" t="s">
        <v>124</v>
      </c>
    </row>
    <row r="17" spans="1:60" ht="22.5" outlineLevel="1" x14ac:dyDescent="0.2">
      <c r="A17" s="174">
        <v>4</v>
      </c>
      <c r="B17" s="175" t="s">
        <v>143</v>
      </c>
      <c r="C17" s="190" t="s">
        <v>144</v>
      </c>
      <c r="D17" s="176" t="s">
        <v>134</v>
      </c>
      <c r="E17" s="177">
        <v>5.7</v>
      </c>
      <c r="F17" s="178"/>
      <c r="G17" s="179">
        <f>ROUND(E17*F17,2)</f>
        <v>0</v>
      </c>
      <c r="H17" s="164">
        <v>42.53</v>
      </c>
      <c r="I17" s="163">
        <f>ROUND(E17*H17,2)</f>
        <v>242.42</v>
      </c>
      <c r="J17" s="164">
        <v>206.97</v>
      </c>
      <c r="K17" s="163">
        <f>ROUND(E17*J17,2)</f>
        <v>1179.73</v>
      </c>
      <c r="L17" s="163">
        <v>21</v>
      </c>
      <c r="M17" s="163">
        <f>G17*(1+L17/100)</f>
        <v>0</v>
      </c>
      <c r="N17" s="163">
        <v>3.7670000000000002E-2</v>
      </c>
      <c r="O17" s="163">
        <f>ROUND(E17*N17,2)</f>
        <v>0.21</v>
      </c>
      <c r="P17" s="163">
        <v>0</v>
      </c>
      <c r="Q17" s="163">
        <f>ROUND(E17*P17,2)</f>
        <v>0</v>
      </c>
      <c r="R17" s="163"/>
      <c r="S17" s="163" t="s">
        <v>128</v>
      </c>
      <c r="T17" s="163" t="s">
        <v>129</v>
      </c>
      <c r="U17" s="163">
        <v>0.41</v>
      </c>
      <c r="V17" s="163">
        <f>ROUND(E17*U17,2)</f>
        <v>2.34</v>
      </c>
      <c r="W17" s="163"/>
      <c r="X17" s="163" t="s">
        <v>130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131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191" t="s">
        <v>145</v>
      </c>
      <c r="D18" s="165"/>
      <c r="E18" s="166">
        <v>5.7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4"/>
      <c r="Z18" s="154"/>
      <c r="AA18" s="154"/>
      <c r="AB18" s="154"/>
      <c r="AC18" s="154"/>
      <c r="AD18" s="154"/>
      <c r="AE18" s="154"/>
      <c r="AF18" s="154"/>
      <c r="AG18" s="154" t="s">
        <v>138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80">
        <v>5</v>
      </c>
      <c r="B19" s="181" t="s">
        <v>146</v>
      </c>
      <c r="C19" s="189" t="s">
        <v>147</v>
      </c>
      <c r="D19" s="182" t="s">
        <v>148</v>
      </c>
      <c r="E19" s="183">
        <v>24</v>
      </c>
      <c r="F19" s="184"/>
      <c r="G19" s="185">
        <f>ROUND(E19*F19,2)</f>
        <v>0</v>
      </c>
      <c r="H19" s="164">
        <v>0</v>
      </c>
      <c r="I19" s="163">
        <f>ROUND(E19*H19,2)</f>
        <v>0</v>
      </c>
      <c r="J19" s="164">
        <v>557</v>
      </c>
      <c r="K19" s="163">
        <f>ROUND(E19*J19,2)</f>
        <v>13368</v>
      </c>
      <c r="L19" s="163">
        <v>21</v>
      </c>
      <c r="M19" s="163">
        <f>G19*(1+L19/100)</f>
        <v>0</v>
      </c>
      <c r="N19" s="163">
        <v>0</v>
      </c>
      <c r="O19" s="163">
        <f>ROUND(E19*N19,2)</f>
        <v>0</v>
      </c>
      <c r="P19" s="163">
        <v>0</v>
      </c>
      <c r="Q19" s="163">
        <f>ROUND(E19*P19,2)</f>
        <v>0</v>
      </c>
      <c r="R19" s="163"/>
      <c r="S19" s="163" t="s">
        <v>128</v>
      </c>
      <c r="T19" s="163" t="s">
        <v>129</v>
      </c>
      <c r="U19" s="163">
        <v>1</v>
      </c>
      <c r="V19" s="163">
        <f>ROUND(E19*U19,2)</f>
        <v>24</v>
      </c>
      <c r="W19" s="163"/>
      <c r="X19" s="163" t="s">
        <v>130</v>
      </c>
      <c r="Y19" s="154"/>
      <c r="Z19" s="154"/>
      <c r="AA19" s="154"/>
      <c r="AB19" s="154"/>
      <c r="AC19" s="154"/>
      <c r="AD19" s="154"/>
      <c r="AE19" s="154"/>
      <c r="AF19" s="154"/>
      <c r="AG19" s="154" t="s">
        <v>131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168" t="s">
        <v>123</v>
      </c>
      <c r="B20" s="169" t="s">
        <v>65</v>
      </c>
      <c r="C20" s="188" t="s">
        <v>66</v>
      </c>
      <c r="D20" s="170"/>
      <c r="E20" s="171"/>
      <c r="F20" s="172"/>
      <c r="G20" s="173">
        <f>SUMIF(AG21:AG21,"&lt;&gt;NOR",G21:G21)</f>
        <v>0</v>
      </c>
      <c r="H20" s="167"/>
      <c r="I20" s="167">
        <f>SUM(I21:I21)</f>
        <v>84.67</v>
      </c>
      <c r="J20" s="167"/>
      <c r="K20" s="167">
        <f>SUM(K21:K21)</f>
        <v>4715.33</v>
      </c>
      <c r="L20" s="167"/>
      <c r="M20" s="167">
        <f>SUM(M21:M21)</f>
        <v>0</v>
      </c>
      <c r="N20" s="167"/>
      <c r="O20" s="167">
        <f>SUM(O21:O21)</f>
        <v>0.01</v>
      </c>
      <c r="P20" s="167"/>
      <c r="Q20" s="167">
        <f>SUM(Q21:Q21)</f>
        <v>0</v>
      </c>
      <c r="R20" s="167"/>
      <c r="S20" s="167"/>
      <c r="T20" s="167"/>
      <c r="U20" s="167"/>
      <c r="V20" s="167">
        <f>SUM(V21:V21)</f>
        <v>1.37</v>
      </c>
      <c r="W20" s="167"/>
      <c r="X20" s="167"/>
      <c r="AG20" t="s">
        <v>124</v>
      </c>
    </row>
    <row r="21" spans="1:60" ht="22.5" outlineLevel="1" x14ac:dyDescent="0.2">
      <c r="A21" s="180">
        <v>6</v>
      </c>
      <c r="B21" s="181" t="s">
        <v>149</v>
      </c>
      <c r="C21" s="189" t="s">
        <v>150</v>
      </c>
      <c r="D21" s="182" t="s">
        <v>151</v>
      </c>
      <c r="E21" s="183">
        <v>1</v>
      </c>
      <c r="F21" s="184"/>
      <c r="G21" s="185">
        <f>ROUND(E21*F21,2)</f>
        <v>0</v>
      </c>
      <c r="H21" s="164">
        <v>84.67</v>
      </c>
      <c r="I21" s="163">
        <f>ROUND(E21*H21,2)</f>
        <v>84.67</v>
      </c>
      <c r="J21" s="164">
        <v>4715.33</v>
      </c>
      <c r="K21" s="163">
        <f>ROUND(E21*J21,2)</f>
        <v>4715.33</v>
      </c>
      <c r="L21" s="163">
        <v>21</v>
      </c>
      <c r="M21" s="163">
        <f>G21*(1+L21/100)</f>
        <v>0</v>
      </c>
      <c r="N21" s="163">
        <v>1.038E-2</v>
      </c>
      <c r="O21" s="163">
        <f>ROUND(E21*N21,2)</f>
        <v>0.01</v>
      </c>
      <c r="P21" s="163">
        <v>0</v>
      </c>
      <c r="Q21" s="163">
        <f>ROUND(E21*P21,2)</f>
        <v>0</v>
      </c>
      <c r="R21" s="163"/>
      <c r="S21" s="163" t="s">
        <v>128</v>
      </c>
      <c r="T21" s="163" t="s">
        <v>129</v>
      </c>
      <c r="U21" s="163">
        <v>1.371</v>
      </c>
      <c r="V21" s="163">
        <f>ROUND(E21*U21,2)</f>
        <v>1.37</v>
      </c>
      <c r="W21" s="163"/>
      <c r="X21" s="163" t="s">
        <v>130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131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68" t="s">
        <v>123</v>
      </c>
      <c r="B22" s="169" t="s">
        <v>67</v>
      </c>
      <c r="C22" s="188" t="s">
        <v>68</v>
      </c>
      <c r="D22" s="170"/>
      <c r="E22" s="171"/>
      <c r="F22" s="172"/>
      <c r="G22" s="173">
        <f>SUMIF(AG23:AG28,"&lt;&gt;NOR",G23:G28)</f>
        <v>0</v>
      </c>
      <c r="H22" s="167"/>
      <c r="I22" s="167">
        <f>SUM(I23:I28)</f>
        <v>973.62</v>
      </c>
      <c r="J22" s="167"/>
      <c r="K22" s="167">
        <f>SUM(K23:K28)</f>
        <v>2492.88</v>
      </c>
      <c r="L22" s="167"/>
      <c r="M22" s="167">
        <f>SUM(M23:M28)</f>
        <v>0</v>
      </c>
      <c r="N22" s="167"/>
      <c r="O22" s="167">
        <f>SUM(O23:O28)</f>
        <v>0.12</v>
      </c>
      <c r="P22" s="167"/>
      <c r="Q22" s="167">
        <f>SUM(Q23:Q28)</f>
        <v>0</v>
      </c>
      <c r="R22" s="167"/>
      <c r="S22" s="167"/>
      <c r="T22" s="167"/>
      <c r="U22" s="167"/>
      <c r="V22" s="167">
        <f>SUM(V23:V28)</f>
        <v>4.29</v>
      </c>
      <c r="W22" s="167"/>
      <c r="X22" s="167"/>
      <c r="AG22" t="s">
        <v>124</v>
      </c>
    </row>
    <row r="23" spans="1:60" ht="56.25" outlineLevel="1" x14ac:dyDescent="0.2">
      <c r="A23" s="174">
        <v>7</v>
      </c>
      <c r="B23" s="175" t="s">
        <v>152</v>
      </c>
      <c r="C23" s="190" t="s">
        <v>153</v>
      </c>
      <c r="D23" s="176" t="s">
        <v>134</v>
      </c>
      <c r="E23" s="177">
        <v>3</v>
      </c>
      <c r="F23" s="178"/>
      <c r="G23" s="179">
        <f>ROUND(E23*F23,2)</f>
        <v>0</v>
      </c>
      <c r="H23" s="164">
        <v>80.989999999999995</v>
      </c>
      <c r="I23" s="163">
        <f>ROUND(E23*H23,2)</f>
        <v>242.97</v>
      </c>
      <c r="J23" s="164">
        <v>688.01</v>
      </c>
      <c r="K23" s="163">
        <f>ROUND(E23*J23,2)</f>
        <v>2064.0300000000002</v>
      </c>
      <c r="L23" s="163">
        <v>21</v>
      </c>
      <c r="M23" s="163">
        <f>G23*(1+L23/100)</f>
        <v>0</v>
      </c>
      <c r="N23" s="163">
        <v>3.9469999999999998E-2</v>
      </c>
      <c r="O23" s="163">
        <f>ROUND(E23*N23,2)</f>
        <v>0.12</v>
      </c>
      <c r="P23" s="163">
        <v>0</v>
      </c>
      <c r="Q23" s="163">
        <f>ROUND(E23*P23,2)</f>
        <v>0</v>
      </c>
      <c r="R23" s="163"/>
      <c r="S23" s="163" t="s">
        <v>128</v>
      </c>
      <c r="T23" s="163" t="s">
        <v>129</v>
      </c>
      <c r="U23" s="163">
        <v>1.16334</v>
      </c>
      <c r="V23" s="163">
        <f>ROUND(E23*U23,2)</f>
        <v>3.49</v>
      </c>
      <c r="W23" s="163"/>
      <c r="X23" s="163" t="s">
        <v>130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131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262" t="s">
        <v>154</v>
      </c>
      <c r="D24" s="263"/>
      <c r="E24" s="263"/>
      <c r="F24" s="263"/>
      <c r="G24" s="2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136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191" t="s">
        <v>155</v>
      </c>
      <c r="D25" s="165"/>
      <c r="E25" s="166">
        <v>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138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45" outlineLevel="1" x14ac:dyDescent="0.2">
      <c r="A26" s="174">
        <v>8</v>
      </c>
      <c r="B26" s="175" t="s">
        <v>156</v>
      </c>
      <c r="C26" s="190" t="s">
        <v>157</v>
      </c>
      <c r="D26" s="176" t="s">
        <v>134</v>
      </c>
      <c r="E26" s="177">
        <v>3</v>
      </c>
      <c r="F26" s="178"/>
      <c r="G26" s="179">
        <f>ROUND(E26*F26,2)</f>
        <v>0</v>
      </c>
      <c r="H26" s="164">
        <v>243.55</v>
      </c>
      <c r="I26" s="163">
        <f>ROUND(E26*H26,2)</f>
        <v>730.65</v>
      </c>
      <c r="J26" s="164">
        <v>142.94999999999999</v>
      </c>
      <c r="K26" s="163">
        <f>ROUND(E26*J26,2)</f>
        <v>428.85</v>
      </c>
      <c r="L26" s="163">
        <v>21</v>
      </c>
      <c r="M26" s="163">
        <f>G26*(1+L26/100)</f>
        <v>0</v>
      </c>
      <c r="N26" s="163">
        <v>7.2000000000000005E-4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3" t="s">
        <v>128</v>
      </c>
      <c r="T26" s="163" t="s">
        <v>129</v>
      </c>
      <c r="U26" s="163">
        <v>0.26500000000000001</v>
      </c>
      <c r="V26" s="163">
        <f>ROUND(E26*U26,2)</f>
        <v>0.8</v>
      </c>
      <c r="W26" s="163"/>
      <c r="X26" s="163" t="s">
        <v>130</v>
      </c>
      <c r="Y26" s="154"/>
      <c r="Z26" s="154"/>
      <c r="AA26" s="154"/>
      <c r="AB26" s="154"/>
      <c r="AC26" s="154"/>
      <c r="AD26" s="154"/>
      <c r="AE26" s="154"/>
      <c r="AF26" s="154"/>
      <c r="AG26" s="154" t="s">
        <v>131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262" t="s">
        <v>158</v>
      </c>
      <c r="D27" s="263"/>
      <c r="E27" s="263"/>
      <c r="F27" s="263"/>
      <c r="G27" s="2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136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1" t="s">
        <v>159</v>
      </c>
      <c r="D28" s="165"/>
      <c r="E28" s="166">
        <v>3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4"/>
      <c r="Z28" s="154"/>
      <c r="AA28" s="154"/>
      <c r="AB28" s="154"/>
      <c r="AC28" s="154"/>
      <c r="AD28" s="154"/>
      <c r="AE28" s="154"/>
      <c r="AF28" s="154"/>
      <c r="AG28" s="154" t="s">
        <v>138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8" t="s">
        <v>123</v>
      </c>
      <c r="B29" s="169" t="s">
        <v>69</v>
      </c>
      <c r="C29" s="188" t="s">
        <v>70</v>
      </c>
      <c r="D29" s="170"/>
      <c r="E29" s="171"/>
      <c r="F29" s="172"/>
      <c r="G29" s="173">
        <f>SUMIF(AG30:AG41,"&lt;&gt;NOR",G30:G41)</f>
        <v>0</v>
      </c>
      <c r="H29" s="167"/>
      <c r="I29" s="167">
        <f>SUM(I30:I41)</f>
        <v>4774.5</v>
      </c>
      <c r="J29" s="167"/>
      <c r="K29" s="167">
        <f>SUM(K30:K41)</f>
        <v>51850.5</v>
      </c>
      <c r="L29" s="167"/>
      <c r="M29" s="167">
        <f>SUM(M30:M41)</f>
        <v>0</v>
      </c>
      <c r="N29" s="167"/>
      <c r="O29" s="167">
        <f>SUM(O30:O41)</f>
        <v>2.78</v>
      </c>
      <c r="P29" s="167"/>
      <c r="Q29" s="167">
        <f>SUM(Q30:Q41)</f>
        <v>0</v>
      </c>
      <c r="R29" s="167"/>
      <c r="S29" s="167"/>
      <c r="T29" s="167"/>
      <c r="U29" s="167"/>
      <c r="V29" s="167">
        <f>SUM(V30:V41)</f>
        <v>42.05</v>
      </c>
      <c r="W29" s="167"/>
      <c r="X29" s="167"/>
      <c r="AG29" t="s">
        <v>124</v>
      </c>
    </row>
    <row r="30" spans="1:60" ht="22.5" outlineLevel="1" x14ac:dyDescent="0.2">
      <c r="A30" s="174">
        <v>9</v>
      </c>
      <c r="B30" s="175" t="s">
        <v>160</v>
      </c>
      <c r="C30" s="190" t="s">
        <v>161</v>
      </c>
      <c r="D30" s="176" t="s">
        <v>134</v>
      </c>
      <c r="E30" s="177">
        <v>150</v>
      </c>
      <c r="F30" s="178"/>
      <c r="G30" s="179">
        <f>ROUND(E30*F30,2)</f>
        <v>0</v>
      </c>
      <c r="H30" s="164">
        <v>0.03</v>
      </c>
      <c r="I30" s="163">
        <f>ROUND(E30*H30,2)</f>
        <v>4.5</v>
      </c>
      <c r="J30" s="164">
        <v>76.47</v>
      </c>
      <c r="K30" s="163">
        <f>ROUND(E30*J30,2)</f>
        <v>11470.5</v>
      </c>
      <c r="L30" s="163">
        <v>21</v>
      </c>
      <c r="M30" s="163">
        <f>G30*(1+L30/100)</f>
        <v>0</v>
      </c>
      <c r="N30" s="163">
        <v>1.8380000000000001E-2</v>
      </c>
      <c r="O30" s="163">
        <f>ROUND(E30*N30,2)</f>
        <v>2.76</v>
      </c>
      <c r="P30" s="163">
        <v>0</v>
      </c>
      <c r="Q30" s="163">
        <f>ROUND(E30*P30,2)</f>
        <v>0</v>
      </c>
      <c r="R30" s="163"/>
      <c r="S30" s="163" t="s">
        <v>128</v>
      </c>
      <c r="T30" s="163" t="s">
        <v>129</v>
      </c>
      <c r="U30" s="163">
        <v>0.13</v>
      </c>
      <c r="V30" s="163">
        <f>ROUND(E30*U30,2)</f>
        <v>19.5</v>
      </c>
      <c r="W30" s="163"/>
      <c r="X30" s="163" t="s">
        <v>130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131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1" t="s">
        <v>162</v>
      </c>
      <c r="D31" s="165"/>
      <c r="E31" s="166">
        <v>150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138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45" outlineLevel="1" x14ac:dyDescent="0.2">
      <c r="A32" s="174">
        <v>10</v>
      </c>
      <c r="B32" s="175" t="s">
        <v>163</v>
      </c>
      <c r="C32" s="190" t="s">
        <v>164</v>
      </c>
      <c r="D32" s="176" t="s">
        <v>134</v>
      </c>
      <c r="E32" s="177">
        <v>450</v>
      </c>
      <c r="F32" s="178"/>
      <c r="G32" s="179">
        <f>ROUND(E32*F32,2)</f>
        <v>0</v>
      </c>
      <c r="H32" s="164">
        <v>0</v>
      </c>
      <c r="I32" s="163">
        <f>ROUND(E32*H32,2)</f>
        <v>0</v>
      </c>
      <c r="J32" s="164">
        <v>60</v>
      </c>
      <c r="K32" s="163">
        <f>ROUND(E32*J32,2)</f>
        <v>27000</v>
      </c>
      <c r="L32" s="163">
        <v>21</v>
      </c>
      <c r="M32" s="163">
        <f>G32*(1+L32/100)</f>
        <v>0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3" t="s">
        <v>128</v>
      </c>
      <c r="T32" s="163" t="s">
        <v>129</v>
      </c>
      <c r="U32" s="163">
        <v>0</v>
      </c>
      <c r="V32" s="163">
        <f>ROUND(E32*U32,2)</f>
        <v>0</v>
      </c>
      <c r="W32" s="163"/>
      <c r="X32" s="163" t="s">
        <v>130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131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1" t="s">
        <v>165</v>
      </c>
      <c r="D33" s="165"/>
      <c r="E33" s="166">
        <v>450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4"/>
      <c r="Z33" s="154"/>
      <c r="AA33" s="154"/>
      <c r="AB33" s="154"/>
      <c r="AC33" s="154"/>
      <c r="AD33" s="154"/>
      <c r="AE33" s="154"/>
      <c r="AF33" s="154"/>
      <c r="AG33" s="154" t="s">
        <v>138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74">
        <v>11</v>
      </c>
      <c r="B34" s="175" t="s">
        <v>166</v>
      </c>
      <c r="C34" s="190" t="s">
        <v>167</v>
      </c>
      <c r="D34" s="176" t="s">
        <v>134</v>
      </c>
      <c r="E34" s="177">
        <v>150</v>
      </c>
      <c r="F34" s="178"/>
      <c r="G34" s="179">
        <f>ROUND(E34*F34,2)</f>
        <v>0</v>
      </c>
      <c r="H34" s="164">
        <v>0</v>
      </c>
      <c r="I34" s="163">
        <f>ROUND(E34*H34,2)</f>
        <v>0</v>
      </c>
      <c r="J34" s="164">
        <v>62.3</v>
      </c>
      <c r="K34" s="163">
        <f>ROUND(E34*J34,2)</f>
        <v>9345</v>
      </c>
      <c r="L34" s="163">
        <v>21</v>
      </c>
      <c r="M34" s="163">
        <f>G34*(1+L34/100)</f>
        <v>0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 t="s">
        <v>128</v>
      </c>
      <c r="T34" s="163" t="s">
        <v>129</v>
      </c>
      <c r="U34" s="163">
        <v>0.10199999999999999</v>
      </c>
      <c r="V34" s="163">
        <f>ROUND(E34*U34,2)</f>
        <v>15.3</v>
      </c>
      <c r="W34" s="163"/>
      <c r="X34" s="163" t="s">
        <v>130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131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191" t="s">
        <v>168</v>
      </c>
      <c r="D35" s="165"/>
      <c r="E35" s="166">
        <v>150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4"/>
      <c r="Z35" s="154"/>
      <c r="AA35" s="154"/>
      <c r="AB35" s="154"/>
      <c r="AC35" s="154"/>
      <c r="AD35" s="154"/>
      <c r="AE35" s="154"/>
      <c r="AF35" s="154"/>
      <c r="AG35" s="154" t="s">
        <v>138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74">
        <v>12</v>
      </c>
      <c r="B36" s="175" t="s">
        <v>169</v>
      </c>
      <c r="C36" s="190" t="s">
        <v>170</v>
      </c>
      <c r="D36" s="176" t="s">
        <v>134</v>
      </c>
      <c r="E36" s="177">
        <v>150</v>
      </c>
      <c r="F36" s="178"/>
      <c r="G36" s="179">
        <f>ROUND(E36*F36,2)</f>
        <v>0</v>
      </c>
      <c r="H36" s="164">
        <v>0</v>
      </c>
      <c r="I36" s="163">
        <f>ROUND(E36*H36,2)</f>
        <v>0</v>
      </c>
      <c r="J36" s="164">
        <v>16.899999999999999</v>
      </c>
      <c r="K36" s="163">
        <f>ROUND(E36*J36,2)</f>
        <v>2535</v>
      </c>
      <c r="L36" s="163">
        <v>21</v>
      </c>
      <c r="M36" s="163">
        <f>G36*(1+L36/100)</f>
        <v>0</v>
      </c>
      <c r="N36" s="163">
        <v>0</v>
      </c>
      <c r="O36" s="163">
        <f>ROUND(E36*N36,2)</f>
        <v>0</v>
      </c>
      <c r="P36" s="163">
        <v>0</v>
      </c>
      <c r="Q36" s="163">
        <f>ROUND(E36*P36,2)</f>
        <v>0</v>
      </c>
      <c r="R36" s="163"/>
      <c r="S36" s="163" t="s">
        <v>128</v>
      </c>
      <c r="T36" s="163" t="s">
        <v>129</v>
      </c>
      <c r="U36" s="163">
        <v>3.0300000000000001E-2</v>
      </c>
      <c r="V36" s="163">
        <f>ROUND(E36*U36,2)</f>
        <v>4.55</v>
      </c>
      <c r="W36" s="163"/>
      <c r="X36" s="163" t="s">
        <v>130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131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1" t="s">
        <v>168</v>
      </c>
      <c r="D37" s="165"/>
      <c r="E37" s="166">
        <v>150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138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33.75" outlineLevel="1" x14ac:dyDescent="0.2">
      <c r="A38" s="174">
        <v>13</v>
      </c>
      <c r="B38" s="175" t="s">
        <v>171</v>
      </c>
      <c r="C38" s="190" t="s">
        <v>172</v>
      </c>
      <c r="D38" s="176" t="s">
        <v>134</v>
      </c>
      <c r="E38" s="177">
        <v>450</v>
      </c>
      <c r="F38" s="178"/>
      <c r="G38" s="179">
        <f>ROUND(E38*F38,2)</f>
        <v>0</v>
      </c>
      <c r="H38" s="164">
        <v>10.6</v>
      </c>
      <c r="I38" s="163">
        <f>ROUND(E38*H38,2)</f>
        <v>4770</v>
      </c>
      <c r="J38" s="164">
        <v>0</v>
      </c>
      <c r="K38" s="163">
        <f>ROUND(E38*J38,2)</f>
        <v>0</v>
      </c>
      <c r="L38" s="163">
        <v>21</v>
      </c>
      <c r="M38" s="163">
        <f>G38*(1+L38/100)</f>
        <v>0</v>
      </c>
      <c r="N38" s="163">
        <v>5.0000000000000002E-5</v>
      </c>
      <c r="O38" s="163">
        <f>ROUND(E38*N38,2)</f>
        <v>0.02</v>
      </c>
      <c r="P38" s="163">
        <v>0</v>
      </c>
      <c r="Q38" s="163">
        <f>ROUND(E38*P38,2)</f>
        <v>0</v>
      </c>
      <c r="R38" s="163"/>
      <c r="S38" s="163" t="s">
        <v>128</v>
      </c>
      <c r="T38" s="163" t="s">
        <v>129</v>
      </c>
      <c r="U38" s="163">
        <v>0</v>
      </c>
      <c r="V38" s="163">
        <f>ROUND(E38*U38,2)</f>
        <v>0</v>
      </c>
      <c r="W38" s="163"/>
      <c r="X38" s="163" t="s">
        <v>130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131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191" t="s">
        <v>173</v>
      </c>
      <c r="D39" s="165"/>
      <c r="E39" s="166">
        <v>450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54"/>
      <c r="Z39" s="154"/>
      <c r="AA39" s="154"/>
      <c r="AB39" s="154"/>
      <c r="AC39" s="154"/>
      <c r="AD39" s="154"/>
      <c r="AE39" s="154"/>
      <c r="AF39" s="154"/>
      <c r="AG39" s="154" t="s">
        <v>138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74">
        <v>14</v>
      </c>
      <c r="B40" s="175" t="s">
        <v>174</v>
      </c>
      <c r="C40" s="190" t="s">
        <v>175</v>
      </c>
      <c r="D40" s="176" t="s">
        <v>134</v>
      </c>
      <c r="E40" s="177">
        <v>150</v>
      </c>
      <c r="F40" s="178"/>
      <c r="G40" s="179">
        <f>ROUND(E40*F40,2)</f>
        <v>0</v>
      </c>
      <c r="H40" s="164">
        <v>0</v>
      </c>
      <c r="I40" s="163">
        <f>ROUND(E40*H40,2)</f>
        <v>0</v>
      </c>
      <c r="J40" s="164">
        <v>10</v>
      </c>
      <c r="K40" s="163">
        <f>ROUND(E40*J40,2)</f>
        <v>1500</v>
      </c>
      <c r="L40" s="163">
        <v>21</v>
      </c>
      <c r="M40" s="163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/>
      <c r="S40" s="163" t="s">
        <v>128</v>
      </c>
      <c r="T40" s="163" t="s">
        <v>129</v>
      </c>
      <c r="U40" s="163">
        <v>1.7999999999999999E-2</v>
      </c>
      <c r="V40" s="163">
        <f>ROUND(E40*U40,2)</f>
        <v>2.7</v>
      </c>
      <c r="W40" s="163"/>
      <c r="X40" s="163" t="s">
        <v>130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131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191" t="s">
        <v>176</v>
      </c>
      <c r="D41" s="165"/>
      <c r="E41" s="166">
        <v>150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4"/>
      <c r="Z41" s="154"/>
      <c r="AA41" s="154"/>
      <c r="AB41" s="154"/>
      <c r="AC41" s="154"/>
      <c r="AD41" s="154"/>
      <c r="AE41" s="154"/>
      <c r="AF41" s="154"/>
      <c r="AG41" s="154" t="s">
        <v>138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5.5" x14ac:dyDescent="0.2">
      <c r="A42" s="168" t="s">
        <v>123</v>
      </c>
      <c r="B42" s="169" t="s">
        <v>71</v>
      </c>
      <c r="C42" s="188" t="s">
        <v>72</v>
      </c>
      <c r="D42" s="170"/>
      <c r="E42" s="171"/>
      <c r="F42" s="172"/>
      <c r="G42" s="173">
        <f>SUMIF(AG43:AG43,"&lt;&gt;NOR",G43:G43)</f>
        <v>0</v>
      </c>
      <c r="H42" s="167"/>
      <c r="I42" s="167">
        <f>SUM(I43:I43)</f>
        <v>1044.3599999999999</v>
      </c>
      <c r="J42" s="167"/>
      <c r="K42" s="167">
        <f>SUM(K43:K43)</f>
        <v>201.64</v>
      </c>
      <c r="L42" s="167"/>
      <c r="M42" s="167">
        <f>SUM(M43:M43)</f>
        <v>0</v>
      </c>
      <c r="N42" s="167"/>
      <c r="O42" s="167">
        <f>SUM(O43:O43)</f>
        <v>0.02</v>
      </c>
      <c r="P42" s="167"/>
      <c r="Q42" s="167">
        <f>SUM(Q43:Q43)</f>
        <v>0</v>
      </c>
      <c r="R42" s="167"/>
      <c r="S42" s="167"/>
      <c r="T42" s="167"/>
      <c r="U42" s="167"/>
      <c r="V42" s="167">
        <f>SUM(V43:V43)</f>
        <v>0.4</v>
      </c>
      <c r="W42" s="167"/>
      <c r="X42" s="167"/>
      <c r="AG42" t="s">
        <v>124</v>
      </c>
    </row>
    <row r="43" spans="1:60" outlineLevel="1" x14ac:dyDescent="0.2">
      <c r="A43" s="180">
        <v>15</v>
      </c>
      <c r="B43" s="181" t="s">
        <v>177</v>
      </c>
      <c r="C43" s="189" t="s">
        <v>178</v>
      </c>
      <c r="D43" s="182" t="s">
        <v>151</v>
      </c>
      <c r="E43" s="183">
        <v>1</v>
      </c>
      <c r="F43" s="184"/>
      <c r="G43" s="185">
        <f>ROUND(E43*F43,2)</f>
        <v>0</v>
      </c>
      <c r="H43" s="164">
        <v>1044.3599999999999</v>
      </c>
      <c r="I43" s="163">
        <f>ROUND(E43*H43,2)</f>
        <v>1044.3599999999999</v>
      </c>
      <c r="J43" s="164">
        <v>201.64</v>
      </c>
      <c r="K43" s="163">
        <f>ROUND(E43*J43,2)</f>
        <v>201.64</v>
      </c>
      <c r="L43" s="163">
        <v>21</v>
      </c>
      <c r="M43" s="163">
        <f>G43*(1+L43/100)</f>
        <v>0</v>
      </c>
      <c r="N43" s="163">
        <v>1.8079999999999999E-2</v>
      </c>
      <c r="O43" s="163">
        <f>ROUND(E43*N43,2)</f>
        <v>0.02</v>
      </c>
      <c r="P43" s="163">
        <v>0</v>
      </c>
      <c r="Q43" s="163">
        <f>ROUND(E43*P43,2)</f>
        <v>0</v>
      </c>
      <c r="R43" s="163"/>
      <c r="S43" s="163" t="s">
        <v>128</v>
      </c>
      <c r="T43" s="163" t="s">
        <v>129</v>
      </c>
      <c r="U43" s="163">
        <v>0.4</v>
      </c>
      <c r="V43" s="163">
        <f>ROUND(E43*U43,2)</f>
        <v>0.4</v>
      </c>
      <c r="W43" s="163"/>
      <c r="X43" s="163" t="s">
        <v>130</v>
      </c>
      <c r="Y43" s="154"/>
      <c r="Z43" s="154"/>
      <c r="AA43" s="154"/>
      <c r="AB43" s="154"/>
      <c r="AC43" s="154"/>
      <c r="AD43" s="154"/>
      <c r="AE43" s="154"/>
      <c r="AF43" s="154"/>
      <c r="AG43" s="154" t="s">
        <v>131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68" t="s">
        <v>123</v>
      </c>
      <c r="B44" s="169" t="s">
        <v>73</v>
      </c>
      <c r="C44" s="188" t="s">
        <v>74</v>
      </c>
      <c r="D44" s="170"/>
      <c r="E44" s="171"/>
      <c r="F44" s="172"/>
      <c r="G44" s="173">
        <f>SUMIF(AG45:AG54,"&lt;&gt;NOR",G45:G54)</f>
        <v>0</v>
      </c>
      <c r="H44" s="167"/>
      <c r="I44" s="167">
        <f>SUM(I45:I54)</f>
        <v>28.04</v>
      </c>
      <c r="J44" s="167"/>
      <c r="K44" s="167">
        <f>SUM(K45:K54)</f>
        <v>955.44</v>
      </c>
      <c r="L44" s="167"/>
      <c r="M44" s="167">
        <f>SUM(M45:M54)</f>
        <v>0</v>
      </c>
      <c r="N44" s="167"/>
      <c r="O44" s="167">
        <f>SUM(O45:O54)</f>
        <v>0</v>
      </c>
      <c r="P44" s="167"/>
      <c r="Q44" s="167">
        <f>SUM(Q45:Q54)</f>
        <v>0.66</v>
      </c>
      <c r="R44" s="167"/>
      <c r="S44" s="167"/>
      <c r="T44" s="167"/>
      <c r="U44" s="167"/>
      <c r="V44" s="167">
        <f>SUM(V45:V54)</f>
        <v>2.06</v>
      </c>
      <c r="W44" s="167"/>
      <c r="X44" s="167"/>
      <c r="AG44" t="s">
        <v>124</v>
      </c>
    </row>
    <row r="45" spans="1:60" ht="45" outlineLevel="1" x14ac:dyDescent="0.2">
      <c r="A45" s="174">
        <v>16</v>
      </c>
      <c r="B45" s="175" t="s">
        <v>179</v>
      </c>
      <c r="C45" s="190" t="s">
        <v>180</v>
      </c>
      <c r="D45" s="176" t="s">
        <v>141</v>
      </c>
      <c r="E45" s="177">
        <v>0.3</v>
      </c>
      <c r="F45" s="178"/>
      <c r="G45" s="179">
        <f>ROUND(E45*F45,2)</f>
        <v>0</v>
      </c>
      <c r="H45" s="164">
        <v>0</v>
      </c>
      <c r="I45" s="163">
        <f>ROUND(E45*H45,2)</f>
        <v>0</v>
      </c>
      <c r="J45" s="164">
        <v>1407</v>
      </c>
      <c r="K45" s="163">
        <f>ROUND(E45*J45,2)</f>
        <v>422.1</v>
      </c>
      <c r="L45" s="163">
        <v>21</v>
      </c>
      <c r="M45" s="163">
        <f>G45*(1+L45/100)</f>
        <v>0</v>
      </c>
      <c r="N45" s="163">
        <v>0</v>
      </c>
      <c r="O45" s="163">
        <f>ROUND(E45*N45,2)</f>
        <v>0</v>
      </c>
      <c r="P45" s="163">
        <v>1.671</v>
      </c>
      <c r="Q45" s="163">
        <f>ROUND(E45*P45,2)</f>
        <v>0.5</v>
      </c>
      <c r="R45" s="163"/>
      <c r="S45" s="163" t="s">
        <v>128</v>
      </c>
      <c r="T45" s="163" t="s">
        <v>129</v>
      </c>
      <c r="U45" s="163">
        <v>2.79</v>
      </c>
      <c r="V45" s="163">
        <f>ROUND(E45*U45,2)</f>
        <v>0.84</v>
      </c>
      <c r="W45" s="163"/>
      <c r="X45" s="163" t="s">
        <v>130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131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191" t="s">
        <v>181</v>
      </c>
      <c r="D46" s="165"/>
      <c r="E46" s="166">
        <v>0.3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4"/>
      <c r="Z46" s="154"/>
      <c r="AA46" s="154"/>
      <c r="AB46" s="154"/>
      <c r="AC46" s="154"/>
      <c r="AD46" s="154"/>
      <c r="AE46" s="154"/>
      <c r="AF46" s="154"/>
      <c r="AG46" s="154" t="s">
        <v>138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80">
        <v>17</v>
      </c>
      <c r="B47" s="181" t="s">
        <v>182</v>
      </c>
      <c r="C47" s="189" t="s">
        <v>183</v>
      </c>
      <c r="D47" s="182" t="s">
        <v>151</v>
      </c>
      <c r="E47" s="183">
        <v>1</v>
      </c>
      <c r="F47" s="184"/>
      <c r="G47" s="185">
        <f>ROUND(E47*F47,2)</f>
        <v>0</v>
      </c>
      <c r="H47" s="164">
        <v>0</v>
      </c>
      <c r="I47" s="163">
        <f>ROUND(E47*H47,2)</f>
        <v>0</v>
      </c>
      <c r="J47" s="164">
        <v>20.8</v>
      </c>
      <c r="K47" s="163">
        <f>ROUND(E47*J47,2)</f>
        <v>20.8</v>
      </c>
      <c r="L47" s="163">
        <v>21</v>
      </c>
      <c r="M47" s="163">
        <f>G47*(1+L47/100)</f>
        <v>0</v>
      </c>
      <c r="N47" s="163">
        <v>0</v>
      </c>
      <c r="O47" s="163">
        <f>ROUND(E47*N47,2)</f>
        <v>0</v>
      </c>
      <c r="P47" s="163">
        <v>0</v>
      </c>
      <c r="Q47" s="163">
        <f>ROUND(E47*P47,2)</f>
        <v>0</v>
      </c>
      <c r="R47" s="163"/>
      <c r="S47" s="163" t="s">
        <v>128</v>
      </c>
      <c r="T47" s="163" t="s">
        <v>129</v>
      </c>
      <c r="U47" s="163">
        <v>0.05</v>
      </c>
      <c r="V47" s="163">
        <f>ROUND(E47*U47,2)</f>
        <v>0.05</v>
      </c>
      <c r="W47" s="163"/>
      <c r="X47" s="163" t="s">
        <v>130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131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74">
        <v>18</v>
      </c>
      <c r="B48" s="175" t="s">
        <v>184</v>
      </c>
      <c r="C48" s="190" t="s">
        <v>185</v>
      </c>
      <c r="D48" s="176" t="s">
        <v>134</v>
      </c>
      <c r="E48" s="177">
        <v>0.96</v>
      </c>
      <c r="F48" s="178"/>
      <c r="G48" s="179">
        <f>ROUND(E48*F48,2)</f>
        <v>0</v>
      </c>
      <c r="H48" s="164">
        <v>29.21</v>
      </c>
      <c r="I48" s="163">
        <f>ROUND(E48*H48,2)</f>
        <v>28.04</v>
      </c>
      <c r="J48" s="164">
        <v>282.29000000000002</v>
      </c>
      <c r="K48" s="163">
        <f>ROUND(E48*J48,2)</f>
        <v>271</v>
      </c>
      <c r="L48" s="163">
        <v>21</v>
      </c>
      <c r="M48" s="163">
        <f>G48*(1+L48/100)</f>
        <v>0</v>
      </c>
      <c r="N48" s="163">
        <v>1E-3</v>
      </c>
      <c r="O48" s="163">
        <f>ROUND(E48*N48,2)</f>
        <v>0</v>
      </c>
      <c r="P48" s="163">
        <v>6.2E-2</v>
      </c>
      <c r="Q48" s="163">
        <f>ROUND(E48*P48,2)</f>
        <v>0.06</v>
      </c>
      <c r="R48" s="163"/>
      <c r="S48" s="163" t="s">
        <v>128</v>
      </c>
      <c r="T48" s="163" t="s">
        <v>129</v>
      </c>
      <c r="U48" s="163">
        <v>0.61199999999999999</v>
      </c>
      <c r="V48" s="163">
        <f>ROUND(E48*U48,2)</f>
        <v>0.59</v>
      </c>
      <c r="W48" s="163"/>
      <c r="X48" s="163" t="s">
        <v>130</v>
      </c>
      <c r="Y48" s="154"/>
      <c r="Z48" s="154"/>
      <c r="AA48" s="154"/>
      <c r="AB48" s="154"/>
      <c r="AC48" s="154"/>
      <c r="AD48" s="154"/>
      <c r="AE48" s="154"/>
      <c r="AF48" s="154"/>
      <c r="AG48" s="154" t="s">
        <v>131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91" t="s">
        <v>186</v>
      </c>
      <c r="D49" s="165"/>
      <c r="E49" s="166">
        <v>0.96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138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33.75" outlineLevel="1" x14ac:dyDescent="0.2">
      <c r="A50" s="174">
        <v>19</v>
      </c>
      <c r="B50" s="175" t="s">
        <v>187</v>
      </c>
      <c r="C50" s="190" t="s">
        <v>188</v>
      </c>
      <c r="D50" s="176" t="s">
        <v>189</v>
      </c>
      <c r="E50" s="177">
        <v>2.52E-2</v>
      </c>
      <c r="F50" s="178"/>
      <c r="G50" s="179">
        <f>ROUND(E50*F50,2)</f>
        <v>0</v>
      </c>
      <c r="H50" s="164">
        <v>0</v>
      </c>
      <c r="I50" s="163">
        <f>ROUND(E50*H50,2)</f>
        <v>0</v>
      </c>
      <c r="J50" s="164">
        <v>239.5</v>
      </c>
      <c r="K50" s="163">
        <f>ROUND(E50*J50,2)</f>
        <v>6.04</v>
      </c>
      <c r="L50" s="163">
        <v>21</v>
      </c>
      <c r="M50" s="163">
        <f>G50*(1+L50/100)</f>
        <v>0</v>
      </c>
      <c r="N50" s="163">
        <v>0</v>
      </c>
      <c r="O50" s="163">
        <f>ROUND(E50*N50,2)</f>
        <v>0</v>
      </c>
      <c r="P50" s="163">
        <v>0.17599999999999999</v>
      </c>
      <c r="Q50" s="163">
        <f>ROUND(E50*P50,2)</f>
        <v>0</v>
      </c>
      <c r="R50" s="163"/>
      <c r="S50" s="163" t="s">
        <v>128</v>
      </c>
      <c r="T50" s="163" t="s">
        <v>129</v>
      </c>
      <c r="U50" s="163">
        <v>0.52800000000000002</v>
      </c>
      <c r="V50" s="163">
        <f>ROUND(E50*U50,2)</f>
        <v>0.01</v>
      </c>
      <c r="W50" s="163"/>
      <c r="X50" s="163" t="s">
        <v>130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131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1" t="s">
        <v>190</v>
      </c>
      <c r="D51" s="165"/>
      <c r="E51" s="166">
        <v>0.03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4"/>
      <c r="Z51" s="154"/>
      <c r="AA51" s="154"/>
      <c r="AB51" s="154"/>
      <c r="AC51" s="154"/>
      <c r="AD51" s="154"/>
      <c r="AE51" s="154"/>
      <c r="AF51" s="154"/>
      <c r="AG51" s="154" t="s">
        <v>138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45" outlineLevel="1" x14ac:dyDescent="0.2">
      <c r="A52" s="180">
        <v>20</v>
      </c>
      <c r="B52" s="181" t="s">
        <v>191</v>
      </c>
      <c r="C52" s="189" t="s">
        <v>192</v>
      </c>
      <c r="D52" s="182" t="s">
        <v>151</v>
      </c>
      <c r="E52" s="183">
        <v>1</v>
      </c>
      <c r="F52" s="184"/>
      <c r="G52" s="185">
        <f>ROUND(E52*F52,2)</f>
        <v>0</v>
      </c>
      <c r="H52" s="164">
        <v>0</v>
      </c>
      <c r="I52" s="163">
        <f>ROUND(E52*H52,2)</f>
        <v>0</v>
      </c>
      <c r="J52" s="164">
        <v>48.6</v>
      </c>
      <c r="K52" s="163">
        <f>ROUND(E52*J52,2)</f>
        <v>48.6</v>
      </c>
      <c r="L52" s="163">
        <v>21</v>
      </c>
      <c r="M52" s="163">
        <f>G52*(1+L52/100)</f>
        <v>0</v>
      </c>
      <c r="N52" s="163">
        <v>0</v>
      </c>
      <c r="O52" s="163">
        <f>ROUND(E52*N52,2)</f>
        <v>0</v>
      </c>
      <c r="P52" s="163">
        <v>8.9999999999999993E-3</v>
      </c>
      <c r="Q52" s="163">
        <f>ROUND(E52*P52,2)</f>
        <v>0.01</v>
      </c>
      <c r="R52" s="163"/>
      <c r="S52" s="163" t="s">
        <v>128</v>
      </c>
      <c r="T52" s="163" t="s">
        <v>129</v>
      </c>
      <c r="U52" s="163">
        <v>0.11700000000000001</v>
      </c>
      <c r="V52" s="163">
        <f>ROUND(E52*U52,2)</f>
        <v>0.12</v>
      </c>
      <c r="W52" s="163"/>
      <c r="X52" s="163" t="s">
        <v>130</v>
      </c>
      <c r="Y52" s="154"/>
      <c r="Z52" s="154"/>
      <c r="AA52" s="154"/>
      <c r="AB52" s="154"/>
      <c r="AC52" s="154"/>
      <c r="AD52" s="154"/>
      <c r="AE52" s="154"/>
      <c r="AF52" s="154"/>
      <c r="AG52" s="154" t="s">
        <v>131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45" outlineLevel="1" x14ac:dyDescent="0.2">
      <c r="A53" s="174">
        <v>21</v>
      </c>
      <c r="B53" s="175" t="s">
        <v>193</v>
      </c>
      <c r="C53" s="190" t="s">
        <v>194</v>
      </c>
      <c r="D53" s="176" t="s">
        <v>134</v>
      </c>
      <c r="E53" s="177">
        <v>3</v>
      </c>
      <c r="F53" s="178"/>
      <c r="G53" s="179">
        <f>ROUND(E53*F53,2)</f>
        <v>0</v>
      </c>
      <c r="H53" s="164">
        <v>0</v>
      </c>
      <c r="I53" s="163">
        <f>ROUND(E53*H53,2)</f>
        <v>0</v>
      </c>
      <c r="J53" s="164">
        <v>62.3</v>
      </c>
      <c r="K53" s="163">
        <f>ROUND(E53*J53,2)</f>
        <v>186.9</v>
      </c>
      <c r="L53" s="163">
        <v>21</v>
      </c>
      <c r="M53" s="163">
        <f>G53*(1+L53/100)</f>
        <v>0</v>
      </c>
      <c r="N53" s="163">
        <v>0</v>
      </c>
      <c r="O53" s="163">
        <f>ROUND(E53*N53,2)</f>
        <v>0</v>
      </c>
      <c r="P53" s="163">
        <v>2.9000000000000001E-2</v>
      </c>
      <c r="Q53" s="163">
        <f>ROUND(E53*P53,2)</f>
        <v>0.09</v>
      </c>
      <c r="R53" s="163"/>
      <c r="S53" s="163" t="s">
        <v>128</v>
      </c>
      <c r="T53" s="163" t="s">
        <v>129</v>
      </c>
      <c r="U53" s="163">
        <v>0.15</v>
      </c>
      <c r="V53" s="163">
        <f>ROUND(E53*U53,2)</f>
        <v>0.45</v>
      </c>
      <c r="W53" s="163"/>
      <c r="X53" s="163" t="s">
        <v>130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131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1" t="s">
        <v>195</v>
      </c>
      <c r="D54" s="165"/>
      <c r="E54" s="166">
        <v>3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4"/>
      <c r="Z54" s="154"/>
      <c r="AA54" s="154"/>
      <c r="AB54" s="154"/>
      <c r="AC54" s="154"/>
      <c r="AD54" s="154"/>
      <c r="AE54" s="154"/>
      <c r="AF54" s="154"/>
      <c r="AG54" s="154" t="s">
        <v>138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x14ac:dyDescent="0.2">
      <c r="A55" s="168" t="s">
        <v>123</v>
      </c>
      <c r="B55" s="169" t="s">
        <v>75</v>
      </c>
      <c r="C55" s="188" t="s">
        <v>76</v>
      </c>
      <c r="D55" s="170"/>
      <c r="E55" s="171"/>
      <c r="F55" s="172"/>
      <c r="G55" s="173">
        <f>SUMIF(AG56:AG56,"&lt;&gt;NOR",G56:G56)</f>
        <v>0</v>
      </c>
      <c r="H55" s="167"/>
      <c r="I55" s="167">
        <f>SUM(I56:I56)</f>
        <v>0</v>
      </c>
      <c r="J55" s="167"/>
      <c r="K55" s="167">
        <f>SUM(K56:K56)</f>
        <v>2944.52</v>
      </c>
      <c r="L55" s="167"/>
      <c r="M55" s="167">
        <f>SUM(M56:M56)</f>
        <v>0</v>
      </c>
      <c r="N55" s="167"/>
      <c r="O55" s="167">
        <f>SUM(O56:O56)</f>
        <v>0</v>
      </c>
      <c r="P55" s="167"/>
      <c r="Q55" s="167">
        <f>SUM(Q56:Q56)</f>
        <v>0</v>
      </c>
      <c r="R55" s="167"/>
      <c r="S55" s="167"/>
      <c r="T55" s="167"/>
      <c r="U55" s="167"/>
      <c r="V55" s="167">
        <f>SUM(V56:V56)</f>
        <v>6.13</v>
      </c>
      <c r="W55" s="167"/>
      <c r="X55" s="167"/>
      <c r="AG55" t="s">
        <v>124</v>
      </c>
    </row>
    <row r="56" spans="1:60" ht="33.75" outlineLevel="1" x14ac:dyDescent="0.2">
      <c r="A56" s="180">
        <v>22</v>
      </c>
      <c r="B56" s="181" t="s">
        <v>196</v>
      </c>
      <c r="C56" s="189" t="s">
        <v>197</v>
      </c>
      <c r="D56" s="182" t="s">
        <v>198</v>
      </c>
      <c r="E56" s="183">
        <v>3.2393000000000001</v>
      </c>
      <c r="F56" s="184"/>
      <c r="G56" s="185">
        <f>ROUND(E56*F56,2)</f>
        <v>0</v>
      </c>
      <c r="H56" s="164">
        <v>0</v>
      </c>
      <c r="I56" s="163">
        <f>ROUND(E56*H56,2)</f>
        <v>0</v>
      </c>
      <c r="J56" s="164">
        <v>909</v>
      </c>
      <c r="K56" s="163">
        <f>ROUND(E56*J56,2)</f>
        <v>2944.52</v>
      </c>
      <c r="L56" s="163">
        <v>21</v>
      </c>
      <c r="M56" s="163">
        <f>G56*(1+L56/100)</f>
        <v>0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/>
      <c r="S56" s="163" t="s">
        <v>128</v>
      </c>
      <c r="T56" s="163" t="s">
        <v>129</v>
      </c>
      <c r="U56" s="163">
        <v>1.8919999999999999</v>
      </c>
      <c r="V56" s="163">
        <f>ROUND(E56*U56,2)</f>
        <v>6.13</v>
      </c>
      <c r="W56" s="163"/>
      <c r="X56" s="163" t="s">
        <v>130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199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68" t="s">
        <v>123</v>
      </c>
      <c r="B57" s="169" t="s">
        <v>77</v>
      </c>
      <c r="C57" s="188" t="s">
        <v>78</v>
      </c>
      <c r="D57" s="170"/>
      <c r="E57" s="171"/>
      <c r="F57" s="172"/>
      <c r="G57" s="173">
        <f>SUMIF(AG58:AG69,"&lt;&gt;NOR",G58:G69)</f>
        <v>0</v>
      </c>
      <c r="H57" s="167"/>
      <c r="I57" s="167">
        <f>SUM(I58:I69)</f>
        <v>12104.999999999998</v>
      </c>
      <c r="J57" s="167"/>
      <c r="K57" s="167">
        <f>SUM(K58:K69)</f>
        <v>19128</v>
      </c>
      <c r="L57" s="167"/>
      <c r="M57" s="167">
        <f>SUM(M58:M69)</f>
        <v>0</v>
      </c>
      <c r="N57" s="167"/>
      <c r="O57" s="167">
        <f>SUM(O58:O69)</f>
        <v>0.24</v>
      </c>
      <c r="P57" s="167"/>
      <c r="Q57" s="167">
        <f>SUM(Q58:Q69)</f>
        <v>0.76</v>
      </c>
      <c r="R57" s="167"/>
      <c r="S57" s="167"/>
      <c r="T57" s="167"/>
      <c r="U57" s="167"/>
      <c r="V57" s="167">
        <f>SUM(V58:V69)</f>
        <v>17.18</v>
      </c>
      <c r="W57" s="167"/>
      <c r="X57" s="167"/>
      <c r="AG57" t="s">
        <v>124</v>
      </c>
    </row>
    <row r="58" spans="1:60" ht="45" outlineLevel="1" x14ac:dyDescent="0.2">
      <c r="A58" s="174">
        <v>23</v>
      </c>
      <c r="B58" s="175" t="s">
        <v>200</v>
      </c>
      <c r="C58" s="190" t="s">
        <v>201</v>
      </c>
      <c r="D58" s="176" t="s">
        <v>134</v>
      </c>
      <c r="E58" s="177">
        <v>20.95</v>
      </c>
      <c r="F58" s="178"/>
      <c r="G58" s="179">
        <f>ROUND(E58*F58,2)</f>
        <v>0</v>
      </c>
      <c r="H58" s="164">
        <v>521.20000000000005</v>
      </c>
      <c r="I58" s="163">
        <f>ROUND(E58*H58,2)</f>
        <v>10919.14</v>
      </c>
      <c r="J58" s="164">
        <v>114.8</v>
      </c>
      <c r="K58" s="163">
        <f>ROUND(E58*J58,2)</f>
        <v>2405.06</v>
      </c>
      <c r="L58" s="163">
        <v>21</v>
      </c>
      <c r="M58" s="163">
        <f>G58*(1+L58/100)</f>
        <v>0</v>
      </c>
      <c r="N58" s="163">
        <v>5.3E-3</v>
      </c>
      <c r="O58" s="163">
        <f>ROUND(E58*N58,2)</f>
        <v>0.11</v>
      </c>
      <c r="P58" s="163">
        <v>0</v>
      </c>
      <c r="Q58" s="163">
        <f>ROUND(E58*P58,2)</f>
        <v>0</v>
      </c>
      <c r="R58" s="163"/>
      <c r="S58" s="163" t="s">
        <v>128</v>
      </c>
      <c r="T58" s="163" t="s">
        <v>129</v>
      </c>
      <c r="U58" s="163">
        <v>0.2</v>
      </c>
      <c r="V58" s="163">
        <f>ROUND(E58*U58,2)</f>
        <v>4.1900000000000004</v>
      </c>
      <c r="W58" s="163"/>
      <c r="X58" s="163" t="s">
        <v>130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131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1" t="s">
        <v>202</v>
      </c>
      <c r="D59" s="165"/>
      <c r="E59" s="166">
        <v>20.95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138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 x14ac:dyDescent="0.2">
      <c r="A60" s="174">
        <v>24</v>
      </c>
      <c r="B60" s="175" t="s">
        <v>203</v>
      </c>
      <c r="C60" s="190" t="s">
        <v>204</v>
      </c>
      <c r="D60" s="176" t="s">
        <v>134</v>
      </c>
      <c r="E60" s="177">
        <v>127</v>
      </c>
      <c r="F60" s="178"/>
      <c r="G60" s="179">
        <f>ROUND(E60*F60,2)</f>
        <v>0</v>
      </c>
      <c r="H60" s="164">
        <v>0</v>
      </c>
      <c r="I60" s="163">
        <f>ROUND(E60*H60,2)</f>
        <v>0</v>
      </c>
      <c r="J60" s="164">
        <v>23.2</v>
      </c>
      <c r="K60" s="163">
        <f>ROUND(E60*J60,2)</f>
        <v>2946.4</v>
      </c>
      <c r="L60" s="163">
        <v>21</v>
      </c>
      <c r="M60" s="163">
        <f>G60*(1+L60/100)</f>
        <v>0</v>
      </c>
      <c r="N60" s="163">
        <v>0</v>
      </c>
      <c r="O60" s="163">
        <f>ROUND(E60*N60,2)</f>
        <v>0</v>
      </c>
      <c r="P60" s="163">
        <v>6.0000000000000001E-3</v>
      </c>
      <c r="Q60" s="163">
        <f>ROUND(E60*P60,2)</f>
        <v>0.76</v>
      </c>
      <c r="R60" s="163"/>
      <c r="S60" s="163" t="s">
        <v>128</v>
      </c>
      <c r="T60" s="163" t="s">
        <v>129</v>
      </c>
      <c r="U60" s="163">
        <v>5.0999999999999997E-2</v>
      </c>
      <c r="V60" s="163">
        <f>ROUND(E60*U60,2)</f>
        <v>6.48</v>
      </c>
      <c r="W60" s="163"/>
      <c r="X60" s="163" t="s">
        <v>130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131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/>
      <c r="B61" s="162"/>
      <c r="C61" s="191" t="s">
        <v>205</v>
      </c>
      <c r="D61" s="165"/>
      <c r="E61" s="166">
        <v>127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4"/>
      <c r="Z61" s="154"/>
      <c r="AA61" s="154"/>
      <c r="AB61" s="154"/>
      <c r="AC61" s="154"/>
      <c r="AD61" s="154"/>
      <c r="AE61" s="154"/>
      <c r="AF61" s="154"/>
      <c r="AG61" s="154" t="s">
        <v>138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74">
        <v>25</v>
      </c>
      <c r="B62" s="175" t="s">
        <v>206</v>
      </c>
      <c r="C62" s="190" t="s">
        <v>207</v>
      </c>
      <c r="D62" s="176" t="s">
        <v>189</v>
      </c>
      <c r="E62" s="177">
        <v>13</v>
      </c>
      <c r="F62" s="178"/>
      <c r="G62" s="179">
        <f>ROUND(E62*F62,2)</f>
        <v>0</v>
      </c>
      <c r="H62" s="164">
        <v>10.92</v>
      </c>
      <c r="I62" s="163">
        <f>ROUND(E62*H62,2)</f>
        <v>141.96</v>
      </c>
      <c r="J62" s="164">
        <v>37.78</v>
      </c>
      <c r="K62" s="163">
        <f>ROUND(E62*J62,2)</f>
        <v>491.14</v>
      </c>
      <c r="L62" s="163">
        <v>21</v>
      </c>
      <c r="M62" s="163">
        <f>G62*(1+L62/100)</f>
        <v>0</v>
      </c>
      <c r="N62" s="163">
        <v>2.0000000000000002E-5</v>
      </c>
      <c r="O62" s="163">
        <f>ROUND(E62*N62,2)</f>
        <v>0</v>
      </c>
      <c r="P62" s="163">
        <v>0</v>
      </c>
      <c r="Q62" s="163">
        <f>ROUND(E62*P62,2)</f>
        <v>0</v>
      </c>
      <c r="R62" s="163"/>
      <c r="S62" s="163" t="s">
        <v>128</v>
      </c>
      <c r="T62" s="163" t="s">
        <v>129</v>
      </c>
      <c r="U62" s="163">
        <v>7.1999999999999995E-2</v>
      </c>
      <c r="V62" s="163">
        <f>ROUND(E62*U62,2)</f>
        <v>0.94</v>
      </c>
      <c r="W62" s="163"/>
      <c r="X62" s="163" t="s">
        <v>130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131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61"/>
      <c r="B63" s="162"/>
      <c r="C63" s="191" t="s">
        <v>208</v>
      </c>
      <c r="D63" s="165"/>
      <c r="E63" s="166">
        <v>13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138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33.75" outlineLevel="1" x14ac:dyDescent="0.2">
      <c r="A64" s="174">
        <v>26</v>
      </c>
      <c r="B64" s="175" t="s">
        <v>209</v>
      </c>
      <c r="C64" s="190" t="s">
        <v>210</v>
      </c>
      <c r="D64" s="176" t="s">
        <v>134</v>
      </c>
      <c r="E64" s="177">
        <v>20.95</v>
      </c>
      <c r="F64" s="178"/>
      <c r="G64" s="179">
        <f>ROUND(E64*F64,2)</f>
        <v>0</v>
      </c>
      <c r="H64" s="164">
        <v>0</v>
      </c>
      <c r="I64" s="163">
        <f>ROUND(E64*H64,2)</f>
        <v>0</v>
      </c>
      <c r="J64" s="164">
        <v>572</v>
      </c>
      <c r="K64" s="163">
        <f>ROUND(E64*J64,2)</f>
        <v>11983.4</v>
      </c>
      <c r="L64" s="163">
        <v>21</v>
      </c>
      <c r="M64" s="163">
        <f>G64*(1+L64/100)</f>
        <v>0</v>
      </c>
      <c r="N64" s="163">
        <v>5.9800000000000001E-3</v>
      </c>
      <c r="O64" s="163">
        <f>ROUND(E64*N64,2)</f>
        <v>0.13</v>
      </c>
      <c r="P64" s="163">
        <v>0</v>
      </c>
      <c r="Q64" s="163">
        <f>ROUND(E64*P64,2)</f>
        <v>0</v>
      </c>
      <c r="R64" s="163"/>
      <c r="S64" s="163" t="s">
        <v>128</v>
      </c>
      <c r="T64" s="163" t="s">
        <v>129</v>
      </c>
      <c r="U64" s="163">
        <v>0.26600000000000001</v>
      </c>
      <c r="V64" s="163">
        <f>ROUND(E64*U64,2)</f>
        <v>5.57</v>
      </c>
      <c r="W64" s="163"/>
      <c r="X64" s="163" t="s">
        <v>130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131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191" t="s">
        <v>211</v>
      </c>
      <c r="D65" s="165"/>
      <c r="E65" s="166">
        <v>19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4"/>
      <c r="Z65" s="154"/>
      <c r="AA65" s="154"/>
      <c r="AB65" s="154"/>
      <c r="AC65" s="154"/>
      <c r="AD65" s="154"/>
      <c r="AE65" s="154"/>
      <c r="AF65" s="154"/>
      <c r="AG65" s="154" t="s">
        <v>138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191" t="s">
        <v>212</v>
      </c>
      <c r="D66" s="165"/>
      <c r="E66" s="166">
        <v>1.95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4"/>
      <c r="Z66" s="154"/>
      <c r="AA66" s="154"/>
      <c r="AB66" s="154"/>
      <c r="AC66" s="154"/>
      <c r="AD66" s="154"/>
      <c r="AE66" s="154"/>
      <c r="AF66" s="154"/>
      <c r="AG66" s="154" t="s">
        <v>138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2.5" outlineLevel="1" x14ac:dyDescent="0.2">
      <c r="A67" s="174">
        <v>27</v>
      </c>
      <c r="B67" s="175" t="s">
        <v>213</v>
      </c>
      <c r="C67" s="190" t="s">
        <v>214</v>
      </c>
      <c r="D67" s="176" t="s">
        <v>189</v>
      </c>
      <c r="E67" s="177">
        <v>14.3</v>
      </c>
      <c r="F67" s="178"/>
      <c r="G67" s="179">
        <f>ROUND(E67*F67,2)</f>
        <v>0</v>
      </c>
      <c r="H67" s="164">
        <v>73</v>
      </c>
      <c r="I67" s="163">
        <f>ROUND(E67*H67,2)</f>
        <v>1043.9000000000001</v>
      </c>
      <c r="J67" s="164">
        <v>0</v>
      </c>
      <c r="K67" s="163">
        <f>ROUND(E67*J67,2)</f>
        <v>0</v>
      </c>
      <c r="L67" s="163">
        <v>21</v>
      </c>
      <c r="M67" s="163">
        <f>G67*(1+L67/100)</f>
        <v>0</v>
      </c>
      <c r="N67" s="163">
        <v>2.0000000000000001E-4</v>
      </c>
      <c r="O67" s="163">
        <f>ROUND(E67*N67,2)</f>
        <v>0</v>
      </c>
      <c r="P67" s="163">
        <v>0</v>
      </c>
      <c r="Q67" s="163">
        <f>ROUND(E67*P67,2)</f>
        <v>0</v>
      </c>
      <c r="R67" s="163"/>
      <c r="S67" s="163" t="s">
        <v>128</v>
      </c>
      <c r="T67" s="163" t="s">
        <v>129</v>
      </c>
      <c r="U67" s="163">
        <v>0</v>
      </c>
      <c r="V67" s="163">
        <f>ROUND(E67*U67,2)</f>
        <v>0</v>
      </c>
      <c r="W67" s="163"/>
      <c r="X67" s="163" t="s">
        <v>215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216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1"/>
      <c r="B68" s="162"/>
      <c r="C68" s="191" t="s">
        <v>217</v>
      </c>
      <c r="D68" s="165"/>
      <c r="E68" s="166">
        <v>14.3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4"/>
      <c r="Z68" s="154"/>
      <c r="AA68" s="154"/>
      <c r="AB68" s="154"/>
      <c r="AC68" s="154"/>
      <c r="AD68" s="154"/>
      <c r="AE68" s="154"/>
      <c r="AF68" s="154"/>
      <c r="AG68" s="154" t="s">
        <v>138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80">
        <v>28</v>
      </c>
      <c r="B69" s="181" t="s">
        <v>218</v>
      </c>
      <c r="C69" s="189" t="s">
        <v>219</v>
      </c>
      <c r="D69" s="182" t="s">
        <v>0</v>
      </c>
      <c r="E69" s="183">
        <v>299.31</v>
      </c>
      <c r="F69" s="184"/>
      <c r="G69" s="185">
        <f>ROUND(E69*F69,2)</f>
        <v>0</v>
      </c>
      <c r="H69" s="164">
        <v>0</v>
      </c>
      <c r="I69" s="163">
        <f>ROUND(E69*H69,2)</f>
        <v>0</v>
      </c>
      <c r="J69" s="164">
        <v>4.3499999999999996</v>
      </c>
      <c r="K69" s="163">
        <f>ROUND(E69*J69,2)</f>
        <v>1302</v>
      </c>
      <c r="L69" s="163">
        <v>21</v>
      </c>
      <c r="M69" s="163">
        <f>G69*(1+L69/100)</f>
        <v>0</v>
      </c>
      <c r="N69" s="163">
        <v>0</v>
      </c>
      <c r="O69" s="163">
        <f>ROUND(E69*N69,2)</f>
        <v>0</v>
      </c>
      <c r="P69" s="163">
        <v>0</v>
      </c>
      <c r="Q69" s="163">
        <f>ROUND(E69*P69,2)</f>
        <v>0</v>
      </c>
      <c r="R69" s="163"/>
      <c r="S69" s="163" t="s">
        <v>128</v>
      </c>
      <c r="T69" s="163" t="s">
        <v>129</v>
      </c>
      <c r="U69" s="163">
        <v>0</v>
      </c>
      <c r="V69" s="163">
        <f>ROUND(E69*U69,2)</f>
        <v>0</v>
      </c>
      <c r="W69" s="163"/>
      <c r="X69" s="163" t="s">
        <v>130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220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x14ac:dyDescent="0.2">
      <c r="A70" s="168" t="s">
        <v>123</v>
      </c>
      <c r="B70" s="169" t="s">
        <v>79</v>
      </c>
      <c r="C70" s="188" t="s">
        <v>80</v>
      </c>
      <c r="D70" s="170"/>
      <c r="E70" s="171"/>
      <c r="F70" s="172"/>
      <c r="G70" s="173">
        <f>SUMIF(AG71:AG73,"&lt;&gt;NOR",G71:G73)</f>
        <v>0</v>
      </c>
      <c r="H70" s="167"/>
      <c r="I70" s="167">
        <f>SUM(I71:I73)</f>
        <v>529.97</v>
      </c>
      <c r="J70" s="167"/>
      <c r="K70" s="167">
        <f>SUM(K71:K73)</f>
        <v>29070.53</v>
      </c>
      <c r="L70" s="167"/>
      <c r="M70" s="167">
        <f>SUM(M71:M73)</f>
        <v>0</v>
      </c>
      <c r="N70" s="167"/>
      <c r="O70" s="167">
        <f>SUM(O71:O73)</f>
        <v>0.01</v>
      </c>
      <c r="P70" s="167"/>
      <c r="Q70" s="167">
        <f>SUM(Q71:Q73)</f>
        <v>1.81</v>
      </c>
      <c r="R70" s="167"/>
      <c r="S70" s="167"/>
      <c r="T70" s="167"/>
      <c r="U70" s="167"/>
      <c r="V70" s="167">
        <f>SUM(V71:V73)</f>
        <v>43.41</v>
      </c>
      <c r="W70" s="167"/>
      <c r="X70" s="167"/>
      <c r="AG70" t="s">
        <v>124</v>
      </c>
    </row>
    <row r="71" spans="1:60" ht="33.75" outlineLevel="1" x14ac:dyDescent="0.2">
      <c r="A71" s="180">
        <v>29</v>
      </c>
      <c r="B71" s="181" t="s">
        <v>221</v>
      </c>
      <c r="C71" s="189" t="s">
        <v>222</v>
      </c>
      <c r="D71" s="182" t="s">
        <v>189</v>
      </c>
      <c r="E71" s="183">
        <v>58</v>
      </c>
      <c r="F71" s="184"/>
      <c r="G71" s="185">
        <f>ROUND(E71*F71,2)</f>
        <v>0</v>
      </c>
      <c r="H71" s="164">
        <v>4.6900000000000004</v>
      </c>
      <c r="I71" s="163">
        <f>ROUND(E71*H71,2)</f>
        <v>272.02</v>
      </c>
      <c r="J71" s="164">
        <v>226.31</v>
      </c>
      <c r="K71" s="163">
        <f>ROUND(E71*J71,2)</f>
        <v>13125.98</v>
      </c>
      <c r="L71" s="163">
        <v>21</v>
      </c>
      <c r="M71" s="163">
        <f>G71*(1+L71/100)</f>
        <v>0</v>
      </c>
      <c r="N71" s="163">
        <v>1.6000000000000001E-4</v>
      </c>
      <c r="O71" s="163">
        <f>ROUND(E71*N71,2)</f>
        <v>0.01</v>
      </c>
      <c r="P71" s="163">
        <v>1.2319999999999999E-2</v>
      </c>
      <c r="Q71" s="163">
        <f>ROUND(E71*P71,2)</f>
        <v>0.71</v>
      </c>
      <c r="R71" s="163"/>
      <c r="S71" s="163" t="s">
        <v>128</v>
      </c>
      <c r="T71" s="163" t="s">
        <v>129</v>
      </c>
      <c r="U71" s="163">
        <v>0.33815000000000001</v>
      </c>
      <c r="V71" s="163">
        <f>ROUND(E71*U71,2)</f>
        <v>19.61</v>
      </c>
      <c r="W71" s="163"/>
      <c r="X71" s="163" t="s">
        <v>130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131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33.75" outlineLevel="1" x14ac:dyDescent="0.2">
      <c r="A72" s="180">
        <v>30</v>
      </c>
      <c r="B72" s="181" t="s">
        <v>223</v>
      </c>
      <c r="C72" s="189" t="s">
        <v>224</v>
      </c>
      <c r="D72" s="182" t="s">
        <v>189</v>
      </c>
      <c r="E72" s="183">
        <v>30</v>
      </c>
      <c r="F72" s="184"/>
      <c r="G72" s="185">
        <f>ROUND(E72*F72,2)</f>
        <v>0</v>
      </c>
      <c r="H72" s="164">
        <v>4.6900000000000004</v>
      </c>
      <c r="I72" s="163">
        <f>ROUND(E72*H72,2)</f>
        <v>140.69999999999999</v>
      </c>
      <c r="J72" s="164">
        <v>280.81</v>
      </c>
      <c r="K72" s="163">
        <f>ROUND(E72*J72,2)</f>
        <v>8424.2999999999993</v>
      </c>
      <c r="L72" s="163">
        <v>21</v>
      </c>
      <c r="M72" s="163">
        <f>G72*(1+L72/100)</f>
        <v>0</v>
      </c>
      <c r="N72" s="163">
        <v>1.6000000000000001E-4</v>
      </c>
      <c r="O72" s="163">
        <f>ROUND(E72*N72,2)</f>
        <v>0</v>
      </c>
      <c r="P72" s="163">
        <v>1.584E-2</v>
      </c>
      <c r="Q72" s="163">
        <f>ROUND(E72*P72,2)</f>
        <v>0.48</v>
      </c>
      <c r="R72" s="163"/>
      <c r="S72" s="163" t="s">
        <v>128</v>
      </c>
      <c r="T72" s="163" t="s">
        <v>129</v>
      </c>
      <c r="U72" s="163">
        <v>0.41909999999999997</v>
      </c>
      <c r="V72" s="163">
        <f>ROUND(E72*U72,2)</f>
        <v>12.57</v>
      </c>
      <c r="W72" s="163"/>
      <c r="X72" s="163" t="s">
        <v>130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131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33.75" outlineLevel="1" x14ac:dyDescent="0.2">
      <c r="A73" s="180">
        <v>31</v>
      </c>
      <c r="B73" s="181" t="s">
        <v>225</v>
      </c>
      <c r="C73" s="189" t="s">
        <v>226</v>
      </c>
      <c r="D73" s="182" t="s">
        <v>189</v>
      </c>
      <c r="E73" s="183">
        <v>25</v>
      </c>
      <c r="F73" s="184"/>
      <c r="G73" s="185">
        <f>ROUND(E73*F73,2)</f>
        <v>0</v>
      </c>
      <c r="H73" s="164">
        <v>4.6900000000000004</v>
      </c>
      <c r="I73" s="163">
        <f>ROUND(E73*H73,2)</f>
        <v>117.25</v>
      </c>
      <c r="J73" s="164">
        <v>300.81</v>
      </c>
      <c r="K73" s="163">
        <f>ROUND(E73*J73,2)</f>
        <v>7520.25</v>
      </c>
      <c r="L73" s="163">
        <v>21</v>
      </c>
      <c r="M73" s="163">
        <f>G73*(1+L73/100)</f>
        <v>0</v>
      </c>
      <c r="N73" s="163">
        <v>1.6000000000000001E-4</v>
      </c>
      <c r="O73" s="163">
        <f>ROUND(E73*N73,2)</f>
        <v>0</v>
      </c>
      <c r="P73" s="163">
        <v>2.4750000000000001E-2</v>
      </c>
      <c r="Q73" s="163">
        <f>ROUND(E73*P73,2)</f>
        <v>0.62</v>
      </c>
      <c r="R73" s="163"/>
      <c r="S73" s="163" t="s">
        <v>128</v>
      </c>
      <c r="T73" s="163" t="s">
        <v>129</v>
      </c>
      <c r="U73" s="163">
        <v>0.44929999999999998</v>
      </c>
      <c r="V73" s="163">
        <f>ROUND(E73*U73,2)</f>
        <v>11.23</v>
      </c>
      <c r="W73" s="163"/>
      <c r="X73" s="163" t="s">
        <v>130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131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x14ac:dyDescent="0.2">
      <c r="A74" s="168" t="s">
        <v>123</v>
      </c>
      <c r="B74" s="169" t="s">
        <v>87</v>
      </c>
      <c r="C74" s="188" t="s">
        <v>88</v>
      </c>
      <c r="D74" s="170"/>
      <c r="E74" s="171"/>
      <c r="F74" s="172"/>
      <c r="G74" s="173">
        <f>SUMIF(AG75:AG75,"&lt;&gt;NOR",G75:G75)</f>
        <v>0</v>
      </c>
      <c r="H74" s="167"/>
      <c r="I74" s="167">
        <f>SUM(I75:I75)</f>
        <v>1151.6500000000001</v>
      </c>
      <c r="J74" s="167"/>
      <c r="K74" s="167">
        <f>SUM(K75:K75)</f>
        <v>9109.35</v>
      </c>
      <c r="L74" s="167"/>
      <c r="M74" s="167">
        <f>SUM(M75:M75)</f>
        <v>0</v>
      </c>
      <c r="N74" s="167"/>
      <c r="O74" s="167">
        <f>SUM(O75:O75)</f>
        <v>0.02</v>
      </c>
      <c r="P74" s="167"/>
      <c r="Q74" s="167">
        <f>SUM(Q75:Q75)</f>
        <v>0</v>
      </c>
      <c r="R74" s="167"/>
      <c r="S74" s="167"/>
      <c r="T74" s="167"/>
      <c r="U74" s="167"/>
      <c r="V74" s="167">
        <f>SUM(V75:V75)</f>
        <v>23.25</v>
      </c>
      <c r="W74" s="167"/>
      <c r="X74" s="167"/>
      <c r="AG74" t="s">
        <v>124</v>
      </c>
    </row>
    <row r="75" spans="1:60" ht="22.5" outlineLevel="1" x14ac:dyDescent="0.2">
      <c r="A75" s="180">
        <v>32</v>
      </c>
      <c r="B75" s="181" t="s">
        <v>227</v>
      </c>
      <c r="C75" s="189" t="s">
        <v>228</v>
      </c>
      <c r="D75" s="182" t="s">
        <v>134</v>
      </c>
      <c r="E75" s="183">
        <v>155</v>
      </c>
      <c r="F75" s="184"/>
      <c r="G75" s="185">
        <f>ROUND(E75*F75,2)</f>
        <v>0</v>
      </c>
      <c r="H75" s="164">
        <v>7.43</v>
      </c>
      <c r="I75" s="163">
        <f>ROUND(E75*H75,2)</f>
        <v>1151.6500000000001</v>
      </c>
      <c r="J75" s="164">
        <v>58.77</v>
      </c>
      <c r="K75" s="163">
        <f>ROUND(E75*J75,2)</f>
        <v>9109.35</v>
      </c>
      <c r="L75" s="163">
        <v>21</v>
      </c>
      <c r="M75" s="163">
        <f>G75*(1+L75/100)</f>
        <v>0</v>
      </c>
      <c r="N75" s="163">
        <v>1.6000000000000001E-4</v>
      </c>
      <c r="O75" s="163">
        <f>ROUND(E75*N75,2)</f>
        <v>0.02</v>
      </c>
      <c r="P75" s="163">
        <v>0</v>
      </c>
      <c r="Q75" s="163">
        <f>ROUND(E75*P75,2)</f>
        <v>0</v>
      </c>
      <c r="R75" s="163"/>
      <c r="S75" s="163" t="s">
        <v>142</v>
      </c>
      <c r="T75" s="163" t="s">
        <v>129</v>
      </c>
      <c r="U75" s="163">
        <v>0.15</v>
      </c>
      <c r="V75" s="163">
        <f>ROUND(E75*U75,2)</f>
        <v>23.25</v>
      </c>
      <c r="W75" s="163"/>
      <c r="X75" s="163" t="s">
        <v>130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131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x14ac:dyDescent="0.2">
      <c r="A76" s="168" t="s">
        <v>123</v>
      </c>
      <c r="B76" s="169" t="s">
        <v>79</v>
      </c>
      <c r="C76" s="188" t="s">
        <v>80</v>
      </c>
      <c r="D76" s="170"/>
      <c r="E76" s="171"/>
      <c r="F76" s="172"/>
      <c r="G76" s="173">
        <f>SUMIF(AG77:AG105,"&lt;&gt;NOR",G77:G105)</f>
        <v>0</v>
      </c>
      <c r="H76" s="167"/>
      <c r="I76" s="167">
        <f>SUM(I77:I105)</f>
        <v>121595.82</v>
      </c>
      <c r="J76" s="167"/>
      <c r="K76" s="167">
        <f>SUM(K77:K105)</f>
        <v>142120.78</v>
      </c>
      <c r="L76" s="167"/>
      <c r="M76" s="167">
        <f>SUM(M77:M105)</f>
        <v>0</v>
      </c>
      <c r="N76" s="167"/>
      <c r="O76" s="167">
        <f>SUM(O77:O105)</f>
        <v>5.88</v>
      </c>
      <c r="P76" s="167"/>
      <c r="Q76" s="167">
        <f>SUM(Q77:Q105)</f>
        <v>3.3400000000000003</v>
      </c>
      <c r="R76" s="167"/>
      <c r="S76" s="167"/>
      <c r="T76" s="167"/>
      <c r="U76" s="167"/>
      <c r="V76" s="167">
        <f>SUM(V77:V105)</f>
        <v>190.44</v>
      </c>
      <c r="W76" s="167"/>
      <c r="X76" s="167"/>
      <c r="AG76" t="s">
        <v>124</v>
      </c>
    </row>
    <row r="77" spans="1:60" ht="45" outlineLevel="1" x14ac:dyDescent="0.2">
      <c r="A77" s="174">
        <v>33</v>
      </c>
      <c r="B77" s="175" t="s">
        <v>229</v>
      </c>
      <c r="C77" s="190" t="s">
        <v>230</v>
      </c>
      <c r="D77" s="176" t="s">
        <v>189</v>
      </c>
      <c r="E77" s="177">
        <v>58</v>
      </c>
      <c r="F77" s="178"/>
      <c r="G77" s="179">
        <f>ROUND(E77*F77,2)</f>
        <v>0</v>
      </c>
      <c r="H77" s="164">
        <v>256.69</v>
      </c>
      <c r="I77" s="163">
        <f>ROUND(E77*H77,2)</f>
        <v>14888.02</v>
      </c>
      <c r="J77" s="164">
        <v>279.31</v>
      </c>
      <c r="K77" s="163">
        <f>ROUND(E77*J77,2)</f>
        <v>16199.98</v>
      </c>
      <c r="L77" s="163">
        <v>21</v>
      </c>
      <c r="M77" s="163">
        <f>G77*(1+L77/100)</f>
        <v>0</v>
      </c>
      <c r="N77" s="163">
        <v>1.4670000000000001E-2</v>
      </c>
      <c r="O77" s="163">
        <f>ROUND(E77*N77,2)</f>
        <v>0.85</v>
      </c>
      <c r="P77" s="163">
        <v>0</v>
      </c>
      <c r="Q77" s="163">
        <f>ROUND(E77*P77,2)</f>
        <v>0</v>
      </c>
      <c r="R77" s="163"/>
      <c r="S77" s="163" t="s">
        <v>128</v>
      </c>
      <c r="T77" s="163" t="s">
        <v>129</v>
      </c>
      <c r="U77" s="163">
        <v>0.41599999999999998</v>
      </c>
      <c r="V77" s="163">
        <f>ROUND(E77*U77,2)</f>
        <v>24.13</v>
      </c>
      <c r="W77" s="163"/>
      <c r="X77" s="163" t="s">
        <v>130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131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1"/>
      <c r="B78" s="162"/>
      <c r="C78" s="191" t="s">
        <v>231</v>
      </c>
      <c r="D78" s="165"/>
      <c r="E78" s="166">
        <v>58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54"/>
      <c r="Z78" s="154"/>
      <c r="AA78" s="154"/>
      <c r="AB78" s="154"/>
      <c r="AC78" s="154"/>
      <c r="AD78" s="154"/>
      <c r="AE78" s="154"/>
      <c r="AF78" s="154"/>
      <c r="AG78" s="154" t="s">
        <v>138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45" outlineLevel="1" x14ac:dyDescent="0.2">
      <c r="A79" s="174">
        <v>34</v>
      </c>
      <c r="B79" s="175" t="s">
        <v>232</v>
      </c>
      <c r="C79" s="190" t="s">
        <v>233</v>
      </c>
      <c r="D79" s="176" t="s">
        <v>189</v>
      </c>
      <c r="E79" s="177">
        <v>30</v>
      </c>
      <c r="F79" s="178"/>
      <c r="G79" s="179">
        <f>ROUND(E79*F79,2)</f>
        <v>0</v>
      </c>
      <c r="H79" s="164">
        <v>335.98</v>
      </c>
      <c r="I79" s="163">
        <f>ROUND(E79*H79,2)</f>
        <v>10079.4</v>
      </c>
      <c r="J79" s="164">
        <v>333.02</v>
      </c>
      <c r="K79" s="163">
        <f>ROUND(E79*J79,2)</f>
        <v>9990.6</v>
      </c>
      <c r="L79" s="163">
        <v>21</v>
      </c>
      <c r="M79" s="163">
        <f>G79*(1+L79/100)</f>
        <v>0</v>
      </c>
      <c r="N79" s="163">
        <v>1.602E-2</v>
      </c>
      <c r="O79" s="163">
        <f>ROUND(E79*N79,2)</f>
        <v>0.48</v>
      </c>
      <c r="P79" s="163">
        <v>0</v>
      </c>
      <c r="Q79" s="163">
        <f>ROUND(E79*P79,2)</f>
        <v>0</v>
      </c>
      <c r="R79" s="163"/>
      <c r="S79" s="163" t="s">
        <v>128</v>
      </c>
      <c r="T79" s="163" t="s">
        <v>129</v>
      </c>
      <c r="U79" s="163">
        <v>0.496</v>
      </c>
      <c r="V79" s="163">
        <f>ROUND(E79*U79,2)</f>
        <v>14.88</v>
      </c>
      <c r="W79" s="163"/>
      <c r="X79" s="163" t="s">
        <v>130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131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191" t="s">
        <v>234</v>
      </c>
      <c r="D80" s="165"/>
      <c r="E80" s="166">
        <v>30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138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ht="45" outlineLevel="1" x14ac:dyDescent="0.2">
      <c r="A81" s="174">
        <v>35</v>
      </c>
      <c r="B81" s="175" t="s">
        <v>235</v>
      </c>
      <c r="C81" s="190" t="s">
        <v>236</v>
      </c>
      <c r="D81" s="176" t="s">
        <v>189</v>
      </c>
      <c r="E81" s="177">
        <v>25</v>
      </c>
      <c r="F81" s="178"/>
      <c r="G81" s="179">
        <f>ROUND(E81*F81,2)</f>
        <v>0</v>
      </c>
      <c r="H81" s="164">
        <v>579.42999999999995</v>
      </c>
      <c r="I81" s="163">
        <f>ROUND(E81*H81,2)</f>
        <v>14485.75</v>
      </c>
      <c r="J81" s="164">
        <v>436.57</v>
      </c>
      <c r="K81" s="163">
        <f>ROUND(E81*J81,2)</f>
        <v>10914.25</v>
      </c>
      <c r="L81" s="163">
        <v>21</v>
      </c>
      <c r="M81" s="163">
        <f>G81*(1+L81/100)</f>
        <v>0</v>
      </c>
      <c r="N81" s="163">
        <v>2.6409999999999999E-2</v>
      </c>
      <c r="O81" s="163">
        <f>ROUND(E81*N81,2)</f>
        <v>0.66</v>
      </c>
      <c r="P81" s="163">
        <v>0</v>
      </c>
      <c r="Q81" s="163">
        <f>ROUND(E81*P81,2)</f>
        <v>0</v>
      </c>
      <c r="R81" s="163"/>
      <c r="S81" s="163" t="s">
        <v>128</v>
      </c>
      <c r="T81" s="163" t="s">
        <v>129</v>
      </c>
      <c r="U81" s="163">
        <v>0.60599999999999998</v>
      </c>
      <c r="V81" s="163">
        <f>ROUND(E81*U81,2)</f>
        <v>15.15</v>
      </c>
      <c r="W81" s="163"/>
      <c r="X81" s="163" t="s">
        <v>130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131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1" t="s">
        <v>237</v>
      </c>
      <c r="D82" s="165"/>
      <c r="E82" s="166">
        <v>25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4"/>
      <c r="Z82" s="154"/>
      <c r="AA82" s="154"/>
      <c r="AB82" s="154"/>
      <c r="AC82" s="154"/>
      <c r="AD82" s="154"/>
      <c r="AE82" s="154"/>
      <c r="AF82" s="154"/>
      <c r="AG82" s="154" t="s">
        <v>138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45" outlineLevel="1" x14ac:dyDescent="0.2">
      <c r="A83" s="174">
        <v>36</v>
      </c>
      <c r="B83" s="175" t="s">
        <v>238</v>
      </c>
      <c r="C83" s="190" t="s">
        <v>239</v>
      </c>
      <c r="D83" s="176" t="s">
        <v>134</v>
      </c>
      <c r="E83" s="177">
        <v>150.30000000000001</v>
      </c>
      <c r="F83" s="178"/>
      <c r="G83" s="179">
        <f>ROUND(E83*F83,2)</f>
        <v>0</v>
      </c>
      <c r="H83" s="164">
        <v>0</v>
      </c>
      <c r="I83" s="163">
        <f>ROUND(E83*H83,2)</f>
        <v>0</v>
      </c>
      <c r="J83" s="164">
        <v>165.5</v>
      </c>
      <c r="K83" s="163">
        <f>ROUND(E83*J83,2)</f>
        <v>24874.65</v>
      </c>
      <c r="L83" s="163">
        <v>21</v>
      </c>
      <c r="M83" s="163">
        <f>G83*(1+L83/100)</f>
        <v>0</v>
      </c>
      <c r="N83" s="163">
        <v>0</v>
      </c>
      <c r="O83" s="163">
        <f>ROUND(E83*N83,2)</f>
        <v>0</v>
      </c>
      <c r="P83" s="163">
        <v>0</v>
      </c>
      <c r="Q83" s="163">
        <f>ROUND(E83*P83,2)</f>
        <v>0</v>
      </c>
      <c r="R83" s="163"/>
      <c r="S83" s="163" t="s">
        <v>128</v>
      </c>
      <c r="T83" s="163" t="s">
        <v>129</v>
      </c>
      <c r="U83" s="163">
        <v>0.29699999999999999</v>
      </c>
      <c r="V83" s="163">
        <f>ROUND(E83*U83,2)</f>
        <v>44.64</v>
      </c>
      <c r="W83" s="163"/>
      <c r="X83" s="163" t="s">
        <v>130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131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191" t="s">
        <v>240</v>
      </c>
      <c r="D84" s="165"/>
      <c r="E84" s="166">
        <v>150.30000000000001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4"/>
      <c r="Z84" s="154"/>
      <c r="AA84" s="154"/>
      <c r="AB84" s="154"/>
      <c r="AC84" s="154"/>
      <c r="AD84" s="154"/>
      <c r="AE84" s="154"/>
      <c r="AF84" s="154"/>
      <c r="AG84" s="154" t="s">
        <v>138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33.75" outlineLevel="1" x14ac:dyDescent="0.2">
      <c r="A85" s="174">
        <v>37</v>
      </c>
      <c r="B85" s="175" t="s">
        <v>241</v>
      </c>
      <c r="C85" s="190" t="s">
        <v>242</v>
      </c>
      <c r="D85" s="176" t="s">
        <v>134</v>
      </c>
      <c r="E85" s="177">
        <v>127</v>
      </c>
      <c r="F85" s="178"/>
      <c r="G85" s="179">
        <f>ROUND(E85*F85,2)</f>
        <v>0</v>
      </c>
      <c r="H85" s="164">
        <v>97.35</v>
      </c>
      <c r="I85" s="163">
        <f>ROUND(E85*H85,2)</f>
        <v>12363.45</v>
      </c>
      <c r="J85" s="164">
        <v>128.65</v>
      </c>
      <c r="K85" s="163">
        <f>ROUND(E85*J85,2)</f>
        <v>16338.55</v>
      </c>
      <c r="L85" s="163">
        <v>21</v>
      </c>
      <c r="M85" s="163">
        <f>G85*(1+L85/100)</f>
        <v>0</v>
      </c>
      <c r="N85" s="163">
        <v>6.6E-3</v>
      </c>
      <c r="O85" s="163">
        <f>ROUND(E85*N85,2)</f>
        <v>0.84</v>
      </c>
      <c r="P85" s="163">
        <v>0</v>
      </c>
      <c r="Q85" s="163">
        <f>ROUND(E85*P85,2)</f>
        <v>0</v>
      </c>
      <c r="R85" s="163"/>
      <c r="S85" s="163" t="s">
        <v>128</v>
      </c>
      <c r="T85" s="163" t="s">
        <v>129</v>
      </c>
      <c r="U85" s="163">
        <v>0.20799999999999999</v>
      </c>
      <c r="V85" s="163">
        <f>ROUND(E85*U85,2)</f>
        <v>26.42</v>
      </c>
      <c r="W85" s="163"/>
      <c r="X85" s="163" t="s">
        <v>130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131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191" t="s">
        <v>243</v>
      </c>
      <c r="D86" s="165"/>
      <c r="E86" s="166">
        <v>127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138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ht="22.5" outlineLevel="1" x14ac:dyDescent="0.2">
      <c r="A87" s="174">
        <v>38</v>
      </c>
      <c r="B87" s="175" t="s">
        <v>244</v>
      </c>
      <c r="C87" s="190" t="s">
        <v>245</v>
      </c>
      <c r="D87" s="176" t="s">
        <v>134</v>
      </c>
      <c r="E87" s="177">
        <v>127</v>
      </c>
      <c r="F87" s="178"/>
      <c r="G87" s="179">
        <f>ROUND(E87*F87,2)</f>
        <v>0</v>
      </c>
      <c r="H87" s="164">
        <v>63.52</v>
      </c>
      <c r="I87" s="163">
        <f>ROUND(E87*H87,2)</f>
        <v>8067.04</v>
      </c>
      <c r="J87" s="164">
        <v>49.48</v>
      </c>
      <c r="K87" s="163">
        <f>ROUND(E87*J87,2)</f>
        <v>6283.96</v>
      </c>
      <c r="L87" s="163">
        <v>21</v>
      </c>
      <c r="M87" s="163">
        <f>G87*(1+L87/100)</f>
        <v>0</v>
      </c>
      <c r="N87" s="163">
        <v>1.47E-3</v>
      </c>
      <c r="O87" s="163">
        <f>ROUND(E87*N87,2)</f>
        <v>0.19</v>
      </c>
      <c r="P87" s="163">
        <v>0</v>
      </c>
      <c r="Q87" s="163">
        <f>ROUND(E87*P87,2)</f>
        <v>0</v>
      </c>
      <c r="R87" s="163"/>
      <c r="S87" s="163" t="s">
        <v>128</v>
      </c>
      <c r="T87" s="163" t="s">
        <v>129</v>
      </c>
      <c r="U87" s="163">
        <v>0.08</v>
      </c>
      <c r="V87" s="163">
        <f>ROUND(E87*U87,2)</f>
        <v>10.16</v>
      </c>
      <c r="W87" s="163"/>
      <c r="X87" s="163" t="s">
        <v>130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131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191" t="s">
        <v>243</v>
      </c>
      <c r="D88" s="165"/>
      <c r="E88" s="166">
        <v>127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4"/>
      <c r="Z88" s="154"/>
      <c r="AA88" s="154"/>
      <c r="AB88" s="154"/>
      <c r="AC88" s="154"/>
      <c r="AD88" s="154"/>
      <c r="AE88" s="154"/>
      <c r="AF88" s="154"/>
      <c r="AG88" s="154" t="s">
        <v>138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ht="45" outlineLevel="1" x14ac:dyDescent="0.2">
      <c r="A89" s="174">
        <v>39</v>
      </c>
      <c r="B89" s="175" t="s">
        <v>246</v>
      </c>
      <c r="C89" s="190" t="s">
        <v>247</v>
      </c>
      <c r="D89" s="176" t="s">
        <v>134</v>
      </c>
      <c r="E89" s="177">
        <v>150.30000000000001</v>
      </c>
      <c r="F89" s="178"/>
      <c r="G89" s="179">
        <f>ROUND(E89*F89,2)</f>
        <v>0</v>
      </c>
      <c r="H89" s="164">
        <v>0</v>
      </c>
      <c r="I89" s="163">
        <f>ROUND(E89*H89,2)</f>
        <v>0</v>
      </c>
      <c r="J89" s="164">
        <v>50.2</v>
      </c>
      <c r="K89" s="163">
        <f>ROUND(E89*J89,2)</f>
        <v>7545.06</v>
      </c>
      <c r="L89" s="163">
        <v>21</v>
      </c>
      <c r="M89" s="163">
        <f>G89*(1+L89/100)</f>
        <v>0</v>
      </c>
      <c r="N89" s="163">
        <v>0</v>
      </c>
      <c r="O89" s="163">
        <f>ROUND(E89*N89,2)</f>
        <v>0</v>
      </c>
      <c r="P89" s="163">
        <v>1.4999999999999999E-2</v>
      </c>
      <c r="Q89" s="163">
        <f>ROUND(E89*P89,2)</f>
        <v>2.25</v>
      </c>
      <c r="R89" s="163"/>
      <c r="S89" s="163" t="s">
        <v>128</v>
      </c>
      <c r="T89" s="163" t="s">
        <v>129</v>
      </c>
      <c r="U89" s="163">
        <v>0.09</v>
      </c>
      <c r="V89" s="163">
        <f>ROUND(E89*U89,2)</f>
        <v>13.53</v>
      </c>
      <c r="W89" s="163"/>
      <c r="X89" s="163" t="s">
        <v>130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131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1"/>
      <c r="B90" s="162"/>
      <c r="C90" s="191" t="s">
        <v>248</v>
      </c>
      <c r="D90" s="165"/>
      <c r="E90" s="166">
        <v>127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4"/>
      <c r="Z90" s="154"/>
      <c r="AA90" s="154"/>
      <c r="AB90" s="154"/>
      <c r="AC90" s="154"/>
      <c r="AD90" s="154"/>
      <c r="AE90" s="154"/>
      <c r="AF90" s="154"/>
      <c r="AG90" s="154" t="s">
        <v>138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/>
      <c r="B91" s="162"/>
      <c r="C91" s="191" t="s">
        <v>249</v>
      </c>
      <c r="D91" s="165"/>
      <c r="E91" s="166">
        <v>23.3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4"/>
      <c r="Z91" s="154"/>
      <c r="AA91" s="154"/>
      <c r="AB91" s="154"/>
      <c r="AC91" s="154"/>
      <c r="AD91" s="154"/>
      <c r="AE91" s="154"/>
      <c r="AF91" s="154"/>
      <c r="AG91" s="154" t="s">
        <v>138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80">
        <v>40</v>
      </c>
      <c r="B92" s="181" t="s">
        <v>250</v>
      </c>
      <c r="C92" s="189" t="s">
        <v>251</v>
      </c>
      <c r="D92" s="182" t="s">
        <v>148</v>
      </c>
      <c r="E92" s="183">
        <v>25</v>
      </c>
      <c r="F92" s="184"/>
      <c r="G92" s="185">
        <f>ROUND(E92*F92,2)</f>
        <v>0</v>
      </c>
      <c r="H92" s="164">
        <v>0</v>
      </c>
      <c r="I92" s="163">
        <f>ROUND(E92*H92,2)</f>
        <v>0</v>
      </c>
      <c r="J92" s="164">
        <v>440</v>
      </c>
      <c r="K92" s="163">
        <f>ROUND(E92*J92,2)</f>
        <v>11000</v>
      </c>
      <c r="L92" s="163">
        <v>21</v>
      </c>
      <c r="M92" s="163">
        <f>G92*(1+L92/100)</f>
        <v>0</v>
      </c>
      <c r="N92" s="163">
        <v>0</v>
      </c>
      <c r="O92" s="163">
        <f>ROUND(E92*N92,2)</f>
        <v>0</v>
      </c>
      <c r="P92" s="163">
        <v>0</v>
      </c>
      <c r="Q92" s="163">
        <f>ROUND(E92*P92,2)</f>
        <v>0</v>
      </c>
      <c r="R92" s="163"/>
      <c r="S92" s="163" t="s">
        <v>128</v>
      </c>
      <c r="T92" s="163" t="s">
        <v>142</v>
      </c>
      <c r="U92" s="163">
        <v>1</v>
      </c>
      <c r="V92" s="163">
        <f>ROUND(E92*U92,2)</f>
        <v>25</v>
      </c>
      <c r="W92" s="163"/>
      <c r="X92" s="163" t="s">
        <v>130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131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33.75" outlineLevel="1" x14ac:dyDescent="0.2">
      <c r="A93" s="174">
        <v>41</v>
      </c>
      <c r="B93" s="175" t="s">
        <v>252</v>
      </c>
      <c r="C93" s="190" t="s">
        <v>253</v>
      </c>
      <c r="D93" s="176" t="s">
        <v>134</v>
      </c>
      <c r="E93" s="177">
        <v>127</v>
      </c>
      <c r="F93" s="178"/>
      <c r="G93" s="179">
        <f>ROUND(E93*F93,2)</f>
        <v>0</v>
      </c>
      <c r="H93" s="164">
        <v>0</v>
      </c>
      <c r="I93" s="163">
        <f>ROUND(E93*H93,2)</f>
        <v>0</v>
      </c>
      <c r="J93" s="164">
        <v>33.5</v>
      </c>
      <c r="K93" s="163">
        <f>ROUND(E93*J93,2)</f>
        <v>4254.5</v>
      </c>
      <c r="L93" s="163">
        <v>21</v>
      </c>
      <c r="M93" s="163">
        <f>G93*(1+L93/100)</f>
        <v>0</v>
      </c>
      <c r="N93" s="163">
        <v>0</v>
      </c>
      <c r="O93" s="163">
        <f>ROUND(E93*N93,2)</f>
        <v>0</v>
      </c>
      <c r="P93" s="163">
        <v>7.0000000000000001E-3</v>
      </c>
      <c r="Q93" s="163">
        <f>ROUND(E93*P93,2)</f>
        <v>0.89</v>
      </c>
      <c r="R93" s="163"/>
      <c r="S93" s="163" t="s">
        <v>128</v>
      </c>
      <c r="T93" s="163" t="s">
        <v>129</v>
      </c>
      <c r="U93" s="163">
        <v>0.06</v>
      </c>
      <c r="V93" s="163">
        <f>ROUND(E93*U93,2)</f>
        <v>7.62</v>
      </c>
      <c r="W93" s="163"/>
      <c r="X93" s="163" t="s">
        <v>130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131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191" t="s">
        <v>248</v>
      </c>
      <c r="D94" s="165"/>
      <c r="E94" s="166">
        <v>127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4"/>
      <c r="Z94" s="154"/>
      <c r="AA94" s="154"/>
      <c r="AB94" s="154"/>
      <c r="AC94" s="154"/>
      <c r="AD94" s="154"/>
      <c r="AE94" s="154"/>
      <c r="AF94" s="154"/>
      <c r="AG94" s="154" t="s">
        <v>138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45" outlineLevel="1" x14ac:dyDescent="0.2">
      <c r="A95" s="180">
        <v>42</v>
      </c>
      <c r="B95" s="181" t="s">
        <v>254</v>
      </c>
      <c r="C95" s="189" t="s">
        <v>255</v>
      </c>
      <c r="D95" s="182" t="s">
        <v>151</v>
      </c>
      <c r="E95" s="183">
        <v>1</v>
      </c>
      <c r="F95" s="184"/>
      <c r="G95" s="185">
        <f>ROUND(E95*F95,2)</f>
        <v>0</v>
      </c>
      <c r="H95" s="164">
        <v>0</v>
      </c>
      <c r="I95" s="163">
        <f>ROUND(E95*H95,2)</f>
        <v>0</v>
      </c>
      <c r="J95" s="164">
        <v>4535</v>
      </c>
      <c r="K95" s="163">
        <f>ROUND(E95*J95,2)</f>
        <v>4535</v>
      </c>
      <c r="L95" s="163">
        <v>21</v>
      </c>
      <c r="M95" s="163">
        <f>G95*(1+L95/100)</f>
        <v>0</v>
      </c>
      <c r="N95" s="163">
        <v>0</v>
      </c>
      <c r="O95" s="163">
        <f>ROUND(E95*N95,2)</f>
        <v>0</v>
      </c>
      <c r="P95" s="163">
        <v>0</v>
      </c>
      <c r="Q95" s="163">
        <f>ROUND(E95*P95,2)</f>
        <v>0</v>
      </c>
      <c r="R95" s="163"/>
      <c r="S95" s="163" t="s">
        <v>128</v>
      </c>
      <c r="T95" s="163" t="s">
        <v>129</v>
      </c>
      <c r="U95" s="163">
        <v>6.75</v>
      </c>
      <c r="V95" s="163">
        <f>ROUND(E95*U95,2)</f>
        <v>6.75</v>
      </c>
      <c r="W95" s="163"/>
      <c r="X95" s="163" t="s">
        <v>130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131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2.5" outlineLevel="1" x14ac:dyDescent="0.2">
      <c r="A96" s="174">
        <v>43</v>
      </c>
      <c r="B96" s="175" t="s">
        <v>256</v>
      </c>
      <c r="C96" s="190" t="s">
        <v>257</v>
      </c>
      <c r="D96" s="176" t="s">
        <v>141</v>
      </c>
      <c r="E96" s="177">
        <v>6.37845</v>
      </c>
      <c r="F96" s="178"/>
      <c r="G96" s="179">
        <f>ROUND(E96*F96,2)</f>
        <v>0</v>
      </c>
      <c r="H96" s="164">
        <v>1724</v>
      </c>
      <c r="I96" s="163">
        <f>ROUND(E96*H96,2)</f>
        <v>10996.45</v>
      </c>
      <c r="J96" s="164">
        <v>0</v>
      </c>
      <c r="K96" s="163">
        <f>ROUND(E96*J96,2)</f>
        <v>0</v>
      </c>
      <c r="L96" s="163">
        <v>21</v>
      </c>
      <c r="M96" s="163">
        <f>G96*(1+L96/100)</f>
        <v>0</v>
      </c>
      <c r="N96" s="163">
        <v>2.3570000000000001E-2</v>
      </c>
      <c r="O96" s="163">
        <f>ROUND(E96*N96,2)</f>
        <v>0.15</v>
      </c>
      <c r="P96" s="163">
        <v>0</v>
      </c>
      <c r="Q96" s="163">
        <f>ROUND(E96*P96,2)</f>
        <v>0</v>
      </c>
      <c r="R96" s="163"/>
      <c r="S96" s="163" t="s">
        <v>128</v>
      </c>
      <c r="T96" s="163" t="s">
        <v>129</v>
      </c>
      <c r="U96" s="163">
        <v>0</v>
      </c>
      <c r="V96" s="163">
        <f>ROUND(E96*U96,2)</f>
        <v>0</v>
      </c>
      <c r="W96" s="163"/>
      <c r="X96" s="163" t="s">
        <v>130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131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1"/>
      <c r="B97" s="162"/>
      <c r="C97" s="191" t="s">
        <v>258</v>
      </c>
      <c r="D97" s="165"/>
      <c r="E97" s="166">
        <v>3.61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4"/>
      <c r="Z97" s="154"/>
      <c r="AA97" s="154"/>
      <c r="AB97" s="154"/>
      <c r="AC97" s="154"/>
      <c r="AD97" s="154"/>
      <c r="AE97" s="154"/>
      <c r="AF97" s="154"/>
      <c r="AG97" s="154" t="s">
        <v>138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61"/>
      <c r="B98" s="162"/>
      <c r="C98" s="191" t="s">
        <v>259</v>
      </c>
      <c r="D98" s="165"/>
      <c r="E98" s="166">
        <v>0.3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4"/>
      <c r="Z98" s="154"/>
      <c r="AA98" s="154"/>
      <c r="AB98" s="154"/>
      <c r="AC98" s="154"/>
      <c r="AD98" s="154"/>
      <c r="AE98" s="154"/>
      <c r="AF98" s="154"/>
      <c r="AG98" s="154" t="s">
        <v>138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/>
      <c r="B99" s="162"/>
      <c r="C99" s="191" t="s">
        <v>260</v>
      </c>
      <c r="D99" s="165"/>
      <c r="E99" s="166">
        <v>1.97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4"/>
      <c r="Z99" s="154"/>
      <c r="AA99" s="154"/>
      <c r="AB99" s="154"/>
      <c r="AC99" s="154"/>
      <c r="AD99" s="154"/>
      <c r="AE99" s="154"/>
      <c r="AF99" s="154"/>
      <c r="AG99" s="154" t="s">
        <v>138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191" t="s">
        <v>261</v>
      </c>
      <c r="D100" s="165"/>
      <c r="E100" s="166">
        <v>0.5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138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80">
        <v>44</v>
      </c>
      <c r="B101" s="181" t="s">
        <v>262</v>
      </c>
      <c r="C101" s="189" t="s">
        <v>263</v>
      </c>
      <c r="D101" s="182" t="s">
        <v>264</v>
      </c>
      <c r="E101" s="183">
        <v>1</v>
      </c>
      <c r="F101" s="184"/>
      <c r="G101" s="185">
        <f>ROUND(E101*F101,2)</f>
        <v>0</v>
      </c>
      <c r="H101" s="164">
        <v>0</v>
      </c>
      <c r="I101" s="163">
        <f>ROUND(E101*H101,2)</f>
        <v>0</v>
      </c>
      <c r="J101" s="164">
        <v>10000</v>
      </c>
      <c r="K101" s="163">
        <f>ROUND(E101*J101,2)</f>
        <v>10000</v>
      </c>
      <c r="L101" s="163">
        <v>21</v>
      </c>
      <c r="M101" s="163">
        <f>G101*(1+L101/100)</f>
        <v>0</v>
      </c>
      <c r="N101" s="163">
        <v>0</v>
      </c>
      <c r="O101" s="163">
        <f>ROUND(E101*N101,2)</f>
        <v>0</v>
      </c>
      <c r="P101" s="163">
        <v>0.2</v>
      </c>
      <c r="Q101" s="163">
        <f>ROUND(E101*P101,2)</f>
        <v>0.2</v>
      </c>
      <c r="R101" s="163"/>
      <c r="S101" s="163" t="s">
        <v>128</v>
      </c>
      <c r="T101" s="163" t="s">
        <v>129</v>
      </c>
      <c r="U101" s="163">
        <v>2.1549999999999998</v>
      </c>
      <c r="V101" s="163">
        <f>ROUND(E101*U101,2)</f>
        <v>2.16</v>
      </c>
      <c r="W101" s="163"/>
      <c r="X101" s="163" t="s">
        <v>130</v>
      </c>
      <c r="Y101" s="154"/>
      <c r="Z101" s="154"/>
      <c r="AA101" s="154"/>
      <c r="AB101" s="154"/>
      <c r="AC101" s="154"/>
      <c r="AD101" s="154"/>
      <c r="AE101" s="154"/>
      <c r="AF101" s="154"/>
      <c r="AG101" s="154" t="s">
        <v>131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74">
        <v>45</v>
      </c>
      <c r="B102" s="175" t="s">
        <v>265</v>
      </c>
      <c r="C102" s="190" t="s">
        <v>266</v>
      </c>
      <c r="D102" s="176" t="s">
        <v>141</v>
      </c>
      <c r="E102" s="177">
        <v>4.9286399999999997</v>
      </c>
      <c r="F102" s="178"/>
      <c r="G102" s="179">
        <f>ROUND(E102*F102,2)</f>
        <v>0</v>
      </c>
      <c r="H102" s="164">
        <v>10290</v>
      </c>
      <c r="I102" s="163">
        <f>ROUND(E102*H102,2)</f>
        <v>50715.71</v>
      </c>
      <c r="J102" s="164">
        <v>0</v>
      </c>
      <c r="K102" s="163">
        <f>ROUND(E102*J102,2)</f>
        <v>0</v>
      </c>
      <c r="L102" s="163">
        <v>21</v>
      </c>
      <c r="M102" s="163">
        <f>G102*(1+L102/100)</f>
        <v>0</v>
      </c>
      <c r="N102" s="163">
        <v>0.55000000000000004</v>
      </c>
      <c r="O102" s="163">
        <f>ROUND(E102*N102,2)</f>
        <v>2.71</v>
      </c>
      <c r="P102" s="163">
        <v>0</v>
      </c>
      <c r="Q102" s="163">
        <f>ROUND(E102*P102,2)</f>
        <v>0</v>
      </c>
      <c r="R102" s="163"/>
      <c r="S102" s="163" t="s">
        <v>128</v>
      </c>
      <c r="T102" s="163" t="s">
        <v>129</v>
      </c>
      <c r="U102" s="163">
        <v>0</v>
      </c>
      <c r="V102" s="163">
        <f>ROUND(E102*U102,2)</f>
        <v>0</v>
      </c>
      <c r="W102" s="163"/>
      <c r="X102" s="163" t="s">
        <v>215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216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1"/>
      <c r="B103" s="162"/>
      <c r="C103" s="191" t="s">
        <v>267</v>
      </c>
      <c r="D103" s="165"/>
      <c r="E103" s="166">
        <v>4.33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138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1"/>
      <c r="B104" s="162"/>
      <c r="C104" s="191" t="s">
        <v>268</v>
      </c>
      <c r="D104" s="165"/>
      <c r="E104" s="166">
        <v>0.6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138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80">
        <v>46</v>
      </c>
      <c r="B105" s="181" t="s">
        <v>269</v>
      </c>
      <c r="C105" s="189" t="s">
        <v>270</v>
      </c>
      <c r="D105" s="182" t="s">
        <v>0</v>
      </c>
      <c r="E105" s="183">
        <v>2621.3287</v>
      </c>
      <c r="F105" s="184"/>
      <c r="G105" s="185">
        <f>ROUND(E105*F105,2)</f>
        <v>0</v>
      </c>
      <c r="H105" s="164">
        <v>0</v>
      </c>
      <c r="I105" s="163">
        <f>ROUND(E105*H105,2)</f>
        <v>0</v>
      </c>
      <c r="J105" s="164">
        <v>7.7</v>
      </c>
      <c r="K105" s="163">
        <f>ROUND(E105*J105,2)</f>
        <v>20184.23</v>
      </c>
      <c r="L105" s="163">
        <v>21</v>
      </c>
      <c r="M105" s="163">
        <f>G105*(1+L105/100)</f>
        <v>0</v>
      </c>
      <c r="N105" s="163">
        <v>0</v>
      </c>
      <c r="O105" s="163">
        <f>ROUND(E105*N105,2)</f>
        <v>0</v>
      </c>
      <c r="P105" s="163">
        <v>0</v>
      </c>
      <c r="Q105" s="163">
        <f>ROUND(E105*P105,2)</f>
        <v>0</v>
      </c>
      <c r="R105" s="163"/>
      <c r="S105" s="163" t="s">
        <v>128</v>
      </c>
      <c r="T105" s="163" t="s">
        <v>129</v>
      </c>
      <c r="U105" s="163">
        <v>0</v>
      </c>
      <c r="V105" s="163">
        <f>ROUND(E105*U105,2)</f>
        <v>0</v>
      </c>
      <c r="W105" s="163"/>
      <c r="X105" s="163" t="s">
        <v>130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220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x14ac:dyDescent="0.2">
      <c r="A106" s="168" t="s">
        <v>123</v>
      </c>
      <c r="B106" s="169" t="s">
        <v>81</v>
      </c>
      <c r="C106" s="188" t="s">
        <v>82</v>
      </c>
      <c r="D106" s="170"/>
      <c r="E106" s="171"/>
      <c r="F106" s="172"/>
      <c r="G106" s="173">
        <f>SUMIF(AG107:AG119,"&lt;&gt;NOR",G107:G119)</f>
        <v>0</v>
      </c>
      <c r="H106" s="167"/>
      <c r="I106" s="167">
        <f>SUM(I107:I119)</f>
        <v>56661.729999999996</v>
      </c>
      <c r="J106" s="167"/>
      <c r="K106" s="167">
        <f>SUM(K107:K119)</f>
        <v>24689.940000000002</v>
      </c>
      <c r="L106" s="167"/>
      <c r="M106" s="167">
        <f>SUM(M107:M119)</f>
        <v>0</v>
      </c>
      <c r="N106" s="167"/>
      <c r="O106" s="167">
        <f>SUM(O107:O119)</f>
        <v>0.26</v>
      </c>
      <c r="P106" s="167"/>
      <c r="Q106" s="167">
        <f>SUM(Q107:Q119)</f>
        <v>0</v>
      </c>
      <c r="R106" s="167"/>
      <c r="S106" s="167"/>
      <c r="T106" s="167"/>
      <c r="U106" s="167"/>
      <c r="V106" s="167">
        <f>SUM(V107:V119)</f>
        <v>40.67</v>
      </c>
      <c r="W106" s="167"/>
      <c r="X106" s="167"/>
      <c r="AG106" t="s">
        <v>124</v>
      </c>
    </row>
    <row r="107" spans="1:60" ht="45" outlineLevel="1" x14ac:dyDescent="0.2">
      <c r="A107" s="174">
        <v>47</v>
      </c>
      <c r="B107" s="175" t="s">
        <v>271</v>
      </c>
      <c r="C107" s="190" t="s">
        <v>272</v>
      </c>
      <c r="D107" s="176" t="s">
        <v>134</v>
      </c>
      <c r="E107" s="177">
        <v>7</v>
      </c>
      <c r="F107" s="178"/>
      <c r="G107" s="179">
        <f>ROUND(E107*F107,2)</f>
        <v>0</v>
      </c>
      <c r="H107" s="164">
        <v>1098.97</v>
      </c>
      <c r="I107" s="163">
        <f>ROUND(E107*H107,2)</f>
        <v>7692.79</v>
      </c>
      <c r="J107" s="164">
        <v>501.03</v>
      </c>
      <c r="K107" s="163">
        <f>ROUND(E107*J107,2)</f>
        <v>3507.21</v>
      </c>
      <c r="L107" s="163">
        <v>21</v>
      </c>
      <c r="M107" s="163">
        <f>G107*(1+L107/100)</f>
        <v>0</v>
      </c>
      <c r="N107" s="163">
        <v>6.5900000000000004E-3</v>
      </c>
      <c r="O107" s="163">
        <f>ROUND(E107*N107,2)</f>
        <v>0.05</v>
      </c>
      <c r="P107" s="163">
        <v>0</v>
      </c>
      <c r="Q107" s="163">
        <f>ROUND(E107*P107,2)</f>
        <v>0</v>
      </c>
      <c r="R107" s="163"/>
      <c r="S107" s="163" t="s">
        <v>128</v>
      </c>
      <c r="T107" s="163" t="s">
        <v>129</v>
      </c>
      <c r="U107" s="163">
        <v>0.82099999999999995</v>
      </c>
      <c r="V107" s="163">
        <f>ROUND(E107*U107,2)</f>
        <v>5.75</v>
      </c>
      <c r="W107" s="163"/>
      <c r="X107" s="163" t="s">
        <v>130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131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/>
      <c r="B108" s="162"/>
      <c r="C108" s="191" t="s">
        <v>273</v>
      </c>
      <c r="D108" s="165"/>
      <c r="E108" s="166">
        <v>7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138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33.75" outlineLevel="1" x14ac:dyDescent="0.2">
      <c r="A109" s="174">
        <v>48</v>
      </c>
      <c r="B109" s="175" t="s">
        <v>274</v>
      </c>
      <c r="C109" s="190" t="s">
        <v>275</v>
      </c>
      <c r="D109" s="176" t="s">
        <v>189</v>
      </c>
      <c r="E109" s="177">
        <v>31</v>
      </c>
      <c r="F109" s="178"/>
      <c r="G109" s="179">
        <f>ROUND(E109*F109,2)</f>
        <v>0</v>
      </c>
      <c r="H109" s="164">
        <v>768.16</v>
      </c>
      <c r="I109" s="163">
        <f>ROUND(E109*H109,2)</f>
        <v>23812.959999999999</v>
      </c>
      <c r="J109" s="164">
        <v>275.83999999999997</v>
      </c>
      <c r="K109" s="163">
        <f>ROUND(E109*J109,2)</f>
        <v>8551.0400000000009</v>
      </c>
      <c r="L109" s="163">
        <v>21</v>
      </c>
      <c r="M109" s="163">
        <f>G109*(1+L109/100)</f>
        <v>0</v>
      </c>
      <c r="N109" s="163">
        <v>2.5699999999999998E-3</v>
      </c>
      <c r="O109" s="163">
        <f>ROUND(E109*N109,2)</f>
        <v>0.08</v>
      </c>
      <c r="P109" s="163">
        <v>0</v>
      </c>
      <c r="Q109" s="163">
        <f>ROUND(E109*P109,2)</f>
        <v>0</v>
      </c>
      <c r="R109" s="163"/>
      <c r="S109" s="163" t="s">
        <v>128</v>
      </c>
      <c r="T109" s="163" t="s">
        <v>129</v>
      </c>
      <c r="U109" s="163">
        <v>0.44600000000000001</v>
      </c>
      <c r="V109" s="163">
        <f>ROUND(E109*U109,2)</f>
        <v>13.83</v>
      </c>
      <c r="W109" s="163"/>
      <c r="X109" s="163" t="s">
        <v>130</v>
      </c>
      <c r="Y109" s="154"/>
      <c r="Z109" s="154"/>
      <c r="AA109" s="154"/>
      <c r="AB109" s="154"/>
      <c r="AC109" s="154"/>
      <c r="AD109" s="154"/>
      <c r="AE109" s="154"/>
      <c r="AF109" s="154"/>
      <c r="AG109" s="154" t="s">
        <v>131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61"/>
      <c r="B110" s="162"/>
      <c r="C110" s="191" t="s">
        <v>276</v>
      </c>
      <c r="D110" s="165"/>
      <c r="E110" s="166">
        <v>31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138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33.75" outlineLevel="1" x14ac:dyDescent="0.2">
      <c r="A111" s="180">
        <v>49</v>
      </c>
      <c r="B111" s="181" t="s">
        <v>277</v>
      </c>
      <c r="C111" s="189" t="s">
        <v>278</v>
      </c>
      <c r="D111" s="182" t="s">
        <v>151</v>
      </c>
      <c r="E111" s="183">
        <v>2</v>
      </c>
      <c r="F111" s="184"/>
      <c r="G111" s="185">
        <f>ROUND(E111*F111,2)</f>
        <v>0</v>
      </c>
      <c r="H111" s="164">
        <v>532.79</v>
      </c>
      <c r="I111" s="163">
        <f>ROUND(E111*H111,2)</f>
        <v>1065.58</v>
      </c>
      <c r="J111" s="164">
        <v>147.21</v>
      </c>
      <c r="K111" s="163">
        <f>ROUND(E111*J111,2)</f>
        <v>294.42</v>
      </c>
      <c r="L111" s="163">
        <v>21</v>
      </c>
      <c r="M111" s="163">
        <f>G111*(1+L111/100)</f>
        <v>0</v>
      </c>
      <c r="N111" s="163">
        <v>3.1E-4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 t="s">
        <v>128</v>
      </c>
      <c r="T111" s="163" t="s">
        <v>129</v>
      </c>
      <c r="U111" s="163">
        <v>0.23799999999999999</v>
      </c>
      <c r="V111" s="163">
        <f>ROUND(E111*U111,2)</f>
        <v>0.48</v>
      </c>
      <c r="W111" s="163"/>
      <c r="X111" s="163" t="s">
        <v>130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131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ht="45" outlineLevel="1" x14ac:dyDescent="0.2">
      <c r="A112" s="174">
        <v>50</v>
      </c>
      <c r="B112" s="175" t="s">
        <v>279</v>
      </c>
      <c r="C112" s="190" t="s">
        <v>280</v>
      </c>
      <c r="D112" s="176" t="s">
        <v>189</v>
      </c>
      <c r="E112" s="177">
        <v>7.6</v>
      </c>
      <c r="F112" s="178"/>
      <c r="G112" s="179">
        <f>ROUND(E112*F112,2)</f>
        <v>0</v>
      </c>
      <c r="H112" s="164">
        <v>626.64</v>
      </c>
      <c r="I112" s="163">
        <f>ROUND(E112*H112,2)</f>
        <v>4762.46</v>
      </c>
      <c r="J112" s="164">
        <v>776.36</v>
      </c>
      <c r="K112" s="163">
        <f>ROUND(E112*J112,2)</f>
        <v>5900.34</v>
      </c>
      <c r="L112" s="163">
        <v>21</v>
      </c>
      <c r="M112" s="163">
        <f>G112*(1+L112/100)</f>
        <v>0</v>
      </c>
      <c r="N112" s="163">
        <v>3.96E-3</v>
      </c>
      <c r="O112" s="163">
        <f>ROUND(E112*N112,2)</f>
        <v>0.03</v>
      </c>
      <c r="P112" s="163">
        <v>0</v>
      </c>
      <c r="Q112" s="163">
        <f>ROUND(E112*P112,2)</f>
        <v>0</v>
      </c>
      <c r="R112" s="163"/>
      <c r="S112" s="163" t="s">
        <v>128</v>
      </c>
      <c r="T112" s="163" t="s">
        <v>129</v>
      </c>
      <c r="U112" s="163">
        <v>1.3080000000000001</v>
      </c>
      <c r="V112" s="163">
        <f>ROUND(E112*U112,2)</f>
        <v>9.94</v>
      </c>
      <c r="W112" s="163"/>
      <c r="X112" s="163" t="s">
        <v>130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131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191" t="s">
        <v>281</v>
      </c>
      <c r="D113" s="165"/>
      <c r="E113" s="166">
        <v>7.6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138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33.75" outlineLevel="1" x14ac:dyDescent="0.2">
      <c r="A114" s="174">
        <v>51</v>
      </c>
      <c r="B114" s="175" t="s">
        <v>282</v>
      </c>
      <c r="C114" s="190" t="s">
        <v>283</v>
      </c>
      <c r="D114" s="176" t="s">
        <v>189</v>
      </c>
      <c r="E114" s="177">
        <v>42.87</v>
      </c>
      <c r="F114" s="178"/>
      <c r="G114" s="179">
        <f>ROUND(E114*F114,2)</f>
        <v>0</v>
      </c>
      <c r="H114" s="164">
        <v>450.85</v>
      </c>
      <c r="I114" s="163">
        <f>ROUND(E114*H114,2)</f>
        <v>19327.939999999999</v>
      </c>
      <c r="J114" s="164">
        <v>150.15</v>
      </c>
      <c r="K114" s="163">
        <f>ROUND(E114*J114,2)</f>
        <v>6436.93</v>
      </c>
      <c r="L114" s="163">
        <v>21</v>
      </c>
      <c r="M114" s="163">
        <f>G114*(1+L114/100)</f>
        <v>0</v>
      </c>
      <c r="N114" s="163">
        <v>2.2399999999999998E-3</v>
      </c>
      <c r="O114" s="163">
        <f>ROUND(E114*N114,2)</f>
        <v>0.1</v>
      </c>
      <c r="P114" s="163">
        <v>0</v>
      </c>
      <c r="Q114" s="163">
        <f>ROUND(E114*P114,2)</f>
        <v>0</v>
      </c>
      <c r="R114" s="163"/>
      <c r="S114" s="163" t="s">
        <v>128</v>
      </c>
      <c r="T114" s="163" t="s">
        <v>129</v>
      </c>
      <c r="U114" s="163">
        <v>0.24898000000000001</v>
      </c>
      <c r="V114" s="163">
        <f>ROUND(E114*U114,2)</f>
        <v>10.67</v>
      </c>
      <c r="W114" s="163"/>
      <c r="X114" s="163" t="s">
        <v>130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131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1"/>
      <c r="B115" s="162"/>
      <c r="C115" s="191" t="s">
        <v>284</v>
      </c>
      <c r="D115" s="165"/>
      <c r="E115" s="166">
        <v>19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138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/>
      <c r="B116" s="162"/>
      <c r="C116" s="191" t="s">
        <v>285</v>
      </c>
      <c r="D116" s="165"/>
      <c r="E116" s="166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138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191" t="s">
        <v>286</v>
      </c>
      <c r="D117" s="165"/>
      <c r="E117" s="166">
        <v>8.9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138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/>
      <c r="B118" s="162"/>
      <c r="C118" s="191" t="s">
        <v>287</v>
      </c>
      <c r="D118" s="165"/>
      <c r="E118" s="166">
        <v>1.97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138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1"/>
      <c r="B119" s="162"/>
      <c r="C119" s="191" t="s">
        <v>288</v>
      </c>
      <c r="D119" s="165"/>
      <c r="E119" s="166">
        <v>13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138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x14ac:dyDescent="0.2">
      <c r="A120" s="168" t="s">
        <v>123</v>
      </c>
      <c r="B120" s="169" t="s">
        <v>69</v>
      </c>
      <c r="C120" s="188" t="s">
        <v>70</v>
      </c>
      <c r="D120" s="170"/>
      <c r="E120" s="171"/>
      <c r="F120" s="172"/>
      <c r="G120" s="173">
        <f>SUMIF(AG121:AG123,"&lt;&gt;NOR",G121:G123)</f>
        <v>0</v>
      </c>
      <c r="H120" s="167"/>
      <c r="I120" s="167">
        <f>SUM(I121:I123)</f>
        <v>1967.2800000000002</v>
      </c>
      <c r="J120" s="167"/>
      <c r="K120" s="167">
        <f>SUM(K121:K123)</f>
        <v>2514.7200000000003</v>
      </c>
      <c r="L120" s="167"/>
      <c r="M120" s="167">
        <f>SUM(M121:M123)</f>
        <v>0</v>
      </c>
      <c r="N120" s="167"/>
      <c r="O120" s="167">
        <f>SUM(O121:O123)</f>
        <v>0.36000000000000004</v>
      </c>
      <c r="P120" s="167"/>
      <c r="Q120" s="167">
        <f>SUM(Q121:Q123)</f>
        <v>0</v>
      </c>
      <c r="R120" s="167"/>
      <c r="S120" s="167"/>
      <c r="T120" s="167"/>
      <c r="U120" s="167"/>
      <c r="V120" s="167">
        <f>SUM(V121:V123)</f>
        <v>5.08</v>
      </c>
      <c r="W120" s="167"/>
      <c r="X120" s="167"/>
      <c r="AG120" t="s">
        <v>124</v>
      </c>
    </row>
    <row r="121" spans="1:60" outlineLevel="1" x14ac:dyDescent="0.2">
      <c r="A121" s="180">
        <v>52</v>
      </c>
      <c r="B121" s="181" t="s">
        <v>289</v>
      </c>
      <c r="C121" s="189" t="s">
        <v>290</v>
      </c>
      <c r="D121" s="182" t="s">
        <v>189</v>
      </c>
      <c r="E121" s="183">
        <v>12</v>
      </c>
      <c r="F121" s="184"/>
      <c r="G121" s="185">
        <f>ROUND(E121*F121,2)</f>
        <v>0</v>
      </c>
      <c r="H121" s="164">
        <v>55.76</v>
      </c>
      <c r="I121" s="163">
        <f>ROUND(E121*H121,2)</f>
        <v>669.12</v>
      </c>
      <c r="J121" s="164">
        <v>133.24</v>
      </c>
      <c r="K121" s="163">
        <f>ROUND(E121*J121,2)</f>
        <v>1598.88</v>
      </c>
      <c r="L121" s="163">
        <v>21</v>
      </c>
      <c r="M121" s="163">
        <f>G121*(1+L121/100)</f>
        <v>0</v>
      </c>
      <c r="N121" s="163">
        <v>2.3720000000000001E-2</v>
      </c>
      <c r="O121" s="163">
        <f>ROUND(E121*N121,2)</f>
        <v>0.28000000000000003</v>
      </c>
      <c r="P121" s="163">
        <v>0</v>
      </c>
      <c r="Q121" s="163">
        <f>ROUND(E121*P121,2)</f>
        <v>0</v>
      </c>
      <c r="R121" s="163"/>
      <c r="S121" s="163" t="s">
        <v>142</v>
      </c>
      <c r="T121" s="163" t="s">
        <v>129</v>
      </c>
      <c r="U121" s="163">
        <v>0.23899999999999999</v>
      </c>
      <c r="V121" s="163">
        <f>ROUND(E121*U121,2)</f>
        <v>2.87</v>
      </c>
      <c r="W121" s="163"/>
      <c r="X121" s="163" t="s">
        <v>130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131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33.75" outlineLevel="1" x14ac:dyDescent="0.2">
      <c r="A122" s="180">
        <v>53</v>
      </c>
      <c r="B122" s="181" t="s">
        <v>291</v>
      </c>
      <c r="C122" s="189" t="s">
        <v>292</v>
      </c>
      <c r="D122" s="182" t="s">
        <v>189</v>
      </c>
      <c r="E122" s="183">
        <v>36</v>
      </c>
      <c r="F122" s="184"/>
      <c r="G122" s="185">
        <f>ROUND(E122*F122,2)</f>
        <v>0</v>
      </c>
      <c r="H122" s="164">
        <v>36.06</v>
      </c>
      <c r="I122" s="163">
        <f>ROUND(E122*H122,2)</f>
        <v>1298.1600000000001</v>
      </c>
      <c r="J122" s="164">
        <v>4.24</v>
      </c>
      <c r="K122" s="163">
        <f>ROUND(E122*J122,2)</f>
        <v>152.63999999999999</v>
      </c>
      <c r="L122" s="163">
        <v>21</v>
      </c>
      <c r="M122" s="163">
        <f>G122*(1+L122/100)</f>
        <v>0</v>
      </c>
      <c r="N122" s="163">
        <v>2.2499999999999998E-3</v>
      </c>
      <c r="O122" s="163">
        <f>ROUND(E122*N122,2)</f>
        <v>0.08</v>
      </c>
      <c r="P122" s="163">
        <v>0</v>
      </c>
      <c r="Q122" s="163">
        <f>ROUND(E122*P122,2)</f>
        <v>0</v>
      </c>
      <c r="R122" s="163"/>
      <c r="S122" s="163" t="s">
        <v>142</v>
      </c>
      <c r="T122" s="163" t="s">
        <v>129</v>
      </c>
      <c r="U122" s="163">
        <v>0.01</v>
      </c>
      <c r="V122" s="163">
        <f>ROUND(E122*U122,2)</f>
        <v>0.36</v>
      </c>
      <c r="W122" s="163"/>
      <c r="X122" s="163" t="s">
        <v>130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131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80">
        <v>54</v>
      </c>
      <c r="B123" s="181" t="s">
        <v>293</v>
      </c>
      <c r="C123" s="189" t="s">
        <v>294</v>
      </c>
      <c r="D123" s="182" t="s">
        <v>189</v>
      </c>
      <c r="E123" s="183">
        <v>12</v>
      </c>
      <c r="F123" s="184"/>
      <c r="G123" s="185">
        <f>ROUND(E123*F123,2)</f>
        <v>0</v>
      </c>
      <c r="H123" s="164">
        <v>0</v>
      </c>
      <c r="I123" s="163">
        <f>ROUND(E123*H123,2)</f>
        <v>0</v>
      </c>
      <c r="J123" s="164">
        <v>63.6</v>
      </c>
      <c r="K123" s="163">
        <f>ROUND(E123*J123,2)</f>
        <v>763.2</v>
      </c>
      <c r="L123" s="163">
        <v>21</v>
      </c>
      <c r="M123" s="163">
        <f>G123*(1+L123/100)</f>
        <v>0</v>
      </c>
      <c r="N123" s="163">
        <v>0</v>
      </c>
      <c r="O123" s="163">
        <f>ROUND(E123*N123,2)</f>
        <v>0</v>
      </c>
      <c r="P123" s="163">
        <v>0</v>
      </c>
      <c r="Q123" s="163">
        <f>ROUND(E123*P123,2)</f>
        <v>0</v>
      </c>
      <c r="R123" s="163"/>
      <c r="S123" s="163" t="s">
        <v>142</v>
      </c>
      <c r="T123" s="163" t="s">
        <v>129</v>
      </c>
      <c r="U123" s="163">
        <v>0.154</v>
      </c>
      <c r="V123" s="163">
        <f>ROUND(E123*U123,2)</f>
        <v>1.85</v>
      </c>
      <c r="W123" s="163"/>
      <c r="X123" s="163" t="s">
        <v>130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131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">
      <c r="A124" s="168" t="s">
        <v>123</v>
      </c>
      <c r="B124" s="169" t="s">
        <v>79</v>
      </c>
      <c r="C124" s="188" t="s">
        <v>80</v>
      </c>
      <c r="D124" s="170"/>
      <c r="E124" s="171"/>
      <c r="F124" s="172"/>
      <c r="G124" s="173">
        <f>SUMIF(AG125:AG128,"&lt;&gt;NOR",G125:G128)</f>
        <v>0</v>
      </c>
      <c r="H124" s="167"/>
      <c r="I124" s="167">
        <f>SUM(I125:I128)</f>
        <v>0</v>
      </c>
      <c r="J124" s="167"/>
      <c r="K124" s="167">
        <f>SUM(K125:K128)</f>
        <v>10824</v>
      </c>
      <c r="L124" s="167"/>
      <c r="M124" s="167">
        <f>SUM(M125:M128)</f>
        <v>0</v>
      </c>
      <c r="N124" s="167"/>
      <c r="O124" s="167">
        <f>SUM(O125:O128)</f>
        <v>0</v>
      </c>
      <c r="P124" s="167"/>
      <c r="Q124" s="167">
        <f>SUM(Q125:Q128)</f>
        <v>0</v>
      </c>
      <c r="R124" s="167"/>
      <c r="S124" s="167"/>
      <c r="T124" s="167"/>
      <c r="U124" s="167"/>
      <c r="V124" s="167">
        <f>SUM(V125:V128)</f>
        <v>0</v>
      </c>
      <c r="W124" s="167"/>
      <c r="X124" s="167"/>
      <c r="AG124" t="s">
        <v>124</v>
      </c>
    </row>
    <row r="125" spans="1:60" outlineLevel="1" x14ac:dyDescent="0.2">
      <c r="A125" s="174">
        <v>55</v>
      </c>
      <c r="B125" s="175" t="s">
        <v>295</v>
      </c>
      <c r="C125" s="190" t="s">
        <v>296</v>
      </c>
      <c r="D125" s="176" t="s">
        <v>134</v>
      </c>
      <c r="E125" s="177">
        <v>82</v>
      </c>
      <c r="F125" s="178"/>
      <c r="G125" s="179">
        <f>ROUND(E125*F125,2)</f>
        <v>0</v>
      </c>
      <c r="H125" s="164">
        <v>0</v>
      </c>
      <c r="I125" s="163">
        <f>ROUND(E125*H125,2)</f>
        <v>0</v>
      </c>
      <c r="J125" s="164">
        <v>30</v>
      </c>
      <c r="K125" s="163">
        <f>ROUND(E125*J125,2)</f>
        <v>2460</v>
      </c>
      <c r="L125" s="163">
        <v>21</v>
      </c>
      <c r="M125" s="163">
        <f>G125*(1+L125/100)</f>
        <v>0</v>
      </c>
      <c r="N125" s="163">
        <v>0</v>
      </c>
      <c r="O125" s="163">
        <f>ROUND(E125*N125,2)</f>
        <v>0</v>
      </c>
      <c r="P125" s="163">
        <v>0</v>
      </c>
      <c r="Q125" s="163">
        <f>ROUND(E125*P125,2)</f>
        <v>0</v>
      </c>
      <c r="R125" s="163"/>
      <c r="S125" s="163" t="s">
        <v>128</v>
      </c>
      <c r="T125" s="163" t="s">
        <v>129</v>
      </c>
      <c r="U125" s="163">
        <v>0</v>
      </c>
      <c r="V125" s="163">
        <f>ROUND(E125*U125,2)</f>
        <v>0</v>
      </c>
      <c r="W125" s="163"/>
      <c r="X125" s="163" t="s">
        <v>130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131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ht="22.5" outlineLevel="1" x14ac:dyDescent="0.2">
      <c r="A126" s="161"/>
      <c r="B126" s="162"/>
      <c r="C126" s="191" t="s">
        <v>297</v>
      </c>
      <c r="D126" s="165"/>
      <c r="E126" s="166">
        <v>82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138</v>
      </c>
      <c r="AH126" s="154">
        <v>0</v>
      </c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ht="22.5" outlineLevel="1" x14ac:dyDescent="0.2">
      <c r="A127" s="174">
        <v>56</v>
      </c>
      <c r="B127" s="175" t="s">
        <v>298</v>
      </c>
      <c r="C127" s="190" t="s">
        <v>299</v>
      </c>
      <c r="D127" s="176" t="s">
        <v>134</v>
      </c>
      <c r="E127" s="177">
        <v>82</v>
      </c>
      <c r="F127" s="178"/>
      <c r="G127" s="179">
        <f>ROUND(E127*F127,2)</f>
        <v>0</v>
      </c>
      <c r="H127" s="164">
        <v>0</v>
      </c>
      <c r="I127" s="163">
        <f>ROUND(E127*H127,2)</f>
        <v>0</v>
      </c>
      <c r="J127" s="164">
        <v>102</v>
      </c>
      <c r="K127" s="163">
        <f>ROUND(E127*J127,2)</f>
        <v>8364</v>
      </c>
      <c r="L127" s="163">
        <v>21</v>
      </c>
      <c r="M127" s="163">
        <f>G127*(1+L127/100)</f>
        <v>0</v>
      </c>
      <c r="N127" s="163">
        <v>0</v>
      </c>
      <c r="O127" s="163">
        <f>ROUND(E127*N127,2)</f>
        <v>0</v>
      </c>
      <c r="P127" s="163">
        <v>0</v>
      </c>
      <c r="Q127" s="163">
        <f>ROUND(E127*P127,2)</f>
        <v>0</v>
      </c>
      <c r="R127" s="163"/>
      <c r="S127" s="163" t="s">
        <v>128</v>
      </c>
      <c r="T127" s="163" t="s">
        <v>129</v>
      </c>
      <c r="U127" s="163">
        <v>0</v>
      </c>
      <c r="V127" s="163">
        <f>ROUND(E127*U127,2)</f>
        <v>0</v>
      </c>
      <c r="W127" s="163"/>
      <c r="X127" s="163" t="s">
        <v>130</v>
      </c>
      <c r="Y127" s="154"/>
      <c r="Z127" s="154"/>
      <c r="AA127" s="154"/>
      <c r="AB127" s="154"/>
      <c r="AC127" s="154"/>
      <c r="AD127" s="154"/>
      <c r="AE127" s="154"/>
      <c r="AF127" s="154"/>
      <c r="AG127" s="154" t="s">
        <v>131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ht="33.75" outlineLevel="1" x14ac:dyDescent="0.2">
      <c r="A128" s="161"/>
      <c r="B128" s="162"/>
      <c r="C128" s="191" t="s">
        <v>300</v>
      </c>
      <c r="D128" s="165"/>
      <c r="E128" s="166">
        <v>82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138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x14ac:dyDescent="0.2">
      <c r="A129" s="168" t="s">
        <v>123</v>
      </c>
      <c r="B129" s="169" t="s">
        <v>81</v>
      </c>
      <c r="C129" s="188" t="s">
        <v>82</v>
      </c>
      <c r="D129" s="170"/>
      <c r="E129" s="171"/>
      <c r="F129" s="172"/>
      <c r="G129" s="173">
        <f>SUMIF(AG130:AG134,"&lt;&gt;NOR",G130:G134)</f>
        <v>0</v>
      </c>
      <c r="H129" s="167"/>
      <c r="I129" s="167">
        <f>SUM(I130:I134)</f>
        <v>6666.1799999999994</v>
      </c>
      <c r="J129" s="167"/>
      <c r="K129" s="167">
        <f>SUM(K130:K134)</f>
        <v>8088.33</v>
      </c>
      <c r="L129" s="167"/>
      <c r="M129" s="167">
        <f>SUM(M130:M134)</f>
        <v>0</v>
      </c>
      <c r="N129" s="167"/>
      <c r="O129" s="167">
        <f>SUM(O130:O134)</f>
        <v>0.04</v>
      </c>
      <c r="P129" s="167"/>
      <c r="Q129" s="167">
        <f>SUM(Q130:Q134)</f>
        <v>0</v>
      </c>
      <c r="R129" s="167"/>
      <c r="S129" s="167"/>
      <c r="T129" s="167"/>
      <c r="U129" s="167"/>
      <c r="V129" s="167">
        <f>SUM(V130:V134)</f>
        <v>10.030000000000001</v>
      </c>
      <c r="W129" s="167"/>
      <c r="X129" s="167"/>
      <c r="AG129" t="s">
        <v>124</v>
      </c>
    </row>
    <row r="130" spans="1:60" ht="33.75" outlineLevel="1" x14ac:dyDescent="0.2">
      <c r="A130" s="174">
        <v>57</v>
      </c>
      <c r="B130" s="175" t="s">
        <v>301</v>
      </c>
      <c r="C130" s="190" t="s">
        <v>302</v>
      </c>
      <c r="D130" s="176" t="s">
        <v>134</v>
      </c>
      <c r="E130" s="177">
        <v>1.5</v>
      </c>
      <c r="F130" s="178"/>
      <c r="G130" s="179">
        <f>ROUND(E130*F130,2)</f>
        <v>0</v>
      </c>
      <c r="H130" s="164">
        <v>1534.63</v>
      </c>
      <c r="I130" s="163">
        <f>ROUND(E130*H130,2)</f>
        <v>2301.9499999999998</v>
      </c>
      <c r="J130" s="164">
        <v>1820.37</v>
      </c>
      <c r="K130" s="163">
        <f>ROUND(E130*J130,2)</f>
        <v>2730.56</v>
      </c>
      <c r="L130" s="163">
        <v>21</v>
      </c>
      <c r="M130" s="163">
        <f>G130*(1+L130/100)</f>
        <v>0</v>
      </c>
      <c r="N130" s="163">
        <v>7.4400000000000004E-3</v>
      </c>
      <c r="O130" s="163">
        <f>ROUND(E130*N130,2)</f>
        <v>0.01</v>
      </c>
      <c r="P130" s="163">
        <v>0</v>
      </c>
      <c r="Q130" s="163">
        <f>ROUND(E130*P130,2)</f>
        <v>0</v>
      </c>
      <c r="R130" s="163"/>
      <c r="S130" s="163" t="s">
        <v>128</v>
      </c>
      <c r="T130" s="163" t="s">
        <v>129</v>
      </c>
      <c r="U130" s="163">
        <v>2.8876499999999998</v>
      </c>
      <c r="V130" s="163">
        <f>ROUND(E130*U130,2)</f>
        <v>4.33</v>
      </c>
      <c r="W130" s="163"/>
      <c r="X130" s="163" t="s">
        <v>130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131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61"/>
      <c r="B131" s="162"/>
      <c r="C131" s="191" t="s">
        <v>303</v>
      </c>
      <c r="D131" s="165"/>
      <c r="E131" s="166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138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1"/>
      <c r="B132" s="162"/>
      <c r="C132" s="191" t="s">
        <v>304</v>
      </c>
      <c r="D132" s="165"/>
      <c r="E132" s="166">
        <v>1.5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138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ht="22.5" outlineLevel="1" x14ac:dyDescent="0.2">
      <c r="A133" s="180">
        <v>58</v>
      </c>
      <c r="B133" s="181" t="s">
        <v>305</v>
      </c>
      <c r="C133" s="189" t="s">
        <v>306</v>
      </c>
      <c r="D133" s="182" t="s">
        <v>189</v>
      </c>
      <c r="E133" s="183">
        <v>9.8000000000000007</v>
      </c>
      <c r="F133" s="184"/>
      <c r="G133" s="185">
        <f>ROUND(E133*F133,2)</f>
        <v>0</v>
      </c>
      <c r="H133" s="164">
        <v>445.33</v>
      </c>
      <c r="I133" s="163">
        <f>ROUND(E133*H133,2)</f>
        <v>4364.2299999999996</v>
      </c>
      <c r="J133" s="164">
        <v>344.67</v>
      </c>
      <c r="K133" s="163">
        <f>ROUND(E133*J133,2)</f>
        <v>3377.77</v>
      </c>
      <c r="L133" s="163">
        <v>21</v>
      </c>
      <c r="M133" s="163">
        <f>G133*(1+L133/100)</f>
        <v>0</v>
      </c>
      <c r="N133" s="163">
        <v>3.2499999999999999E-3</v>
      </c>
      <c r="O133" s="163">
        <f>ROUND(E133*N133,2)</f>
        <v>0.03</v>
      </c>
      <c r="P133" s="163">
        <v>0</v>
      </c>
      <c r="Q133" s="163">
        <f>ROUND(E133*P133,2)</f>
        <v>0</v>
      </c>
      <c r="R133" s="163"/>
      <c r="S133" s="163" t="s">
        <v>128</v>
      </c>
      <c r="T133" s="163" t="s">
        <v>129</v>
      </c>
      <c r="U133" s="163">
        <v>0.58174999999999999</v>
      </c>
      <c r="V133" s="163">
        <f>ROUND(E133*U133,2)</f>
        <v>5.7</v>
      </c>
      <c r="W133" s="163"/>
      <c r="X133" s="163" t="s">
        <v>130</v>
      </c>
      <c r="Y133" s="154"/>
      <c r="Z133" s="154"/>
      <c r="AA133" s="154"/>
      <c r="AB133" s="154"/>
      <c r="AC133" s="154"/>
      <c r="AD133" s="154"/>
      <c r="AE133" s="154"/>
      <c r="AF133" s="154"/>
      <c r="AG133" s="154" t="s">
        <v>131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80">
        <v>59</v>
      </c>
      <c r="B134" s="181" t="s">
        <v>307</v>
      </c>
      <c r="C134" s="189" t="s">
        <v>308</v>
      </c>
      <c r="D134" s="182" t="s">
        <v>134</v>
      </c>
      <c r="E134" s="183">
        <v>13.2</v>
      </c>
      <c r="F134" s="184"/>
      <c r="G134" s="185">
        <f>ROUND(E134*F134,2)</f>
        <v>0</v>
      </c>
      <c r="H134" s="164">
        <v>0</v>
      </c>
      <c r="I134" s="163">
        <f>ROUND(E134*H134,2)</f>
        <v>0</v>
      </c>
      <c r="J134" s="164">
        <v>150</v>
      </c>
      <c r="K134" s="163">
        <f>ROUND(E134*J134,2)</f>
        <v>1980</v>
      </c>
      <c r="L134" s="163">
        <v>21</v>
      </c>
      <c r="M134" s="163">
        <f>G134*(1+L134/100)</f>
        <v>0</v>
      </c>
      <c r="N134" s="163">
        <v>0</v>
      </c>
      <c r="O134" s="163">
        <f>ROUND(E134*N134,2)</f>
        <v>0</v>
      </c>
      <c r="P134" s="163">
        <v>0</v>
      </c>
      <c r="Q134" s="163">
        <f>ROUND(E134*P134,2)</f>
        <v>0</v>
      </c>
      <c r="R134" s="163"/>
      <c r="S134" s="163" t="s">
        <v>128</v>
      </c>
      <c r="T134" s="163" t="s">
        <v>129</v>
      </c>
      <c r="U134" s="163">
        <v>0</v>
      </c>
      <c r="V134" s="163">
        <f>ROUND(E134*U134,2)</f>
        <v>0</v>
      </c>
      <c r="W134" s="163"/>
      <c r="X134" s="163" t="s">
        <v>130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131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x14ac:dyDescent="0.2">
      <c r="A135" s="168" t="s">
        <v>123</v>
      </c>
      <c r="B135" s="169" t="s">
        <v>91</v>
      </c>
      <c r="C135" s="188" t="s">
        <v>92</v>
      </c>
      <c r="D135" s="170"/>
      <c r="E135" s="171"/>
      <c r="F135" s="172"/>
      <c r="G135" s="173">
        <f>SUMIF(AG136:AG136,"&lt;&gt;NOR",G136:G136)</f>
        <v>0</v>
      </c>
      <c r="H135" s="167"/>
      <c r="I135" s="167">
        <f>SUM(I136:I136)</f>
        <v>0</v>
      </c>
      <c r="J135" s="167"/>
      <c r="K135" s="167">
        <f>SUM(K136:K136)</f>
        <v>5000</v>
      </c>
      <c r="L135" s="167"/>
      <c r="M135" s="167">
        <f>SUM(M136:M136)</f>
        <v>0</v>
      </c>
      <c r="N135" s="167"/>
      <c r="O135" s="167">
        <f>SUM(O136:O136)</f>
        <v>0</v>
      </c>
      <c r="P135" s="167"/>
      <c r="Q135" s="167">
        <f>SUM(Q136:Q136)</f>
        <v>0</v>
      </c>
      <c r="R135" s="167"/>
      <c r="S135" s="167"/>
      <c r="T135" s="167"/>
      <c r="U135" s="167"/>
      <c r="V135" s="167">
        <f>SUM(V136:V136)</f>
        <v>0.24</v>
      </c>
      <c r="W135" s="167"/>
      <c r="X135" s="167"/>
      <c r="AG135" t="s">
        <v>124</v>
      </c>
    </row>
    <row r="136" spans="1:60" outlineLevel="1" x14ac:dyDescent="0.2">
      <c r="A136" s="180">
        <v>60</v>
      </c>
      <c r="B136" s="181" t="s">
        <v>309</v>
      </c>
      <c r="C136" s="189" t="s">
        <v>310</v>
      </c>
      <c r="D136" s="182" t="s">
        <v>127</v>
      </c>
      <c r="E136" s="183">
        <v>1</v>
      </c>
      <c r="F136" s="184"/>
      <c r="G136" s="185">
        <f>ROUND(E136*F136,2)</f>
        <v>0</v>
      </c>
      <c r="H136" s="164">
        <v>0</v>
      </c>
      <c r="I136" s="163">
        <f>ROUND(E136*H136,2)</f>
        <v>0</v>
      </c>
      <c r="J136" s="164">
        <v>5000</v>
      </c>
      <c r="K136" s="163">
        <f>ROUND(E136*J136,2)</f>
        <v>5000</v>
      </c>
      <c r="L136" s="163">
        <v>21</v>
      </c>
      <c r="M136" s="163">
        <f>G136*(1+L136/100)</f>
        <v>0</v>
      </c>
      <c r="N136" s="163">
        <v>0</v>
      </c>
      <c r="O136" s="163">
        <f>ROUND(E136*N136,2)</f>
        <v>0</v>
      </c>
      <c r="P136" s="163">
        <v>0</v>
      </c>
      <c r="Q136" s="163">
        <f>ROUND(E136*P136,2)</f>
        <v>0</v>
      </c>
      <c r="R136" s="163"/>
      <c r="S136" s="163" t="s">
        <v>142</v>
      </c>
      <c r="T136" s="163" t="s">
        <v>129</v>
      </c>
      <c r="U136" s="163">
        <v>0.24399999999999999</v>
      </c>
      <c r="V136" s="163">
        <f>ROUND(E136*U136,2)</f>
        <v>0.24</v>
      </c>
      <c r="W136" s="163"/>
      <c r="X136" s="163" t="s">
        <v>130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131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x14ac:dyDescent="0.2">
      <c r="A137" s="168" t="s">
        <v>123</v>
      </c>
      <c r="B137" s="169" t="s">
        <v>81</v>
      </c>
      <c r="C137" s="188" t="s">
        <v>82</v>
      </c>
      <c r="D137" s="170"/>
      <c r="E137" s="171"/>
      <c r="F137" s="172"/>
      <c r="G137" s="173">
        <f>SUMIF(AG138:AG173,"&lt;&gt;NOR",G138:G173)</f>
        <v>0</v>
      </c>
      <c r="H137" s="167"/>
      <c r="I137" s="167">
        <f>SUM(I138:I173)</f>
        <v>17794.39</v>
      </c>
      <c r="J137" s="167"/>
      <c r="K137" s="167">
        <f>SUM(K138:K173)</f>
        <v>19013.09</v>
      </c>
      <c r="L137" s="167"/>
      <c r="M137" s="167">
        <f>SUM(M138:M173)</f>
        <v>0</v>
      </c>
      <c r="N137" s="167"/>
      <c r="O137" s="167">
        <f>SUM(O138:O173)</f>
        <v>0.09</v>
      </c>
      <c r="P137" s="167"/>
      <c r="Q137" s="167">
        <f>SUM(Q138:Q173)</f>
        <v>0.55000000000000016</v>
      </c>
      <c r="R137" s="167"/>
      <c r="S137" s="167"/>
      <c r="T137" s="167"/>
      <c r="U137" s="167"/>
      <c r="V137" s="167">
        <f>SUM(V138:V173)</f>
        <v>25.060000000000002</v>
      </c>
      <c r="W137" s="167"/>
      <c r="X137" s="167"/>
      <c r="AG137" t="s">
        <v>124</v>
      </c>
    </row>
    <row r="138" spans="1:60" ht="33.75" outlineLevel="1" x14ac:dyDescent="0.2">
      <c r="A138" s="174">
        <v>61</v>
      </c>
      <c r="B138" s="175" t="s">
        <v>311</v>
      </c>
      <c r="C138" s="190" t="s">
        <v>312</v>
      </c>
      <c r="D138" s="176" t="s">
        <v>189</v>
      </c>
      <c r="E138" s="177">
        <v>8</v>
      </c>
      <c r="F138" s="178"/>
      <c r="G138" s="179">
        <f>ROUND(E138*F138,2)</f>
        <v>0</v>
      </c>
      <c r="H138" s="164">
        <v>867.45</v>
      </c>
      <c r="I138" s="163">
        <f>ROUND(E138*H138,2)</f>
        <v>6939.6</v>
      </c>
      <c r="J138" s="164">
        <v>220.55</v>
      </c>
      <c r="K138" s="163">
        <f>ROUND(E138*J138,2)</f>
        <v>1764.4</v>
      </c>
      <c r="L138" s="163">
        <v>21</v>
      </c>
      <c r="M138" s="163">
        <f>G138*(1+L138/100)</f>
        <v>0</v>
      </c>
      <c r="N138" s="163">
        <v>4.0800000000000003E-3</v>
      </c>
      <c r="O138" s="163">
        <f>ROUND(E138*N138,2)</f>
        <v>0.03</v>
      </c>
      <c r="P138" s="163">
        <v>0</v>
      </c>
      <c r="Q138" s="163">
        <f>ROUND(E138*P138,2)</f>
        <v>0</v>
      </c>
      <c r="R138" s="163"/>
      <c r="S138" s="163" t="s">
        <v>128</v>
      </c>
      <c r="T138" s="163" t="s">
        <v>129</v>
      </c>
      <c r="U138" s="163">
        <v>0.33983000000000002</v>
      </c>
      <c r="V138" s="163">
        <f>ROUND(E138*U138,2)</f>
        <v>2.72</v>
      </c>
      <c r="W138" s="163"/>
      <c r="X138" s="163" t="s">
        <v>130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131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61"/>
      <c r="B139" s="162"/>
      <c r="C139" s="191" t="s">
        <v>313</v>
      </c>
      <c r="D139" s="165"/>
      <c r="E139" s="166">
        <v>8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138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ht="33.75" outlineLevel="1" x14ac:dyDescent="0.2">
      <c r="A140" s="174">
        <v>62</v>
      </c>
      <c r="B140" s="175" t="s">
        <v>314</v>
      </c>
      <c r="C140" s="190" t="s">
        <v>315</v>
      </c>
      <c r="D140" s="176" t="s">
        <v>189</v>
      </c>
      <c r="E140" s="177">
        <v>36.1</v>
      </c>
      <c r="F140" s="178"/>
      <c r="G140" s="179">
        <f>ROUND(E140*F140,2)</f>
        <v>0</v>
      </c>
      <c r="H140" s="164">
        <v>145.58000000000001</v>
      </c>
      <c r="I140" s="163">
        <f>ROUND(E140*H140,2)</f>
        <v>5255.44</v>
      </c>
      <c r="J140" s="164">
        <v>63.92</v>
      </c>
      <c r="K140" s="163">
        <f>ROUND(E140*J140,2)</f>
        <v>2307.5100000000002</v>
      </c>
      <c r="L140" s="163">
        <v>21</v>
      </c>
      <c r="M140" s="163">
        <f>G140*(1+L140/100)</f>
        <v>0</v>
      </c>
      <c r="N140" s="163">
        <v>7.6000000000000004E-4</v>
      </c>
      <c r="O140" s="163">
        <f>ROUND(E140*N140,2)</f>
        <v>0.03</v>
      </c>
      <c r="P140" s="163">
        <v>0</v>
      </c>
      <c r="Q140" s="163">
        <f>ROUND(E140*P140,2)</f>
        <v>0</v>
      </c>
      <c r="R140" s="163"/>
      <c r="S140" s="163" t="s">
        <v>128</v>
      </c>
      <c r="T140" s="163" t="s">
        <v>129</v>
      </c>
      <c r="U140" s="163">
        <v>0.10005</v>
      </c>
      <c r="V140" s="163">
        <f>ROUND(E140*U140,2)</f>
        <v>3.61</v>
      </c>
      <c r="W140" s="163"/>
      <c r="X140" s="163" t="s">
        <v>130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131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61"/>
      <c r="B141" s="162"/>
      <c r="C141" s="191" t="s">
        <v>316</v>
      </c>
      <c r="D141" s="165"/>
      <c r="E141" s="166">
        <v>2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138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61"/>
      <c r="B142" s="162"/>
      <c r="C142" s="191" t="s">
        <v>317</v>
      </c>
      <c r="D142" s="165"/>
      <c r="E142" s="166">
        <v>2.1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4"/>
      <c r="Z142" s="154"/>
      <c r="AA142" s="154"/>
      <c r="AB142" s="154"/>
      <c r="AC142" s="154"/>
      <c r="AD142" s="154"/>
      <c r="AE142" s="154"/>
      <c r="AF142" s="154"/>
      <c r="AG142" s="154" t="s">
        <v>138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61"/>
      <c r="B143" s="162"/>
      <c r="C143" s="191" t="s">
        <v>318</v>
      </c>
      <c r="D143" s="165"/>
      <c r="E143" s="166">
        <v>13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4"/>
      <c r="Z143" s="154"/>
      <c r="AA143" s="154"/>
      <c r="AB143" s="154"/>
      <c r="AC143" s="154"/>
      <c r="AD143" s="154"/>
      <c r="AE143" s="154"/>
      <c r="AF143" s="154"/>
      <c r="AG143" s="154" t="s">
        <v>138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61"/>
      <c r="B144" s="162"/>
      <c r="C144" s="191" t="s">
        <v>319</v>
      </c>
      <c r="D144" s="165"/>
      <c r="E144" s="166">
        <v>19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138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56.25" outlineLevel="1" x14ac:dyDescent="0.2">
      <c r="A145" s="174">
        <v>63</v>
      </c>
      <c r="B145" s="175" t="s">
        <v>320</v>
      </c>
      <c r="C145" s="190" t="s">
        <v>321</v>
      </c>
      <c r="D145" s="176" t="s">
        <v>189</v>
      </c>
      <c r="E145" s="177">
        <v>9</v>
      </c>
      <c r="F145" s="178"/>
      <c r="G145" s="179">
        <f>ROUND(E145*F145,2)</f>
        <v>0</v>
      </c>
      <c r="H145" s="164">
        <v>622.15</v>
      </c>
      <c r="I145" s="163">
        <f>ROUND(E145*H145,2)</f>
        <v>5599.35</v>
      </c>
      <c r="J145" s="164">
        <v>371.85</v>
      </c>
      <c r="K145" s="163">
        <f>ROUND(E145*J145,2)</f>
        <v>3346.65</v>
      </c>
      <c r="L145" s="163">
        <v>21</v>
      </c>
      <c r="M145" s="163">
        <f>G145*(1+L145/100)</f>
        <v>0</v>
      </c>
      <c r="N145" s="163">
        <v>3.2200000000000002E-3</v>
      </c>
      <c r="O145" s="163">
        <f>ROUND(E145*N145,2)</f>
        <v>0.03</v>
      </c>
      <c r="P145" s="163">
        <v>0</v>
      </c>
      <c r="Q145" s="163">
        <f>ROUND(E145*P145,2)</f>
        <v>0</v>
      </c>
      <c r="R145" s="163"/>
      <c r="S145" s="163" t="s">
        <v>128</v>
      </c>
      <c r="T145" s="163" t="s">
        <v>129</v>
      </c>
      <c r="U145" s="163">
        <v>0.60599999999999998</v>
      </c>
      <c r="V145" s="163">
        <f>ROUND(E145*U145,2)</f>
        <v>5.45</v>
      </c>
      <c r="W145" s="163"/>
      <c r="X145" s="163" t="s">
        <v>130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131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61"/>
      <c r="B146" s="162"/>
      <c r="C146" s="262" t="s">
        <v>322</v>
      </c>
      <c r="D146" s="263"/>
      <c r="E146" s="263"/>
      <c r="F146" s="263"/>
      <c r="G146" s="2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54"/>
      <c r="Z146" s="154"/>
      <c r="AA146" s="154"/>
      <c r="AB146" s="154"/>
      <c r="AC146" s="154"/>
      <c r="AD146" s="154"/>
      <c r="AE146" s="154"/>
      <c r="AF146" s="154"/>
      <c r="AG146" s="154" t="s">
        <v>136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61"/>
      <c r="B147" s="162"/>
      <c r="C147" s="191" t="s">
        <v>323</v>
      </c>
      <c r="D147" s="165"/>
      <c r="E147" s="166">
        <v>9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4"/>
      <c r="Z147" s="154"/>
      <c r="AA147" s="154"/>
      <c r="AB147" s="154"/>
      <c r="AC147" s="154"/>
      <c r="AD147" s="154"/>
      <c r="AE147" s="154"/>
      <c r="AF147" s="154"/>
      <c r="AG147" s="154" t="s">
        <v>138</v>
      </c>
      <c r="AH147" s="154">
        <v>0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ht="22.5" outlineLevel="1" x14ac:dyDescent="0.2">
      <c r="A148" s="174">
        <v>64</v>
      </c>
      <c r="B148" s="175" t="s">
        <v>324</v>
      </c>
      <c r="C148" s="190" t="s">
        <v>325</v>
      </c>
      <c r="D148" s="176" t="s">
        <v>134</v>
      </c>
      <c r="E148" s="177">
        <v>23.3</v>
      </c>
      <c r="F148" s="178"/>
      <c r="G148" s="179">
        <f>ROUND(E148*F148,2)</f>
        <v>0</v>
      </c>
      <c r="H148" s="164">
        <v>0</v>
      </c>
      <c r="I148" s="163">
        <f>ROUND(E148*H148,2)</f>
        <v>0</v>
      </c>
      <c r="J148" s="164">
        <v>86.5</v>
      </c>
      <c r="K148" s="163">
        <f>ROUND(E148*J148,2)</f>
        <v>2015.45</v>
      </c>
      <c r="L148" s="163">
        <v>21</v>
      </c>
      <c r="M148" s="163">
        <f>G148*(1+L148/100)</f>
        <v>0</v>
      </c>
      <c r="N148" s="163">
        <v>0</v>
      </c>
      <c r="O148" s="163">
        <f>ROUND(E148*N148,2)</f>
        <v>0</v>
      </c>
      <c r="P148" s="163">
        <v>7.3200000000000001E-3</v>
      </c>
      <c r="Q148" s="163">
        <f>ROUND(E148*P148,2)</f>
        <v>0.17</v>
      </c>
      <c r="R148" s="163"/>
      <c r="S148" s="163" t="s">
        <v>128</v>
      </c>
      <c r="T148" s="163" t="s">
        <v>129</v>
      </c>
      <c r="U148" s="163">
        <v>0.1288</v>
      </c>
      <c r="V148" s="163">
        <f>ROUND(E148*U148,2)</f>
        <v>3</v>
      </c>
      <c r="W148" s="163"/>
      <c r="X148" s="163" t="s">
        <v>130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131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61"/>
      <c r="B149" s="162"/>
      <c r="C149" s="191" t="s">
        <v>326</v>
      </c>
      <c r="D149" s="165"/>
      <c r="E149" s="166">
        <v>2.8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138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61"/>
      <c r="B150" s="162"/>
      <c r="C150" s="191" t="s">
        <v>211</v>
      </c>
      <c r="D150" s="165"/>
      <c r="E150" s="166">
        <v>19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4"/>
      <c r="Z150" s="154"/>
      <c r="AA150" s="154"/>
      <c r="AB150" s="154"/>
      <c r="AC150" s="154"/>
      <c r="AD150" s="154"/>
      <c r="AE150" s="154"/>
      <c r="AF150" s="154"/>
      <c r="AG150" s="154" t="s">
        <v>138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61"/>
      <c r="B151" s="162"/>
      <c r="C151" s="191" t="s">
        <v>327</v>
      </c>
      <c r="D151" s="165"/>
      <c r="E151" s="166">
        <v>1.5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138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ht="22.5" outlineLevel="1" x14ac:dyDescent="0.2">
      <c r="A152" s="174">
        <v>65</v>
      </c>
      <c r="B152" s="175" t="s">
        <v>328</v>
      </c>
      <c r="C152" s="190" t="s">
        <v>329</v>
      </c>
      <c r="D152" s="176" t="s">
        <v>189</v>
      </c>
      <c r="E152" s="177">
        <v>7.6</v>
      </c>
      <c r="F152" s="178"/>
      <c r="G152" s="179">
        <f>ROUND(E152*F152,2)</f>
        <v>0</v>
      </c>
      <c r="H152" s="164">
        <v>0</v>
      </c>
      <c r="I152" s="163">
        <f>ROUND(E152*H152,2)</f>
        <v>0</v>
      </c>
      <c r="J152" s="164">
        <v>42.7</v>
      </c>
      <c r="K152" s="163">
        <f>ROUND(E152*J152,2)</f>
        <v>324.52</v>
      </c>
      <c r="L152" s="163">
        <v>21</v>
      </c>
      <c r="M152" s="163">
        <f>G152*(1+L152/100)</f>
        <v>0</v>
      </c>
      <c r="N152" s="163">
        <v>0</v>
      </c>
      <c r="O152" s="163">
        <f>ROUND(E152*N152,2)</f>
        <v>0</v>
      </c>
      <c r="P152" s="163">
        <v>4.2599999999999999E-3</v>
      </c>
      <c r="Q152" s="163">
        <f>ROUND(E152*P152,2)</f>
        <v>0.03</v>
      </c>
      <c r="R152" s="163"/>
      <c r="S152" s="163" t="s">
        <v>128</v>
      </c>
      <c r="T152" s="163" t="s">
        <v>129</v>
      </c>
      <c r="U152" s="163">
        <v>6.9000000000000006E-2</v>
      </c>
      <c r="V152" s="163">
        <f>ROUND(E152*U152,2)</f>
        <v>0.52</v>
      </c>
      <c r="W152" s="163"/>
      <c r="X152" s="163" t="s">
        <v>130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131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61"/>
      <c r="B153" s="162"/>
      <c r="C153" s="191" t="s">
        <v>330</v>
      </c>
      <c r="D153" s="165"/>
      <c r="E153" s="166">
        <v>7.6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4"/>
      <c r="Z153" s="154"/>
      <c r="AA153" s="154"/>
      <c r="AB153" s="154"/>
      <c r="AC153" s="154"/>
      <c r="AD153" s="154"/>
      <c r="AE153" s="154"/>
      <c r="AF153" s="154"/>
      <c r="AG153" s="154" t="s">
        <v>138</v>
      </c>
      <c r="AH153" s="154">
        <v>0</v>
      </c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ht="22.5" outlineLevel="1" x14ac:dyDescent="0.2">
      <c r="A154" s="174">
        <v>66</v>
      </c>
      <c r="B154" s="175" t="s">
        <v>331</v>
      </c>
      <c r="C154" s="190" t="s">
        <v>332</v>
      </c>
      <c r="D154" s="176" t="s">
        <v>189</v>
      </c>
      <c r="E154" s="177">
        <v>49.87</v>
      </c>
      <c r="F154" s="178"/>
      <c r="G154" s="179">
        <f>ROUND(E154*F154,2)</f>
        <v>0</v>
      </c>
      <c r="H154" s="164">
        <v>0</v>
      </c>
      <c r="I154" s="163">
        <f>ROUND(E154*H154,2)</f>
        <v>0</v>
      </c>
      <c r="J154" s="164">
        <v>32.799999999999997</v>
      </c>
      <c r="K154" s="163">
        <f>ROUND(E154*J154,2)</f>
        <v>1635.74</v>
      </c>
      <c r="L154" s="163">
        <v>21</v>
      </c>
      <c r="M154" s="163">
        <f>G154*(1+L154/100)</f>
        <v>0</v>
      </c>
      <c r="N154" s="163">
        <v>0</v>
      </c>
      <c r="O154" s="163">
        <f>ROUND(E154*N154,2)</f>
        <v>0</v>
      </c>
      <c r="P154" s="163">
        <v>2.0500000000000002E-3</v>
      </c>
      <c r="Q154" s="163">
        <f>ROUND(E154*P154,2)</f>
        <v>0.1</v>
      </c>
      <c r="R154" s="163"/>
      <c r="S154" s="163" t="s">
        <v>128</v>
      </c>
      <c r="T154" s="163" t="s">
        <v>129</v>
      </c>
      <c r="U154" s="163">
        <v>5.2900000000000003E-2</v>
      </c>
      <c r="V154" s="163">
        <f>ROUND(E154*U154,2)</f>
        <v>2.64</v>
      </c>
      <c r="W154" s="163"/>
      <c r="X154" s="163" t="s">
        <v>130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131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61"/>
      <c r="B155" s="162"/>
      <c r="C155" s="191" t="s">
        <v>284</v>
      </c>
      <c r="D155" s="165"/>
      <c r="E155" s="166">
        <v>19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4"/>
      <c r="Z155" s="154"/>
      <c r="AA155" s="154"/>
      <c r="AB155" s="154"/>
      <c r="AC155" s="154"/>
      <c r="AD155" s="154"/>
      <c r="AE155" s="154"/>
      <c r="AF155" s="154"/>
      <c r="AG155" s="154" t="s">
        <v>138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61"/>
      <c r="B156" s="162"/>
      <c r="C156" s="191" t="s">
        <v>333</v>
      </c>
      <c r="D156" s="165"/>
      <c r="E156" s="166">
        <v>7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4"/>
      <c r="Z156" s="154"/>
      <c r="AA156" s="154"/>
      <c r="AB156" s="154"/>
      <c r="AC156" s="154"/>
      <c r="AD156" s="154"/>
      <c r="AE156" s="154"/>
      <c r="AF156" s="154"/>
      <c r="AG156" s="154" t="s">
        <v>138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61"/>
      <c r="B157" s="162"/>
      <c r="C157" s="191" t="s">
        <v>286</v>
      </c>
      <c r="D157" s="165"/>
      <c r="E157" s="166">
        <v>8.9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138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61"/>
      <c r="B158" s="162"/>
      <c r="C158" s="191" t="s">
        <v>287</v>
      </c>
      <c r="D158" s="165"/>
      <c r="E158" s="166">
        <v>1.97</v>
      </c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54"/>
      <c r="Z158" s="154"/>
      <c r="AA158" s="154"/>
      <c r="AB158" s="154"/>
      <c r="AC158" s="154"/>
      <c r="AD158" s="154"/>
      <c r="AE158" s="154"/>
      <c r="AF158" s="154"/>
      <c r="AG158" s="154" t="s">
        <v>138</v>
      </c>
      <c r="AH158" s="154">
        <v>0</v>
      </c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61"/>
      <c r="B159" s="162"/>
      <c r="C159" s="191" t="s">
        <v>288</v>
      </c>
      <c r="D159" s="165"/>
      <c r="E159" s="166">
        <v>13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138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33.75" outlineLevel="1" x14ac:dyDescent="0.2">
      <c r="A160" s="180">
        <v>67</v>
      </c>
      <c r="B160" s="181" t="s">
        <v>334</v>
      </c>
      <c r="C160" s="189" t="s">
        <v>335</v>
      </c>
      <c r="D160" s="182" t="s">
        <v>134</v>
      </c>
      <c r="E160" s="183">
        <v>2.5</v>
      </c>
      <c r="F160" s="184"/>
      <c r="G160" s="185">
        <f>ROUND(E160*F160,2)</f>
        <v>0</v>
      </c>
      <c r="H160" s="164">
        <v>0</v>
      </c>
      <c r="I160" s="163">
        <f>ROUND(E160*H160,2)</f>
        <v>0</v>
      </c>
      <c r="J160" s="164">
        <v>98.1</v>
      </c>
      <c r="K160" s="163">
        <f>ROUND(E160*J160,2)</f>
        <v>245.25</v>
      </c>
      <c r="L160" s="163">
        <v>21</v>
      </c>
      <c r="M160" s="163">
        <f>G160*(1+L160/100)</f>
        <v>0</v>
      </c>
      <c r="N160" s="163">
        <v>0</v>
      </c>
      <c r="O160" s="163">
        <f>ROUND(E160*N160,2)</f>
        <v>0</v>
      </c>
      <c r="P160" s="163">
        <v>7.2100000000000003E-3</v>
      </c>
      <c r="Q160" s="163">
        <f>ROUND(E160*P160,2)</f>
        <v>0.02</v>
      </c>
      <c r="R160" s="163"/>
      <c r="S160" s="163" t="s">
        <v>128</v>
      </c>
      <c r="T160" s="163" t="s">
        <v>129</v>
      </c>
      <c r="U160" s="163">
        <v>0.14605000000000001</v>
      </c>
      <c r="V160" s="163">
        <f>ROUND(E160*U160,2)</f>
        <v>0.37</v>
      </c>
      <c r="W160" s="163"/>
      <c r="X160" s="163" t="s">
        <v>130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131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80">
        <v>68</v>
      </c>
      <c r="B161" s="181" t="s">
        <v>336</v>
      </c>
      <c r="C161" s="189" t="s">
        <v>337</v>
      </c>
      <c r="D161" s="182" t="s">
        <v>151</v>
      </c>
      <c r="E161" s="183">
        <v>36</v>
      </c>
      <c r="F161" s="184"/>
      <c r="G161" s="185">
        <f>ROUND(E161*F161,2)</f>
        <v>0</v>
      </c>
      <c r="H161" s="164">
        <v>0</v>
      </c>
      <c r="I161" s="163">
        <f>ROUND(E161*H161,2)</f>
        <v>0</v>
      </c>
      <c r="J161" s="164">
        <v>40.6</v>
      </c>
      <c r="K161" s="163">
        <f>ROUND(E161*J161,2)</f>
        <v>1461.6</v>
      </c>
      <c r="L161" s="163">
        <v>21</v>
      </c>
      <c r="M161" s="163">
        <f>G161*(1+L161/100)</f>
        <v>0</v>
      </c>
      <c r="N161" s="163">
        <v>0</v>
      </c>
      <c r="O161" s="163">
        <f>ROUND(E161*N161,2)</f>
        <v>0</v>
      </c>
      <c r="P161" s="163">
        <v>6.8999999999999997E-4</v>
      </c>
      <c r="Q161" s="163">
        <f>ROUND(E161*P161,2)</f>
        <v>0.02</v>
      </c>
      <c r="R161" s="163"/>
      <c r="S161" s="163" t="s">
        <v>128</v>
      </c>
      <c r="T161" s="163" t="s">
        <v>129</v>
      </c>
      <c r="U161" s="163">
        <v>6.5549999999999997E-2</v>
      </c>
      <c r="V161" s="163">
        <f>ROUND(E161*U161,2)</f>
        <v>2.36</v>
      </c>
      <c r="W161" s="163"/>
      <c r="X161" s="163" t="s">
        <v>130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131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ht="33.75" outlineLevel="1" x14ac:dyDescent="0.2">
      <c r="A162" s="174">
        <v>69</v>
      </c>
      <c r="B162" s="175" t="s">
        <v>338</v>
      </c>
      <c r="C162" s="190" t="s">
        <v>339</v>
      </c>
      <c r="D162" s="176" t="s">
        <v>189</v>
      </c>
      <c r="E162" s="177">
        <v>31</v>
      </c>
      <c r="F162" s="178"/>
      <c r="G162" s="179">
        <f>ROUND(E162*F162,2)</f>
        <v>0</v>
      </c>
      <c r="H162" s="164">
        <v>0</v>
      </c>
      <c r="I162" s="163">
        <f>ROUND(E162*H162,2)</f>
        <v>0</v>
      </c>
      <c r="J162" s="164">
        <v>53.3</v>
      </c>
      <c r="K162" s="163">
        <f>ROUND(E162*J162,2)</f>
        <v>1652.3</v>
      </c>
      <c r="L162" s="163">
        <v>21</v>
      </c>
      <c r="M162" s="163">
        <f>G162*(1+L162/100)</f>
        <v>0</v>
      </c>
      <c r="N162" s="163">
        <v>0</v>
      </c>
      <c r="O162" s="163">
        <f>ROUND(E162*N162,2)</f>
        <v>0</v>
      </c>
      <c r="P162" s="163">
        <v>3.47E-3</v>
      </c>
      <c r="Q162" s="163">
        <f>ROUND(E162*P162,2)</f>
        <v>0.11</v>
      </c>
      <c r="R162" s="163"/>
      <c r="S162" s="163" t="s">
        <v>128</v>
      </c>
      <c r="T162" s="163" t="s">
        <v>129</v>
      </c>
      <c r="U162" s="163">
        <v>7.9350000000000004E-2</v>
      </c>
      <c r="V162" s="163">
        <f>ROUND(E162*U162,2)</f>
        <v>2.46</v>
      </c>
      <c r="W162" s="163"/>
      <c r="X162" s="163" t="s">
        <v>130</v>
      </c>
      <c r="Y162" s="154"/>
      <c r="Z162" s="154"/>
      <c r="AA162" s="154"/>
      <c r="AB162" s="154"/>
      <c r="AC162" s="154"/>
      <c r="AD162" s="154"/>
      <c r="AE162" s="154"/>
      <c r="AF162" s="154"/>
      <c r="AG162" s="154" t="s">
        <v>131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1"/>
      <c r="B163" s="162"/>
      <c r="C163" s="191" t="s">
        <v>340</v>
      </c>
      <c r="D163" s="165"/>
      <c r="E163" s="166">
        <v>31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138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ht="33.75" outlineLevel="1" x14ac:dyDescent="0.2">
      <c r="A164" s="180">
        <v>70</v>
      </c>
      <c r="B164" s="181" t="s">
        <v>341</v>
      </c>
      <c r="C164" s="189" t="s">
        <v>342</v>
      </c>
      <c r="D164" s="182" t="s">
        <v>151</v>
      </c>
      <c r="E164" s="183">
        <v>1</v>
      </c>
      <c r="F164" s="184"/>
      <c r="G164" s="185">
        <f>ROUND(E164*F164,2)</f>
        <v>0</v>
      </c>
      <c r="H164" s="164">
        <v>0</v>
      </c>
      <c r="I164" s="163">
        <f>ROUND(E164*H164,2)</f>
        <v>0</v>
      </c>
      <c r="J164" s="164">
        <v>71.099999999999994</v>
      </c>
      <c r="K164" s="163">
        <f>ROUND(E164*J164,2)</f>
        <v>71.099999999999994</v>
      </c>
      <c r="L164" s="163">
        <v>21</v>
      </c>
      <c r="M164" s="163">
        <f>G164*(1+L164/100)</f>
        <v>0</v>
      </c>
      <c r="N164" s="163">
        <v>0</v>
      </c>
      <c r="O164" s="163">
        <f>ROUND(E164*N164,2)</f>
        <v>0</v>
      </c>
      <c r="P164" s="163">
        <v>2.0080000000000001E-2</v>
      </c>
      <c r="Q164" s="163">
        <f>ROUND(E164*P164,2)</f>
        <v>0.02</v>
      </c>
      <c r="R164" s="163"/>
      <c r="S164" s="163" t="s">
        <v>128</v>
      </c>
      <c r="T164" s="163" t="s">
        <v>129</v>
      </c>
      <c r="U164" s="163">
        <v>0.10580000000000001</v>
      </c>
      <c r="V164" s="163">
        <f>ROUND(E164*U164,2)</f>
        <v>0.11</v>
      </c>
      <c r="W164" s="163"/>
      <c r="X164" s="163" t="s">
        <v>130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131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ht="22.5" outlineLevel="1" x14ac:dyDescent="0.2">
      <c r="A165" s="174">
        <v>71</v>
      </c>
      <c r="B165" s="175" t="s">
        <v>343</v>
      </c>
      <c r="C165" s="190" t="s">
        <v>344</v>
      </c>
      <c r="D165" s="176" t="s">
        <v>189</v>
      </c>
      <c r="E165" s="177">
        <v>9.8000000000000007</v>
      </c>
      <c r="F165" s="178"/>
      <c r="G165" s="179">
        <f>ROUND(E165*F165,2)</f>
        <v>0</v>
      </c>
      <c r="H165" s="164">
        <v>0</v>
      </c>
      <c r="I165" s="163">
        <f>ROUND(E165*H165,2)</f>
        <v>0</v>
      </c>
      <c r="J165" s="164">
        <v>49.1</v>
      </c>
      <c r="K165" s="163">
        <f>ROUND(E165*J165,2)</f>
        <v>481.18</v>
      </c>
      <c r="L165" s="163">
        <v>21</v>
      </c>
      <c r="M165" s="163">
        <f>G165*(1+L165/100)</f>
        <v>0</v>
      </c>
      <c r="N165" s="163">
        <v>0</v>
      </c>
      <c r="O165" s="163">
        <f>ROUND(E165*N165,2)</f>
        <v>0</v>
      </c>
      <c r="P165" s="163">
        <v>2.5000000000000001E-3</v>
      </c>
      <c r="Q165" s="163">
        <f>ROUND(E165*P165,2)</f>
        <v>0.02</v>
      </c>
      <c r="R165" s="163"/>
      <c r="S165" s="163" t="s">
        <v>128</v>
      </c>
      <c r="T165" s="163" t="s">
        <v>129</v>
      </c>
      <c r="U165" s="163">
        <v>7.9350000000000004E-2</v>
      </c>
      <c r="V165" s="163">
        <f>ROUND(E165*U165,2)</f>
        <v>0.78</v>
      </c>
      <c r="W165" s="163"/>
      <c r="X165" s="163" t="s">
        <v>130</v>
      </c>
      <c r="Y165" s="154"/>
      <c r="Z165" s="154"/>
      <c r="AA165" s="154"/>
      <c r="AB165" s="154"/>
      <c r="AC165" s="154"/>
      <c r="AD165" s="154"/>
      <c r="AE165" s="154"/>
      <c r="AF165" s="154"/>
      <c r="AG165" s="154" t="s">
        <v>131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61"/>
      <c r="B166" s="162"/>
      <c r="C166" s="191" t="s">
        <v>345</v>
      </c>
      <c r="D166" s="165"/>
      <c r="E166" s="166">
        <v>5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138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61"/>
      <c r="B167" s="162"/>
      <c r="C167" s="191" t="s">
        <v>346</v>
      </c>
      <c r="D167" s="165"/>
      <c r="E167" s="166">
        <v>4.8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138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ht="22.5" outlineLevel="1" x14ac:dyDescent="0.2">
      <c r="A168" s="174">
        <v>72</v>
      </c>
      <c r="B168" s="175" t="s">
        <v>347</v>
      </c>
      <c r="C168" s="190" t="s">
        <v>348</v>
      </c>
      <c r="D168" s="176" t="s">
        <v>189</v>
      </c>
      <c r="E168" s="177">
        <v>8</v>
      </c>
      <c r="F168" s="178"/>
      <c r="G168" s="179">
        <f>ROUND(E168*F168,2)</f>
        <v>0</v>
      </c>
      <c r="H168" s="164">
        <v>0</v>
      </c>
      <c r="I168" s="163">
        <f>ROUND(E168*H168,2)</f>
        <v>0</v>
      </c>
      <c r="J168" s="164">
        <v>44.1</v>
      </c>
      <c r="K168" s="163">
        <f>ROUND(E168*J168,2)</f>
        <v>352.8</v>
      </c>
      <c r="L168" s="163">
        <v>21</v>
      </c>
      <c r="M168" s="163">
        <f>G168*(1+L168/100)</f>
        <v>0</v>
      </c>
      <c r="N168" s="163">
        <v>0</v>
      </c>
      <c r="O168" s="163">
        <f>ROUND(E168*N168,2)</f>
        <v>0</v>
      </c>
      <c r="P168" s="163">
        <v>3.7699999999999999E-3</v>
      </c>
      <c r="Q168" s="163">
        <f>ROUND(E168*P168,2)</f>
        <v>0.03</v>
      </c>
      <c r="R168" s="163"/>
      <c r="S168" s="163" t="s">
        <v>128</v>
      </c>
      <c r="T168" s="163" t="s">
        <v>129</v>
      </c>
      <c r="U168" s="163">
        <v>6.5549999999999997E-2</v>
      </c>
      <c r="V168" s="163">
        <f>ROUND(E168*U168,2)</f>
        <v>0.52</v>
      </c>
      <c r="W168" s="163"/>
      <c r="X168" s="163" t="s">
        <v>130</v>
      </c>
      <c r="Y168" s="154"/>
      <c r="Z168" s="154"/>
      <c r="AA168" s="154"/>
      <c r="AB168" s="154"/>
      <c r="AC168" s="154"/>
      <c r="AD168" s="154"/>
      <c r="AE168" s="154"/>
      <c r="AF168" s="154"/>
      <c r="AG168" s="154" t="s">
        <v>131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1"/>
      <c r="B169" s="162"/>
      <c r="C169" s="191" t="s">
        <v>349</v>
      </c>
      <c r="D169" s="165"/>
      <c r="E169" s="166">
        <v>5.4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138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61"/>
      <c r="B170" s="162"/>
      <c r="C170" s="191" t="s">
        <v>350</v>
      </c>
      <c r="D170" s="165"/>
      <c r="E170" s="166">
        <v>2.6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4"/>
      <c r="Z170" s="154"/>
      <c r="AA170" s="154"/>
      <c r="AB170" s="154"/>
      <c r="AC170" s="154"/>
      <c r="AD170" s="154"/>
      <c r="AE170" s="154"/>
      <c r="AF170" s="154"/>
      <c r="AG170" s="154" t="s">
        <v>138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ht="22.5" outlineLevel="1" x14ac:dyDescent="0.2">
      <c r="A171" s="174">
        <v>73</v>
      </c>
      <c r="B171" s="175" t="s">
        <v>351</v>
      </c>
      <c r="C171" s="190" t="s">
        <v>352</v>
      </c>
      <c r="D171" s="176" t="s">
        <v>189</v>
      </c>
      <c r="E171" s="177">
        <v>9</v>
      </c>
      <c r="F171" s="178"/>
      <c r="G171" s="179">
        <f>ROUND(E171*F171,2)</f>
        <v>0</v>
      </c>
      <c r="H171" s="164">
        <v>0</v>
      </c>
      <c r="I171" s="163">
        <f>ROUND(E171*H171,2)</f>
        <v>0</v>
      </c>
      <c r="J171" s="164">
        <v>38.700000000000003</v>
      </c>
      <c r="K171" s="163">
        <f>ROUND(E171*J171,2)</f>
        <v>348.3</v>
      </c>
      <c r="L171" s="163">
        <v>21</v>
      </c>
      <c r="M171" s="163">
        <f>G171*(1+L171/100)</f>
        <v>0</v>
      </c>
      <c r="N171" s="163">
        <v>0</v>
      </c>
      <c r="O171" s="163">
        <f>ROUND(E171*N171,2)</f>
        <v>0</v>
      </c>
      <c r="P171" s="163">
        <v>3.3800000000000002E-3</v>
      </c>
      <c r="Q171" s="163">
        <f>ROUND(E171*P171,2)</f>
        <v>0.03</v>
      </c>
      <c r="R171" s="163"/>
      <c r="S171" s="163" t="s">
        <v>128</v>
      </c>
      <c r="T171" s="163" t="s">
        <v>129</v>
      </c>
      <c r="U171" s="163">
        <v>5.7500000000000002E-2</v>
      </c>
      <c r="V171" s="163">
        <f>ROUND(E171*U171,2)</f>
        <v>0.52</v>
      </c>
      <c r="W171" s="163"/>
      <c r="X171" s="163" t="s">
        <v>130</v>
      </c>
      <c r="Y171" s="154"/>
      <c r="Z171" s="154"/>
      <c r="AA171" s="154"/>
      <c r="AB171" s="154"/>
      <c r="AC171" s="154"/>
      <c r="AD171" s="154"/>
      <c r="AE171" s="154"/>
      <c r="AF171" s="154"/>
      <c r="AG171" s="154" t="s">
        <v>131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61"/>
      <c r="B172" s="162"/>
      <c r="C172" s="191" t="s">
        <v>353</v>
      </c>
      <c r="D172" s="165"/>
      <c r="E172" s="166">
        <v>9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4"/>
      <c r="Z172" s="154"/>
      <c r="AA172" s="154"/>
      <c r="AB172" s="154"/>
      <c r="AC172" s="154"/>
      <c r="AD172" s="154"/>
      <c r="AE172" s="154"/>
      <c r="AF172" s="154"/>
      <c r="AG172" s="154" t="s">
        <v>138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ht="22.5" outlineLevel="1" x14ac:dyDescent="0.2">
      <c r="A173" s="180">
        <v>74</v>
      </c>
      <c r="B173" s="181" t="s">
        <v>354</v>
      </c>
      <c r="C173" s="189" t="s">
        <v>355</v>
      </c>
      <c r="D173" s="182" t="s">
        <v>0</v>
      </c>
      <c r="E173" s="183">
        <v>1279.2736</v>
      </c>
      <c r="F173" s="184"/>
      <c r="G173" s="185">
        <f>ROUND(E173*F173,2)</f>
        <v>0</v>
      </c>
      <c r="H173" s="164">
        <v>0</v>
      </c>
      <c r="I173" s="163">
        <f>ROUND(E173*H173,2)</f>
        <v>0</v>
      </c>
      <c r="J173" s="164">
        <v>2.35</v>
      </c>
      <c r="K173" s="163">
        <f>ROUND(E173*J173,2)</f>
        <v>3006.29</v>
      </c>
      <c r="L173" s="163">
        <v>21</v>
      </c>
      <c r="M173" s="163">
        <f>G173*(1+L173/100)</f>
        <v>0</v>
      </c>
      <c r="N173" s="163">
        <v>0</v>
      </c>
      <c r="O173" s="163">
        <f>ROUND(E173*N173,2)</f>
        <v>0</v>
      </c>
      <c r="P173" s="163">
        <v>0</v>
      </c>
      <c r="Q173" s="163">
        <f>ROUND(E173*P173,2)</f>
        <v>0</v>
      </c>
      <c r="R173" s="163"/>
      <c r="S173" s="163" t="s">
        <v>128</v>
      </c>
      <c r="T173" s="163" t="s">
        <v>129</v>
      </c>
      <c r="U173" s="163">
        <v>0</v>
      </c>
      <c r="V173" s="163">
        <f>ROUND(E173*U173,2)</f>
        <v>0</v>
      </c>
      <c r="W173" s="163"/>
      <c r="X173" s="163" t="s">
        <v>130</v>
      </c>
      <c r="Y173" s="154"/>
      <c r="Z173" s="154"/>
      <c r="AA173" s="154"/>
      <c r="AB173" s="154"/>
      <c r="AC173" s="154"/>
      <c r="AD173" s="154"/>
      <c r="AE173" s="154"/>
      <c r="AF173" s="154"/>
      <c r="AG173" s="154" t="s">
        <v>220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x14ac:dyDescent="0.2">
      <c r="A174" s="168" t="s">
        <v>123</v>
      </c>
      <c r="B174" s="169" t="s">
        <v>83</v>
      </c>
      <c r="C174" s="188" t="s">
        <v>84</v>
      </c>
      <c r="D174" s="170"/>
      <c r="E174" s="171"/>
      <c r="F174" s="172"/>
      <c r="G174" s="173">
        <f>SUMIF(AG175:AG206,"&lt;&gt;NOR",G175:G206)</f>
        <v>0</v>
      </c>
      <c r="H174" s="167"/>
      <c r="I174" s="167">
        <f>SUM(I175:I206)</f>
        <v>158459.63999999998</v>
      </c>
      <c r="J174" s="167"/>
      <c r="K174" s="167">
        <f>SUM(K175:K206)</f>
        <v>136943.86000000002</v>
      </c>
      <c r="L174" s="167"/>
      <c r="M174" s="167">
        <f>SUM(M175:M206)</f>
        <v>0</v>
      </c>
      <c r="N174" s="167"/>
      <c r="O174" s="167">
        <f>SUM(O175:O206)</f>
        <v>9.36</v>
      </c>
      <c r="P174" s="167"/>
      <c r="Q174" s="167">
        <f>SUM(Q175:Q206)</f>
        <v>9.8999999999999986</v>
      </c>
      <c r="R174" s="167"/>
      <c r="S174" s="167"/>
      <c r="T174" s="167"/>
      <c r="U174" s="167"/>
      <c r="V174" s="167">
        <f>SUM(V175:V206)</f>
        <v>216.34999999999997</v>
      </c>
      <c r="W174" s="167"/>
      <c r="X174" s="167"/>
      <c r="AG174" t="s">
        <v>124</v>
      </c>
    </row>
    <row r="175" spans="1:60" ht="22.5" outlineLevel="1" x14ac:dyDescent="0.2">
      <c r="A175" s="174">
        <v>75</v>
      </c>
      <c r="B175" s="175" t="s">
        <v>356</v>
      </c>
      <c r="C175" s="190" t="s">
        <v>357</v>
      </c>
      <c r="D175" s="176" t="s">
        <v>134</v>
      </c>
      <c r="E175" s="177">
        <v>127</v>
      </c>
      <c r="F175" s="178"/>
      <c r="G175" s="179">
        <f>ROUND(E175*F175,2)</f>
        <v>0</v>
      </c>
      <c r="H175" s="164">
        <v>0</v>
      </c>
      <c r="I175" s="163">
        <f>ROUND(E175*H175,2)</f>
        <v>0</v>
      </c>
      <c r="J175" s="164">
        <v>117</v>
      </c>
      <c r="K175" s="163">
        <f>ROUND(E175*J175,2)</f>
        <v>14859</v>
      </c>
      <c r="L175" s="163">
        <v>21</v>
      </c>
      <c r="M175" s="163">
        <f>G175*(1+L175/100)</f>
        <v>0</v>
      </c>
      <c r="N175" s="163">
        <v>0</v>
      </c>
      <c r="O175" s="163">
        <f>ROUND(E175*N175,2)</f>
        <v>0</v>
      </c>
      <c r="P175" s="163">
        <v>6.7000000000000004E-2</v>
      </c>
      <c r="Q175" s="163">
        <f>ROUND(E175*P175,2)</f>
        <v>8.51</v>
      </c>
      <c r="R175" s="163"/>
      <c r="S175" s="163" t="s">
        <v>128</v>
      </c>
      <c r="T175" s="163" t="s">
        <v>129</v>
      </c>
      <c r="U175" s="163">
        <v>0.21099999999999999</v>
      </c>
      <c r="V175" s="163">
        <f>ROUND(E175*U175,2)</f>
        <v>26.8</v>
      </c>
      <c r="W175" s="163"/>
      <c r="X175" s="163" t="s">
        <v>130</v>
      </c>
      <c r="Y175" s="154"/>
      <c r="Z175" s="154"/>
      <c r="AA175" s="154"/>
      <c r="AB175" s="154"/>
      <c r="AC175" s="154"/>
      <c r="AD175" s="154"/>
      <c r="AE175" s="154"/>
      <c r="AF175" s="154"/>
      <c r="AG175" s="154" t="s">
        <v>131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61"/>
      <c r="B176" s="162"/>
      <c r="C176" s="191" t="s">
        <v>358</v>
      </c>
      <c r="D176" s="165"/>
      <c r="E176" s="166">
        <v>127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4"/>
      <c r="Z176" s="154"/>
      <c r="AA176" s="154"/>
      <c r="AB176" s="154"/>
      <c r="AC176" s="154"/>
      <c r="AD176" s="154"/>
      <c r="AE176" s="154"/>
      <c r="AF176" s="154"/>
      <c r="AG176" s="154" t="s">
        <v>138</v>
      </c>
      <c r="AH176" s="154">
        <v>0</v>
      </c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ht="22.5" outlineLevel="1" x14ac:dyDescent="0.2">
      <c r="A177" s="174">
        <v>76</v>
      </c>
      <c r="B177" s="175" t="s">
        <v>359</v>
      </c>
      <c r="C177" s="190" t="s">
        <v>360</v>
      </c>
      <c r="D177" s="176" t="s">
        <v>134</v>
      </c>
      <c r="E177" s="177">
        <v>5</v>
      </c>
      <c r="F177" s="178"/>
      <c r="G177" s="179">
        <f>ROUND(E177*F177,2)</f>
        <v>0</v>
      </c>
      <c r="H177" s="164">
        <v>0</v>
      </c>
      <c r="I177" s="163">
        <f>ROUND(E177*H177,2)</f>
        <v>0</v>
      </c>
      <c r="J177" s="164">
        <v>133.5</v>
      </c>
      <c r="K177" s="163">
        <f>ROUND(E177*J177,2)</f>
        <v>667.5</v>
      </c>
      <c r="L177" s="163">
        <v>21</v>
      </c>
      <c r="M177" s="163">
        <f>G177*(1+L177/100)</f>
        <v>0</v>
      </c>
      <c r="N177" s="163">
        <v>0</v>
      </c>
      <c r="O177" s="163">
        <f>ROUND(E177*N177,2)</f>
        <v>0</v>
      </c>
      <c r="P177" s="163">
        <v>7.2999999999999995E-2</v>
      </c>
      <c r="Q177" s="163">
        <f>ROUND(E177*P177,2)</f>
        <v>0.37</v>
      </c>
      <c r="R177" s="163"/>
      <c r="S177" s="163" t="s">
        <v>128</v>
      </c>
      <c r="T177" s="163" t="s">
        <v>129</v>
      </c>
      <c r="U177" s="163">
        <v>0.24</v>
      </c>
      <c r="V177" s="163">
        <f>ROUND(E177*U177,2)</f>
        <v>1.2</v>
      </c>
      <c r="W177" s="163"/>
      <c r="X177" s="163" t="s">
        <v>130</v>
      </c>
      <c r="Y177" s="154"/>
      <c r="Z177" s="154"/>
      <c r="AA177" s="154"/>
      <c r="AB177" s="154"/>
      <c r="AC177" s="154"/>
      <c r="AD177" s="154"/>
      <c r="AE177" s="154"/>
      <c r="AF177" s="154"/>
      <c r="AG177" s="154" t="s">
        <v>131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61"/>
      <c r="B178" s="162"/>
      <c r="C178" s="191" t="s">
        <v>361</v>
      </c>
      <c r="D178" s="165"/>
      <c r="E178" s="166">
        <v>5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138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ht="22.5" outlineLevel="1" x14ac:dyDescent="0.2">
      <c r="A179" s="174">
        <v>77</v>
      </c>
      <c r="B179" s="175" t="s">
        <v>362</v>
      </c>
      <c r="C179" s="190" t="s">
        <v>363</v>
      </c>
      <c r="D179" s="176" t="s">
        <v>189</v>
      </c>
      <c r="E179" s="177">
        <v>44.5</v>
      </c>
      <c r="F179" s="178"/>
      <c r="G179" s="179">
        <f>ROUND(E179*F179,2)</f>
        <v>0</v>
      </c>
      <c r="H179" s="164">
        <v>0</v>
      </c>
      <c r="I179" s="163">
        <f>ROUND(E179*H179,2)</f>
        <v>0</v>
      </c>
      <c r="J179" s="164">
        <v>47.2</v>
      </c>
      <c r="K179" s="163">
        <f>ROUND(E179*J179,2)</f>
        <v>2100.4</v>
      </c>
      <c r="L179" s="163">
        <v>21</v>
      </c>
      <c r="M179" s="163">
        <f>G179*(1+L179/100)</f>
        <v>0</v>
      </c>
      <c r="N179" s="163">
        <v>0</v>
      </c>
      <c r="O179" s="163">
        <f>ROUND(E179*N179,2)</f>
        <v>0</v>
      </c>
      <c r="P179" s="163">
        <v>2.3E-2</v>
      </c>
      <c r="Q179" s="163">
        <f>ROUND(E179*P179,2)</f>
        <v>1.02</v>
      </c>
      <c r="R179" s="163"/>
      <c r="S179" s="163" t="s">
        <v>128</v>
      </c>
      <c r="T179" s="163" t="s">
        <v>129</v>
      </c>
      <c r="U179" s="163">
        <v>8.4000000000000005E-2</v>
      </c>
      <c r="V179" s="163">
        <f>ROUND(E179*U179,2)</f>
        <v>3.74</v>
      </c>
      <c r="W179" s="163"/>
      <c r="X179" s="163" t="s">
        <v>130</v>
      </c>
      <c r="Y179" s="154"/>
      <c r="Z179" s="154"/>
      <c r="AA179" s="154"/>
      <c r="AB179" s="154"/>
      <c r="AC179" s="154"/>
      <c r="AD179" s="154"/>
      <c r="AE179" s="154"/>
      <c r="AF179" s="154"/>
      <c r="AG179" s="154" t="s">
        <v>131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61"/>
      <c r="B180" s="162"/>
      <c r="C180" s="191" t="s">
        <v>364</v>
      </c>
      <c r="D180" s="165"/>
      <c r="E180" s="166">
        <v>5.5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4"/>
      <c r="Z180" s="154"/>
      <c r="AA180" s="154"/>
      <c r="AB180" s="154"/>
      <c r="AC180" s="154"/>
      <c r="AD180" s="154"/>
      <c r="AE180" s="154"/>
      <c r="AF180" s="154"/>
      <c r="AG180" s="154" t="s">
        <v>138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61"/>
      <c r="B181" s="162"/>
      <c r="C181" s="191" t="s">
        <v>365</v>
      </c>
      <c r="D181" s="165"/>
      <c r="E181" s="166">
        <v>39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138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ht="33.75" outlineLevel="1" x14ac:dyDescent="0.2">
      <c r="A182" s="174">
        <v>78</v>
      </c>
      <c r="B182" s="175" t="s">
        <v>366</v>
      </c>
      <c r="C182" s="190" t="s">
        <v>367</v>
      </c>
      <c r="D182" s="176" t="s">
        <v>134</v>
      </c>
      <c r="E182" s="177">
        <v>127</v>
      </c>
      <c r="F182" s="178"/>
      <c r="G182" s="179">
        <f>ROUND(E182*F182,2)</f>
        <v>0</v>
      </c>
      <c r="H182" s="164">
        <v>1096.8</v>
      </c>
      <c r="I182" s="163">
        <f>ROUND(E182*H182,2)</f>
        <v>139293.6</v>
      </c>
      <c r="J182" s="164">
        <v>425.2</v>
      </c>
      <c r="K182" s="163">
        <f>ROUND(E182*J182,2)</f>
        <v>54000.4</v>
      </c>
      <c r="L182" s="163">
        <v>21</v>
      </c>
      <c r="M182" s="163">
        <f>G182*(1+L182/100)</f>
        <v>0</v>
      </c>
      <c r="N182" s="163">
        <v>7.2739999999999999E-2</v>
      </c>
      <c r="O182" s="163">
        <f>ROUND(E182*N182,2)</f>
        <v>9.24</v>
      </c>
      <c r="P182" s="163">
        <v>0</v>
      </c>
      <c r="Q182" s="163">
        <f>ROUND(E182*P182,2)</f>
        <v>0</v>
      </c>
      <c r="R182" s="163"/>
      <c r="S182" s="163" t="s">
        <v>128</v>
      </c>
      <c r="T182" s="163" t="s">
        <v>129</v>
      </c>
      <c r="U182" s="163">
        <v>0.65</v>
      </c>
      <c r="V182" s="163">
        <f>ROUND(E182*U182,2)</f>
        <v>82.55</v>
      </c>
      <c r="W182" s="163"/>
      <c r="X182" s="163" t="s">
        <v>130</v>
      </c>
      <c r="Y182" s="154"/>
      <c r="Z182" s="154"/>
      <c r="AA182" s="154"/>
      <c r="AB182" s="154"/>
      <c r="AC182" s="154"/>
      <c r="AD182" s="154"/>
      <c r="AE182" s="154"/>
      <c r="AF182" s="154"/>
      <c r="AG182" s="154" t="s">
        <v>131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61"/>
      <c r="B183" s="162"/>
      <c r="C183" s="191" t="s">
        <v>248</v>
      </c>
      <c r="D183" s="165"/>
      <c r="E183" s="166">
        <v>127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4"/>
      <c r="Z183" s="154"/>
      <c r="AA183" s="154"/>
      <c r="AB183" s="154"/>
      <c r="AC183" s="154"/>
      <c r="AD183" s="154"/>
      <c r="AE183" s="154"/>
      <c r="AF183" s="154"/>
      <c r="AG183" s="154" t="s">
        <v>138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ht="22.5" outlineLevel="1" x14ac:dyDescent="0.2">
      <c r="A184" s="174">
        <v>79</v>
      </c>
      <c r="B184" s="175" t="s">
        <v>368</v>
      </c>
      <c r="C184" s="190" t="s">
        <v>369</v>
      </c>
      <c r="D184" s="176" t="s">
        <v>189</v>
      </c>
      <c r="E184" s="177">
        <v>19</v>
      </c>
      <c r="F184" s="178"/>
      <c r="G184" s="179">
        <f>ROUND(E184*F184,2)</f>
        <v>0</v>
      </c>
      <c r="H184" s="164">
        <v>559.09</v>
      </c>
      <c r="I184" s="163">
        <f>ROUND(E184*H184,2)</f>
        <v>10622.71</v>
      </c>
      <c r="J184" s="164">
        <v>132.91</v>
      </c>
      <c r="K184" s="163">
        <f>ROUND(E184*J184,2)</f>
        <v>2525.29</v>
      </c>
      <c r="L184" s="163">
        <v>21</v>
      </c>
      <c r="M184" s="163">
        <f>G184*(1+L184/100)</f>
        <v>0</v>
      </c>
      <c r="N184" s="163">
        <v>5.94E-3</v>
      </c>
      <c r="O184" s="163">
        <f>ROUND(E184*N184,2)</f>
        <v>0.11</v>
      </c>
      <c r="P184" s="163">
        <v>0</v>
      </c>
      <c r="Q184" s="163">
        <f>ROUND(E184*P184,2)</f>
        <v>0</v>
      </c>
      <c r="R184" s="163"/>
      <c r="S184" s="163" t="s">
        <v>128</v>
      </c>
      <c r="T184" s="163" t="s">
        <v>129</v>
      </c>
      <c r="U184" s="163">
        <v>0.2</v>
      </c>
      <c r="V184" s="163">
        <f>ROUND(E184*U184,2)</f>
        <v>3.8</v>
      </c>
      <c r="W184" s="163"/>
      <c r="X184" s="163" t="s">
        <v>130</v>
      </c>
      <c r="Y184" s="154"/>
      <c r="Z184" s="154"/>
      <c r="AA184" s="154"/>
      <c r="AB184" s="154"/>
      <c r="AC184" s="154"/>
      <c r="AD184" s="154"/>
      <c r="AE184" s="154"/>
      <c r="AF184" s="154"/>
      <c r="AG184" s="154" t="s">
        <v>131</v>
      </c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61"/>
      <c r="B185" s="162"/>
      <c r="C185" s="191" t="s">
        <v>370</v>
      </c>
      <c r="D185" s="165"/>
      <c r="E185" s="166">
        <v>19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138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ht="22.5" outlineLevel="1" x14ac:dyDescent="0.2">
      <c r="A186" s="174">
        <v>80</v>
      </c>
      <c r="B186" s="175" t="s">
        <v>371</v>
      </c>
      <c r="C186" s="190" t="s">
        <v>372</v>
      </c>
      <c r="D186" s="176" t="s">
        <v>189</v>
      </c>
      <c r="E186" s="177">
        <v>130</v>
      </c>
      <c r="F186" s="178"/>
      <c r="G186" s="179">
        <f>ROUND(E186*F186,2)</f>
        <v>0</v>
      </c>
      <c r="H186" s="164">
        <v>20.6</v>
      </c>
      <c r="I186" s="163">
        <f>ROUND(E186*H186,2)</f>
        <v>2678</v>
      </c>
      <c r="J186" s="164">
        <v>278.39999999999998</v>
      </c>
      <c r="K186" s="163">
        <f>ROUND(E186*J186,2)</f>
        <v>36192</v>
      </c>
      <c r="L186" s="163">
        <v>21</v>
      </c>
      <c r="M186" s="163">
        <f>G186*(1+L186/100)</f>
        <v>0</v>
      </c>
      <c r="N186" s="163">
        <v>1.0000000000000001E-5</v>
      </c>
      <c r="O186" s="163">
        <f>ROUND(E186*N186,2)</f>
        <v>0</v>
      </c>
      <c r="P186" s="163">
        <v>0</v>
      </c>
      <c r="Q186" s="163">
        <f>ROUND(E186*P186,2)</f>
        <v>0</v>
      </c>
      <c r="R186" s="163"/>
      <c r="S186" s="163" t="s">
        <v>128</v>
      </c>
      <c r="T186" s="163" t="s">
        <v>129</v>
      </c>
      <c r="U186" s="163">
        <v>0.45</v>
      </c>
      <c r="V186" s="163">
        <f>ROUND(E186*U186,2)</f>
        <v>58.5</v>
      </c>
      <c r="W186" s="163"/>
      <c r="X186" s="163" t="s">
        <v>130</v>
      </c>
      <c r="Y186" s="154"/>
      <c r="Z186" s="154"/>
      <c r="AA186" s="154"/>
      <c r="AB186" s="154"/>
      <c r="AC186" s="154"/>
      <c r="AD186" s="154"/>
      <c r="AE186" s="154"/>
      <c r="AF186" s="154"/>
      <c r="AG186" s="154" t="s">
        <v>131</v>
      </c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61"/>
      <c r="B187" s="162"/>
      <c r="C187" s="191" t="s">
        <v>373</v>
      </c>
      <c r="D187" s="165"/>
      <c r="E187" s="166">
        <v>19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4"/>
      <c r="Z187" s="154"/>
      <c r="AA187" s="154"/>
      <c r="AB187" s="154"/>
      <c r="AC187" s="154"/>
      <c r="AD187" s="154"/>
      <c r="AE187" s="154"/>
      <c r="AF187" s="154"/>
      <c r="AG187" s="154" t="s">
        <v>138</v>
      </c>
      <c r="AH187" s="154">
        <v>0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61"/>
      <c r="B188" s="162"/>
      <c r="C188" s="191" t="s">
        <v>374</v>
      </c>
      <c r="D188" s="165"/>
      <c r="E188" s="166">
        <v>6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138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61"/>
      <c r="B189" s="162"/>
      <c r="C189" s="191" t="s">
        <v>375</v>
      </c>
      <c r="D189" s="165"/>
      <c r="E189" s="166">
        <v>6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4"/>
      <c r="Z189" s="154"/>
      <c r="AA189" s="154"/>
      <c r="AB189" s="154"/>
      <c r="AC189" s="154"/>
      <c r="AD189" s="154"/>
      <c r="AE189" s="154"/>
      <c r="AF189" s="154"/>
      <c r="AG189" s="154" t="s">
        <v>138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61"/>
      <c r="B190" s="162"/>
      <c r="C190" s="191" t="s">
        <v>376</v>
      </c>
      <c r="D190" s="165"/>
      <c r="E190" s="166">
        <v>3.7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138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">
      <c r="A191" s="161"/>
      <c r="B191" s="162"/>
      <c r="C191" s="191" t="s">
        <v>377</v>
      </c>
      <c r="D191" s="165"/>
      <c r="E191" s="166">
        <v>1.3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4"/>
      <c r="Z191" s="154"/>
      <c r="AA191" s="154"/>
      <c r="AB191" s="154"/>
      <c r="AC191" s="154"/>
      <c r="AD191" s="154"/>
      <c r="AE191" s="154"/>
      <c r="AF191" s="154"/>
      <c r="AG191" s="154" t="s">
        <v>138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61"/>
      <c r="B192" s="162"/>
      <c r="C192" s="191" t="s">
        <v>378</v>
      </c>
      <c r="D192" s="165"/>
      <c r="E192" s="166">
        <v>78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138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61"/>
      <c r="B193" s="162"/>
      <c r="C193" s="191" t="s">
        <v>379</v>
      </c>
      <c r="D193" s="165"/>
      <c r="E193" s="166">
        <v>10.8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4"/>
      <c r="Z193" s="154"/>
      <c r="AA193" s="154"/>
      <c r="AB193" s="154"/>
      <c r="AC193" s="154"/>
      <c r="AD193" s="154"/>
      <c r="AE193" s="154"/>
      <c r="AF193" s="154"/>
      <c r="AG193" s="154" t="s">
        <v>138</v>
      </c>
      <c r="AH193" s="154">
        <v>0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61"/>
      <c r="B194" s="162"/>
      <c r="C194" s="191" t="s">
        <v>380</v>
      </c>
      <c r="D194" s="165"/>
      <c r="E194" s="166">
        <v>5.2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54"/>
      <c r="Z194" s="154"/>
      <c r="AA194" s="154"/>
      <c r="AB194" s="154"/>
      <c r="AC194" s="154"/>
      <c r="AD194" s="154"/>
      <c r="AE194" s="154"/>
      <c r="AF194" s="154"/>
      <c r="AG194" s="154" t="s">
        <v>138</v>
      </c>
      <c r="AH194" s="154">
        <v>0</v>
      </c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ht="22.5" outlineLevel="1" x14ac:dyDescent="0.2">
      <c r="A195" s="174">
        <v>81</v>
      </c>
      <c r="B195" s="175" t="s">
        <v>381</v>
      </c>
      <c r="C195" s="190" t="s">
        <v>382</v>
      </c>
      <c r="D195" s="176" t="s">
        <v>189</v>
      </c>
      <c r="E195" s="177">
        <v>5.5</v>
      </c>
      <c r="F195" s="178"/>
      <c r="G195" s="179">
        <f>ROUND(E195*F195,2)</f>
        <v>0</v>
      </c>
      <c r="H195" s="164">
        <v>0</v>
      </c>
      <c r="I195" s="163">
        <f>ROUND(E195*H195,2)</f>
        <v>0</v>
      </c>
      <c r="J195" s="164">
        <v>222</v>
      </c>
      <c r="K195" s="163">
        <f>ROUND(E195*J195,2)</f>
        <v>1221</v>
      </c>
      <c r="L195" s="163">
        <v>21</v>
      </c>
      <c r="M195" s="163">
        <f>G195*(1+L195/100)</f>
        <v>0</v>
      </c>
      <c r="N195" s="163">
        <v>0</v>
      </c>
      <c r="O195" s="163">
        <f>ROUND(E195*N195,2)</f>
        <v>0</v>
      </c>
      <c r="P195" s="163">
        <v>0</v>
      </c>
      <c r="Q195" s="163">
        <f>ROUND(E195*P195,2)</f>
        <v>0</v>
      </c>
      <c r="R195" s="163"/>
      <c r="S195" s="163" t="s">
        <v>128</v>
      </c>
      <c r="T195" s="163" t="s">
        <v>129</v>
      </c>
      <c r="U195" s="163">
        <v>0.33</v>
      </c>
      <c r="V195" s="163">
        <f>ROUND(E195*U195,2)</f>
        <v>1.82</v>
      </c>
      <c r="W195" s="163"/>
      <c r="X195" s="163" t="s">
        <v>130</v>
      </c>
      <c r="Y195" s="154"/>
      <c r="Z195" s="154"/>
      <c r="AA195" s="154"/>
      <c r="AB195" s="154"/>
      <c r="AC195" s="154"/>
      <c r="AD195" s="154"/>
      <c r="AE195" s="154"/>
      <c r="AF195" s="154"/>
      <c r="AG195" s="154" t="s">
        <v>131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ht="22.5" outlineLevel="1" x14ac:dyDescent="0.2">
      <c r="A196" s="161"/>
      <c r="B196" s="162"/>
      <c r="C196" s="262" t="s">
        <v>383</v>
      </c>
      <c r="D196" s="263"/>
      <c r="E196" s="263"/>
      <c r="F196" s="263"/>
      <c r="G196" s="2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4"/>
      <c r="Z196" s="154"/>
      <c r="AA196" s="154"/>
      <c r="AB196" s="154"/>
      <c r="AC196" s="154"/>
      <c r="AD196" s="154"/>
      <c r="AE196" s="154"/>
      <c r="AF196" s="154"/>
      <c r="AG196" s="154" t="s">
        <v>136</v>
      </c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86" t="str">
        <f>C196</f>
        <v>Hřebenáče budou osazeny s mezerou mezi bobrovkou a hřebenáčem, aby bylo zajištěno odvětrání mezery mezi krytinou a DHV</v>
      </c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61"/>
      <c r="B197" s="162"/>
      <c r="C197" s="191" t="s">
        <v>364</v>
      </c>
      <c r="D197" s="165"/>
      <c r="E197" s="166">
        <v>5.5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138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ht="22.5" outlineLevel="1" x14ac:dyDescent="0.2">
      <c r="A198" s="174">
        <v>82</v>
      </c>
      <c r="B198" s="175" t="s">
        <v>384</v>
      </c>
      <c r="C198" s="190" t="s">
        <v>385</v>
      </c>
      <c r="D198" s="176" t="s">
        <v>189</v>
      </c>
      <c r="E198" s="177">
        <v>39</v>
      </c>
      <c r="F198" s="178"/>
      <c r="G198" s="179">
        <f>ROUND(E198*F198,2)</f>
        <v>0</v>
      </c>
      <c r="H198" s="164">
        <v>0</v>
      </c>
      <c r="I198" s="163">
        <f>ROUND(E198*H198,2)</f>
        <v>0</v>
      </c>
      <c r="J198" s="164">
        <v>336</v>
      </c>
      <c r="K198" s="163">
        <f>ROUND(E198*J198,2)</f>
        <v>13104</v>
      </c>
      <c r="L198" s="163">
        <v>21</v>
      </c>
      <c r="M198" s="163">
        <f>G198*(1+L198/100)</f>
        <v>0</v>
      </c>
      <c r="N198" s="163">
        <v>0</v>
      </c>
      <c r="O198" s="163">
        <f>ROUND(E198*N198,2)</f>
        <v>0</v>
      </c>
      <c r="P198" s="163">
        <v>0</v>
      </c>
      <c r="Q198" s="163">
        <f>ROUND(E198*P198,2)</f>
        <v>0</v>
      </c>
      <c r="R198" s="163"/>
      <c r="S198" s="163" t="s">
        <v>128</v>
      </c>
      <c r="T198" s="163" t="s">
        <v>129</v>
      </c>
      <c r="U198" s="163">
        <v>0.5</v>
      </c>
      <c r="V198" s="163">
        <f>ROUND(E198*U198,2)</f>
        <v>19.5</v>
      </c>
      <c r="W198" s="163"/>
      <c r="X198" s="163" t="s">
        <v>130</v>
      </c>
      <c r="Y198" s="154"/>
      <c r="Z198" s="154"/>
      <c r="AA198" s="154"/>
      <c r="AB198" s="154"/>
      <c r="AC198" s="154"/>
      <c r="AD198" s="154"/>
      <c r="AE198" s="154"/>
      <c r="AF198" s="154"/>
      <c r="AG198" s="154" t="s">
        <v>131</v>
      </c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ht="22.5" outlineLevel="1" x14ac:dyDescent="0.2">
      <c r="A199" s="161"/>
      <c r="B199" s="162"/>
      <c r="C199" s="262" t="s">
        <v>383</v>
      </c>
      <c r="D199" s="263"/>
      <c r="E199" s="263"/>
      <c r="F199" s="263"/>
      <c r="G199" s="2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4"/>
      <c r="Z199" s="154"/>
      <c r="AA199" s="154"/>
      <c r="AB199" s="154"/>
      <c r="AC199" s="154"/>
      <c r="AD199" s="154"/>
      <c r="AE199" s="154"/>
      <c r="AF199" s="154"/>
      <c r="AG199" s="154" t="s">
        <v>136</v>
      </c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86" t="str">
        <f>C199</f>
        <v>Hřebenáče budou osazeny s mezerou mezi bobrovkou a hřebenáčem, aby bylo zajištěno odvětrání mezery mezi krytinou a DHV</v>
      </c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61"/>
      <c r="B200" s="162"/>
      <c r="C200" s="191" t="s">
        <v>365</v>
      </c>
      <c r="D200" s="165"/>
      <c r="E200" s="166">
        <v>39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54"/>
      <c r="Z200" s="154"/>
      <c r="AA200" s="154"/>
      <c r="AB200" s="154"/>
      <c r="AC200" s="154"/>
      <c r="AD200" s="154"/>
      <c r="AE200" s="154"/>
      <c r="AF200" s="154"/>
      <c r="AG200" s="154" t="s">
        <v>138</v>
      </c>
      <c r="AH200" s="154">
        <v>0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ht="22.5" outlineLevel="1" x14ac:dyDescent="0.2">
      <c r="A201" s="174">
        <v>83</v>
      </c>
      <c r="B201" s="175" t="s">
        <v>386</v>
      </c>
      <c r="C201" s="190" t="s">
        <v>387</v>
      </c>
      <c r="D201" s="176" t="s">
        <v>189</v>
      </c>
      <c r="E201" s="177">
        <v>30</v>
      </c>
      <c r="F201" s="178"/>
      <c r="G201" s="179">
        <f>ROUND(E201*F201,2)</f>
        <v>0</v>
      </c>
      <c r="H201" s="164">
        <v>77.069999999999993</v>
      </c>
      <c r="I201" s="163">
        <f>ROUND(E201*H201,2)</f>
        <v>2312.1</v>
      </c>
      <c r="J201" s="164">
        <v>41.43</v>
      </c>
      <c r="K201" s="163">
        <f>ROUND(E201*J201,2)</f>
        <v>1242.9000000000001</v>
      </c>
      <c r="L201" s="163">
        <v>21</v>
      </c>
      <c r="M201" s="163">
        <f>G201*(1+L201/100)</f>
        <v>0</v>
      </c>
      <c r="N201" s="163">
        <v>1.8000000000000001E-4</v>
      </c>
      <c r="O201" s="163">
        <f>ROUND(E201*N201,2)</f>
        <v>0.01</v>
      </c>
      <c r="P201" s="163">
        <v>0</v>
      </c>
      <c r="Q201" s="163">
        <f>ROUND(E201*P201,2)</f>
        <v>0</v>
      </c>
      <c r="R201" s="163"/>
      <c r="S201" s="163" t="s">
        <v>128</v>
      </c>
      <c r="T201" s="163" t="s">
        <v>129</v>
      </c>
      <c r="U201" s="163">
        <v>6.7000000000000004E-2</v>
      </c>
      <c r="V201" s="163">
        <f>ROUND(E201*U201,2)</f>
        <v>2.0099999999999998</v>
      </c>
      <c r="W201" s="163"/>
      <c r="X201" s="163" t="s">
        <v>130</v>
      </c>
      <c r="Y201" s="154"/>
      <c r="Z201" s="154"/>
      <c r="AA201" s="154"/>
      <c r="AB201" s="154"/>
      <c r="AC201" s="154"/>
      <c r="AD201" s="154"/>
      <c r="AE201" s="154"/>
      <c r="AF201" s="154"/>
      <c r="AG201" s="154" t="s">
        <v>131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61"/>
      <c r="B202" s="162"/>
      <c r="C202" s="191" t="s">
        <v>388</v>
      </c>
      <c r="D202" s="165"/>
      <c r="E202" s="166">
        <v>30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4"/>
      <c r="Z202" s="154"/>
      <c r="AA202" s="154"/>
      <c r="AB202" s="154"/>
      <c r="AC202" s="154"/>
      <c r="AD202" s="154"/>
      <c r="AE202" s="154"/>
      <c r="AF202" s="154"/>
      <c r="AG202" s="154" t="s">
        <v>138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ht="22.5" outlineLevel="1" x14ac:dyDescent="0.2">
      <c r="A203" s="174">
        <v>84</v>
      </c>
      <c r="B203" s="175" t="s">
        <v>389</v>
      </c>
      <c r="C203" s="190" t="s">
        <v>390</v>
      </c>
      <c r="D203" s="176" t="s">
        <v>134</v>
      </c>
      <c r="E203" s="177">
        <v>127</v>
      </c>
      <c r="F203" s="178"/>
      <c r="G203" s="179">
        <f>ROUND(E203*F203,2)</f>
        <v>0</v>
      </c>
      <c r="H203" s="164">
        <v>7.73</v>
      </c>
      <c r="I203" s="163">
        <f>ROUND(E203*H203,2)</f>
        <v>981.71</v>
      </c>
      <c r="J203" s="164">
        <v>80.569999999999993</v>
      </c>
      <c r="K203" s="163">
        <f>ROUND(E203*J203,2)</f>
        <v>10232.39</v>
      </c>
      <c r="L203" s="163">
        <v>21</v>
      </c>
      <c r="M203" s="163">
        <f>G203*(1+L203/100)</f>
        <v>0</v>
      </c>
      <c r="N203" s="163">
        <v>3.0000000000000001E-5</v>
      </c>
      <c r="O203" s="163">
        <f>ROUND(E203*N203,2)</f>
        <v>0</v>
      </c>
      <c r="P203" s="163">
        <v>0</v>
      </c>
      <c r="Q203" s="163">
        <f>ROUND(E203*P203,2)</f>
        <v>0</v>
      </c>
      <c r="R203" s="163"/>
      <c r="S203" s="163" t="s">
        <v>128</v>
      </c>
      <c r="T203" s="163" t="s">
        <v>129</v>
      </c>
      <c r="U203" s="163">
        <v>0.12</v>
      </c>
      <c r="V203" s="163">
        <f>ROUND(E203*U203,2)</f>
        <v>15.24</v>
      </c>
      <c r="W203" s="163"/>
      <c r="X203" s="163" t="s">
        <v>130</v>
      </c>
      <c r="Y203" s="154"/>
      <c r="Z203" s="154"/>
      <c r="AA203" s="154"/>
      <c r="AB203" s="154"/>
      <c r="AC203" s="154"/>
      <c r="AD203" s="154"/>
      <c r="AE203" s="154"/>
      <c r="AF203" s="154"/>
      <c r="AG203" s="154" t="s">
        <v>131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61"/>
      <c r="B204" s="162"/>
      <c r="C204" s="191" t="s">
        <v>391</v>
      </c>
      <c r="D204" s="165"/>
      <c r="E204" s="166">
        <v>127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4"/>
      <c r="Z204" s="154"/>
      <c r="AA204" s="154"/>
      <c r="AB204" s="154"/>
      <c r="AC204" s="154"/>
      <c r="AD204" s="154"/>
      <c r="AE204" s="154"/>
      <c r="AF204" s="154"/>
      <c r="AG204" s="154" t="s">
        <v>138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ht="45" outlineLevel="1" x14ac:dyDescent="0.2">
      <c r="A205" s="174">
        <v>85</v>
      </c>
      <c r="B205" s="175" t="s">
        <v>392</v>
      </c>
      <c r="C205" s="190" t="s">
        <v>393</v>
      </c>
      <c r="D205" s="176" t="s">
        <v>134</v>
      </c>
      <c r="E205" s="177">
        <v>7</v>
      </c>
      <c r="F205" s="178"/>
      <c r="G205" s="179">
        <f>ROUND(E205*F205,2)</f>
        <v>0</v>
      </c>
      <c r="H205" s="164">
        <v>367.36</v>
      </c>
      <c r="I205" s="163">
        <f>ROUND(E205*H205,2)</f>
        <v>2571.52</v>
      </c>
      <c r="J205" s="164">
        <v>114.14</v>
      </c>
      <c r="K205" s="163">
        <f>ROUND(E205*J205,2)</f>
        <v>798.98</v>
      </c>
      <c r="L205" s="163">
        <v>21</v>
      </c>
      <c r="M205" s="163">
        <f>G205*(1+L205/100)</f>
        <v>0</v>
      </c>
      <c r="N205" s="163">
        <v>4.6000000000000001E-4</v>
      </c>
      <c r="O205" s="163">
        <f>ROUND(E205*N205,2)</f>
        <v>0</v>
      </c>
      <c r="P205" s="163">
        <v>0</v>
      </c>
      <c r="Q205" s="163">
        <f>ROUND(E205*P205,2)</f>
        <v>0</v>
      </c>
      <c r="R205" s="163"/>
      <c r="S205" s="163" t="s">
        <v>128</v>
      </c>
      <c r="T205" s="163" t="s">
        <v>129</v>
      </c>
      <c r="U205" s="163">
        <v>0.17</v>
      </c>
      <c r="V205" s="163">
        <f>ROUND(E205*U205,2)</f>
        <v>1.19</v>
      </c>
      <c r="W205" s="163"/>
      <c r="X205" s="163" t="s">
        <v>130</v>
      </c>
      <c r="Y205" s="154"/>
      <c r="Z205" s="154"/>
      <c r="AA205" s="154"/>
      <c r="AB205" s="154"/>
      <c r="AC205" s="154"/>
      <c r="AD205" s="154"/>
      <c r="AE205" s="154"/>
      <c r="AF205" s="154"/>
      <c r="AG205" s="154" t="s">
        <v>131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61"/>
      <c r="B206" s="162"/>
      <c r="C206" s="262" t="s">
        <v>394</v>
      </c>
      <c r="D206" s="263"/>
      <c r="E206" s="263"/>
      <c r="F206" s="263"/>
      <c r="G206" s="2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54"/>
      <c r="Z206" s="154"/>
      <c r="AA206" s="154"/>
      <c r="AB206" s="154"/>
      <c r="AC206" s="154"/>
      <c r="AD206" s="154"/>
      <c r="AE206" s="154"/>
      <c r="AF206" s="154"/>
      <c r="AG206" s="154" t="s">
        <v>136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x14ac:dyDescent="0.2">
      <c r="A207" s="168" t="s">
        <v>123</v>
      </c>
      <c r="B207" s="169" t="s">
        <v>79</v>
      </c>
      <c r="C207" s="188" t="s">
        <v>80</v>
      </c>
      <c r="D207" s="170"/>
      <c r="E207" s="171"/>
      <c r="F207" s="172"/>
      <c r="G207" s="173">
        <f>SUMIF(AG208:AG208,"&lt;&gt;NOR",G208:G208)</f>
        <v>0</v>
      </c>
      <c r="H207" s="167"/>
      <c r="I207" s="167">
        <f>SUM(I208:I208)</f>
        <v>4877.6400000000003</v>
      </c>
      <c r="J207" s="167"/>
      <c r="K207" s="167">
        <f>SUM(K208:K208)</f>
        <v>43182.36</v>
      </c>
      <c r="L207" s="167"/>
      <c r="M207" s="167">
        <f>SUM(M208:M208)</f>
        <v>0</v>
      </c>
      <c r="N207" s="167"/>
      <c r="O207" s="167">
        <f>SUM(O208:O208)</f>
        <v>0.43</v>
      </c>
      <c r="P207" s="167"/>
      <c r="Q207" s="167">
        <f>SUM(Q208:Q208)</f>
        <v>0</v>
      </c>
      <c r="R207" s="167"/>
      <c r="S207" s="167"/>
      <c r="T207" s="167"/>
      <c r="U207" s="167"/>
      <c r="V207" s="167">
        <f>SUM(V208:V208)</f>
        <v>90</v>
      </c>
      <c r="W207" s="167"/>
      <c r="X207" s="167"/>
      <c r="AG207" t="s">
        <v>124</v>
      </c>
    </row>
    <row r="208" spans="1:60" ht="45" outlineLevel="1" x14ac:dyDescent="0.2">
      <c r="A208" s="180">
        <v>86</v>
      </c>
      <c r="B208" s="181" t="s">
        <v>395</v>
      </c>
      <c r="C208" s="189" t="s">
        <v>396</v>
      </c>
      <c r="D208" s="182" t="s">
        <v>151</v>
      </c>
      <c r="E208" s="183">
        <v>3</v>
      </c>
      <c r="F208" s="184"/>
      <c r="G208" s="185">
        <f>ROUND(E208*F208,2)</f>
        <v>0</v>
      </c>
      <c r="H208" s="164">
        <v>1625.88</v>
      </c>
      <c r="I208" s="163">
        <f>ROUND(E208*H208,2)</f>
        <v>4877.6400000000003</v>
      </c>
      <c r="J208" s="164">
        <v>14394.12</v>
      </c>
      <c r="K208" s="163">
        <f>ROUND(E208*J208,2)</f>
        <v>43182.36</v>
      </c>
      <c r="L208" s="163">
        <v>21</v>
      </c>
      <c r="M208" s="163">
        <f>G208*(1+L208/100)</f>
        <v>0</v>
      </c>
      <c r="N208" s="163">
        <v>0.14369000000000001</v>
      </c>
      <c r="O208" s="163">
        <f>ROUND(E208*N208,2)</f>
        <v>0.43</v>
      </c>
      <c r="P208" s="163">
        <v>0</v>
      </c>
      <c r="Q208" s="163">
        <f>ROUND(E208*P208,2)</f>
        <v>0</v>
      </c>
      <c r="R208" s="163"/>
      <c r="S208" s="163" t="s">
        <v>142</v>
      </c>
      <c r="T208" s="163" t="s">
        <v>129</v>
      </c>
      <c r="U208" s="163">
        <v>30</v>
      </c>
      <c r="V208" s="163">
        <f>ROUND(E208*U208,2)</f>
        <v>90</v>
      </c>
      <c r="W208" s="163"/>
      <c r="X208" s="163" t="s">
        <v>130</v>
      </c>
      <c r="Y208" s="154"/>
      <c r="Z208" s="154"/>
      <c r="AA208" s="154"/>
      <c r="AB208" s="154"/>
      <c r="AC208" s="154"/>
      <c r="AD208" s="154"/>
      <c r="AE208" s="154"/>
      <c r="AF208" s="154"/>
      <c r="AG208" s="154" t="s">
        <v>131</v>
      </c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x14ac:dyDescent="0.2">
      <c r="A209" s="168" t="s">
        <v>123</v>
      </c>
      <c r="B209" s="169" t="s">
        <v>83</v>
      </c>
      <c r="C209" s="188" t="s">
        <v>84</v>
      </c>
      <c r="D209" s="170"/>
      <c r="E209" s="171"/>
      <c r="F209" s="172"/>
      <c r="G209" s="173">
        <f>SUMIF(AG210:AG219,"&lt;&gt;NOR",G210:G219)</f>
        <v>0</v>
      </c>
      <c r="H209" s="167"/>
      <c r="I209" s="167">
        <f>SUM(I210:I219)</f>
        <v>60547.44</v>
      </c>
      <c r="J209" s="167"/>
      <c r="K209" s="167">
        <f>SUM(K210:K219)</f>
        <v>71136.38</v>
      </c>
      <c r="L209" s="167"/>
      <c r="M209" s="167">
        <f>SUM(M210:M219)</f>
        <v>0</v>
      </c>
      <c r="N209" s="167"/>
      <c r="O209" s="167">
        <f>SUM(O210:O219)</f>
        <v>0.35</v>
      </c>
      <c r="P209" s="167"/>
      <c r="Q209" s="167">
        <f>SUM(Q210:Q219)</f>
        <v>0</v>
      </c>
      <c r="R209" s="167"/>
      <c r="S209" s="167"/>
      <c r="T209" s="167"/>
      <c r="U209" s="167"/>
      <c r="V209" s="167">
        <f>SUM(V210:V219)</f>
        <v>98.94</v>
      </c>
      <c r="W209" s="167"/>
      <c r="X209" s="167"/>
      <c r="AG209" t="s">
        <v>124</v>
      </c>
    </row>
    <row r="210" spans="1:60" ht="22.5" outlineLevel="1" x14ac:dyDescent="0.2">
      <c r="A210" s="174">
        <v>87</v>
      </c>
      <c r="B210" s="175" t="s">
        <v>397</v>
      </c>
      <c r="C210" s="190" t="s">
        <v>398</v>
      </c>
      <c r="D210" s="176" t="s">
        <v>189</v>
      </c>
      <c r="E210" s="177">
        <v>198</v>
      </c>
      <c r="F210" s="178"/>
      <c r="G210" s="179">
        <f>ROUND(E210*F210,2)</f>
        <v>0</v>
      </c>
      <c r="H210" s="164">
        <v>38.229999999999997</v>
      </c>
      <c r="I210" s="163">
        <f>ROUND(E210*H210,2)</f>
        <v>7569.54</v>
      </c>
      <c r="J210" s="164">
        <v>33.57</v>
      </c>
      <c r="K210" s="163">
        <f>ROUND(E210*J210,2)</f>
        <v>6646.86</v>
      </c>
      <c r="L210" s="163">
        <v>21</v>
      </c>
      <c r="M210" s="163">
        <f>G210*(1+L210/100)</f>
        <v>0</v>
      </c>
      <c r="N210" s="163">
        <v>0</v>
      </c>
      <c r="O210" s="163">
        <f>ROUND(E210*N210,2)</f>
        <v>0</v>
      </c>
      <c r="P210" s="163">
        <v>0</v>
      </c>
      <c r="Q210" s="163">
        <f>ROUND(E210*P210,2)</f>
        <v>0</v>
      </c>
      <c r="R210" s="163"/>
      <c r="S210" s="163" t="s">
        <v>128</v>
      </c>
      <c r="T210" s="163" t="s">
        <v>129</v>
      </c>
      <c r="U210" s="163">
        <v>0.05</v>
      </c>
      <c r="V210" s="163">
        <f>ROUND(E210*U210,2)</f>
        <v>9.9</v>
      </c>
      <c r="W210" s="163"/>
      <c r="X210" s="163" t="s">
        <v>130</v>
      </c>
      <c r="Y210" s="154"/>
      <c r="Z210" s="154"/>
      <c r="AA210" s="154"/>
      <c r="AB210" s="154"/>
      <c r="AC210" s="154"/>
      <c r="AD210" s="154"/>
      <c r="AE210" s="154"/>
      <c r="AF210" s="154"/>
      <c r="AG210" s="154" t="s">
        <v>131</v>
      </c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61"/>
      <c r="B211" s="162"/>
      <c r="C211" s="191" t="s">
        <v>399</v>
      </c>
      <c r="D211" s="165"/>
      <c r="E211" s="166">
        <v>198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4"/>
      <c r="Z211" s="154"/>
      <c r="AA211" s="154"/>
      <c r="AB211" s="154"/>
      <c r="AC211" s="154"/>
      <c r="AD211" s="154"/>
      <c r="AE211" s="154"/>
      <c r="AF211" s="154"/>
      <c r="AG211" s="154" t="s">
        <v>138</v>
      </c>
      <c r="AH211" s="154">
        <v>0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80">
        <v>88</v>
      </c>
      <c r="B212" s="181" t="s">
        <v>400</v>
      </c>
      <c r="C212" s="189" t="s">
        <v>401</v>
      </c>
      <c r="D212" s="182" t="s">
        <v>151</v>
      </c>
      <c r="E212" s="183">
        <v>3</v>
      </c>
      <c r="F212" s="184"/>
      <c r="G212" s="185">
        <f>ROUND(E212*F212,2)</f>
        <v>0</v>
      </c>
      <c r="H212" s="164">
        <v>0</v>
      </c>
      <c r="I212" s="163">
        <f>ROUND(E212*H212,2)</f>
        <v>0</v>
      </c>
      <c r="J212" s="164">
        <v>6130</v>
      </c>
      <c r="K212" s="163">
        <f>ROUND(E212*J212,2)</f>
        <v>18390</v>
      </c>
      <c r="L212" s="163">
        <v>21</v>
      </c>
      <c r="M212" s="163">
        <f>G212*(1+L212/100)</f>
        <v>0</v>
      </c>
      <c r="N212" s="163">
        <v>1.4250000000000001E-2</v>
      </c>
      <c r="O212" s="163">
        <f>ROUND(E212*N212,2)</f>
        <v>0.04</v>
      </c>
      <c r="P212" s="163">
        <v>0</v>
      </c>
      <c r="Q212" s="163">
        <f>ROUND(E212*P212,2)</f>
        <v>0</v>
      </c>
      <c r="R212" s="163"/>
      <c r="S212" s="163" t="s">
        <v>128</v>
      </c>
      <c r="T212" s="163" t="s">
        <v>129</v>
      </c>
      <c r="U212" s="163">
        <v>0.47</v>
      </c>
      <c r="V212" s="163">
        <f>ROUND(E212*U212,2)</f>
        <v>1.41</v>
      </c>
      <c r="W212" s="163"/>
      <c r="X212" s="163" t="s">
        <v>130</v>
      </c>
      <c r="Y212" s="154"/>
      <c r="Z212" s="154"/>
      <c r="AA212" s="154"/>
      <c r="AB212" s="154"/>
      <c r="AC212" s="154"/>
      <c r="AD212" s="154"/>
      <c r="AE212" s="154"/>
      <c r="AF212" s="154"/>
      <c r="AG212" s="154" t="s">
        <v>131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ht="22.5" outlineLevel="1" x14ac:dyDescent="0.2">
      <c r="A213" s="174">
        <v>89</v>
      </c>
      <c r="B213" s="175" t="s">
        <v>402</v>
      </c>
      <c r="C213" s="190" t="s">
        <v>403</v>
      </c>
      <c r="D213" s="176" t="s">
        <v>151</v>
      </c>
      <c r="E213" s="177">
        <v>146.85</v>
      </c>
      <c r="F213" s="178"/>
      <c r="G213" s="179">
        <f>ROUND(E213*F213,2)</f>
        <v>0</v>
      </c>
      <c r="H213" s="164">
        <v>230</v>
      </c>
      <c r="I213" s="163">
        <f>ROUND(E213*H213,2)</f>
        <v>33775.5</v>
      </c>
      <c r="J213" s="164">
        <v>0</v>
      </c>
      <c r="K213" s="163">
        <f>ROUND(E213*J213,2)</f>
        <v>0</v>
      </c>
      <c r="L213" s="163">
        <v>21</v>
      </c>
      <c r="M213" s="163">
        <f>G213*(1+L213/100)</f>
        <v>0</v>
      </c>
      <c r="N213" s="163">
        <v>1.9E-3</v>
      </c>
      <c r="O213" s="163">
        <f>ROUND(E213*N213,2)</f>
        <v>0.28000000000000003</v>
      </c>
      <c r="P213" s="163">
        <v>0</v>
      </c>
      <c r="Q213" s="163">
        <f>ROUND(E213*P213,2)</f>
        <v>0</v>
      </c>
      <c r="R213" s="163"/>
      <c r="S213" s="163" t="s">
        <v>128</v>
      </c>
      <c r="T213" s="163" t="s">
        <v>129</v>
      </c>
      <c r="U213" s="163">
        <v>0</v>
      </c>
      <c r="V213" s="163">
        <f>ROUND(E213*U213,2)</f>
        <v>0</v>
      </c>
      <c r="W213" s="163"/>
      <c r="X213" s="163" t="s">
        <v>215</v>
      </c>
      <c r="Y213" s="154"/>
      <c r="Z213" s="154"/>
      <c r="AA213" s="154"/>
      <c r="AB213" s="154"/>
      <c r="AC213" s="154"/>
      <c r="AD213" s="154"/>
      <c r="AE213" s="154"/>
      <c r="AF213" s="154"/>
      <c r="AG213" s="154" t="s">
        <v>216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61"/>
      <c r="B214" s="162"/>
      <c r="C214" s="191" t="s">
        <v>404</v>
      </c>
      <c r="D214" s="165"/>
      <c r="E214" s="166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4"/>
      <c r="Z214" s="154"/>
      <c r="AA214" s="154"/>
      <c r="AB214" s="154"/>
      <c r="AC214" s="154"/>
      <c r="AD214" s="154"/>
      <c r="AE214" s="154"/>
      <c r="AF214" s="154"/>
      <c r="AG214" s="154" t="s">
        <v>138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61"/>
      <c r="B215" s="162"/>
      <c r="C215" s="191" t="s">
        <v>405</v>
      </c>
      <c r="D215" s="165"/>
      <c r="E215" s="166">
        <v>18.149999999999999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138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61"/>
      <c r="B216" s="162"/>
      <c r="C216" s="191" t="s">
        <v>406</v>
      </c>
      <c r="D216" s="165"/>
      <c r="E216" s="166">
        <v>128.69999999999999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4"/>
      <c r="Z216" s="154"/>
      <c r="AA216" s="154"/>
      <c r="AB216" s="154"/>
      <c r="AC216" s="154"/>
      <c r="AD216" s="154"/>
      <c r="AE216" s="154"/>
      <c r="AF216" s="154"/>
      <c r="AG216" s="154" t="s">
        <v>138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ht="33.75" outlineLevel="1" x14ac:dyDescent="0.2">
      <c r="A217" s="174">
        <v>90</v>
      </c>
      <c r="B217" s="175" t="s">
        <v>407</v>
      </c>
      <c r="C217" s="190" t="s">
        <v>408</v>
      </c>
      <c r="D217" s="176" t="s">
        <v>134</v>
      </c>
      <c r="E217" s="177">
        <v>171.45</v>
      </c>
      <c r="F217" s="178"/>
      <c r="G217" s="179">
        <f>ROUND(E217*F217,2)</f>
        <v>0</v>
      </c>
      <c r="H217" s="164">
        <v>112</v>
      </c>
      <c r="I217" s="163">
        <f>ROUND(E217*H217,2)</f>
        <v>19202.400000000001</v>
      </c>
      <c r="J217" s="164">
        <v>0</v>
      </c>
      <c r="K217" s="163">
        <f>ROUND(E217*J217,2)</f>
        <v>0</v>
      </c>
      <c r="L217" s="163">
        <v>21</v>
      </c>
      <c r="M217" s="163">
        <f>G217*(1+L217/100)</f>
        <v>0</v>
      </c>
      <c r="N217" s="163">
        <v>1.9000000000000001E-4</v>
      </c>
      <c r="O217" s="163">
        <f>ROUND(E217*N217,2)</f>
        <v>0.03</v>
      </c>
      <c r="P217" s="163">
        <v>0</v>
      </c>
      <c r="Q217" s="163">
        <f>ROUND(E217*P217,2)</f>
        <v>0</v>
      </c>
      <c r="R217" s="163"/>
      <c r="S217" s="163" t="s">
        <v>128</v>
      </c>
      <c r="T217" s="163" t="s">
        <v>129</v>
      </c>
      <c r="U217" s="163">
        <v>0</v>
      </c>
      <c r="V217" s="163">
        <f>ROUND(E217*U217,2)</f>
        <v>0</v>
      </c>
      <c r="W217" s="163"/>
      <c r="X217" s="163" t="s">
        <v>215</v>
      </c>
      <c r="Y217" s="154"/>
      <c r="Z217" s="154"/>
      <c r="AA217" s="154"/>
      <c r="AB217" s="154"/>
      <c r="AC217" s="154"/>
      <c r="AD217" s="154"/>
      <c r="AE217" s="154"/>
      <c r="AF217" s="154"/>
      <c r="AG217" s="154" t="s">
        <v>216</v>
      </c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61"/>
      <c r="B218" s="162"/>
      <c r="C218" s="191" t="s">
        <v>409</v>
      </c>
      <c r="D218" s="165"/>
      <c r="E218" s="166">
        <v>171.45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54"/>
      <c r="Z218" s="154"/>
      <c r="AA218" s="154"/>
      <c r="AB218" s="154"/>
      <c r="AC218" s="154"/>
      <c r="AD218" s="154"/>
      <c r="AE218" s="154"/>
      <c r="AF218" s="154"/>
      <c r="AG218" s="154" t="s">
        <v>138</v>
      </c>
      <c r="AH218" s="154">
        <v>0</v>
      </c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ht="22.5" outlineLevel="1" x14ac:dyDescent="0.2">
      <c r="A219" s="180">
        <v>91</v>
      </c>
      <c r="B219" s="181" t="s">
        <v>410</v>
      </c>
      <c r="C219" s="189" t="s">
        <v>411</v>
      </c>
      <c r="D219" s="182" t="s">
        <v>0</v>
      </c>
      <c r="E219" s="183">
        <v>3809.8780000000002</v>
      </c>
      <c r="F219" s="184"/>
      <c r="G219" s="185">
        <f>ROUND(E219*F219,2)</f>
        <v>0</v>
      </c>
      <c r="H219" s="164">
        <v>0</v>
      </c>
      <c r="I219" s="163">
        <f>ROUND(E219*H219,2)</f>
        <v>0</v>
      </c>
      <c r="J219" s="164">
        <v>12.1</v>
      </c>
      <c r="K219" s="163">
        <f>ROUND(E219*J219,2)</f>
        <v>46099.519999999997</v>
      </c>
      <c r="L219" s="163">
        <v>21</v>
      </c>
      <c r="M219" s="163">
        <f>G219*(1+L219/100)</f>
        <v>0</v>
      </c>
      <c r="N219" s="163">
        <v>0</v>
      </c>
      <c r="O219" s="163">
        <f>ROUND(E219*N219,2)</f>
        <v>0</v>
      </c>
      <c r="P219" s="163">
        <v>0</v>
      </c>
      <c r="Q219" s="163">
        <f>ROUND(E219*P219,2)</f>
        <v>0</v>
      </c>
      <c r="R219" s="163"/>
      <c r="S219" s="163" t="s">
        <v>128</v>
      </c>
      <c r="T219" s="163" t="s">
        <v>129</v>
      </c>
      <c r="U219" s="163">
        <v>2.3E-2</v>
      </c>
      <c r="V219" s="163">
        <f>ROUND(E219*U219,2)</f>
        <v>87.63</v>
      </c>
      <c r="W219" s="163"/>
      <c r="X219" s="163" t="s">
        <v>130</v>
      </c>
      <c r="Y219" s="154"/>
      <c r="Z219" s="154"/>
      <c r="AA219" s="154"/>
      <c r="AB219" s="154"/>
      <c r="AC219" s="154"/>
      <c r="AD219" s="154"/>
      <c r="AE219" s="154"/>
      <c r="AF219" s="154"/>
      <c r="AG219" s="154" t="s">
        <v>220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x14ac:dyDescent="0.2">
      <c r="A220" s="168" t="s">
        <v>123</v>
      </c>
      <c r="B220" s="169" t="s">
        <v>85</v>
      </c>
      <c r="C220" s="188" t="s">
        <v>86</v>
      </c>
      <c r="D220" s="170"/>
      <c r="E220" s="171"/>
      <c r="F220" s="172"/>
      <c r="G220" s="173">
        <f>SUMIF(AG221:AG221,"&lt;&gt;NOR",G221:G221)</f>
        <v>0</v>
      </c>
      <c r="H220" s="167"/>
      <c r="I220" s="167">
        <f>SUM(I221:I221)</f>
        <v>0</v>
      </c>
      <c r="J220" s="167"/>
      <c r="K220" s="167">
        <f>SUM(K221:K221)</f>
        <v>8500</v>
      </c>
      <c r="L220" s="167"/>
      <c r="M220" s="167">
        <f>SUM(M221:M221)</f>
        <v>0</v>
      </c>
      <c r="N220" s="167"/>
      <c r="O220" s="167">
        <f>SUM(O221:O221)</f>
        <v>0</v>
      </c>
      <c r="P220" s="167"/>
      <c r="Q220" s="167">
        <f>SUM(Q221:Q221)</f>
        <v>0</v>
      </c>
      <c r="R220" s="167"/>
      <c r="S220" s="167"/>
      <c r="T220" s="167"/>
      <c r="U220" s="167"/>
      <c r="V220" s="167">
        <f>SUM(V221:V221)</f>
        <v>0</v>
      </c>
      <c r="W220" s="167"/>
      <c r="X220" s="167"/>
      <c r="AG220" t="s">
        <v>124</v>
      </c>
    </row>
    <row r="221" spans="1:60" ht="22.5" outlineLevel="1" x14ac:dyDescent="0.2">
      <c r="A221" s="180">
        <v>92</v>
      </c>
      <c r="B221" s="181" t="s">
        <v>412</v>
      </c>
      <c r="C221" s="189" t="s">
        <v>413</v>
      </c>
      <c r="D221" s="182" t="s">
        <v>151</v>
      </c>
      <c r="E221" s="183">
        <v>1</v>
      </c>
      <c r="F221" s="184"/>
      <c r="G221" s="185">
        <f>ROUND(E221*F221,2)</f>
        <v>0</v>
      </c>
      <c r="H221" s="164">
        <v>0</v>
      </c>
      <c r="I221" s="163">
        <f>ROUND(E221*H221,2)</f>
        <v>0</v>
      </c>
      <c r="J221" s="164">
        <v>8500</v>
      </c>
      <c r="K221" s="163">
        <f>ROUND(E221*J221,2)</f>
        <v>8500</v>
      </c>
      <c r="L221" s="163">
        <v>21</v>
      </c>
      <c r="M221" s="163">
        <f>G221*(1+L221/100)</f>
        <v>0</v>
      </c>
      <c r="N221" s="163">
        <v>0</v>
      </c>
      <c r="O221" s="163">
        <f>ROUND(E221*N221,2)</f>
        <v>0</v>
      </c>
      <c r="P221" s="163">
        <v>0</v>
      </c>
      <c r="Q221" s="163">
        <f>ROUND(E221*P221,2)</f>
        <v>0</v>
      </c>
      <c r="R221" s="163"/>
      <c r="S221" s="163" t="s">
        <v>128</v>
      </c>
      <c r="T221" s="163" t="s">
        <v>129</v>
      </c>
      <c r="U221" s="163">
        <v>0</v>
      </c>
      <c r="V221" s="163">
        <f>ROUND(E221*U221,2)</f>
        <v>0</v>
      </c>
      <c r="W221" s="163"/>
      <c r="X221" s="163" t="s">
        <v>130</v>
      </c>
      <c r="Y221" s="154"/>
      <c r="Z221" s="154"/>
      <c r="AA221" s="154"/>
      <c r="AB221" s="154"/>
      <c r="AC221" s="154"/>
      <c r="AD221" s="154"/>
      <c r="AE221" s="154"/>
      <c r="AF221" s="154"/>
      <c r="AG221" s="154" t="s">
        <v>131</v>
      </c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x14ac:dyDescent="0.2">
      <c r="A222" s="168" t="s">
        <v>123</v>
      </c>
      <c r="B222" s="169" t="s">
        <v>89</v>
      </c>
      <c r="C222" s="188" t="s">
        <v>90</v>
      </c>
      <c r="D222" s="170"/>
      <c r="E222" s="171"/>
      <c r="F222" s="172"/>
      <c r="G222" s="173">
        <f>SUMIF(AG223:AG224,"&lt;&gt;NOR",G223:G224)</f>
        <v>0</v>
      </c>
      <c r="H222" s="167"/>
      <c r="I222" s="167">
        <f>SUM(I223:I224)</f>
        <v>129.47999999999999</v>
      </c>
      <c r="J222" s="167"/>
      <c r="K222" s="167">
        <f>SUM(K223:K224)</f>
        <v>55.92</v>
      </c>
      <c r="L222" s="167"/>
      <c r="M222" s="167">
        <f>SUM(M223:M224)</f>
        <v>0</v>
      </c>
      <c r="N222" s="167"/>
      <c r="O222" s="167">
        <f>SUM(O223:O224)</f>
        <v>0</v>
      </c>
      <c r="P222" s="167"/>
      <c r="Q222" s="167">
        <f>SUM(Q223:Q224)</f>
        <v>0</v>
      </c>
      <c r="R222" s="167"/>
      <c r="S222" s="167"/>
      <c r="T222" s="167"/>
      <c r="U222" s="167"/>
      <c r="V222" s="167">
        <f>SUM(V223:V224)</f>
        <v>0.1</v>
      </c>
      <c r="W222" s="167"/>
      <c r="X222" s="167"/>
      <c r="AG222" t="s">
        <v>124</v>
      </c>
    </row>
    <row r="223" spans="1:60" ht="22.5" outlineLevel="1" x14ac:dyDescent="0.2">
      <c r="A223" s="174">
        <v>93</v>
      </c>
      <c r="B223" s="175" t="s">
        <v>414</v>
      </c>
      <c r="C223" s="190" t="s">
        <v>415</v>
      </c>
      <c r="D223" s="176" t="s">
        <v>134</v>
      </c>
      <c r="E223" s="177">
        <v>3</v>
      </c>
      <c r="F223" s="178"/>
      <c r="G223" s="179">
        <f>ROUND(E223*F223,2)</f>
        <v>0</v>
      </c>
      <c r="H223" s="164">
        <v>43.16</v>
      </c>
      <c r="I223" s="163">
        <f>ROUND(E223*H223,2)</f>
        <v>129.47999999999999</v>
      </c>
      <c r="J223" s="164">
        <v>18.64</v>
      </c>
      <c r="K223" s="163">
        <f>ROUND(E223*J223,2)</f>
        <v>55.92</v>
      </c>
      <c r="L223" s="163">
        <v>21</v>
      </c>
      <c r="M223" s="163">
        <f>G223*(1+L223/100)</f>
        <v>0</v>
      </c>
      <c r="N223" s="163">
        <v>1.6000000000000001E-4</v>
      </c>
      <c r="O223" s="163">
        <f>ROUND(E223*N223,2)</f>
        <v>0</v>
      </c>
      <c r="P223" s="163">
        <v>0</v>
      </c>
      <c r="Q223" s="163">
        <f>ROUND(E223*P223,2)</f>
        <v>0</v>
      </c>
      <c r="R223" s="163"/>
      <c r="S223" s="163" t="s">
        <v>128</v>
      </c>
      <c r="T223" s="163" t="s">
        <v>129</v>
      </c>
      <c r="U223" s="163">
        <v>3.2480000000000002E-2</v>
      </c>
      <c r="V223" s="163">
        <f>ROUND(E223*U223,2)</f>
        <v>0.1</v>
      </c>
      <c r="W223" s="163"/>
      <c r="X223" s="163" t="s">
        <v>130</v>
      </c>
      <c r="Y223" s="154"/>
      <c r="Z223" s="154"/>
      <c r="AA223" s="154"/>
      <c r="AB223" s="154"/>
      <c r="AC223" s="154"/>
      <c r="AD223" s="154"/>
      <c r="AE223" s="154"/>
      <c r="AF223" s="154"/>
      <c r="AG223" s="154" t="s">
        <v>131</v>
      </c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61"/>
      <c r="B224" s="162"/>
      <c r="C224" s="191" t="s">
        <v>159</v>
      </c>
      <c r="D224" s="165"/>
      <c r="E224" s="166">
        <v>3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54"/>
      <c r="Z224" s="154"/>
      <c r="AA224" s="154"/>
      <c r="AB224" s="154"/>
      <c r="AC224" s="154"/>
      <c r="AD224" s="154"/>
      <c r="AE224" s="154"/>
      <c r="AF224" s="154"/>
      <c r="AG224" s="154" t="s">
        <v>138</v>
      </c>
      <c r="AH224" s="154">
        <v>0</v>
      </c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x14ac:dyDescent="0.2">
      <c r="A225" s="168" t="s">
        <v>123</v>
      </c>
      <c r="B225" s="169" t="s">
        <v>91</v>
      </c>
      <c r="C225" s="188" t="s">
        <v>92</v>
      </c>
      <c r="D225" s="170"/>
      <c r="E225" s="171"/>
      <c r="F225" s="172"/>
      <c r="G225" s="173">
        <f>SUMIF(AG226:AG226,"&lt;&gt;NOR",G226:G226)</f>
        <v>0</v>
      </c>
      <c r="H225" s="167"/>
      <c r="I225" s="167">
        <f>SUM(I226:I226)</f>
        <v>28526.51</v>
      </c>
      <c r="J225" s="167"/>
      <c r="K225" s="167">
        <f>SUM(K226:K226)</f>
        <v>86103.49</v>
      </c>
      <c r="L225" s="167"/>
      <c r="M225" s="167">
        <f>SUM(M226:M226)</f>
        <v>0</v>
      </c>
      <c r="N225" s="167"/>
      <c r="O225" s="167">
        <f>SUM(O226:O226)</f>
        <v>0.3</v>
      </c>
      <c r="P225" s="167"/>
      <c r="Q225" s="167">
        <f>SUM(Q226:Q226)</f>
        <v>0</v>
      </c>
      <c r="R225" s="167"/>
      <c r="S225" s="167"/>
      <c r="T225" s="167"/>
      <c r="U225" s="167"/>
      <c r="V225" s="167">
        <f>SUM(V226:V226)</f>
        <v>150.43</v>
      </c>
      <c r="W225" s="167"/>
      <c r="X225" s="167"/>
      <c r="AG225" t="s">
        <v>124</v>
      </c>
    </row>
    <row r="226" spans="1:60" ht="168.75" outlineLevel="1" x14ac:dyDescent="0.2">
      <c r="A226" s="180">
        <v>94</v>
      </c>
      <c r="B226" s="181" t="s">
        <v>416</v>
      </c>
      <c r="C226" s="189" t="s">
        <v>467</v>
      </c>
      <c r="D226" s="182" t="s">
        <v>417</v>
      </c>
      <c r="E226" s="183">
        <v>1</v>
      </c>
      <c r="F226" s="184"/>
      <c r="G226" s="185">
        <f>ROUND(E226*F226,2)</f>
        <v>0</v>
      </c>
      <c r="H226" s="164">
        <v>28526.51</v>
      </c>
      <c r="I226" s="163">
        <f>ROUND(E226*H226,2)</f>
        <v>28526.51</v>
      </c>
      <c r="J226" s="164">
        <v>86103.49</v>
      </c>
      <c r="K226" s="163">
        <f>ROUND(E226*J226,2)</f>
        <v>86103.49</v>
      </c>
      <c r="L226" s="163">
        <v>21</v>
      </c>
      <c r="M226" s="163">
        <f>G226*(1+L226/100)</f>
        <v>0</v>
      </c>
      <c r="N226" s="163">
        <v>0.29942999999999997</v>
      </c>
      <c r="O226" s="163">
        <f>ROUND(E226*N226,2)</f>
        <v>0.3</v>
      </c>
      <c r="P226" s="163">
        <v>0</v>
      </c>
      <c r="Q226" s="163">
        <f>ROUND(E226*P226,2)</f>
        <v>0</v>
      </c>
      <c r="R226" s="163"/>
      <c r="S226" s="163" t="s">
        <v>128</v>
      </c>
      <c r="T226" s="163" t="s">
        <v>129</v>
      </c>
      <c r="U226" s="163">
        <v>150.43144000000001</v>
      </c>
      <c r="V226" s="163">
        <f>ROUND(E226*U226,2)</f>
        <v>150.43</v>
      </c>
      <c r="W226" s="163"/>
      <c r="X226" s="163" t="s">
        <v>418</v>
      </c>
      <c r="Y226" s="154"/>
      <c r="Z226" s="154"/>
      <c r="AA226" s="154"/>
      <c r="AB226" s="154"/>
      <c r="AC226" s="154"/>
      <c r="AD226" s="154"/>
      <c r="AE226" s="154"/>
      <c r="AF226" s="154"/>
      <c r="AG226" s="154" t="s">
        <v>419</v>
      </c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x14ac:dyDescent="0.2">
      <c r="A227" s="168" t="s">
        <v>123</v>
      </c>
      <c r="B227" s="169" t="s">
        <v>93</v>
      </c>
      <c r="C227" s="188" t="s">
        <v>94</v>
      </c>
      <c r="D227" s="170"/>
      <c r="E227" s="171"/>
      <c r="F227" s="172"/>
      <c r="G227" s="173">
        <f>SUMIF(AG228:AG234,"&lt;&gt;NOR",G228:G234)</f>
        <v>0</v>
      </c>
      <c r="H227" s="167"/>
      <c r="I227" s="167">
        <f>SUM(I228:I234)</f>
        <v>0</v>
      </c>
      <c r="J227" s="167"/>
      <c r="K227" s="167">
        <f>SUM(K228:K234)</f>
        <v>81064.27</v>
      </c>
      <c r="L227" s="167"/>
      <c r="M227" s="167">
        <f>SUM(M228:M234)</f>
        <v>0</v>
      </c>
      <c r="N227" s="167"/>
      <c r="O227" s="167">
        <f>SUM(O228:O234)</f>
        <v>0</v>
      </c>
      <c r="P227" s="167"/>
      <c r="Q227" s="167">
        <f>SUM(Q228:Q234)</f>
        <v>0</v>
      </c>
      <c r="R227" s="167"/>
      <c r="S227" s="167"/>
      <c r="T227" s="167"/>
      <c r="U227" s="167"/>
      <c r="V227" s="167">
        <f>SUM(V228:V234)</f>
        <v>53.199999999999996</v>
      </c>
      <c r="W227" s="167"/>
      <c r="X227" s="167"/>
      <c r="AG227" t="s">
        <v>124</v>
      </c>
    </row>
    <row r="228" spans="1:60" ht="22.5" outlineLevel="1" x14ac:dyDescent="0.2">
      <c r="A228" s="180">
        <v>95</v>
      </c>
      <c r="B228" s="181" t="s">
        <v>420</v>
      </c>
      <c r="C228" s="189" t="s">
        <v>421</v>
      </c>
      <c r="D228" s="182" t="s">
        <v>198</v>
      </c>
      <c r="E228" s="183">
        <v>17.033529999999999</v>
      </c>
      <c r="F228" s="184"/>
      <c r="G228" s="185">
        <f t="shared" ref="G228:G234" si="0">ROUND(E228*F228,2)</f>
        <v>0</v>
      </c>
      <c r="H228" s="164">
        <v>0</v>
      </c>
      <c r="I228" s="163">
        <f t="shared" ref="I228:I234" si="1">ROUND(E228*H228,2)</f>
        <v>0</v>
      </c>
      <c r="J228" s="164">
        <v>427</v>
      </c>
      <c r="K228" s="163">
        <f t="shared" ref="K228:K234" si="2">ROUND(E228*J228,2)</f>
        <v>7273.32</v>
      </c>
      <c r="L228" s="163">
        <v>21</v>
      </c>
      <c r="M228" s="163">
        <f t="shared" ref="M228:M234" si="3">G228*(1+L228/100)</f>
        <v>0</v>
      </c>
      <c r="N228" s="163">
        <v>0</v>
      </c>
      <c r="O228" s="163">
        <f t="shared" ref="O228:O234" si="4">ROUND(E228*N228,2)</f>
        <v>0</v>
      </c>
      <c r="P228" s="163">
        <v>0</v>
      </c>
      <c r="Q228" s="163">
        <f t="shared" ref="Q228:Q234" si="5">ROUND(E228*P228,2)</f>
        <v>0</v>
      </c>
      <c r="R228" s="163"/>
      <c r="S228" s="163" t="s">
        <v>128</v>
      </c>
      <c r="T228" s="163" t="s">
        <v>129</v>
      </c>
      <c r="U228" s="163">
        <v>0.93300000000000005</v>
      </c>
      <c r="V228" s="163">
        <f t="shared" ref="V228:V234" si="6">ROUND(E228*U228,2)</f>
        <v>15.89</v>
      </c>
      <c r="W228" s="163"/>
      <c r="X228" s="163" t="s">
        <v>130</v>
      </c>
      <c r="Y228" s="154"/>
      <c r="Z228" s="154"/>
      <c r="AA228" s="154"/>
      <c r="AB228" s="154"/>
      <c r="AC228" s="154"/>
      <c r="AD228" s="154"/>
      <c r="AE228" s="154"/>
      <c r="AF228" s="154"/>
      <c r="AG228" s="154" t="s">
        <v>422</v>
      </c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ht="22.5" outlineLevel="1" x14ac:dyDescent="0.2">
      <c r="A229" s="180">
        <v>96</v>
      </c>
      <c r="B229" s="181" t="s">
        <v>423</v>
      </c>
      <c r="C229" s="189" t="s">
        <v>424</v>
      </c>
      <c r="D229" s="182" t="s">
        <v>198</v>
      </c>
      <c r="E229" s="183">
        <v>17.033529999999999</v>
      </c>
      <c r="F229" s="184"/>
      <c r="G229" s="185">
        <f t="shared" si="0"/>
        <v>0</v>
      </c>
      <c r="H229" s="164">
        <v>0</v>
      </c>
      <c r="I229" s="163">
        <f t="shared" si="1"/>
        <v>0</v>
      </c>
      <c r="J229" s="164">
        <v>271.5</v>
      </c>
      <c r="K229" s="163">
        <f t="shared" si="2"/>
        <v>4624.6000000000004</v>
      </c>
      <c r="L229" s="163">
        <v>21</v>
      </c>
      <c r="M229" s="163">
        <f t="shared" si="3"/>
        <v>0</v>
      </c>
      <c r="N229" s="163">
        <v>0</v>
      </c>
      <c r="O229" s="163">
        <f t="shared" si="4"/>
        <v>0</v>
      </c>
      <c r="P229" s="163">
        <v>0</v>
      </c>
      <c r="Q229" s="163">
        <f t="shared" si="5"/>
        <v>0</v>
      </c>
      <c r="R229" s="163"/>
      <c r="S229" s="163" t="s">
        <v>128</v>
      </c>
      <c r="T229" s="163" t="s">
        <v>129</v>
      </c>
      <c r="U229" s="163">
        <v>0.65300000000000002</v>
      </c>
      <c r="V229" s="163">
        <f t="shared" si="6"/>
        <v>11.12</v>
      </c>
      <c r="W229" s="163"/>
      <c r="X229" s="163" t="s">
        <v>130</v>
      </c>
      <c r="Y229" s="154"/>
      <c r="Z229" s="154"/>
      <c r="AA229" s="154"/>
      <c r="AB229" s="154"/>
      <c r="AC229" s="154"/>
      <c r="AD229" s="154"/>
      <c r="AE229" s="154"/>
      <c r="AF229" s="154"/>
      <c r="AG229" s="154" t="s">
        <v>422</v>
      </c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80">
        <v>97</v>
      </c>
      <c r="B230" s="181" t="s">
        <v>425</v>
      </c>
      <c r="C230" s="189" t="s">
        <v>426</v>
      </c>
      <c r="D230" s="182" t="s">
        <v>198</v>
      </c>
      <c r="E230" s="183">
        <v>17.033529999999999</v>
      </c>
      <c r="F230" s="184"/>
      <c r="G230" s="185">
        <f t="shared" si="0"/>
        <v>0</v>
      </c>
      <c r="H230" s="164">
        <v>0</v>
      </c>
      <c r="I230" s="163">
        <f t="shared" si="1"/>
        <v>0</v>
      </c>
      <c r="J230" s="164">
        <v>275.5</v>
      </c>
      <c r="K230" s="163">
        <f t="shared" si="2"/>
        <v>4692.74</v>
      </c>
      <c r="L230" s="163">
        <v>21</v>
      </c>
      <c r="M230" s="163">
        <f t="shared" si="3"/>
        <v>0</v>
      </c>
      <c r="N230" s="163">
        <v>0</v>
      </c>
      <c r="O230" s="163">
        <f t="shared" si="4"/>
        <v>0</v>
      </c>
      <c r="P230" s="163">
        <v>0</v>
      </c>
      <c r="Q230" s="163">
        <f t="shared" si="5"/>
        <v>0</v>
      </c>
      <c r="R230" s="163"/>
      <c r="S230" s="163" t="s">
        <v>128</v>
      </c>
      <c r="T230" s="163" t="s">
        <v>129</v>
      </c>
      <c r="U230" s="163">
        <v>0.49</v>
      </c>
      <c r="V230" s="163">
        <f t="shared" si="6"/>
        <v>8.35</v>
      </c>
      <c r="W230" s="163"/>
      <c r="X230" s="163" t="s">
        <v>130</v>
      </c>
      <c r="Y230" s="154"/>
      <c r="Z230" s="154"/>
      <c r="AA230" s="154"/>
      <c r="AB230" s="154"/>
      <c r="AC230" s="154"/>
      <c r="AD230" s="154"/>
      <c r="AE230" s="154"/>
      <c r="AF230" s="154"/>
      <c r="AG230" s="154" t="s">
        <v>422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ht="22.5" outlineLevel="1" x14ac:dyDescent="0.2">
      <c r="A231" s="180">
        <v>98</v>
      </c>
      <c r="B231" s="181" t="s">
        <v>427</v>
      </c>
      <c r="C231" s="189" t="s">
        <v>428</v>
      </c>
      <c r="D231" s="182" t="s">
        <v>198</v>
      </c>
      <c r="E231" s="183">
        <v>425.83814000000001</v>
      </c>
      <c r="F231" s="184"/>
      <c r="G231" s="185">
        <f t="shared" si="0"/>
        <v>0</v>
      </c>
      <c r="H231" s="164">
        <v>0</v>
      </c>
      <c r="I231" s="163">
        <f t="shared" si="1"/>
        <v>0</v>
      </c>
      <c r="J231" s="164">
        <v>25</v>
      </c>
      <c r="K231" s="163">
        <f t="shared" si="2"/>
        <v>10645.95</v>
      </c>
      <c r="L231" s="163">
        <v>21</v>
      </c>
      <c r="M231" s="163">
        <f t="shared" si="3"/>
        <v>0</v>
      </c>
      <c r="N231" s="163">
        <v>0</v>
      </c>
      <c r="O231" s="163">
        <f t="shared" si="4"/>
        <v>0</v>
      </c>
      <c r="P231" s="163">
        <v>0</v>
      </c>
      <c r="Q231" s="163">
        <f t="shared" si="5"/>
        <v>0</v>
      </c>
      <c r="R231" s="163"/>
      <c r="S231" s="163" t="s">
        <v>128</v>
      </c>
      <c r="T231" s="163" t="s">
        <v>129</v>
      </c>
      <c r="U231" s="163">
        <v>0</v>
      </c>
      <c r="V231" s="163">
        <f t="shared" si="6"/>
        <v>0</v>
      </c>
      <c r="W231" s="163"/>
      <c r="X231" s="163" t="s">
        <v>130</v>
      </c>
      <c r="Y231" s="154"/>
      <c r="Z231" s="154"/>
      <c r="AA231" s="154"/>
      <c r="AB231" s="154"/>
      <c r="AC231" s="154"/>
      <c r="AD231" s="154"/>
      <c r="AE231" s="154"/>
      <c r="AF231" s="154"/>
      <c r="AG231" s="154" t="s">
        <v>422</v>
      </c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ht="22.5" outlineLevel="1" x14ac:dyDescent="0.2">
      <c r="A232" s="180">
        <v>99</v>
      </c>
      <c r="B232" s="181" t="s">
        <v>429</v>
      </c>
      <c r="C232" s="189" t="s">
        <v>430</v>
      </c>
      <c r="D232" s="182" t="s">
        <v>198</v>
      </c>
      <c r="E232" s="183">
        <v>17.033529999999999</v>
      </c>
      <c r="F232" s="184"/>
      <c r="G232" s="185">
        <f t="shared" si="0"/>
        <v>0</v>
      </c>
      <c r="H232" s="164">
        <v>0</v>
      </c>
      <c r="I232" s="163">
        <f t="shared" si="1"/>
        <v>0</v>
      </c>
      <c r="J232" s="164">
        <v>391.5</v>
      </c>
      <c r="K232" s="163">
        <f t="shared" si="2"/>
        <v>6668.63</v>
      </c>
      <c r="L232" s="163">
        <v>21</v>
      </c>
      <c r="M232" s="163">
        <f t="shared" si="3"/>
        <v>0</v>
      </c>
      <c r="N232" s="163">
        <v>0</v>
      </c>
      <c r="O232" s="163">
        <f t="shared" si="4"/>
        <v>0</v>
      </c>
      <c r="P232" s="163">
        <v>0</v>
      </c>
      <c r="Q232" s="163">
        <f t="shared" si="5"/>
        <v>0</v>
      </c>
      <c r="R232" s="163"/>
      <c r="S232" s="163" t="s">
        <v>128</v>
      </c>
      <c r="T232" s="163" t="s">
        <v>129</v>
      </c>
      <c r="U232" s="163">
        <v>0.94199999999999995</v>
      </c>
      <c r="V232" s="163">
        <f t="shared" si="6"/>
        <v>16.05</v>
      </c>
      <c r="W232" s="163"/>
      <c r="X232" s="163" t="s">
        <v>130</v>
      </c>
      <c r="Y232" s="154"/>
      <c r="Z232" s="154"/>
      <c r="AA232" s="154"/>
      <c r="AB232" s="154"/>
      <c r="AC232" s="154"/>
      <c r="AD232" s="154"/>
      <c r="AE232" s="154"/>
      <c r="AF232" s="154"/>
      <c r="AG232" s="154" t="s">
        <v>422</v>
      </c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ht="22.5" outlineLevel="1" x14ac:dyDescent="0.2">
      <c r="A233" s="180">
        <v>100</v>
      </c>
      <c r="B233" s="181" t="s">
        <v>431</v>
      </c>
      <c r="C233" s="189" t="s">
        <v>432</v>
      </c>
      <c r="D233" s="182" t="s">
        <v>198</v>
      </c>
      <c r="E233" s="183">
        <v>17.033529999999999</v>
      </c>
      <c r="F233" s="184"/>
      <c r="G233" s="185">
        <f t="shared" si="0"/>
        <v>0</v>
      </c>
      <c r="H233" s="164">
        <v>0</v>
      </c>
      <c r="I233" s="163">
        <f t="shared" si="1"/>
        <v>0</v>
      </c>
      <c r="J233" s="164">
        <v>43.6</v>
      </c>
      <c r="K233" s="163">
        <f t="shared" si="2"/>
        <v>742.66</v>
      </c>
      <c r="L233" s="163">
        <v>21</v>
      </c>
      <c r="M233" s="163">
        <f t="shared" si="3"/>
        <v>0</v>
      </c>
      <c r="N233" s="163">
        <v>0</v>
      </c>
      <c r="O233" s="163">
        <f t="shared" si="4"/>
        <v>0</v>
      </c>
      <c r="P233" s="163">
        <v>0</v>
      </c>
      <c r="Q233" s="163">
        <f t="shared" si="5"/>
        <v>0</v>
      </c>
      <c r="R233" s="163"/>
      <c r="S233" s="163" t="s">
        <v>128</v>
      </c>
      <c r="T233" s="163" t="s">
        <v>129</v>
      </c>
      <c r="U233" s="163">
        <v>0.105</v>
      </c>
      <c r="V233" s="163">
        <f t="shared" si="6"/>
        <v>1.79</v>
      </c>
      <c r="W233" s="163"/>
      <c r="X233" s="163" t="s">
        <v>130</v>
      </c>
      <c r="Y233" s="154"/>
      <c r="Z233" s="154"/>
      <c r="AA233" s="154"/>
      <c r="AB233" s="154"/>
      <c r="AC233" s="154"/>
      <c r="AD233" s="154"/>
      <c r="AE233" s="154"/>
      <c r="AF233" s="154"/>
      <c r="AG233" s="154" t="s">
        <v>422</v>
      </c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ht="22.5" outlineLevel="1" x14ac:dyDescent="0.2">
      <c r="A234" s="180">
        <v>101</v>
      </c>
      <c r="B234" s="181" t="s">
        <v>433</v>
      </c>
      <c r="C234" s="189" t="s">
        <v>434</v>
      </c>
      <c r="D234" s="182" t="s">
        <v>198</v>
      </c>
      <c r="E234" s="183">
        <v>17.033529999999999</v>
      </c>
      <c r="F234" s="184"/>
      <c r="G234" s="185">
        <f t="shared" si="0"/>
        <v>0</v>
      </c>
      <c r="H234" s="164">
        <v>0</v>
      </c>
      <c r="I234" s="163">
        <f t="shared" si="1"/>
        <v>0</v>
      </c>
      <c r="J234" s="164">
        <v>2725</v>
      </c>
      <c r="K234" s="163">
        <f t="shared" si="2"/>
        <v>46416.37</v>
      </c>
      <c r="L234" s="163">
        <v>21</v>
      </c>
      <c r="M234" s="163">
        <f t="shared" si="3"/>
        <v>0</v>
      </c>
      <c r="N234" s="163">
        <v>0</v>
      </c>
      <c r="O234" s="163">
        <f t="shared" si="4"/>
        <v>0</v>
      </c>
      <c r="P234" s="163">
        <v>0</v>
      </c>
      <c r="Q234" s="163">
        <f t="shared" si="5"/>
        <v>0</v>
      </c>
      <c r="R234" s="163"/>
      <c r="S234" s="163" t="s">
        <v>128</v>
      </c>
      <c r="T234" s="163" t="s">
        <v>129</v>
      </c>
      <c r="U234" s="163">
        <v>0</v>
      </c>
      <c r="V234" s="163">
        <f t="shared" si="6"/>
        <v>0</v>
      </c>
      <c r="W234" s="163"/>
      <c r="X234" s="163" t="s">
        <v>130</v>
      </c>
      <c r="Y234" s="154"/>
      <c r="Z234" s="154"/>
      <c r="AA234" s="154"/>
      <c r="AB234" s="154"/>
      <c r="AC234" s="154"/>
      <c r="AD234" s="154"/>
      <c r="AE234" s="154"/>
      <c r="AF234" s="154"/>
      <c r="AG234" s="154" t="s">
        <v>422</v>
      </c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x14ac:dyDescent="0.2">
      <c r="A235" s="168" t="s">
        <v>123</v>
      </c>
      <c r="B235" s="169" t="s">
        <v>97</v>
      </c>
      <c r="C235" s="188" t="s">
        <v>30</v>
      </c>
      <c r="D235" s="170"/>
      <c r="E235" s="171"/>
      <c r="F235" s="172"/>
      <c r="G235" s="173">
        <f>SUMIF(AG236:AG238,"&lt;&gt;NOR",G236:G238)</f>
        <v>0</v>
      </c>
      <c r="H235" s="167"/>
      <c r="I235" s="167">
        <f>SUM(I236:I238)</f>
        <v>0</v>
      </c>
      <c r="J235" s="167"/>
      <c r="K235" s="167">
        <f>SUM(K236:K238)</f>
        <v>60750</v>
      </c>
      <c r="L235" s="167"/>
      <c r="M235" s="167">
        <f>SUM(M236:M238)</f>
        <v>0</v>
      </c>
      <c r="N235" s="167"/>
      <c r="O235" s="167">
        <f>SUM(O236:O238)</f>
        <v>0</v>
      </c>
      <c r="P235" s="167"/>
      <c r="Q235" s="167">
        <f>SUM(Q236:Q238)</f>
        <v>0</v>
      </c>
      <c r="R235" s="167"/>
      <c r="S235" s="167"/>
      <c r="T235" s="167"/>
      <c r="U235" s="167"/>
      <c r="V235" s="167">
        <f>SUM(V236:V238)</f>
        <v>0</v>
      </c>
      <c r="W235" s="167"/>
      <c r="X235" s="167"/>
      <c r="AG235" t="s">
        <v>124</v>
      </c>
    </row>
    <row r="236" spans="1:60" outlineLevel="1" x14ac:dyDescent="0.2">
      <c r="A236" s="180">
        <v>102</v>
      </c>
      <c r="B236" s="181" t="s">
        <v>435</v>
      </c>
      <c r="C236" s="189" t="s">
        <v>436</v>
      </c>
      <c r="D236" s="182" t="s">
        <v>437</v>
      </c>
      <c r="E236" s="183">
        <v>1</v>
      </c>
      <c r="F236" s="184"/>
      <c r="G236" s="185">
        <f>ROUND(E236*F236,2)</f>
        <v>0</v>
      </c>
      <c r="H236" s="164">
        <v>0</v>
      </c>
      <c r="I236" s="163">
        <f>ROUND(E236*H236,2)</f>
        <v>0</v>
      </c>
      <c r="J236" s="164">
        <v>8000</v>
      </c>
      <c r="K236" s="163">
        <f>ROUND(E236*J236,2)</f>
        <v>8000</v>
      </c>
      <c r="L236" s="163">
        <v>21</v>
      </c>
      <c r="M236" s="163">
        <f>G236*(1+L236/100)</f>
        <v>0</v>
      </c>
      <c r="N236" s="163">
        <v>0</v>
      </c>
      <c r="O236" s="163">
        <f>ROUND(E236*N236,2)</f>
        <v>0</v>
      </c>
      <c r="P236" s="163">
        <v>0</v>
      </c>
      <c r="Q236" s="163">
        <f>ROUND(E236*P236,2)</f>
        <v>0</v>
      </c>
      <c r="R236" s="163"/>
      <c r="S236" s="163" t="s">
        <v>128</v>
      </c>
      <c r="T236" s="163" t="s">
        <v>129</v>
      </c>
      <c r="U236" s="163">
        <v>0</v>
      </c>
      <c r="V236" s="163">
        <f>ROUND(E236*U236,2)</f>
        <v>0</v>
      </c>
      <c r="W236" s="163"/>
      <c r="X236" s="163" t="s">
        <v>130</v>
      </c>
      <c r="Y236" s="154"/>
      <c r="Z236" s="154"/>
      <c r="AA236" s="154"/>
      <c r="AB236" s="154"/>
      <c r="AC236" s="154"/>
      <c r="AD236" s="154"/>
      <c r="AE236" s="154"/>
      <c r="AF236" s="154"/>
      <c r="AG236" s="154" t="s">
        <v>131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ht="22.5" outlineLevel="1" x14ac:dyDescent="0.2">
      <c r="A237" s="180">
        <v>103</v>
      </c>
      <c r="B237" s="181" t="s">
        <v>438</v>
      </c>
      <c r="C237" s="189" t="s">
        <v>439</v>
      </c>
      <c r="D237" s="182" t="s">
        <v>189</v>
      </c>
      <c r="E237" s="183">
        <v>6.5</v>
      </c>
      <c r="F237" s="184"/>
      <c r="G237" s="185">
        <f>ROUND(E237*F237,2)</f>
        <v>0</v>
      </c>
      <c r="H237" s="164">
        <v>0</v>
      </c>
      <c r="I237" s="163">
        <f>ROUND(E237*H237,2)</f>
        <v>0</v>
      </c>
      <c r="J237" s="164">
        <v>3500</v>
      </c>
      <c r="K237" s="163">
        <f>ROUND(E237*J237,2)</f>
        <v>22750</v>
      </c>
      <c r="L237" s="163">
        <v>21</v>
      </c>
      <c r="M237" s="163">
        <f>G237*(1+L237/100)</f>
        <v>0</v>
      </c>
      <c r="N237" s="163">
        <v>0</v>
      </c>
      <c r="O237" s="163">
        <f>ROUND(E237*N237,2)</f>
        <v>0</v>
      </c>
      <c r="P237" s="163">
        <v>0</v>
      </c>
      <c r="Q237" s="163">
        <f>ROUND(E237*P237,2)</f>
        <v>0</v>
      </c>
      <c r="R237" s="163"/>
      <c r="S237" s="163" t="s">
        <v>128</v>
      </c>
      <c r="T237" s="163" t="s">
        <v>129</v>
      </c>
      <c r="U237" s="163">
        <v>0</v>
      </c>
      <c r="V237" s="163">
        <f>ROUND(E237*U237,2)</f>
        <v>0</v>
      </c>
      <c r="W237" s="163"/>
      <c r="X237" s="163" t="s">
        <v>130</v>
      </c>
      <c r="Y237" s="154"/>
      <c r="Z237" s="154"/>
      <c r="AA237" s="154"/>
      <c r="AB237" s="154"/>
      <c r="AC237" s="154"/>
      <c r="AD237" s="154"/>
      <c r="AE237" s="154"/>
      <c r="AF237" s="154"/>
      <c r="AG237" s="154" t="s">
        <v>131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80">
        <v>104</v>
      </c>
      <c r="B238" s="181" t="s">
        <v>440</v>
      </c>
      <c r="C238" s="189" t="s">
        <v>441</v>
      </c>
      <c r="D238" s="182" t="s">
        <v>437</v>
      </c>
      <c r="E238" s="183">
        <v>1</v>
      </c>
      <c r="F238" s="184"/>
      <c r="G238" s="185">
        <f>ROUND(E238*F238,2)</f>
        <v>0</v>
      </c>
      <c r="H238" s="164">
        <v>0</v>
      </c>
      <c r="I238" s="163">
        <f>ROUND(E238*H238,2)</f>
        <v>0</v>
      </c>
      <c r="J238" s="164">
        <v>30000</v>
      </c>
      <c r="K238" s="163">
        <f>ROUND(E238*J238,2)</f>
        <v>30000</v>
      </c>
      <c r="L238" s="163">
        <v>21</v>
      </c>
      <c r="M238" s="163">
        <f>G238*(1+L238/100)</f>
        <v>0</v>
      </c>
      <c r="N238" s="163">
        <v>0</v>
      </c>
      <c r="O238" s="163">
        <f>ROUND(E238*N238,2)</f>
        <v>0</v>
      </c>
      <c r="P238" s="163">
        <v>0</v>
      </c>
      <c r="Q238" s="163">
        <f>ROUND(E238*P238,2)</f>
        <v>0</v>
      </c>
      <c r="R238" s="163"/>
      <c r="S238" s="163" t="s">
        <v>128</v>
      </c>
      <c r="T238" s="163" t="s">
        <v>129</v>
      </c>
      <c r="U238" s="163">
        <v>0</v>
      </c>
      <c r="V238" s="163">
        <f>ROUND(E238*U238,2)</f>
        <v>0</v>
      </c>
      <c r="W238" s="163"/>
      <c r="X238" s="163" t="s">
        <v>130</v>
      </c>
      <c r="Y238" s="154"/>
      <c r="Z238" s="154"/>
      <c r="AA238" s="154"/>
      <c r="AB238" s="154"/>
      <c r="AC238" s="154"/>
      <c r="AD238" s="154"/>
      <c r="AE238" s="154"/>
      <c r="AF238" s="154"/>
      <c r="AG238" s="154" t="s">
        <v>131</v>
      </c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x14ac:dyDescent="0.2">
      <c r="A239" s="168" t="s">
        <v>123</v>
      </c>
      <c r="B239" s="169" t="s">
        <v>96</v>
      </c>
      <c r="C239" s="188" t="s">
        <v>29</v>
      </c>
      <c r="D239" s="170"/>
      <c r="E239" s="171"/>
      <c r="F239" s="172"/>
      <c r="G239" s="173">
        <f>SUMIF(AG240:AG242,"&lt;&gt;NOR",G240:G242)</f>
        <v>0</v>
      </c>
      <c r="H239" s="167"/>
      <c r="I239" s="167">
        <f>SUM(I240:I242)</f>
        <v>0</v>
      </c>
      <c r="J239" s="167"/>
      <c r="K239" s="167">
        <f>SUM(K240:K242)</f>
        <v>27661.62</v>
      </c>
      <c r="L239" s="167"/>
      <c r="M239" s="167">
        <f>SUM(M240:M242)</f>
        <v>0</v>
      </c>
      <c r="N239" s="167"/>
      <c r="O239" s="167">
        <f>SUM(O240:O242)</f>
        <v>0</v>
      </c>
      <c r="P239" s="167"/>
      <c r="Q239" s="167">
        <f>SUM(Q240:Q242)</f>
        <v>0</v>
      </c>
      <c r="R239" s="167"/>
      <c r="S239" s="167"/>
      <c r="T239" s="167"/>
      <c r="U239" s="167"/>
      <c r="V239" s="167">
        <f>SUM(V240:V242)</f>
        <v>0</v>
      </c>
      <c r="W239" s="167"/>
      <c r="X239" s="167"/>
      <c r="AG239" t="s">
        <v>124</v>
      </c>
    </row>
    <row r="240" spans="1:60" outlineLevel="1" x14ac:dyDescent="0.2">
      <c r="A240" s="180">
        <v>105</v>
      </c>
      <c r="B240" s="181" t="s">
        <v>442</v>
      </c>
      <c r="C240" s="189" t="s">
        <v>443</v>
      </c>
      <c r="D240" s="182" t="s">
        <v>444</v>
      </c>
      <c r="E240" s="183">
        <v>1</v>
      </c>
      <c r="F240" s="184"/>
      <c r="G240" s="185">
        <f>ROUND(E240*F240,2)</f>
        <v>0</v>
      </c>
      <c r="H240" s="164">
        <v>0</v>
      </c>
      <c r="I240" s="163">
        <f>ROUND(E240*H240,2)</f>
        <v>0</v>
      </c>
      <c r="J240" s="164">
        <v>13830.81</v>
      </c>
      <c r="K240" s="163">
        <f>ROUND(E240*J240,2)</f>
        <v>13830.81</v>
      </c>
      <c r="L240" s="163">
        <v>21</v>
      </c>
      <c r="M240" s="163">
        <f>G240*(1+L240/100)</f>
        <v>0</v>
      </c>
      <c r="N240" s="163">
        <v>0</v>
      </c>
      <c r="O240" s="163">
        <f>ROUND(E240*N240,2)</f>
        <v>0</v>
      </c>
      <c r="P240" s="163">
        <v>0</v>
      </c>
      <c r="Q240" s="163">
        <f>ROUND(E240*P240,2)</f>
        <v>0</v>
      </c>
      <c r="R240" s="163"/>
      <c r="S240" s="163" t="s">
        <v>128</v>
      </c>
      <c r="T240" s="163" t="s">
        <v>129</v>
      </c>
      <c r="U240" s="163">
        <v>0</v>
      </c>
      <c r="V240" s="163">
        <f>ROUND(E240*U240,2)</f>
        <v>0</v>
      </c>
      <c r="W240" s="163"/>
      <c r="X240" s="163" t="s">
        <v>445</v>
      </c>
      <c r="Y240" s="154"/>
      <c r="Z240" s="154"/>
      <c r="AA240" s="154"/>
      <c r="AB240" s="154"/>
      <c r="AC240" s="154"/>
      <c r="AD240" s="154"/>
      <c r="AE240" s="154"/>
      <c r="AF240" s="154"/>
      <c r="AG240" s="154" t="s">
        <v>446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">
      <c r="A241" s="180">
        <v>106</v>
      </c>
      <c r="B241" s="181" t="s">
        <v>447</v>
      </c>
      <c r="C241" s="189" t="s">
        <v>448</v>
      </c>
      <c r="D241" s="182" t="s">
        <v>444</v>
      </c>
      <c r="E241" s="183">
        <v>1</v>
      </c>
      <c r="F241" s="184"/>
      <c r="G241" s="185">
        <f>ROUND(E241*F241,2)</f>
        <v>0</v>
      </c>
      <c r="H241" s="164">
        <v>0</v>
      </c>
      <c r="I241" s="163">
        <f>ROUND(E241*H241,2)</f>
        <v>0</v>
      </c>
      <c r="J241" s="164">
        <v>9220.5400000000009</v>
      </c>
      <c r="K241" s="163">
        <f>ROUND(E241*J241,2)</f>
        <v>9220.5400000000009</v>
      </c>
      <c r="L241" s="163">
        <v>21</v>
      </c>
      <c r="M241" s="163">
        <f>G241*(1+L241/100)</f>
        <v>0</v>
      </c>
      <c r="N241" s="163">
        <v>0</v>
      </c>
      <c r="O241" s="163">
        <f>ROUND(E241*N241,2)</f>
        <v>0</v>
      </c>
      <c r="P241" s="163">
        <v>0</v>
      </c>
      <c r="Q241" s="163">
        <f>ROUND(E241*P241,2)</f>
        <v>0</v>
      </c>
      <c r="R241" s="163"/>
      <c r="S241" s="163" t="s">
        <v>128</v>
      </c>
      <c r="T241" s="163" t="s">
        <v>129</v>
      </c>
      <c r="U241" s="163">
        <v>0</v>
      </c>
      <c r="V241" s="163">
        <f>ROUND(E241*U241,2)</f>
        <v>0</v>
      </c>
      <c r="W241" s="163"/>
      <c r="X241" s="163" t="s">
        <v>445</v>
      </c>
      <c r="Y241" s="154"/>
      <c r="Z241" s="154"/>
      <c r="AA241" s="154"/>
      <c r="AB241" s="154"/>
      <c r="AC241" s="154"/>
      <c r="AD241" s="154"/>
      <c r="AE241" s="154"/>
      <c r="AF241" s="154"/>
      <c r="AG241" s="154" t="s">
        <v>446</v>
      </c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80">
        <v>107</v>
      </c>
      <c r="B242" s="181" t="s">
        <v>449</v>
      </c>
      <c r="C242" s="189" t="s">
        <v>450</v>
      </c>
      <c r="D242" s="182" t="s">
        <v>444</v>
      </c>
      <c r="E242" s="183">
        <v>1</v>
      </c>
      <c r="F242" s="184"/>
      <c r="G242" s="185">
        <f>ROUND(E242*F242,2)</f>
        <v>0</v>
      </c>
      <c r="H242" s="164">
        <v>0</v>
      </c>
      <c r="I242" s="163">
        <f>ROUND(E242*H242,2)</f>
        <v>0</v>
      </c>
      <c r="J242" s="164">
        <v>4610.2700000000004</v>
      </c>
      <c r="K242" s="163">
        <f>ROUND(E242*J242,2)</f>
        <v>4610.2700000000004</v>
      </c>
      <c r="L242" s="163">
        <v>21</v>
      </c>
      <c r="M242" s="163">
        <f>G242*(1+L242/100)</f>
        <v>0</v>
      </c>
      <c r="N242" s="163">
        <v>0</v>
      </c>
      <c r="O242" s="163">
        <f>ROUND(E242*N242,2)</f>
        <v>0</v>
      </c>
      <c r="P242" s="163">
        <v>0</v>
      </c>
      <c r="Q242" s="163">
        <f>ROUND(E242*P242,2)</f>
        <v>0</v>
      </c>
      <c r="R242" s="163"/>
      <c r="S242" s="163" t="s">
        <v>128</v>
      </c>
      <c r="T242" s="163" t="s">
        <v>129</v>
      </c>
      <c r="U242" s="163">
        <v>0</v>
      </c>
      <c r="V242" s="163">
        <f>ROUND(E242*U242,2)</f>
        <v>0</v>
      </c>
      <c r="W242" s="163"/>
      <c r="X242" s="163" t="s">
        <v>445</v>
      </c>
      <c r="Y242" s="154"/>
      <c r="Z242" s="154"/>
      <c r="AA242" s="154"/>
      <c r="AB242" s="154"/>
      <c r="AC242" s="154"/>
      <c r="AD242" s="154"/>
      <c r="AE242" s="154"/>
      <c r="AF242" s="154"/>
      <c r="AG242" s="154" t="s">
        <v>446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x14ac:dyDescent="0.2">
      <c r="A243" s="168" t="s">
        <v>123</v>
      </c>
      <c r="B243" s="169" t="s">
        <v>97</v>
      </c>
      <c r="C243" s="188" t="s">
        <v>30</v>
      </c>
      <c r="D243" s="170"/>
      <c r="E243" s="171"/>
      <c r="F243" s="172"/>
      <c r="G243" s="173">
        <f>SUMIF(AG244:AG247,"&lt;&gt;NOR",G244:G247)</f>
        <v>0</v>
      </c>
      <c r="H243" s="167"/>
      <c r="I243" s="167">
        <f>SUM(I244:I247)</f>
        <v>0</v>
      </c>
      <c r="J243" s="167"/>
      <c r="K243" s="167">
        <f>SUM(K244:K247)</f>
        <v>23500</v>
      </c>
      <c r="L243" s="167"/>
      <c r="M243" s="167">
        <f>SUM(M244:M247)</f>
        <v>0</v>
      </c>
      <c r="N243" s="167"/>
      <c r="O243" s="167">
        <f>SUM(O244:O247)</f>
        <v>0</v>
      </c>
      <c r="P243" s="167"/>
      <c r="Q243" s="167">
        <f>SUM(Q244:Q247)</f>
        <v>0</v>
      </c>
      <c r="R243" s="167"/>
      <c r="S243" s="167"/>
      <c r="T243" s="167"/>
      <c r="U243" s="167"/>
      <c r="V243" s="167">
        <f>SUM(V244:V247)</f>
        <v>0</v>
      </c>
      <c r="W243" s="167"/>
      <c r="X243" s="167"/>
      <c r="AG243" t="s">
        <v>124</v>
      </c>
    </row>
    <row r="244" spans="1:60" outlineLevel="1" x14ac:dyDescent="0.2">
      <c r="A244" s="180">
        <v>108</v>
      </c>
      <c r="B244" s="181" t="s">
        <v>451</v>
      </c>
      <c r="C244" s="189" t="s">
        <v>452</v>
      </c>
      <c r="D244" s="182" t="s">
        <v>444</v>
      </c>
      <c r="E244" s="183">
        <v>1</v>
      </c>
      <c r="F244" s="184"/>
      <c r="G244" s="185">
        <f>ROUND(E244*F244,2)</f>
        <v>0</v>
      </c>
      <c r="H244" s="164">
        <v>0</v>
      </c>
      <c r="I244" s="163">
        <f>ROUND(E244*H244,2)</f>
        <v>0</v>
      </c>
      <c r="J244" s="164">
        <v>3000</v>
      </c>
      <c r="K244" s="163">
        <f>ROUND(E244*J244,2)</f>
        <v>3000</v>
      </c>
      <c r="L244" s="163">
        <v>21</v>
      </c>
      <c r="M244" s="163">
        <f>G244*(1+L244/100)</f>
        <v>0</v>
      </c>
      <c r="N244" s="163">
        <v>0</v>
      </c>
      <c r="O244" s="163">
        <f>ROUND(E244*N244,2)</f>
        <v>0</v>
      </c>
      <c r="P244" s="163">
        <v>0</v>
      </c>
      <c r="Q244" s="163">
        <f>ROUND(E244*P244,2)</f>
        <v>0</v>
      </c>
      <c r="R244" s="163"/>
      <c r="S244" s="163" t="s">
        <v>128</v>
      </c>
      <c r="T244" s="163" t="s">
        <v>129</v>
      </c>
      <c r="U244" s="163">
        <v>0</v>
      </c>
      <c r="V244" s="163">
        <f>ROUND(E244*U244,2)</f>
        <v>0</v>
      </c>
      <c r="W244" s="163"/>
      <c r="X244" s="163" t="s">
        <v>445</v>
      </c>
      <c r="Y244" s="154"/>
      <c r="Z244" s="154"/>
      <c r="AA244" s="154"/>
      <c r="AB244" s="154"/>
      <c r="AC244" s="154"/>
      <c r="AD244" s="154"/>
      <c r="AE244" s="154"/>
      <c r="AF244" s="154"/>
      <c r="AG244" s="154" t="s">
        <v>446</v>
      </c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80">
        <v>109</v>
      </c>
      <c r="B245" s="181" t="s">
        <v>453</v>
      </c>
      <c r="C245" s="189" t="s">
        <v>454</v>
      </c>
      <c r="D245" s="182" t="s">
        <v>444</v>
      </c>
      <c r="E245" s="183">
        <v>1</v>
      </c>
      <c r="F245" s="184"/>
      <c r="G245" s="185">
        <f>ROUND(E245*F245,2)</f>
        <v>0</v>
      </c>
      <c r="H245" s="164">
        <v>0</v>
      </c>
      <c r="I245" s="163">
        <f>ROUND(E245*H245,2)</f>
        <v>0</v>
      </c>
      <c r="J245" s="164">
        <v>15000</v>
      </c>
      <c r="K245" s="163">
        <f>ROUND(E245*J245,2)</f>
        <v>15000</v>
      </c>
      <c r="L245" s="163">
        <v>21</v>
      </c>
      <c r="M245" s="163">
        <f>G245*(1+L245/100)</f>
        <v>0</v>
      </c>
      <c r="N245" s="163">
        <v>0</v>
      </c>
      <c r="O245" s="163">
        <f>ROUND(E245*N245,2)</f>
        <v>0</v>
      </c>
      <c r="P245" s="163">
        <v>0</v>
      </c>
      <c r="Q245" s="163">
        <f>ROUND(E245*P245,2)</f>
        <v>0</v>
      </c>
      <c r="R245" s="163"/>
      <c r="S245" s="163" t="s">
        <v>128</v>
      </c>
      <c r="T245" s="163" t="s">
        <v>129</v>
      </c>
      <c r="U245" s="163">
        <v>0</v>
      </c>
      <c r="V245" s="163">
        <f>ROUND(E245*U245,2)</f>
        <v>0</v>
      </c>
      <c r="W245" s="163"/>
      <c r="X245" s="163" t="s">
        <v>445</v>
      </c>
      <c r="Y245" s="154"/>
      <c r="Z245" s="154"/>
      <c r="AA245" s="154"/>
      <c r="AB245" s="154"/>
      <c r="AC245" s="154"/>
      <c r="AD245" s="154"/>
      <c r="AE245" s="154"/>
      <c r="AF245" s="154"/>
      <c r="AG245" s="154" t="s">
        <v>446</v>
      </c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80">
        <v>110</v>
      </c>
      <c r="B246" s="181" t="s">
        <v>455</v>
      </c>
      <c r="C246" s="189" t="s">
        <v>456</v>
      </c>
      <c r="D246" s="182" t="s">
        <v>444</v>
      </c>
      <c r="E246" s="183">
        <v>1</v>
      </c>
      <c r="F246" s="184"/>
      <c r="G246" s="185">
        <f>ROUND(E246*F246,2)</f>
        <v>0</v>
      </c>
      <c r="H246" s="164">
        <v>0</v>
      </c>
      <c r="I246" s="163">
        <f>ROUND(E246*H246,2)</f>
        <v>0</v>
      </c>
      <c r="J246" s="164">
        <v>3000</v>
      </c>
      <c r="K246" s="163">
        <f>ROUND(E246*J246,2)</f>
        <v>3000</v>
      </c>
      <c r="L246" s="163">
        <v>21</v>
      </c>
      <c r="M246" s="163">
        <f>G246*(1+L246/100)</f>
        <v>0</v>
      </c>
      <c r="N246" s="163">
        <v>0</v>
      </c>
      <c r="O246" s="163">
        <f>ROUND(E246*N246,2)</f>
        <v>0</v>
      </c>
      <c r="P246" s="163">
        <v>0</v>
      </c>
      <c r="Q246" s="163">
        <f>ROUND(E246*P246,2)</f>
        <v>0</v>
      </c>
      <c r="R246" s="163"/>
      <c r="S246" s="163" t="s">
        <v>128</v>
      </c>
      <c r="T246" s="163" t="s">
        <v>129</v>
      </c>
      <c r="U246" s="163">
        <v>0</v>
      </c>
      <c r="V246" s="163">
        <f>ROUND(E246*U246,2)</f>
        <v>0</v>
      </c>
      <c r="W246" s="163"/>
      <c r="X246" s="163" t="s">
        <v>445</v>
      </c>
      <c r="Y246" s="154"/>
      <c r="Z246" s="154"/>
      <c r="AA246" s="154"/>
      <c r="AB246" s="154"/>
      <c r="AC246" s="154"/>
      <c r="AD246" s="154"/>
      <c r="AE246" s="154"/>
      <c r="AF246" s="154"/>
      <c r="AG246" s="154" t="s">
        <v>446</v>
      </c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74">
        <v>111</v>
      </c>
      <c r="B247" s="175" t="s">
        <v>457</v>
      </c>
      <c r="C247" s="190" t="s">
        <v>458</v>
      </c>
      <c r="D247" s="176" t="s">
        <v>444</v>
      </c>
      <c r="E247" s="177">
        <v>1</v>
      </c>
      <c r="F247" s="178"/>
      <c r="G247" s="179">
        <f>ROUND(E247*F247,2)</f>
        <v>0</v>
      </c>
      <c r="H247" s="164">
        <v>0</v>
      </c>
      <c r="I247" s="163">
        <f>ROUND(E247*H247,2)</f>
        <v>0</v>
      </c>
      <c r="J247" s="164">
        <v>2500</v>
      </c>
      <c r="K247" s="163">
        <f>ROUND(E247*J247,2)</f>
        <v>2500</v>
      </c>
      <c r="L247" s="163">
        <v>21</v>
      </c>
      <c r="M247" s="163">
        <f>G247*(1+L247/100)</f>
        <v>0</v>
      </c>
      <c r="N247" s="163">
        <v>0</v>
      </c>
      <c r="O247" s="163">
        <f>ROUND(E247*N247,2)</f>
        <v>0</v>
      </c>
      <c r="P247" s="163">
        <v>0</v>
      </c>
      <c r="Q247" s="163">
        <f>ROUND(E247*P247,2)</f>
        <v>0</v>
      </c>
      <c r="R247" s="163"/>
      <c r="S247" s="163" t="s">
        <v>128</v>
      </c>
      <c r="T247" s="163" t="s">
        <v>129</v>
      </c>
      <c r="U247" s="163">
        <v>0</v>
      </c>
      <c r="V247" s="163">
        <f>ROUND(E247*U247,2)</f>
        <v>0</v>
      </c>
      <c r="W247" s="163"/>
      <c r="X247" s="163" t="s">
        <v>445</v>
      </c>
      <c r="Y247" s="154"/>
      <c r="Z247" s="154"/>
      <c r="AA247" s="154"/>
      <c r="AB247" s="154"/>
      <c r="AC247" s="154"/>
      <c r="AD247" s="154"/>
      <c r="AE247" s="154"/>
      <c r="AF247" s="154"/>
      <c r="AG247" s="154" t="s">
        <v>446</v>
      </c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x14ac:dyDescent="0.2">
      <c r="A248" s="3"/>
      <c r="B248" s="4"/>
      <c r="C248" s="192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v>15</v>
      </c>
      <c r="AF248">
        <v>21</v>
      </c>
      <c r="AG248" t="s">
        <v>110</v>
      </c>
    </row>
    <row r="249" spans="1:60" x14ac:dyDescent="0.2">
      <c r="A249" s="157"/>
      <c r="B249" s="158" t="s">
        <v>31</v>
      </c>
      <c r="C249" s="193"/>
      <c r="D249" s="159"/>
      <c r="E249" s="160"/>
      <c r="F249" s="160"/>
      <c r="G249" s="187">
        <f>G8+G10+G14+G16+G20+G22+G29+G42+G44+G55+G57+G70+G74+G76+G106+G120+G124+G129+G135+G137+G174+G207+G209+G220+G222+G225+G227+G235+G239+G243</f>
        <v>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E249">
        <f>SUMIF(L7:L247,AE248,G7:G247)</f>
        <v>0</v>
      </c>
      <c r="AF249">
        <f>SUMIF(L7:L247,AF248,G7:G247)</f>
        <v>0</v>
      </c>
      <c r="AG249" t="s">
        <v>459</v>
      </c>
    </row>
    <row r="250" spans="1:60" x14ac:dyDescent="0.2">
      <c r="A250" s="3"/>
      <c r="B250" s="4"/>
      <c r="C250" s="192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">
      <c r="A251" s="3"/>
      <c r="B251" s="4"/>
      <c r="C251" s="192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">
      <c r="A252" s="248" t="s">
        <v>460</v>
      </c>
      <c r="B252" s="248"/>
      <c r="C252" s="249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">
      <c r="A253" s="250"/>
      <c r="B253" s="251"/>
      <c r="C253" s="252"/>
      <c r="D253" s="251"/>
      <c r="E253" s="251"/>
      <c r="F253" s="251"/>
      <c r="G253" s="25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G253" t="s">
        <v>461</v>
      </c>
    </row>
    <row r="254" spans="1:60" x14ac:dyDescent="0.2">
      <c r="A254" s="254"/>
      <c r="B254" s="255"/>
      <c r="C254" s="256"/>
      <c r="D254" s="255"/>
      <c r="E254" s="255"/>
      <c r="F254" s="255"/>
      <c r="G254" s="25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">
      <c r="A255" s="254"/>
      <c r="B255" s="255"/>
      <c r="C255" s="256"/>
      <c r="D255" s="255"/>
      <c r="E255" s="255"/>
      <c r="F255" s="255"/>
      <c r="G255" s="25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">
      <c r="A256" s="254"/>
      <c r="B256" s="255"/>
      <c r="C256" s="256"/>
      <c r="D256" s="255"/>
      <c r="E256" s="255"/>
      <c r="F256" s="255"/>
      <c r="G256" s="25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">
      <c r="A257" s="258"/>
      <c r="B257" s="259"/>
      <c r="C257" s="260"/>
      <c r="D257" s="259"/>
      <c r="E257" s="259"/>
      <c r="F257" s="259"/>
      <c r="G257" s="26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33" x14ac:dyDescent="0.2">
      <c r="A258" s="3"/>
      <c r="B258" s="4"/>
      <c r="C258" s="192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">
      <c r="C259" s="194"/>
      <c r="D259" s="10"/>
      <c r="AG259" t="s">
        <v>462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252:C252"/>
    <mergeCell ref="A253:G257"/>
    <mergeCell ref="C12:G12"/>
    <mergeCell ref="C24:G24"/>
    <mergeCell ref="C27:G27"/>
    <mergeCell ref="C146:G146"/>
    <mergeCell ref="C196:G196"/>
    <mergeCell ref="C199:G199"/>
    <mergeCell ref="C206:G20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Položky rozpočtu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'Položky rozpočtu'!Názvy_tisku</vt:lpstr>
      <vt:lpstr>oadresa</vt:lpstr>
      <vt:lpstr>Stavba!Objednatel</vt:lpstr>
      <vt:lpstr>Stavba!Objekt</vt:lpstr>
      <vt:lpstr>'Položky rozpočtu'!Oblast_tisku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2025-05-19T05:59:28Z</dcterms:modified>
</cp:coreProperties>
</file>