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28680" yWindow="-120" windowWidth="29040" windowHeight="15840"/>
  </bookViews>
  <sheets>
    <sheet name="Stavba" sheetId="1" r:id="rId1"/>
    <sheet name="VzorPolozky" sheetId="10" state="hidden" r:id="rId2"/>
    <sheet name="000 ON a VN Pol" sheetId="12" r:id="rId3"/>
    <sheet name="SO 101 SO 101 Pol" sheetId="13" r:id="rId4"/>
    <sheet name="SO 401 SO 401 Pol" sheetId="14" r:id="rId5"/>
  </sheets>
  <externalReferences>
    <externalReference r:id="rId6"/>
  </externalReferences>
  <definedNames>
    <definedName name="CelkemDPHVypocet" localSheetId="0">Stavba!$H$47</definedName>
    <definedName name="CenaCelkem">Stavba!$G$29</definedName>
    <definedName name="CenaCelkemBezDPH">Stavba!$G$28</definedName>
    <definedName name="CenaCelkemVypocet" localSheetId="0">Stavba!$I$47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'000 ON a VN Pol'!$1:$7</definedName>
    <definedName name="_xlnm.Print_Titles" localSheetId="3">'SO 101 SO 101 Pol'!$1:$7</definedName>
    <definedName name="_xlnm.Print_Titles" localSheetId="4">'SO 401 SO 401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'000 ON a VN Pol'!$A$1:$Y$47</definedName>
    <definedName name="_xlnm.Print_Area" localSheetId="3">'SO 101 SO 101 Pol'!$A$1:$Y$234</definedName>
    <definedName name="_xlnm.Print_Area" localSheetId="4">'SO 401 SO 401 Pol'!$A$1:$Y$99</definedName>
    <definedName name="_xlnm.Print_Area" localSheetId="0">Stavba!$A$1:$J$75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Stavba!$F$47</definedName>
    <definedName name="ZakladDPHZakl">Stavba!$G$25</definedName>
    <definedName name="ZakladDPHZaklVypocet" localSheetId="0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G46" i="1"/>
  <c r="F46" i="1"/>
  <c r="G45" i="1"/>
  <c r="F45" i="1"/>
  <c r="G44" i="1"/>
  <c r="F44" i="1"/>
  <c r="G43" i="1"/>
  <c r="F43" i="1"/>
  <c r="G42" i="1"/>
  <c r="F42" i="1"/>
  <c r="H42" i="1" s="1"/>
  <c r="I42" i="1" s="1"/>
  <c r="G41" i="1"/>
  <c r="F41" i="1"/>
  <c r="G39" i="1"/>
  <c r="F39" i="1"/>
  <c r="G98" i="14"/>
  <c r="BA28" i="14"/>
  <c r="G8" i="14"/>
  <c r="Q8" i="14"/>
  <c r="G9" i="14"/>
  <c r="M9" i="14" s="1"/>
  <c r="M8" i="14" s="1"/>
  <c r="I9" i="14"/>
  <c r="I8" i="14" s="1"/>
  <c r="K9" i="14"/>
  <c r="K8" i="14" s="1"/>
  <c r="O9" i="14"/>
  <c r="O8" i="14" s="1"/>
  <c r="Q9" i="14"/>
  <c r="V9" i="14"/>
  <c r="V8" i="14" s="1"/>
  <c r="G14" i="14"/>
  <c r="K14" i="14"/>
  <c r="Q14" i="14"/>
  <c r="G15" i="14"/>
  <c r="I15" i="14"/>
  <c r="I14" i="14" s="1"/>
  <c r="K15" i="14"/>
  <c r="M15" i="14"/>
  <c r="M14" i="14" s="1"/>
  <c r="O15" i="14"/>
  <c r="O14" i="14" s="1"/>
  <c r="Q15" i="14"/>
  <c r="V15" i="14"/>
  <c r="V14" i="14" s="1"/>
  <c r="G18" i="14"/>
  <c r="I18" i="14"/>
  <c r="I17" i="14" s="1"/>
  <c r="K18" i="14"/>
  <c r="M18" i="14"/>
  <c r="O18" i="14"/>
  <c r="Q18" i="14"/>
  <c r="Q17" i="14" s="1"/>
  <c r="V18" i="14"/>
  <c r="V17" i="14" s="1"/>
  <c r="G21" i="14"/>
  <c r="I21" i="14"/>
  <c r="K21" i="14"/>
  <c r="K17" i="14" s="1"/>
  <c r="M21" i="14"/>
  <c r="O21" i="14"/>
  <c r="Q21" i="14"/>
  <c r="V21" i="14"/>
  <c r="G24" i="14"/>
  <c r="I24" i="14"/>
  <c r="K24" i="14"/>
  <c r="M24" i="14"/>
  <c r="O24" i="14"/>
  <c r="Q24" i="14"/>
  <c r="V24" i="14"/>
  <c r="G27" i="14"/>
  <c r="M27" i="14" s="1"/>
  <c r="I27" i="14"/>
  <c r="K27" i="14"/>
  <c r="O27" i="14"/>
  <c r="O17" i="14" s="1"/>
  <c r="Q27" i="14"/>
  <c r="V27" i="14"/>
  <c r="G32" i="14"/>
  <c r="M32" i="14" s="1"/>
  <c r="I32" i="14"/>
  <c r="K32" i="14"/>
  <c r="O32" i="14"/>
  <c r="Q32" i="14"/>
  <c r="V32" i="14"/>
  <c r="G36" i="14"/>
  <c r="M36" i="14" s="1"/>
  <c r="I36" i="14"/>
  <c r="K36" i="14"/>
  <c r="O36" i="14"/>
  <c r="Q36" i="14"/>
  <c r="V36" i="14"/>
  <c r="G41" i="14"/>
  <c r="I41" i="14"/>
  <c r="K41" i="14"/>
  <c r="M41" i="14"/>
  <c r="O41" i="14"/>
  <c r="Q41" i="14"/>
  <c r="V41" i="14"/>
  <c r="G44" i="14"/>
  <c r="M44" i="14" s="1"/>
  <c r="I44" i="14"/>
  <c r="K44" i="14"/>
  <c r="O44" i="14"/>
  <c r="Q44" i="14"/>
  <c r="V44" i="14"/>
  <c r="G47" i="14"/>
  <c r="I47" i="14"/>
  <c r="K47" i="14"/>
  <c r="M47" i="14"/>
  <c r="O47" i="14"/>
  <c r="Q47" i="14"/>
  <c r="V47" i="14"/>
  <c r="G51" i="14"/>
  <c r="I51" i="14"/>
  <c r="K51" i="14"/>
  <c r="M51" i="14"/>
  <c r="O51" i="14"/>
  <c r="Q51" i="14"/>
  <c r="V51" i="14"/>
  <c r="G54" i="14"/>
  <c r="I54" i="14"/>
  <c r="K54" i="14"/>
  <c r="M54" i="14"/>
  <c r="O54" i="14"/>
  <c r="Q54" i="14"/>
  <c r="V54" i="14"/>
  <c r="G57" i="14"/>
  <c r="M57" i="14" s="1"/>
  <c r="I57" i="14"/>
  <c r="K57" i="14"/>
  <c r="O57" i="14"/>
  <c r="Q57" i="14"/>
  <c r="V57" i="14"/>
  <c r="G61" i="14"/>
  <c r="G60" i="14" s="1"/>
  <c r="I61" i="14"/>
  <c r="K61" i="14"/>
  <c r="K60" i="14" s="1"/>
  <c r="O61" i="14"/>
  <c r="Q61" i="14"/>
  <c r="V61" i="14"/>
  <c r="V60" i="14" s="1"/>
  <c r="G64" i="14"/>
  <c r="I64" i="14"/>
  <c r="K64" i="14"/>
  <c r="M64" i="14"/>
  <c r="O64" i="14"/>
  <c r="Q64" i="14"/>
  <c r="V64" i="14"/>
  <c r="G67" i="14"/>
  <c r="M67" i="14" s="1"/>
  <c r="I67" i="14"/>
  <c r="K67" i="14"/>
  <c r="O67" i="14"/>
  <c r="O60" i="14" s="1"/>
  <c r="Q67" i="14"/>
  <c r="V67" i="14"/>
  <c r="G70" i="14"/>
  <c r="I70" i="14"/>
  <c r="K70" i="14"/>
  <c r="M70" i="14"/>
  <c r="O70" i="14"/>
  <c r="Q70" i="14"/>
  <c r="Q60" i="14" s="1"/>
  <c r="V70" i="14"/>
  <c r="G73" i="14"/>
  <c r="I73" i="14"/>
  <c r="K73" i="14"/>
  <c r="M73" i="14"/>
  <c r="O73" i="14"/>
  <c r="Q73" i="14"/>
  <c r="V73" i="14"/>
  <c r="G76" i="14"/>
  <c r="I76" i="14"/>
  <c r="K76" i="14"/>
  <c r="M76" i="14"/>
  <c r="O76" i="14"/>
  <c r="Q76" i="14"/>
  <c r="V76" i="14"/>
  <c r="G79" i="14"/>
  <c r="M79" i="14" s="1"/>
  <c r="I79" i="14"/>
  <c r="K79" i="14"/>
  <c r="O79" i="14"/>
  <c r="Q79" i="14"/>
  <c r="V79" i="14"/>
  <c r="G82" i="14"/>
  <c r="M82" i="14" s="1"/>
  <c r="I82" i="14"/>
  <c r="I60" i="14" s="1"/>
  <c r="K82" i="14"/>
  <c r="O82" i="14"/>
  <c r="Q82" i="14"/>
  <c r="V82" i="14"/>
  <c r="G85" i="14"/>
  <c r="M85" i="14" s="1"/>
  <c r="I85" i="14"/>
  <c r="K85" i="14"/>
  <c r="O85" i="14"/>
  <c r="Q85" i="14"/>
  <c r="V85" i="14"/>
  <c r="G88" i="14"/>
  <c r="I88" i="14"/>
  <c r="K88" i="14"/>
  <c r="M88" i="14"/>
  <c r="O88" i="14"/>
  <c r="Q88" i="14"/>
  <c r="V88" i="14"/>
  <c r="G91" i="14"/>
  <c r="M91" i="14" s="1"/>
  <c r="I91" i="14"/>
  <c r="K91" i="14"/>
  <c r="O91" i="14"/>
  <c r="Q91" i="14"/>
  <c r="V91" i="14"/>
  <c r="G94" i="14"/>
  <c r="I94" i="14"/>
  <c r="K94" i="14"/>
  <c r="M94" i="14"/>
  <c r="O94" i="14"/>
  <c r="Q94" i="14"/>
  <c r="V94" i="14"/>
  <c r="AE98" i="14"/>
  <c r="G233" i="13"/>
  <c r="BA183" i="13"/>
  <c r="BA157" i="13"/>
  <c r="BA146" i="13"/>
  <c r="BA118" i="13"/>
  <c r="BA114" i="13"/>
  <c r="BA56" i="13"/>
  <c r="BA43" i="13"/>
  <c r="BA30" i="13"/>
  <c r="BA24" i="13"/>
  <c r="BA20" i="13"/>
  <c r="BA15" i="13"/>
  <c r="G9" i="13"/>
  <c r="I9" i="13"/>
  <c r="I8" i="13" s="1"/>
  <c r="K9" i="13"/>
  <c r="K8" i="13" s="1"/>
  <c r="M9" i="13"/>
  <c r="O9" i="13"/>
  <c r="Q9" i="13"/>
  <c r="Q8" i="13" s="1"/>
  <c r="V9" i="13"/>
  <c r="V8" i="13" s="1"/>
  <c r="G14" i="13"/>
  <c r="I14" i="13"/>
  <c r="K14" i="13"/>
  <c r="M14" i="13"/>
  <c r="O14" i="13"/>
  <c r="Q14" i="13"/>
  <c r="V14" i="13"/>
  <c r="G19" i="13"/>
  <c r="I19" i="13"/>
  <c r="K19" i="13"/>
  <c r="M19" i="13"/>
  <c r="O19" i="13"/>
  <c r="Q19" i="13"/>
  <c r="V19" i="13"/>
  <c r="G23" i="13"/>
  <c r="AF233" i="13" s="1"/>
  <c r="I23" i="13"/>
  <c r="K23" i="13"/>
  <c r="O23" i="13"/>
  <c r="Q23" i="13"/>
  <c r="V23" i="13"/>
  <c r="G29" i="13"/>
  <c r="M29" i="13" s="1"/>
  <c r="I29" i="13"/>
  <c r="K29" i="13"/>
  <c r="O29" i="13"/>
  <c r="Q29" i="13"/>
  <c r="V29" i="13"/>
  <c r="G34" i="13"/>
  <c r="M34" i="13" s="1"/>
  <c r="I34" i="13"/>
  <c r="K34" i="13"/>
  <c r="O34" i="13"/>
  <c r="Q34" i="13"/>
  <c r="V34" i="13"/>
  <c r="G38" i="13"/>
  <c r="I38" i="13"/>
  <c r="K38" i="13"/>
  <c r="M38" i="13"/>
  <c r="O38" i="13"/>
  <c r="Q38" i="13"/>
  <c r="V38" i="13"/>
  <c r="G42" i="13"/>
  <c r="M42" i="13" s="1"/>
  <c r="I42" i="13"/>
  <c r="K42" i="13"/>
  <c r="O42" i="13"/>
  <c r="O8" i="13" s="1"/>
  <c r="Q42" i="13"/>
  <c r="V42" i="13"/>
  <c r="G46" i="13"/>
  <c r="I46" i="13"/>
  <c r="K46" i="13"/>
  <c r="M46" i="13"/>
  <c r="O46" i="13"/>
  <c r="Q46" i="13"/>
  <c r="V46" i="13"/>
  <c r="G50" i="13"/>
  <c r="I50" i="13"/>
  <c r="K50" i="13"/>
  <c r="M50" i="13"/>
  <c r="O50" i="13"/>
  <c r="Q50" i="13"/>
  <c r="V50" i="13"/>
  <c r="G55" i="13"/>
  <c r="I55" i="13"/>
  <c r="K55" i="13"/>
  <c r="M55" i="13"/>
  <c r="O55" i="13"/>
  <c r="Q55" i="13"/>
  <c r="V55" i="13"/>
  <c r="G59" i="13"/>
  <c r="M59" i="13" s="1"/>
  <c r="I59" i="13"/>
  <c r="K59" i="13"/>
  <c r="O59" i="13"/>
  <c r="Q59" i="13"/>
  <c r="V59" i="13"/>
  <c r="I62" i="13"/>
  <c r="Q62" i="13"/>
  <c r="G63" i="13"/>
  <c r="M63" i="13" s="1"/>
  <c r="I63" i="13"/>
  <c r="K63" i="13"/>
  <c r="K62" i="13" s="1"/>
  <c r="O63" i="13"/>
  <c r="O62" i="13" s="1"/>
  <c r="Q63" i="13"/>
  <c r="V63" i="13"/>
  <c r="V62" i="13" s="1"/>
  <c r="G67" i="13"/>
  <c r="I67" i="13"/>
  <c r="K67" i="13"/>
  <c r="M67" i="13"/>
  <c r="O67" i="13"/>
  <c r="Q67" i="13"/>
  <c r="V67" i="13"/>
  <c r="G70" i="13"/>
  <c r="G62" i="13" s="1"/>
  <c r="I70" i="13"/>
  <c r="K70" i="13"/>
  <c r="O70" i="13"/>
  <c r="Q70" i="13"/>
  <c r="V70" i="13"/>
  <c r="G74" i="13"/>
  <c r="M74" i="13" s="1"/>
  <c r="I74" i="13"/>
  <c r="K74" i="13"/>
  <c r="K73" i="13" s="1"/>
  <c r="O74" i="13"/>
  <c r="Q74" i="13"/>
  <c r="V74" i="13"/>
  <c r="V73" i="13" s="1"/>
  <c r="G78" i="13"/>
  <c r="I78" i="13"/>
  <c r="K78" i="13"/>
  <c r="M78" i="13"/>
  <c r="O78" i="13"/>
  <c r="Q78" i="13"/>
  <c r="V78" i="13"/>
  <c r="G83" i="13"/>
  <c r="G73" i="13" s="1"/>
  <c r="I83" i="13"/>
  <c r="K83" i="13"/>
  <c r="O83" i="13"/>
  <c r="O73" i="13" s="1"/>
  <c r="Q83" i="13"/>
  <c r="V83" i="13"/>
  <c r="G86" i="13"/>
  <c r="M86" i="13" s="1"/>
  <c r="I86" i="13"/>
  <c r="I73" i="13" s="1"/>
  <c r="K86" i="13"/>
  <c r="O86" i="13"/>
  <c r="Q86" i="13"/>
  <c r="V86" i="13"/>
  <c r="G89" i="13"/>
  <c r="M89" i="13" s="1"/>
  <c r="I89" i="13"/>
  <c r="K89" i="13"/>
  <c r="O89" i="13"/>
  <c r="Q89" i="13"/>
  <c r="V89" i="13"/>
  <c r="G92" i="13"/>
  <c r="I92" i="13"/>
  <c r="K92" i="13"/>
  <c r="M92" i="13"/>
  <c r="O92" i="13"/>
  <c r="Q92" i="13"/>
  <c r="V92" i="13"/>
  <c r="G96" i="13"/>
  <c r="M96" i="13" s="1"/>
  <c r="I96" i="13"/>
  <c r="K96" i="13"/>
  <c r="O96" i="13"/>
  <c r="Q96" i="13"/>
  <c r="V96" i="13"/>
  <c r="G99" i="13"/>
  <c r="M99" i="13" s="1"/>
  <c r="I99" i="13"/>
  <c r="K99" i="13"/>
  <c r="O99" i="13"/>
  <c r="Q99" i="13"/>
  <c r="Q73" i="13" s="1"/>
  <c r="V99" i="13"/>
  <c r="G103" i="13"/>
  <c r="M103" i="13" s="1"/>
  <c r="I103" i="13"/>
  <c r="K103" i="13"/>
  <c r="O103" i="13"/>
  <c r="Q103" i="13"/>
  <c r="V103" i="13"/>
  <c r="G106" i="13"/>
  <c r="I106" i="13"/>
  <c r="K106" i="13"/>
  <c r="M106" i="13"/>
  <c r="O106" i="13"/>
  <c r="Q106" i="13"/>
  <c r="V106" i="13"/>
  <c r="G113" i="13"/>
  <c r="M113" i="13" s="1"/>
  <c r="I113" i="13"/>
  <c r="K113" i="13"/>
  <c r="O113" i="13"/>
  <c r="Q113" i="13"/>
  <c r="V113" i="13"/>
  <c r="G117" i="13"/>
  <c r="M117" i="13" s="1"/>
  <c r="I117" i="13"/>
  <c r="K117" i="13"/>
  <c r="O117" i="13"/>
  <c r="Q117" i="13"/>
  <c r="V117" i="13"/>
  <c r="G122" i="13"/>
  <c r="M122" i="13" s="1"/>
  <c r="I122" i="13"/>
  <c r="K122" i="13"/>
  <c r="O122" i="13"/>
  <c r="Q122" i="13"/>
  <c r="V122" i="13"/>
  <c r="G126" i="13"/>
  <c r="I126" i="13"/>
  <c r="K126" i="13"/>
  <c r="M126" i="13"/>
  <c r="O126" i="13"/>
  <c r="Q126" i="13"/>
  <c r="V126" i="13"/>
  <c r="G129" i="13"/>
  <c r="M129" i="13" s="1"/>
  <c r="I129" i="13"/>
  <c r="K129" i="13"/>
  <c r="O129" i="13"/>
  <c r="Q129" i="13"/>
  <c r="V129" i="13"/>
  <c r="G132" i="13"/>
  <c r="M132" i="13" s="1"/>
  <c r="I132" i="13"/>
  <c r="K132" i="13"/>
  <c r="O132" i="13"/>
  <c r="Q132" i="13"/>
  <c r="V132" i="13"/>
  <c r="G135" i="13"/>
  <c r="I135" i="13"/>
  <c r="K135" i="13"/>
  <c r="M135" i="13"/>
  <c r="O135" i="13"/>
  <c r="Q135" i="13"/>
  <c r="V135" i="13"/>
  <c r="G138" i="13"/>
  <c r="I138" i="13"/>
  <c r="K138" i="13"/>
  <c r="M138" i="13"/>
  <c r="O138" i="13"/>
  <c r="Q138" i="13"/>
  <c r="V138" i="13"/>
  <c r="G141" i="13"/>
  <c r="M141" i="13" s="1"/>
  <c r="I141" i="13"/>
  <c r="K141" i="13"/>
  <c r="O141" i="13"/>
  <c r="Q141" i="13"/>
  <c r="V141" i="13"/>
  <c r="G144" i="13"/>
  <c r="I144" i="13"/>
  <c r="Q144" i="13"/>
  <c r="G145" i="13"/>
  <c r="M145" i="13" s="1"/>
  <c r="M144" i="13" s="1"/>
  <c r="I145" i="13"/>
  <c r="K145" i="13"/>
  <c r="K144" i="13" s="1"/>
  <c r="O145" i="13"/>
  <c r="Q145" i="13"/>
  <c r="V145" i="13"/>
  <c r="V144" i="13" s="1"/>
  <c r="G149" i="13"/>
  <c r="I149" i="13"/>
  <c r="K149" i="13"/>
  <c r="M149" i="13"/>
  <c r="O149" i="13"/>
  <c r="Q149" i="13"/>
  <c r="V149" i="13"/>
  <c r="G152" i="13"/>
  <c r="I152" i="13"/>
  <c r="K152" i="13"/>
  <c r="M152" i="13"/>
  <c r="O152" i="13"/>
  <c r="O144" i="13" s="1"/>
  <c r="Q152" i="13"/>
  <c r="V152" i="13"/>
  <c r="Q155" i="13"/>
  <c r="G156" i="13"/>
  <c r="M156" i="13" s="1"/>
  <c r="I156" i="13"/>
  <c r="I155" i="13" s="1"/>
  <c r="K156" i="13"/>
  <c r="K155" i="13" s="1"/>
  <c r="O156" i="13"/>
  <c r="Q156" i="13"/>
  <c r="V156" i="13"/>
  <c r="V155" i="13" s="1"/>
  <c r="G160" i="13"/>
  <c r="I160" i="13"/>
  <c r="K160" i="13"/>
  <c r="M160" i="13"/>
  <c r="O160" i="13"/>
  <c r="Q160" i="13"/>
  <c r="V160" i="13"/>
  <c r="G164" i="13"/>
  <c r="G155" i="13" s="1"/>
  <c r="I164" i="13"/>
  <c r="K164" i="13"/>
  <c r="O164" i="13"/>
  <c r="Q164" i="13"/>
  <c r="V164" i="13"/>
  <c r="G168" i="13"/>
  <c r="M168" i="13" s="1"/>
  <c r="I168" i="13"/>
  <c r="K168" i="13"/>
  <c r="O168" i="13"/>
  <c r="O155" i="13" s="1"/>
  <c r="Q168" i="13"/>
  <c r="V168" i="13"/>
  <c r="G173" i="13"/>
  <c r="M173" i="13" s="1"/>
  <c r="I173" i="13"/>
  <c r="K173" i="13"/>
  <c r="O173" i="13"/>
  <c r="Q173" i="13"/>
  <c r="V173" i="13"/>
  <c r="G177" i="13"/>
  <c r="I177" i="13"/>
  <c r="K177" i="13"/>
  <c r="M177" i="13"/>
  <c r="O177" i="13"/>
  <c r="Q177" i="13"/>
  <c r="V177" i="13"/>
  <c r="O181" i="13"/>
  <c r="G182" i="13"/>
  <c r="G181" i="13" s="1"/>
  <c r="I182" i="13"/>
  <c r="I181" i="13" s="1"/>
  <c r="K182" i="13"/>
  <c r="K181" i="13" s="1"/>
  <c r="O182" i="13"/>
  <c r="Q182" i="13"/>
  <c r="Q181" i="13" s="1"/>
  <c r="V182" i="13"/>
  <c r="V181" i="13" s="1"/>
  <c r="G186" i="13"/>
  <c r="M186" i="13" s="1"/>
  <c r="I186" i="13"/>
  <c r="K186" i="13"/>
  <c r="O186" i="13"/>
  <c r="Q186" i="13"/>
  <c r="V186" i="13"/>
  <c r="G189" i="13"/>
  <c r="I189" i="13"/>
  <c r="K189" i="13"/>
  <c r="M189" i="13"/>
  <c r="O189" i="13"/>
  <c r="Q189" i="13"/>
  <c r="V189" i="13"/>
  <c r="G192" i="13"/>
  <c r="M192" i="13" s="1"/>
  <c r="I192" i="13"/>
  <c r="K192" i="13"/>
  <c r="O192" i="13"/>
  <c r="Q192" i="13"/>
  <c r="V192" i="13"/>
  <c r="G195" i="13"/>
  <c r="M195" i="13" s="1"/>
  <c r="I195" i="13"/>
  <c r="K195" i="13"/>
  <c r="O195" i="13"/>
  <c r="Q195" i="13"/>
  <c r="V195" i="13"/>
  <c r="G198" i="13"/>
  <c r="M198" i="13" s="1"/>
  <c r="I198" i="13"/>
  <c r="K198" i="13"/>
  <c r="O198" i="13"/>
  <c r="Q198" i="13"/>
  <c r="V198" i="13"/>
  <c r="K202" i="13"/>
  <c r="M202" i="13"/>
  <c r="V202" i="13"/>
  <c r="G203" i="13"/>
  <c r="G202" i="13" s="1"/>
  <c r="I203" i="13"/>
  <c r="I202" i="13" s="1"/>
  <c r="K203" i="13"/>
  <c r="M203" i="13"/>
  <c r="O203" i="13"/>
  <c r="O202" i="13" s="1"/>
  <c r="Q203" i="13"/>
  <c r="Q202" i="13" s="1"/>
  <c r="V203" i="13"/>
  <c r="Q206" i="13"/>
  <c r="G207" i="13"/>
  <c r="I207" i="13"/>
  <c r="I206" i="13" s="1"/>
  <c r="K207" i="13"/>
  <c r="K206" i="13" s="1"/>
  <c r="M207" i="13"/>
  <c r="O207" i="13"/>
  <c r="Q207" i="13"/>
  <c r="V207" i="13"/>
  <c r="V206" i="13" s="1"/>
  <c r="G211" i="13"/>
  <c r="I211" i="13"/>
  <c r="K211" i="13"/>
  <c r="M211" i="13"/>
  <c r="O211" i="13"/>
  <c r="Q211" i="13"/>
  <c r="V211" i="13"/>
  <c r="G214" i="13"/>
  <c r="M214" i="13" s="1"/>
  <c r="I214" i="13"/>
  <c r="K214" i="13"/>
  <c r="O214" i="13"/>
  <c r="O206" i="13" s="1"/>
  <c r="Q214" i="13"/>
  <c r="V214" i="13"/>
  <c r="G217" i="13"/>
  <c r="M217" i="13" s="1"/>
  <c r="I217" i="13"/>
  <c r="K217" i="13"/>
  <c r="O217" i="13"/>
  <c r="Q217" i="13"/>
  <c r="V217" i="13"/>
  <c r="I220" i="13"/>
  <c r="K220" i="13"/>
  <c r="Q220" i="13"/>
  <c r="G221" i="13"/>
  <c r="I221" i="13"/>
  <c r="K221" i="13"/>
  <c r="M221" i="13"/>
  <c r="M220" i="13" s="1"/>
  <c r="O221" i="13"/>
  <c r="O220" i="13" s="1"/>
  <c r="Q221" i="13"/>
  <c r="V221" i="13"/>
  <c r="V220" i="13" s="1"/>
  <c r="G225" i="13"/>
  <c r="G220" i="13" s="1"/>
  <c r="I225" i="13"/>
  <c r="K225" i="13"/>
  <c r="M225" i="13"/>
  <c r="O225" i="13"/>
  <c r="Q225" i="13"/>
  <c r="V225" i="13"/>
  <c r="G228" i="13"/>
  <c r="M228" i="13"/>
  <c r="O228" i="13"/>
  <c r="Q228" i="13"/>
  <c r="G229" i="13"/>
  <c r="I229" i="13"/>
  <c r="I228" i="13" s="1"/>
  <c r="K229" i="13"/>
  <c r="K228" i="13" s="1"/>
  <c r="M229" i="13"/>
  <c r="O229" i="13"/>
  <c r="Q229" i="13"/>
  <c r="V229" i="13"/>
  <c r="V228" i="13" s="1"/>
  <c r="AE233" i="13"/>
  <c r="G46" i="12"/>
  <c r="BA36" i="12"/>
  <c r="BA33" i="12"/>
  <c r="BA30" i="12"/>
  <c r="BA27" i="12"/>
  <c r="BA24" i="12"/>
  <c r="BA20" i="12"/>
  <c r="BA16" i="12"/>
  <c r="BA13" i="12"/>
  <c r="BA10" i="12"/>
  <c r="Q8" i="12"/>
  <c r="G9" i="12"/>
  <c r="G8" i="12" s="1"/>
  <c r="I9" i="12"/>
  <c r="I8" i="12" s="1"/>
  <c r="K9" i="12"/>
  <c r="K8" i="12" s="1"/>
  <c r="O9" i="12"/>
  <c r="O8" i="12" s="1"/>
  <c r="Q9" i="12"/>
  <c r="V9" i="12"/>
  <c r="V8" i="12" s="1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8" i="12"/>
  <c r="I18" i="12"/>
  <c r="K18" i="12"/>
  <c r="M18" i="12"/>
  <c r="O18" i="12"/>
  <c r="Q18" i="12"/>
  <c r="V18" i="12"/>
  <c r="G22" i="12"/>
  <c r="G23" i="12"/>
  <c r="I23" i="12"/>
  <c r="I22" i="12" s="1"/>
  <c r="K23" i="12"/>
  <c r="M23" i="12"/>
  <c r="O23" i="12"/>
  <c r="O22" i="12" s="1"/>
  <c r="Q23" i="12"/>
  <c r="V23" i="12"/>
  <c r="V22" i="12" s="1"/>
  <c r="G26" i="12"/>
  <c r="I26" i="12"/>
  <c r="K26" i="12"/>
  <c r="K22" i="12" s="1"/>
  <c r="M26" i="12"/>
  <c r="O26" i="12"/>
  <c r="Q26" i="12"/>
  <c r="V26" i="12"/>
  <c r="G29" i="12"/>
  <c r="M29" i="12" s="1"/>
  <c r="I29" i="12"/>
  <c r="K29" i="12"/>
  <c r="O29" i="12"/>
  <c r="Q29" i="12"/>
  <c r="Q22" i="12" s="1"/>
  <c r="V29" i="12"/>
  <c r="G32" i="12"/>
  <c r="M32" i="12" s="1"/>
  <c r="I32" i="12"/>
  <c r="K32" i="12"/>
  <c r="O32" i="12"/>
  <c r="Q32" i="12"/>
  <c r="V32" i="12"/>
  <c r="G35" i="12"/>
  <c r="M35" i="12" s="1"/>
  <c r="I35" i="12"/>
  <c r="K35" i="12"/>
  <c r="O35" i="12"/>
  <c r="Q35" i="12"/>
  <c r="V35" i="12"/>
  <c r="G38" i="12"/>
  <c r="I38" i="12"/>
  <c r="K38" i="12"/>
  <c r="M38" i="12"/>
  <c r="O38" i="12"/>
  <c r="Q38" i="12"/>
  <c r="V38" i="12"/>
  <c r="G41" i="12"/>
  <c r="I41" i="12"/>
  <c r="K41" i="12"/>
  <c r="M41" i="12"/>
  <c r="O41" i="12"/>
  <c r="Q41" i="12"/>
  <c r="V41" i="12"/>
  <c r="AE46" i="12"/>
  <c r="I20" i="1"/>
  <c r="I19" i="1"/>
  <c r="I18" i="1"/>
  <c r="I17" i="1"/>
  <c r="I16" i="1"/>
  <c r="F47" i="1"/>
  <c r="G23" i="1" s="1"/>
  <c r="G47" i="1"/>
  <c r="G25" i="1" s="1"/>
  <c r="A25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H39" i="1"/>
  <c r="I39" i="1" s="1"/>
  <c r="I47" i="1" s="1"/>
  <c r="I75" i="1" l="1"/>
  <c r="J74" i="1" s="1"/>
  <c r="G26" i="1"/>
  <c r="A26" i="1"/>
  <c r="A23" i="1"/>
  <c r="G28" i="1"/>
  <c r="M17" i="14"/>
  <c r="G17" i="14"/>
  <c r="AF98" i="14"/>
  <c r="M61" i="14"/>
  <c r="M60" i="14" s="1"/>
  <c r="M8" i="13"/>
  <c r="M62" i="13"/>
  <c r="M206" i="13"/>
  <c r="M70" i="13"/>
  <c r="M182" i="13"/>
  <c r="M181" i="13" s="1"/>
  <c r="G8" i="13"/>
  <c r="G206" i="13"/>
  <c r="M164" i="13"/>
  <c r="M155" i="13" s="1"/>
  <c r="M83" i="13"/>
  <c r="M73" i="13" s="1"/>
  <c r="M23" i="13"/>
  <c r="M22" i="12"/>
  <c r="AF46" i="12"/>
  <c r="M9" i="12"/>
  <c r="M8" i="12" s="1"/>
  <c r="J45" i="1"/>
  <c r="J42" i="1"/>
  <c r="J44" i="1"/>
  <c r="J41" i="1"/>
  <c r="J39" i="1"/>
  <c r="J47" i="1" s="1"/>
  <c r="J46" i="1"/>
  <c r="J43" i="1"/>
  <c r="H47" i="1"/>
  <c r="I21" i="1"/>
  <c r="J28" i="1"/>
  <c r="J26" i="1"/>
  <c r="G38" i="1"/>
  <c r="F38" i="1"/>
  <c r="J23" i="1"/>
  <c r="J24" i="1"/>
  <c r="J25" i="1"/>
  <c r="J27" i="1"/>
  <c r="E24" i="1"/>
  <c r="E26" i="1"/>
  <c r="J62" i="1" l="1"/>
  <c r="J71" i="1"/>
  <c r="J67" i="1"/>
  <c r="J72" i="1"/>
  <c r="J69" i="1"/>
  <c r="J65" i="1"/>
  <c r="J63" i="1"/>
  <c r="J61" i="1"/>
  <c r="J68" i="1"/>
  <c r="J70" i="1"/>
  <c r="J64" i="1"/>
  <c r="J66" i="1"/>
  <c r="J73" i="1"/>
  <c r="G24" i="1"/>
  <c r="A27" i="1" s="1"/>
  <c r="A24" i="1"/>
  <c r="J75" i="1" l="1"/>
  <c r="G29" i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Michal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Michal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Michal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<sst xmlns="http://schemas.openxmlformats.org/spreadsheetml/2006/main" count="1537" uniqueCount="471">
  <si>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</si>
  <si>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</si>
  <si>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</si>
  <si>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</si>
  <si>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</si>
  <si>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</si>
  <si>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</si>
  <si>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</si>
  <si>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</si>
  <si>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</si>
  <si>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</si>
  <si>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</si>
  <si>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</si>
  <si>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</si>
  <si>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</si>
  <si>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</si>
  <si>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</si>
  <si>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</si>
  <si>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</si>
  <si>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</si>
  <si>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</si>
  <si>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</si>
  <si>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</si>
  <si>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</si>
  <si>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</si>
  <si>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</si>
  <si>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</si>
  <si>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</si>
  <si>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</si>
  <si>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</si>
  <si>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</si>
  <si>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</si>
  <si>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</si>
  <si>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</si>
  <si>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</si>
  <si>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</si>
  <si>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</si>
  <si>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</si>
  <si>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</si>
  <si>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</si>
  <si>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</si>
  <si>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LV04/22_1</t>
  </si>
  <si>
    <t>Parkovací stání na pozemku p.č. 2904/1 v k.ú. Opavské Předměstí</t>
  </si>
  <si>
    <t>Stavba</t>
  </si>
  <si>
    <t>Stavební objekt</t>
  </si>
  <si>
    <t>000</t>
  </si>
  <si>
    <t>Ostatní a vedlejší náklady</t>
  </si>
  <si>
    <t>ON a VN</t>
  </si>
  <si>
    <t>SO 101</t>
  </si>
  <si>
    <t>Parkovací plocha</t>
  </si>
  <si>
    <t>SO 401</t>
  </si>
  <si>
    <t>Veřejné osvětlení</t>
  </si>
  <si>
    <t>Celkem za stavbu</t>
  </si>
  <si>
    <t>CZK</t>
  </si>
  <si>
    <t>#POPS</t>
  </si>
  <si>
    <t>Popis stavby: LV04/22_1 - Parkovací stání na pozemku p.č. 2904/1 v k.ú. Opavské Předměstí</t>
  </si>
  <si>
    <t>#POPO</t>
  </si>
  <si>
    <t>Popis objektu: 000 - Ostatní a vedlejší náklady</t>
  </si>
  <si>
    <t>#POPR</t>
  </si>
  <si>
    <t>Popis rozpočtu: ON a VN - Ostatní a vedlejší náklady</t>
  </si>
  <si>
    <t>Popis objektu: SO 101 - Parkovací plocha</t>
  </si>
  <si>
    <t>Popis rozpočtu: SO 101 - Parkovací plocha</t>
  </si>
  <si>
    <t>Popis objektu: SO 401 - Veřejné osvětlení</t>
  </si>
  <si>
    <t>Popis rozpočtu: SO 401 - Veřejné osvětlení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</si>
  <si>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</si>
  <si>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</si>
  <si>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</si>
  <si>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</si>
  <si>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</si>
  <si>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</si>
  <si>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</si>
  <si>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</si>
  <si>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</si>
  <si>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</si>
  <si>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8</t>
  </si>
  <si>
    <t>Trubní vedení</t>
  </si>
  <si>
    <t>91</t>
  </si>
  <si>
    <t>Doplňující práce na komunikaci</t>
  </si>
  <si>
    <t>97</t>
  </si>
  <si>
    <t>Přesuny suti a vybouraných hmot</t>
  </si>
  <si>
    <t>99</t>
  </si>
  <si>
    <t>Staveništní přesun hmot</t>
  </si>
  <si>
    <t>711</t>
  </si>
  <si>
    <t>Izolace proti vodě</t>
  </si>
  <si>
    <t>767</t>
  </si>
  <si>
    <t>Konstrukce zámečnické</t>
  </si>
  <si>
    <t>M21</t>
  </si>
  <si>
    <t>Elektromontáže</t>
  </si>
  <si>
    <t>M46</t>
  </si>
  <si>
    <t>Zemní práce při montážích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</si>
  <si>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</si>
  <si>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</si>
  <si>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</si>
  <si>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</si>
  <si>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</si>
  <si>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</si>
  <si>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</si>
  <si>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</si>
  <si>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</si>
  <si>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</si>
  <si>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</si>
  <si>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</si>
  <si>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</si>
  <si>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</si>
  <si>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</si>
  <si>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</si>
  <si>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</si>
  <si>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</si>
  <si>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</si>
  <si>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</si>
  <si>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</si>
  <si>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</si>
  <si>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</si>
  <si>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</si>
  <si>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</si>
  <si>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</si>
  <si>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</si>
  <si>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</si>
  <si>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</si>
  <si>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</si>
  <si>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</si>
  <si>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005111021R</t>
  </si>
  <si>
    <t>Vytyčení inženýrských sítí</t>
  </si>
  <si>
    <t>Soubor</t>
  </si>
  <si>
    <t>RTS 24/ II</t>
  </si>
  <si>
    <t>Indiv</t>
  </si>
  <si>
    <t>VRN</t>
  </si>
  <si>
    <t>Běžná</t>
  </si>
  <si>
    <t>POL99_8</t>
  </si>
  <si>
    <t>Zaměření a vytýčení stávajících inženýrských sítí v místě stavby z hlediska jejich ochrany při provádění stavby.</t>
  </si>
  <si>
    <t>POP</t>
  </si>
  <si>
    <t>SPU</t>
  </si>
  <si>
    <t>005121010R</t>
  </si>
  <si>
    <t>Vybudování zařízení staveniště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</si>
  <si>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</si>
  <si>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</si>
  <si>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</si>
  <si>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</si>
  <si>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005111020R</t>
  </si>
  <si>
    <t>Vytyčení stavby</t>
  </si>
  <si>
    <t>Vyhotovení protokolu o vytyčení stavby se seznamem souřadnic vytyčených bodů a jejich polohopisnými (S-JTSK) a výškopisnými (Bpv) hodnotami.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</si>
  <si>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</si>
  <si>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</si>
  <si>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</si>
  <si>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</si>
  <si>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</si>
  <si>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</si>
  <si>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</si>
  <si>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</si>
  <si>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</si>
  <si>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</si>
  <si>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</si>
  <si>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</si>
  <si>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</si>
  <si>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</si>
  <si>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</si>
  <si>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00511 R</t>
  </si>
  <si>
    <t xml:space="preserve">Geodetické práce </t>
  </si>
  <si>
    <t>Geometrický plán : 1</t>
  </si>
  <si>
    <t>VV</t>
  </si>
  <si>
    <t>02946OA0</t>
  </si>
  <si>
    <t>OSTAT POŽADAVKY - FOTODOKUMENTACE</t>
  </si>
  <si>
    <t>KPL</t>
  </si>
  <si>
    <t>Práce</t>
  </si>
  <si>
    <t>POL1_1</t>
  </si>
  <si>
    <t>Fotodokumentace provádění stavby - popsáno v obchodních podmínkách</t>
  </si>
  <si>
    <t>SUM</t>
  </si>
  <si>
    <t>Geodetické zaměření rohů stavby, stabilizace bodů a sestavení laviček.</t>
  </si>
  <si>
    <t>END</t>
  </si>
  <si>
    <t>113106231R00</t>
  </si>
  <si>
    <t>Rozebrání vozovek a ploch s jakoukoliv výplní spár   v jakékoliv ploše, ze zámkové dlažky, kladených do lože z kameniva</t>
  </si>
  <si>
    <t>m2</t>
  </si>
  <si>
    <t>822-1</t>
  </si>
  <si>
    <t>POL1_</t>
  </si>
  <si>
    <t>s přemístěním hmot na skládku na vzdálenost do 3 m nebo s naložením na dopravní prostředek</t>
  </si>
  <si>
    <t>SPI</t>
  </si>
  <si>
    <t>Dlažba bude uložena na paletě</t>
  </si>
  <si>
    <t>Rozebrání stávající vegetační dlažby parkoviště : 16+88</t>
  </si>
  <si>
    <t>113151113R00</t>
  </si>
  <si>
    <t>Odstranění podkladu, krytu frézováním povrch živičný, plochy do 500 m2 na jednom objektu nebo při provádění pruhu šířky do  750 mm, tloušťky 40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</si>
  <si>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</si>
  <si>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v položce je zahrnuto i očištění vyfrézovaného povrchu</t>
  </si>
  <si>
    <t>Odstranění stávající asfaltové obrusné vrstvy - zazubení napojení nových vrstev na stávající : 30,7+4</t>
  </si>
  <si>
    <t>113151116R00</t>
  </si>
  <si>
    <t>Odstranění podkladu, krytu frézováním povrch živičný, plochy do 500 m2 na jednom objektu nebo při provádění pruhu šířky do  750 mm, tloušťky 70 mm</t>
  </si>
  <si>
    <t>Odstranění ložní asfaltové vrstvy - zazubení napojení nových vrstev na stávající : 30,7+4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</si>
  <si>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</si>
  <si>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</si>
  <si>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</si>
  <si>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</si>
  <si>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včetně betonového lože</t>
  </si>
  <si>
    <t>Vybourání silničních obrubníků kolem komunikace : 12+4</t>
  </si>
  <si>
    <t>Vybourání obrubníků kolem stávajícího parkoviště : 19+33</t>
  </si>
  <si>
    <t>122202201R00</t>
  </si>
  <si>
    <t>Odkopávky a prokopávky pro silnice v hornině 3 do 100 m3</t>
  </si>
  <si>
    <t>m3</t>
  </si>
  <si>
    <t>800-1</t>
  </si>
  <si>
    <t>s přemístěním výkopku v příčných profilech na vzdálenost do 15 m nebo s naložením na dopravní prostředek.</t>
  </si>
  <si>
    <t>nové parkovací místa : 880*0,4</t>
  </si>
  <si>
    <t>nový chodník : 10,7*0,67</t>
  </si>
  <si>
    <t>139601102R00</t>
  </si>
  <si>
    <t>Ruční výkop jam, rýh a šachet v hornině 3</t>
  </si>
  <si>
    <t>s přehozením na vzdálenost do 5 m nebo s naložením na ruční dopravní prostředek</t>
  </si>
  <si>
    <t>Ruční výkop kolem tepelné sítě : 1,45*50</t>
  </si>
  <si>
    <t>171102112R00</t>
  </si>
  <si>
    <t>Uložení sypaniny do zhutněných násypů dálnic a let z hornin nesoudržných sypkých  mimo aktivní zónu</t>
  </si>
  <si>
    <t>s rozprostřením sypaniny ve vrstvách, s hrubým urovnáním a uzavřením povrchu násypu,</t>
  </si>
  <si>
    <t>Zpětný zásyp stavby - dotčených ploch : 0,3*100</t>
  </si>
  <si>
    <t>175101201R00</t>
  </si>
  <si>
    <t>Obsyp objektů bez prohození sypaniny</t>
  </si>
  <si>
    <t>sypaninou z vhodných hornin tř. 1 - 4 nebo materiálem, uloženým ve vzdálenosti do 30 m od vnějšího kraje objektu, pro jakoukoliv míru zhutnění,</t>
  </si>
  <si>
    <t>Zpětný zásyp teplovodního kanálu : 50*1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</si>
  <si>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</si>
  <si>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</si>
  <si>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</si>
  <si>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</si>
  <si>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141</t>
  </si>
  <si>
    <t>181101102R00</t>
  </si>
  <si>
    <t>Úprava pláně v zářezech v hornině 1 až 4, se zhutněním</t>
  </si>
  <si>
    <t>vyrovnáním výškových rozdílů, ploch vodorovných a ploch do sklonu 1 : 5.</t>
  </si>
  <si>
    <t>nové parkovací místa : 880</t>
  </si>
  <si>
    <t>nový chodník : 15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</si>
  <si>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</si>
  <si>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</si>
  <si>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</si>
  <si>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Zapravení dotčených ploch : 141</t>
  </si>
  <si>
    <t>00572465R</t>
  </si>
  <si>
    <t>směs travní standard</t>
  </si>
  <si>
    <t>kg</t>
  </si>
  <si>
    <t>SPCM</t>
  </si>
  <si>
    <t>Specifikace</t>
  </si>
  <si>
    <t>POL3_</t>
  </si>
  <si>
    <t>25g/m2 : 141*0,025</t>
  </si>
  <si>
    <t>289971212R00</t>
  </si>
  <si>
    <t>Zřízení vrstvy z geotextilie na upraveném povrchu sklon do 1:5, šířka přes 3 do 6 m</t>
  </si>
  <si>
    <t>800-2</t>
  </si>
  <si>
    <t>Pokládka separační geotextilie na zemní pláň : 776</t>
  </si>
  <si>
    <t>Podkladní a separační geotextilie - chodník : 15</t>
  </si>
  <si>
    <t>67352002R</t>
  </si>
  <si>
    <t>Geosyntetika typ: geotextilie; netkaná; materiál: PET; plošná hmotnost = 200 g/m2; Pevnost v tahu podélně = 8,0 kN/m; Pevnost v tahu příčně = 10,0 kN/m</t>
  </si>
  <si>
    <t>Filtrační a separční geotextilie - chodník : 15</t>
  </si>
  <si>
    <t>67352005R</t>
  </si>
  <si>
    <t>Geosyntetika typ: geotextilie; netkaná; materiál: PET; plošná hmotnost = 400 g/m2; Pevnost v tahu podélně = 16,0 kN/m; Pevnost v tahu příčně = 22,0 kN/m</t>
  </si>
  <si>
    <t>776</t>
  </si>
  <si>
    <t>564831111RT2</t>
  </si>
  <si>
    <t>Podklad ze štěrkodrti s rozprostřením a zhutněním frakce 0-32 mm, tloušťka po zhutnění 100 mm</t>
  </si>
  <si>
    <t>Lože pod obrubníky - silniční : (129,6+5)*0,35</t>
  </si>
  <si>
    <t>Lože pod obrbníky - chodníkové : 21,8*0,3</t>
  </si>
  <si>
    <t>564851111RT2</t>
  </si>
  <si>
    <t>Podklad ze štěrkodrti s rozprostřením a zhutněním frakce 0-32 mm, tloušťka po zhutnění 150 mm</t>
  </si>
  <si>
    <t>Podkladní vrstva - parkoviště : 776</t>
  </si>
  <si>
    <t>Podkladní vrstva - komunikace : 10</t>
  </si>
  <si>
    <t>Podkladní vrstva - chodník : 15</t>
  </si>
  <si>
    <t>564851111RT4</t>
  </si>
  <si>
    <t>Podklad ze štěrkodrti s rozprostřením a zhutněním frakce 0-63 mm, tloušťka po zhutnění 150 mm</t>
  </si>
  <si>
    <t>564861111RT2</t>
  </si>
  <si>
    <t>Podklad ze štěrkodrti s rozprostřením a zhutněním frakce 0-32 mm, tloušťka po zhutnění 200 mm</t>
  </si>
  <si>
    <t>564861111RT4</t>
  </si>
  <si>
    <t>Podklad ze štěrkodrti s rozprostřením a zhutněním frakce 0-63 mm, tloušťka po zhutnění 200 mm</t>
  </si>
  <si>
    <t>Parkovací plocha : 776</t>
  </si>
  <si>
    <t>565151111RT3</t>
  </si>
  <si>
    <t>Podklad z kameniva obaleného asfaltem ACP 16+ až ACP 22+, v pruhu šířky do 3 m, třídy 1, tloušťka po zhutnění 70 mm</t>
  </si>
  <si>
    <t>s rozprostřením a zhutněním</t>
  </si>
  <si>
    <t>15</t>
  </si>
  <si>
    <t>573111124R00</t>
  </si>
  <si>
    <t>Postřik infiltrační asfaltovým pojivem množství zbytkového asfaltu 1,00 kg/m2</t>
  </si>
  <si>
    <t>573231124R00</t>
  </si>
  <si>
    <t>Postřik spojovací kationaktivní emulzí KAE , množství zbytkového asfaltu 0,40 kg/m2</t>
  </si>
  <si>
    <t>bez posypu kamenivem</t>
  </si>
  <si>
    <t>19</t>
  </si>
  <si>
    <t>577131111RT3</t>
  </si>
  <si>
    <t>Beton asfaltový s rozprostřením a zhutněním v pruhu šířky do 3 m, ACO 11+, tloušťky 40 mm, plochy do 200 m2</t>
  </si>
  <si>
    <t>584921121RZ1</t>
  </si>
  <si>
    <t>Zřízení zpev. ploch ze silničních panelů do lože zřízení zpevněné plochy ze silničních panelů osazených do lože z kameniva tl. 50 mm</t>
  </si>
  <si>
    <t>Včetně:</t>
  </si>
  <si>
    <t>- kameniva frakce 0 - 32 mm,</t>
  </si>
  <si>
    <t>- rozprostření podkladu,</t>
  </si>
  <si>
    <t>- osazení silničních panelů.</t>
  </si>
  <si>
    <t>Ochrana teplovodní sítě : 50*3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</si>
  <si>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</si>
  <si>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</si>
  <si>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</si>
  <si>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Pokládka dlažby na chodníku : 14+1,2</t>
  </si>
  <si>
    <t>596215040R00</t>
  </si>
  <si>
    <t>Kladení zámkové dlažby do drtě tloušťka dlažby 80 mm, tloušťka lože 40 mm</t>
  </si>
  <si>
    <t>Pokládka dlažby na parkovišti - nová dlažba : 776</t>
  </si>
  <si>
    <t>Pokládka dlažby na parkovišti - stávající dlažba : 105</t>
  </si>
  <si>
    <t>599141111R00</t>
  </si>
  <si>
    <t>Vyplnění spár mezi silničními panely živičnou zálivkou</t>
  </si>
  <si>
    <t>jakékoliv tloušťky a vyčištění spár</t>
  </si>
  <si>
    <t>ošetřená pracovních spar v asfaltovém povrchu : 5,6+17</t>
  </si>
  <si>
    <t>592451151R</t>
  </si>
  <si>
    <t>Dlažba betonová</t>
  </si>
  <si>
    <t>Reliéfní dlažba - varovný pás : 1,2</t>
  </si>
  <si>
    <t>5924511908R</t>
  </si>
  <si>
    <t>chodník : 14</t>
  </si>
  <si>
    <t>5924511910R</t>
  </si>
  <si>
    <t>Vsakovací dlažba 200x200x80, přírodní : 39</t>
  </si>
  <si>
    <t>59248130R</t>
  </si>
  <si>
    <t>Dlažba betonová typ: vegetační, s fazetou; tl = 80,00 mm; dl = 240,0 mm; š = 240,0 mm; povrch: hladký; zátěž: pojízdné do 3,5 t</t>
  </si>
  <si>
    <t xml:space="preserve">m2    </t>
  </si>
  <si>
    <t>737</t>
  </si>
  <si>
    <t>59248131R</t>
  </si>
  <si>
    <t>Vodorovné značení parkovacích míst : 28*(0,2*5)+14*(0,2*4,5)</t>
  </si>
  <si>
    <t>59381338R</t>
  </si>
  <si>
    <t>panel pro komunikace železobetonový; IZD; l = 300,0 cm; š = 200,0 cm; h = 21,5 cm; beton C 25/30; XF1</t>
  </si>
  <si>
    <t>kus</t>
  </si>
  <si>
    <t>Ochrana teplovodní sítě - panel 3000x2000x215mm : 25</t>
  </si>
  <si>
    <t>899331111R00</t>
  </si>
  <si>
    <t>Výšková úprava uličního vstupu nebo vpustě do 20 cm zvýšením poklopu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</si>
  <si>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</si>
  <si>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Výšková úprava vstupu do teplovodního kanálu : 1</t>
  </si>
  <si>
    <t>899101111R00</t>
  </si>
  <si>
    <t>Osazení poklopů litinových a ocelových o hmotnost jednotlivě do 50 kg</t>
  </si>
  <si>
    <t>827-1</t>
  </si>
  <si>
    <t>osazení nového kompozitního poklopu 600x600, D400 : 1</t>
  </si>
  <si>
    <t>28697467R</t>
  </si>
  <si>
    <t>Poklop šachtový</t>
  </si>
  <si>
    <t>914001121RT6</t>
  </si>
  <si>
    <t>Osazení a montáž svislých dopravních značek sloupek, do betonového základu a AL patky, včetně dodávky sloupku a značky</t>
  </si>
  <si>
    <t>Výkop jamky s odhozem výkopku na vzdálenost do 3 m, betonový základ (s dodávkou betonu), dodávka a osazení kotevní hliníkové patky, dodávka a osazení sloupku, dodávka a osazení víčka ke sloupku, dodávka a osazení svislé dopravní značky plochy do 1 m2, upínací svorka.</t>
  </si>
  <si>
    <t>Osazení značky IP 12 : 1</t>
  </si>
  <si>
    <t>915721111RT1</t>
  </si>
  <si>
    <t>Vodorovné značení krytů stříkané barvou, bílou, stopčar, zeber, stínů, šipek, nápisů, přechodů apod., Hmota nátěrová akrylátová; typ: email; funkce: proti UV záření, protiskluzová, proti povětrnostním vlivům; barva: bílá</t>
  </si>
  <si>
    <t>Symbol vozíčkáře : 2*0,56</t>
  </si>
  <si>
    <t>Manipulační prostor vyhrazených stání : (2*5*0,125)+4,5</t>
  </si>
  <si>
    <t>917862111RT5</t>
  </si>
  <si>
    <t>Osazení silničního nebo chodníkového obrubníku včetně dodávky betonovéího obrubníku  1000/100/250 mm, stojatého, s boční opěrou z betonu prostého, do lože z betonu prostého C 12/15</t>
  </si>
  <si>
    <t>S dodáním hmot pro lože tl. 80-100 mm.</t>
  </si>
  <si>
    <t>chodník : 7,6+7,6+3,3+3,3</t>
  </si>
  <si>
    <t>917862111RT7</t>
  </si>
  <si>
    <t>Osazení silničního nebo chodníkového obrubníku včetně dodávky betonovéího obrubníku  1000/150/250 mm, stojatého, s boční opěrou z betonu prostého, do lože z betonu prostého C 12/15</t>
  </si>
  <si>
    <t>Silniční obrubníky 150x250x1000 : 5,6+4,3+10,5+45+58,2</t>
  </si>
  <si>
    <t>Silniční obrubníky přechodové (levý+pravý) : 1+1+1+1+1+1</t>
  </si>
  <si>
    <t>917862111RV3</t>
  </si>
  <si>
    <t>Osazení silničního nebo chodníkového obrubníku včetně dodávky betonovéího obrubníku  nájezdového 1000/150/150 mm, stojatého, s boční opěrou z betonu prostého, do lože z betonu prostého C 12/15</t>
  </si>
  <si>
    <t>Silniční obrubníky nájezdové 150x150x1000 : 1,6+1,7+1,7</t>
  </si>
  <si>
    <t>919735112R00</t>
  </si>
  <si>
    <t>Řezání stávajících krytů nebo podkladů živičných, hloubky přes 50 do 100 mm</t>
  </si>
  <si>
    <t>včetně spotřeby vody</t>
  </si>
  <si>
    <t>Zařezání stávajícího asfaltového povrchu komunikace : 5,6+17</t>
  </si>
  <si>
    <t>979054441R00</t>
  </si>
  <si>
    <t xml:space="preserve">Očištění vybouraných obrubníků, dlaždic dlaždic, desek nebo tvarovek s původním vyplněním spár kamenivem těženým </t>
  </si>
  <si>
    <t>krajníků, desek nebo panelů od spojovacího materiálu s odklizením a uložením očištěných hmot a spojovacího materiálu na skládku na vzdálenost do 10 m</t>
  </si>
  <si>
    <t>Očištění rozebrané dlažby a uložení na paletu : 16+88</t>
  </si>
  <si>
    <t>979084216R00</t>
  </si>
  <si>
    <t>Vodorovná doprava vybouraných hmot po suchu bez naložení, ale se složením na vzdálenost do 5 km</t>
  </si>
  <si>
    <t>t</t>
  </si>
  <si>
    <t>703,34+6,12+9,16</t>
  </si>
  <si>
    <t>979084219R00</t>
  </si>
  <si>
    <t>Vodorovná doprava vybouraných hmot po suchu příplatek k ceně za každých dalších i započatých 5 km přes 5 km</t>
  </si>
  <si>
    <t>příplatek za dalších 15km (odvozová vzdálenost 20km) : 3*(703,34+6,12+9,16)</t>
  </si>
  <si>
    <t>979999973R00</t>
  </si>
  <si>
    <t>Poplatek za uložení, zemina a kamení,  , skupina 17 05 04 z Katalogu odpadů</t>
  </si>
  <si>
    <t>801-3</t>
  </si>
  <si>
    <t>Odkopy a výkopy : (359,17+72,5-50-30)*2,0</t>
  </si>
  <si>
    <t>979999982R00</t>
  </si>
  <si>
    <t>Poplatek za recyklaci, betonu, kusovost nad 1600 cm2, skupina 17 01 01 z Katalogu odpadů</t>
  </si>
  <si>
    <t>vybourané obrubníky včetně lože : 68*0,09</t>
  </si>
  <si>
    <t>979999995R00</t>
  </si>
  <si>
    <t>Poplatek za recyklaci, obalovaného kameniva a asfaltu, kusovost do 1600 cm2, skupina 17 03 02 z Katalogu odpadů</t>
  </si>
  <si>
    <t>170 302</t>
  </si>
  <si>
    <t>34,7*0,11*2,4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</si>
  <si>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</si>
  <si>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</si>
  <si>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</si>
  <si>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</si>
  <si>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</si>
  <si>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>711111132RZ2</t>
  </si>
  <si>
    <t>Provedení izolace proti zemní vlhkosti natěradly za studena na ploše vodorovné nátěrem asfaltovým lakem, 2x nátěr, včetně dodávky laku MOAL</t>
  </si>
  <si>
    <t>800-711</t>
  </si>
  <si>
    <t>Provedení dvojitého nástřiku vodorovných konstrukcí za studena.</t>
  </si>
  <si>
    <t>Obnova hydroizolace kanálu teplovodní sítě : 50*1,5</t>
  </si>
  <si>
    <t>711112132RZ2</t>
  </si>
  <si>
    <t>Provedení izolace proti zemní vlhkosti natěradly za studena na ploše svislé, včetně pomocného lešení o výšce podlahy do 1900 mm a pro zatížení do 1,5 kPa. nátěrem asfaltovým lakem, 2x nátěr, včetně dodávky laku MOAL</t>
  </si>
  <si>
    <t>Obnova hydroizolace kanálu teplovodní sítě : 50*2</t>
  </si>
  <si>
    <t>711212000R00</t>
  </si>
  <si>
    <t>Izolace proti vodě nátěr podkladní pod hydroizolační stěrky</t>
  </si>
  <si>
    <t>Penetrační nátěr kanálu teplovodní sítě : 3,5*50</t>
  </si>
  <si>
    <t>711212954R00</t>
  </si>
  <si>
    <t xml:space="preserve">Přelepení okrajů a spojů těsnicí páskou </t>
  </si>
  <si>
    <t>Těsnící pásek pod rám kompozitního poklopu : 4*0,76</t>
  </si>
  <si>
    <t>767914130R00</t>
  </si>
  <si>
    <t>Montáž oplocení z pletiva rámového na ocelové sloupky, o výšce přes 1,5 do 2 m</t>
  </si>
  <si>
    <t>800-767</t>
  </si>
  <si>
    <t>včetně pronájmu</t>
  </si>
  <si>
    <t>Mobilní oplocení staveniště - mobilní panely na betonových podstavcích : 160</t>
  </si>
  <si>
    <t>767914830R00</t>
  </si>
  <si>
    <t>Demontáž oplocení demontáž rámového oplocení, výšky do 2,0 m</t>
  </si>
  <si>
    <t>460620006RT1</t>
  </si>
  <si>
    <t>Osetí povrchu trávou, včetně dodávky osiva</t>
  </si>
  <si>
    <t>77,3</t>
  </si>
  <si>
    <t>388996111R00</t>
  </si>
  <si>
    <t>Trubky tělesa trubkového kabelovodu chránička kabelu z HDPE, do DN 63 mm, v otevřeném výkopu</t>
  </si>
  <si>
    <t>828-1</t>
  </si>
  <si>
    <t>Včetně spojovacího materiálu.</t>
  </si>
  <si>
    <t>mezi sloupy : 46+46</t>
  </si>
  <si>
    <t>vývody : 8*2</t>
  </si>
  <si>
    <t>998289011R00</t>
  </si>
  <si>
    <t xml:space="preserve">Přesun hmot pro kabelovody jakéhokoliv rozsahu přesun hmot pro kabelovody jakéhokoli rozsahu,  </t>
  </si>
  <si>
    <t>210100001R00</t>
  </si>
  <si>
    <t>Ukončení vodičů  v rozvaděči včetně zapojení a vodičové koncovky,  , průřez do 2,5 mm2</t>
  </si>
  <si>
    <t>12</t>
  </si>
  <si>
    <t>210100004R00</t>
  </si>
  <si>
    <t>Ukončení vodičů  v rozvaděči včetně zapojení a vodičové koncovky,  , průřez do 25 mm2</t>
  </si>
  <si>
    <t>sloupy : 24</t>
  </si>
  <si>
    <t>210120001R00</t>
  </si>
  <si>
    <t>Montáž pojistky závitové s předním přívodem do 500 V včetně pojistkové hlavice, vložek, styčných kroužků a zapojení,  , E 27, do 25 A</t>
  </si>
  <si>
    <t>4</t>
  </si>
  <si>
    <t>210190001R00</t>
  </si>
  <si>
    <t>Montáž oceloplechové rozvodnice, do hmotnosti 20 kg</t>
  </si>
  <si>
    <t>montáž rozvaděčů nn a vn včetně usazení, sestavení dílců, vyvážení, upevnění, zapojení a montáž demontovaných částí a přístrojů,  kontroly a dotažení spojů, opravy nátěrů, avšak bez zapojení, a ukončení kabelů</t>
  </si>
  <si>
    <t>včetně dodávky svorkovnic</t>
  </si>
  <si>
    <t>210204011RS2</t>
  </si>
  <si>
    <t>Montáž stožáru veřejného osvětlení uličního, ocelového, délky do 12 m, včetně nákladů na autojeřáb</t>
  </si>
  <si>
    <t>Montáž stožárů, jejich rozvoz po trase, postavení, vyrovnání a definitivní zajištění v základu.</t>
  </si>
  <si>
    <t>210220021RT1</t>
  </si>
  <si>
    <t>Montáž uzemňovacího vedení v zemi, včetně svorek, propojení a izolace spojů, z profilů ocelových pozinkovaných  (FeZn),  , včetně dodávky pásku 30 x 4 mm, bez nátěru</t>
  </si>
  <si>
    <t>včetně montáže svorek spojovacích, odbočných, upevňovacích a spojovacího materiálu.</t>
  </si>
  <si>
    <t>vývody : 4*6</t>
  </si>
  <si>
    <t>210220301RT2</t>
  </si>
  <si>
    <t>Montáž svorky hromosvodové včetně dodávky svorky spojovací (SS)</t>
  </si>
  <si>
    <t>210800125RT1</t>
  </si>
  <si>
    <t>Montáž kabelu CYKY 750 V, 3 x 1,5 mm2, uloženého pod omítkou stropu, včetně dodávky kabelu</t>
  </si>
  <si>
    <t>včetně prořezu : 40</t>
  </si>
  <si>
    <t>210810014RT3</t>
  </si>
  <si>
    <t>Montáž kabelu CYKY 750 V, 4 x 25 mm2, volně uloženého, včetně dodávky kabelu</t>
  </si>
  <si>
    <t>743552</t>
  </si>
  <si>
    <t>SVÍTIDLO VENKOVNÍ VŠEOBECNÉ LED, MIN. IP 44, PŘES 10 DO 25 W</t>
  </si>
  <si>
    <t>KUS</t>
  </si>
  <si>
    <t>OTSKP 24</t>
  </si>
  <si>
    <t>EXP 24</t>
  </si>
  <si>
    <t>Agregovaná položka</t>
  </si>
  <si>
    <t>POL2_</t>
  </si>
  <si>
    <t>BDP103 LED-HB/830 DN PCC GR-900 CLO D18 : 4</t>
  </si>
  <si>
    <t>316735704R</t>
  </si>
  <si>
    <t>stožár ocelový osvětlovací; stupňovitý-vícekrát odstupňovaný, bezpaticový; zapuštěný do země; výška = 6,0 m; zapuštěná hloubka = 0,8 m; horní pr. 60 mm; střední pr. 89 mm; spodní pr. 133 mm; výška celk. L = 6,8 m; zatížení 30 kg</t>
  </si>
  <si>
    <t>31678615.AR</t>
  </si>
  <si>
    <t>svorkovnice stožárová</t>
  </si>
  <si>
    <t>460010023RT1</t>
  </si>
  <si>
    <t>Vytýčení kabelové trasy ve volném terénu, délka trasy do 100 m</t>
  </si>
  <si>
    <t>km</t>
  </si>
  <si>
    <t>(46+46)/1000</t>
  </si>
  <si>
    <t>460050703RT1</t>
  </si>
  <si>
    <t>Jáma do 2 m3 pro stožár veřejného osvětlení, hor.3, ruční výkop jámy</t>
  </si>
  <si>
    <t>7ks jam : 4*(0,5*0,5*1)</t>
  </si>
  <si>
    <t>460100001RT1</t>
  </si>
  <si>
    <t>Pouzdrový základ 250x800 mm mimo osu trasy, kompletní zhot.pouzdrového základu, Díl plastový šachtový</t>
  </si>
  <si>
    <t>460120002RT1</t>
  </si>
  <si>
    <t>Zához jámy, hornina třídy 3 - 4, upěchování a úprava povrchu</t>
  </si>
  <si>
    <t>460200163RT2</t>
  </si>
  <si>
    <t>Výkop kabelové rýhy 35/80 cm  hor.3, ruční výkop rýhy</t>
  </si>
  <si>
    <t>v blízkosti nebo přímo v ochranných pásmech okolní technické infrastruktury : 46+46</t>
  </si>
  <si>
    <t>460420018RT3</t>
  </si>
  <si>
    <t>Zřízení kabelového lože v rýze š.do 35 cm z písku, tloušťka vrstvy 20 cm</t>
  </si>
  <si>
    <t>lože a zásyp kabelu : 46+46</t>
  </si>
  <si>
    <t>460490012R00</t>
  </si>
  <si>
    <t>Fólie výstražná z PVC, šířka 33 cm</t>
  </si>
  <si>
    <t>46+46</t>
  </si>
  <si>
    <t>460510201RT1</t>
  </si>
  <si>
    <t>Žlab kabelový prefabrikovaný TK 1, neasfaltovaný, včetně dodávky žlabu a poklopu</t>
  </si>
  <si>
    <t>křížení s teplovodem : 2*16</t>
  </si>
  <si>
    <t>460570163R00</t>
  </si>
  <si>
    <t>Zához rýhy 35/80 cm, hornina třídy 3, se zhutněním</t>
  </si>
  <si>
    <t>460921102R00</t>
  </si>
  <si>
    <t>Zaměření a zobrazení kabel. trasy na pevný bod</t>
  </si>
  <si>
    <t>Zaměření skutečného provedení : 4</t>
  </si>
  <si>
    <t>460961602R00</t>
  </si>
  <si>
    <t>Zpracování výsledku měření</t>
  </si>
  <si>
    <t>747143</t>
  </si>
  <si>
    <t>REVIZE, SEŘÍZENÍ A NASTAVENÍ OCHRAN, VČETNĚ VYSTAVENÍ PROTOKOLU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</si>
</sst>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2" borderId="34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2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2" borderId="37" xfId="0" applyNumberFormat="1" applyFont="1" applyFill="1" applyBorder="1" applyAlignment="1">
      <alignment horizontal="center" vertical="center"/>
    </xf>
    <xf numFmtId="4" fontId="7" fillId="2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7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8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3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49" fontId="16" fillId="3" borderId="0" xfId="0" applyNumberFormat="1" applyFont="1" applyFill="1" applyBorder="1" applyAlignment="1" applyProtection="1">
      <alignment vertical="top"/>
      <protection locked="0"/>
    </xf>
    <xf numFmtId="0" fontId="17" fillId="0" borderId="0" xfId="0" applyNumberFormat="1" applyFont="1" applyBorder="1" applyAlignment="1">
      <alignment vertical="top"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6" fillId="3" borderId="0" xfId="0" applyNumberFormat="1" applyFont="1" applyFill="1" applyBorder="1" applyAlignment="1" applyProtection="1">
      <alignment horizontal="left" vertical="top" wrapText="1"/>
      <protection locked="0"/>
    </xf>
    <xf numFmtId="0" fontId="17" fillId="0" borderId="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18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49" fontId="16" fillId="3" borderId="18" xfId="0" applyNumberFormat="1" applyFont="1" applyFill="1" applyBorder="1" applyAlignment="1" applyProtection="1">
      <alignment vertical="top"/>
      <protection locked="0"/>
    </xf>
    <xf numFmtId="49" fontId="16" fillId="3" borderId="18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8"/>
  <sheetViews>
    <sheetView showGridLines="0" tabSelected="1" topLeftCell="B19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6" t="s">
        <v>39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0" t="s">
        <v>22</v>
      </c>
      <c r="C2" s="111"/>
      <c r="D2" s="112" t="s">
        <v>41</v>
      </c>
      <c r="E2" s="113" t="s">
        <v>42</v>
      </c>
      <c r="F2" s="114"/>
      <c r="G2" s="114"/>
      <c r="H2" s="114"/>
      <c r="I2" s="114"/>
      <c r="J2" s="115"/>
      <c r="O2" s="1"/>
    </row>
    <row r="3" spans="1:15" ht="27" hidden="1" customHeight="1" x14ac:dyDescent="0.2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">
      <c r="A4" s="2"/>
      <c r="B4" s="121"/>
      <c r="C4" s="122"/>
      <c r="D4" s="123"/>
      <c r="E4" s="124"/>
      <c r="F4" s="124"/>
      <c r="G4" s="124"/>
      <c r="H4" s="124"/>
      <c r="I4" s="124"/>
      <c r="J4" s="125"/>
    </row>
    <row r="5" spans="1:15" ht="24" customHeight="1" x14ac:dyDescent="0.2">
      <c r="A5" s="2"/>
      <c r="B5" s="31" t="s">
        <v>40</v>
      </c>
      <c r="D5" s="91"/>
      <c r="E5" s="92"/>
      <c r="F5" s="92"/>
      <c r="G5" s="92"/>
      <c r="H5" s="18" t="s">
        <v>38</v>
      </c>
      <c r="I5" s="22"/>
      <c r="J5" s="8"/>
    </row>
    <row r="6" spans="1:15" ht="15.75" customHeight="1" x14ac:dyDescent="0.2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6"/>
      <c r="E11" s="126"/>
      <c r="F11" s="126"/>
      <c r="G11" s="126"/>
      <c r="H11" s="18" t="s">
        <v>38</v>
      </c>
      <c r="I11" s="131"/>
      <c r="J11" s="8"/>
    </row>
    <row r="12" spans="1:15" ht="15.75" customHeight="1" x14ac:dyDescent="0.2">
      <c r="A12" s="2"/>
      <c r="B12" s="28"/>
      <c r="C12" s="55"/>
      <c r="D12" s="127"/>
      <c r="E12" s="127"/>
      <c r="F12" s="127"/>
      <c r="G12" s="127"/>
      <c r="H12" s="18" t="s">
        <v>34</v>
      </c>
      <c r="I12" s="131"/>
      <c r="J12" s="8"/>
    </row>
    <row r="13" spans="1:15" ht="15.75" customHeight="1" x14ac:dyDescent="0.2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3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SUMIF(F61:F74,A16,I61:I74)+SUMIF(F61:F74,"PSU",I61:I74)</f>
        <v>0</v>
      </c>
      <c r="J16" s="84"/>
    </row>
    <row r="17" spans="1:10" ht="23.25" customHeight="1" x14ac:dyDescent="0.2">
      <c r="A17" s="193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SUMIF(F61:F74,A17,I61:I74)</f>
        <v>0</v>
      </c>
      <c r="J17" s="84"/>
    </row>
    <row r="18" spans="1:10" ht="23.25" customHeight="1" x14ac:dyDescent="0.2">
      <c r="A18" s="193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SUMIF(F61:F74,A18,I61:I74)</f>
        <v>0</v>
      </c>
      <c r="J18" s="84"/>
    </row>
    <row r="19" spans="1:10" ht="23.25" customHeight="1" x14ac:dyDescent="0.2">
      <c r="A19" s="193" t="s">
        <v>90</v>
      </c>
      <c r="B19" s="38" t="s">
        <v>27</v>
      </c>
      <c r="C19" s="62"/>
      <c r="D19" s="63"/>
      <c r="E19" s="82"/>
      <c r="F19" s="83"/>
      <c r="G19" s="82"/>
      <c r="H19" s="83"/>
      <c r="I19" s="82">
        <f>SUMIF(F61:F74,A19,I61:I74)</f>
        <v>0</v>
      </c>
      <c r="J19" s="84"/>
    </row>
    <row r="20" spans="1:10" ht="23.25" customHeight="1" x14ac:dyDescent="0.2">
      <c r="A20" s="193" t="s">
        <v>91</v>
      </c>
      <c r="B20" s="38" t="s">
        <v>28</v>
      </c>
      <c r="C20" s="62"/>
      <c r="D20" s="63"/>
      <c r="E20" s="82"/>
      <c r="F20" s="83"/>
      <c r="G20" s="82"/>
      <c r="H20" s="83"/>
      <c r="I20" s="82">
        <f>SUMIF(F61:F74,A20,I61:I74)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A25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25">
      <c r="A28" s="2"/>
      <c r="B28" s="162" t="s">
        <v>23</v>
      </c>
      <c r="C28" s="163"/>
      <c r="D28" s="163"/>
      <c r="E28" s="164"/>
      <c r="F28" s="165"/>
      <c r="G28" s="166">
        <f>ZakladDPHSniVypocet+ZakladDPHZaklVypocet</f>
        <v>0</v>
      </c>
      <c r="H28" s="166"/>
      <c r="I28" s="166"/>
      <c r="J28" s="16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2" t="s">
        <v>35</v>
      </c>
      <c r="C29" s="168"/>
      <c r="D29" s="168"/>
      <c r="E29" s="168"/>
      <c r="F29" s="169"/>
      <c r="G29" s="170">
        <f>A27</f>
        <v>0</v>
      </c>
      <c r="H29" s="170"/>
      <c r="I29" s="170"/>
      <c r="J29" s="171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4" t="s">
        <v>16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customHeight="1" x14ac:dyDescent="0.2">
      <c r="A38" s="133" t="s">
        <v>37</v>
      </c>
      <c r="B38" s="138" t="s">
        <v>17</v>
      </c>
      <c r="C38" s="139" t="s">
        <v>5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18</v>
      </c>
      <c r="I38" s="141" t="s">
        <v>1</v>
      </c>
      <c r="J38" s="142" t="s">
        <v>0</v>
      </c>
    </row>
    <row r="39" spans="1:10" ht="25.5" hidden="1" customHeight="1" x14ac:dyDescent="0.2">
      <c r="A39" s="133">
        <v>1</v>
      </c>
      <c r="B39" s="143" t="s">
        <v>43</v>
      </c>
      <c r="C39" s="144"/>
      <c r="D39" s="144"/>
      <c r="E39" s="144"/>
      <c r="F39" s="145">
        <f>'000 ON a VN Pol'!AE46+'SO 101 SO 101 Pol'!AE233+'SO 401 SO 401 Pol'!AE98</f>
        <v>0</v>
      </c>
      <c r="G39" s="146">
        <f>'000 ON a VN Pol'!AF46+'SO 101 SO 101 Pol'!AF233+'SO 401 SO 401 Pol'!AF98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customHeight="1" x14ac:dyDescent="0.2">
      <c r="A40" s="133">
        <v>2</v>
      </c>
      <c r="B40" s="149"/>
      <c r="C40" s="150" t="s">
        <v>44</v>
      </c>
      <c r="D40" s="150"/>
      <c r="E40" s="150"/>
      <c r="F40" s="151"/>
      <c r="G40" s="152"/>
      <c r="H40" s="152">
        <f>(F40*SazbaDPH1/100)+(G40*SazbaDPH2/100)</f>
        <v>0</v>
      </c>
      <c r="I40" s="152"/>
      <c r="J40" s="153"/>
    </row>
    <row r="41" spans="1:10" ht="25.5" customHeight="1" x14ac:dyDescent="0.2">
      <c r="A41" s="133">
        <v>2</v>
      </c>
      <c r="B41" s="149" t="s">
        <v>45</v>
      </c>
      <c r="C41" s="150" t="s">
        <v>46</v>
      </c>
      <c r="D41" s="150"/>
      <c r="E41" s="150"/>
      <c r="F41" s="151">
        <f>'000 ON a VN Pol'!AE46</f>
        <v>0</v>
      </c>
      <c r="G41" s="152">
        <f>'000 ON a VN Pol'!AF46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customHeight="1" x14ac:dyDescent="0.2">
      <c r="A42" s="133">
        <v>3</v>
      </c>
      <c r="B42" s="154" t="s">
        <v>47</v>
      </c>
      <c r="C42" s="144" t="s">
        <v>46</v>
      </c>
      <c r="D42" s="144"/>
      <c r="E42" s="144"/>
      <c r="F42" s="155">
        <f>'000 ON a VN Pol'!AE46</f>
        <v>0</v>
      </c>
      <c r="G42" s="147">
        <f>'000 ON a VN Pol'!AF46</f>
        <v>0</v>
      </c>
      <c r="H42" s="147">
        <f>(F42*SazbaDPH1/100)+(G42*SazbaDPH2/100)</f>
        <v>0</v>
      </c>
      <c r="I42" s="147">
        <f>F42+G42+H42</f>
        <v>0</v>
      </c>
      <c r="J42" s="148" t="str">
        <f>IF(CenaCelkemVypocet=0,"",I42/CenaCelkemVypocet*100)</f>
        <v/>
      </c>
    </row>
    <row r="43" spans="1:10" ht="25.5" customHeight="1" x14ac:dyDescent="0.2">
      <c r="A43" s="133">
        <v>2</v>
      </c>
      <c r="B43" s="149" t="s">
        <v>48</v>
      </c>
      <c r="C43" s="150" t="s">
        <v>49</v>
      </c>
      <c r="D43" s="150"/>
      <c r="E43" s="150"/>
      <c r="F43" s="151">
        <f>'SO 101 SO 101 Pol'!AE233</f>
        <v>0</v>
      </c>
      <c r="G43" s="152">
        <f>'SO 101 SO 101 Pol'!AF233</f>
        <v>0</v>
      </c>
      <c r="H43" s="152">
        <f>(F43*SazbaDPH1/100)+(G43*SazbaDPH2/100)</f>
        <v>0</v>
      </c>
      <c r="I43" s="152">
        <f>F43+G43+H43</f>
        <v>0</v>
      </c>
      <c r="J43" s="153" t="str">
        <f>IF(CenaCelkemVypocet=0,"",I43/CenaCelkemVypocet*100)</f>
        <v/>
      </c>
    </row>
    <row r="44" spans="1:10" ht="25.5" customHeight="1" x14ac:dyDescent="0.2">
      <c r="A44" s="133">
        <v>3</v>
      </c>
      <c r="B44" s="154" t="s">
        <v>48</v>
      </c>
      <c r="C44" s="144" t="s">
        <v>49</v>
      </c>
      <c r="D44" s="144"/>
      <c r="E44" s="144"/>
      <c r="F44" s="155">
        <f>'SO 101 SO 101 Pol'!AE233</f>
        <v>0</v>
      </c>
      <c r="G44" s="147">
        <f>'SO 101 SO 101 Pol'!AF233</f>
        <v>0</v>
      </c>
      <c r="H44" s="147">
        <f>(F44*SazbaDPH1/100)+(G44*SazbaDPH2/100)</f>
        <v>0</v>
      </c>
      <c r="I44" s="147">
        <f>F44+G44+H44</f>
        <v>0</v>
      </c>
      <c r="J44" s="148" t="str">
        <f>IF(CenaCelkemVypocet=0,"",I44/CenaCelkemVypocet*100)</f>
        <v/>
      </c>
    </row>
    <row r="45" spans="1:10" ht="25.5" customHeight="1" x14ac:dyDescent="0.2">
      <c r="A45" s="133">
        <v>2</v>
      </c>
      <c r="B45" s="149" t="s">
        <v>50</v>
      </c>
      <c r="C45" s="150" t="s">
        <v>51</v>
      </c>
      <c r="D45" s="150"/>
      <c r="E45" s="150"/>
      <c r="F45" s="151">
        <f>'SO 401 SO 401 Pol'!AE98</f>
        <v>0</v>
      </c>
      <c r="G45" s="152">
        <f>'SO 401 SO 401 Pol'!AF98</f>
        <v>0</v>
      </c>
      <c r="H45" s="152">
        <f>(F45*SazbaDPH1/100)+(G45*SazbaDPH2/100)</f>
        <v>0</v>
      </c>
      <c r="I45" s="152">
        <f>F45+G45+H45</f>
        <v>0</v>
      </c>
      <c r="J45" s="153" t="str">
        <f>IF(CenaCelkemVypocet=0,"",I45/CenaCelkemVypocet*100)</f>
        <v/>
      </c>
    </row>
    <row r="46" spans="1:10" ht="25.5" customHeight="1" x14ac:dyDescent="0.2">
      <c r="A46" s="133">
        <v>3</v>
      </c>
      <c r="B46" s="154" t="s">
        <v>50</v>
      </c>
      <c r="C46" s="144" t="s">
        <v>51</v>
      </c>
      <c r="D46" s="144"/>
      <c r="E46" s="144"/>
      <c r="F46" s="155">
        <f>'SO 401 SO 401 Pol'!AE98</f>
        <v>0</v>
      </c>
      <c r="G46" s="147">
        <f>'SO 401 SO 401 Pol'!AF98</f>
        <v>0</v>
      </c>
      <c r="H46" s="147">
        <f>(F46*SazbaDPH1/100)+(G46*SazbaDPH2/100)</f>
        <v>0</v>
      </c>
      <c r="I46" s="147">
        <f>F46+G46+H46</f>
        <v>0</v>
      </c>
      <c r="J46" s="148" t="str">
        <f>IF(CenaCelkemVypocet=0,"",I46/CenaCelkemVypocet*100)</f>
        <v/>
      </c>
    </row>
    <row r="47" spans="1:10" ht="25.5" customHeight="1" x14ac:dyDescent="0.2">
      <c r="A47" s="133"/>
      <c r="B47" s="156" t="s">
        <v>52</v>
      </c>
      <c r="C47" s="157"/>
      <c r="D47" s="157"/>
      <c r="E47" s="158"/>
      <c r="F47" s="159">
        <f>SUMIF(A39:A46,"=1",F39:F46)</f>
        <v>0</v>
      </c>
      <c r="G47" s="160">
        <f>SUMIF(A39:A46,"=1",G39:G46)</f>
        <v>0</v>
      </c>
      <c r="H47" s="160">
        <f>SUMIF(A39:A46,"=1",H39:H46)</f>
        <v>0</v>
      </c>
      <c r="I47" s="160">
        <f>SUMIF(A39:A46,"=1",I39:I46)</f>
        <v>0</v>
      </c>
      <c r="J47" s="161">
        <f>SUMIF(A39:A46,"=1",J39:J46)</f>
        <v>0</v>
      </c>
    </row>
    <row r="49" spans="1:10" x14ac:dyDescent="0.2">
      <c r="A49" t="s">
        <v>54</v>
      </c>
      <c r="B49" t="s">
        <v>55</v>
      </c>
    </row>
    <row r="50" spans="1:10" x14ac:dyDescent="0.2">
      <c r="A50" t="s">
        <v>56</v>
      </c>
      <c r="B50" t="s">
        <v>57</v>
      </c>
    </row>
    <row r="51" spans="1:10" x14ac:dyDescent="0.2">
      <c r="A51" t="s">
        <v>58</v>
      </c>
      <c r="B51" t="s">
        <v>59</v>
      </c>
    </row>
    <row r="52" spans="1:10" x14ac:dyDescent="0.2">
      <c r="A52" t="s">
        <v>56</v>
      </c>
      <c r="B52" t="s">
        <v>60</v>
      </c>
    </row>
    <row r="53" spans="1:10" x14ac:dyDescent="0.2">
      <c r="A53" t="s">
        <v>58</v>
      </c>
      <c r="B53" t="s">
        <v>61</v>
      </c>
    </row>
    <row r="54" spans="1:10" x14ac:dyDescent="0.2">
      <c r="A54" t="s">
        <v>56</v>
      </c>
      <c r="B54" t="s">
        <v>62</v>
      </c>
    </row>
    <row r="55" spans="1:10" x14ac:dyDescent="0.2">
      <c r="A55" t="s">
        <v>58</v>
      </c>
      <c r="B55" t="s">
        <v>63</v>
      </c>
    </row>
    <row r="58" spans="1:10" ht="15.75" x14ac:dyDescent="0.25">
      <c r="B58" s="172" t="s">
        <v>64</v>
      </c>
    </row>
    <row r="60" spans="1:10" ht="25.5" customHeight="1" x14ac:dyDescent="0.2">
      <c r="A60" s="174"/>
      <c r="B60" s="177" t="s">
        <v>17</v>
      </c>
      <c r="C60" s="177" t="s">
        <v>5</v>
      </c>
      <c r="D60" s="178"/>
      <c r="E60" s="178"/>
      <c r="F60" s="179" t="s">
        <v>65</v>
      </c>
      <c r="G60" s="179"/>
      <c r="H60" s="179"/>
      <c r="I60" s="179" t="s">
        <v>29</v>
      </c>
      <c r="J60" s="179" t="s">
        <v>0</v>
      </c>
    </row>
    <row r="61" spans="1:10" ht="36.75" customHeight="1" x14ac:dyDescent="0.2">
      <c r="A61" s="175"/>
      <c r="B61" s="180" t="s">
        <v>66</v>
      </c>
      <c r="C61" s="181" t="s">
        <v>67</v>
      </c>
      <c r="D61" s="182"/>
      <c r="E61" s="182"/>
      <c r="F61" s="189" t="s">
        <v>24</v>
      </c>
      <c r="G61" s="190"/>
      <c r="H61" s="190"/>
      <c r="I61" s="190">
        <f>'SO 101 SO 101 Pol'!G8</f>
        <v>0</v>
      </c>
      <c r="J61" s="186" t="str">
        <f>IF(I75=0,"",I61/I75*100)</f>
        <v/>
      </c>
    </row>
    <row r="62" spans="1:10" ht="36.75" customHeight="1" x14ac:dyDescent="0.2">
      <c r="A62" s="175"/>
      <c r="B62" s="180" t="s">
        <v>68</v>
      </c>
      <c r="C62" s="181" t="s">
        <v>69</v>
      </c>
      <c r="D62" s="182"/>
      <c r="E62" s="182"/>
      <c r="F62" s="189" t="s">
        <v>24</v>
      </c>
      <c r="G62" s="190"/>
      <c r="H62" s="190"/>
      <c r="I62" s="190">
        <f>'SO 101 SO 101 Pol'!G62</f>
        <v>0</v>
      </c>
      <c r="J62" s="186" t="str">
        <f>IF(I75=0,"",I62/I75*100)</f>
        <v/>
      </c>
    </row>
    <row r="63" spans="1:10" ht="36.75" customHeight="1" x14ac:dyDescent="0.2">
      <c r="A63" s="175"/>
      <c r="B63" s="180" t="s">
        <v>70</v>
      </c>
      <c r="C63" s="181" t="s">
        <v>71</v>
      </c>
      <c r="D63" s="182"/>
      <c r="E63" s="182"/>
      <c r="F63" s="189" t="s">
        <v>24</v>
      </c>
      <c r="G63" s="190"/>
      <c r="H63" s="190"/>
      <c r="I63" s="190">
        <f>'SO 401 SO 401 Pol'!G8</f>
        <v>0</v>
      </c>
      <c r="J63" s="186" t="str">
        <f>IF(I75=0,"",I63/I75*100)</f>
        <v/>
      </c>
    </row>
    <row r="64" spans="1:10" ht="36.75" customHeight="1" x14ac:dyDescent="0.2">
      <c r="A64" s="175"/>
      <c r="B64" s="180" t="s">
        <v>72</v>
      </c>
      <c r="C64" s="181" t="s">
        <v>73</v>
      </c>
      <c r="D64" s="182"/>
      <c r="E64" s="182"/>
      <c r="F64" s="189" t="s">
        <v>24</v>
      </c>
      <c r="G64" s="190"/>
      <c r="H64" s="190"/>
      <c r="I64" s="190">
        <f>'SO 101 SO 101 Pol'!G73</f>
        <v>0</v>
      </c>
      <c r="J64" s="186" t="str">
        <f>IF(I75=0,"",I64/I75*100)</f>
        <v/>
      </c>
    </row>
    <row r="65" spans="1:10" ht="36.75" customHeight="1" x14ac:dyDescent="0.2">
      <c r="A65" s="175"/>
      <c r="B65" s="180" t="s">
        <v>74</v>
      </c>
      <c r="C65" s="181" t="s">
        <v>75</v>
      </c>
      <c r="D65" s="182"/>
      <c r="E65" s="182"/>
      <c r="F65" s="189" t="s">
        <v>24</v>
      </c>
      <c r="G65" s="190"/>
      <c r="H65" s="190"/>
      <c r="I65" s="190">
        <f>'SO 101 SO 101 Pol'!G144</f>
        <v>0</v>
      </c>
      <c r="J65" s="186" t="str">
        <f>IF(I75=0,"",I65/I75*100)</f>
        <v/>
      </c>
    </row>
    <row r="66" spans="1:10" ht="36.75" customHeight="1" x14ac:dyDescent="0.2">
      <c r="A66" s="175"/>
      <c r="B66" s="180" t="s">
        <v>76</v>
      </c>
      <c r="C66" s="181" t="s">
        <v>77</v>
      </c>
      <c r="D66" s="182"/>
      <c r="E66" s="182"/>
      <c r="F66" s="189" t="s">
        <v>24</v>
      </c>
      <c r="G66" s="190"/>
      <c r="H66" s="190"/>
      <c r="I66" s="190">
        <f>'SO 101 SO 101 Pol'!G155</f>
        <v>0</v>
      </c>
      <c r="J66" s="186" t="str">
        <f>IF(I75=0,"",I66/I75*100)</f>
        <v/>
      </c>
    </row>
    <row r="67" spans="1:10" ht="36.75" customHeight="1" x14ac:dyDescent="0.2">
      <c r="A67" s="175"/>
      <c r="B67" s="180" t="s">
        <v>78</v>
      </c>
      <c r="C67" s="181" t="s">
        <v>79</v>
      </c>
      <c r="D67" s="182"/>
      <c r="E67" s="182"/>
      <c r="F67" s="189" t="s">
        <v>24</v>
      </c>
      <c r="G67" s="190"/>
      <c r="H67" s="190"/>
      <c r="I67" s="190">
        <f>'SO 101 SO 101 Pol'!G181</f>
        <v>0</v>
      </c>
      <c r="J67" s="186" t="str">
        <f>IF(I75=0,"",I67/I75*100)</f>
        <v/>
      </c>
    </row>
    <row r="68" spans="1:10" ht="36.75" customHeight="1" x14ac:dyDescent="0.2">
      <c r="A68" s="175"/>
      <c r="B68" s="180" t="s">
        <v>80</v>
      </c>
      <c r="C68" s="181" t="s">
        <v>81</v>
      </c>
      <c r="D68" s="182"/>
      <c r="E68" s="182"/>
      <c r="F68" s="189" t="s">
        <v>24</v>
      </c>
      <c r="G68" s="190"/>
      <c r="H68" s="190"/>
      <c r="I68" s="190">
        <f>'SO 101 SO 101 Pol'!G202+'SO 401 SO 401 Pol'!G14</f>
        <v>0</v>
      </c>
      <c r="J68" s="186" t="str">
        <f>IF(I75=0,"",I68/I75*100)</f>
        <v/>
      </c>
    </row>
    <row r="69" spans="1:10" ht="36.75" customHeight="1" x14ac:dyDescent="0.2">
      <c r="A69" s="175"/>
      <c r="B69" s="180" t="s">
        <v>82</v>
      </c>
      <c r="C69" s="181" t="s">
        <v>83</v>
      </c>
      <c r="D69" s="182"/>
      <c r="E69" s="182"/>
      <c r="F69" s="189" t="s">
        <v>25</v>
      </c>
      <c r="G69" s="190"/>
      <c r="H69" s="190"/>
      <c r="I69" s="190">
        <f>'SO 101 SO 101 Pol'!G206</f>
        <v>0</v>
      </c>
      <c r="J69" s="186" t="str">
        <f>IF(I75=0,"",I69/I75*100)</f>
        <v/>
      </c>
    </row>
    <row r="70" spans="1:10" ht="36.75" customHeight="1" x14ac:dyDescent="0.2">
      <c r="A70" s="175"/>
      <c r="B70" s="180" t="s">
        <v>84</v>
      </c>
      <c r="C70" s="181" t="s">
        <v>85</v>
      </c>
      <c r="D70" s="182"/>
      <c r="E70" s="182"/>
      <c r="F70" s="189" t="s">
        <v>25</v>
      </c>
      <c r="G70" s="190"/>
      <c r="H70" s="190"/>
      <c r="I70" s="190">
        <f>'SO 101 SO 101 Pol'!G220</f>
        <v>0</v>
      </c>
      <c r="J70" s="186" t="str">
        <f>IF(I75=0,"",I70/I75*100)</f>
        <v/>
      </c>
    </row>
    <row r="71" spans="1:10" ht="36.75" customHeight="1" x14ac:dyDescent="0.2">
      <c r="A71" s="175"/>
      <c r="B71" s="180" t="s">
        <v>86</v>
      </c>
      <c r="C71" s="181" t="s">
        <v>87</v>
      </c>
      <c r="D71" s="182"/>
      <c r="E71" s="182"/>
      <c r="F71" s="189" t="s">
        <v>26</v>
      </c>
      <c r="G71" s="190"/>
      <c r="H71" s="190"/>
      <c r="I71" s="190">
        <f>'SO 401 SO 401 Pol'!G17</f>
        <v>0</v>
      </c>
      <c r="J71" s="186" t="str">
        <f>IF(I75=0,"",I71/I75*100)</f>
        <v/>
      </c>
    </row>
    <row r="72" spans="1:10" ht="36.75" customHeight="1" x14ac:dyDescent="0.2">
      <c r="A72" s="175"/>
      <c r="B72" s="180" t="s">
        <v>88</v>
      </c>
      <c r="C72" s="181" t="s">
        <v>89</v>
      </c>
      <c r="D72" s="182"/>
      <c r="E72" s="182"/>
      <c r="F72" s="189" t="s">
        <v>26</v>
      </c>
      <c r="G72" s="190"/>
      <c r="H72" s="190"/>
      <c r="I72" s="190">
        <f>'SO 101 SO 101 Pol'!G228+'SO 401 SO 401 Pol'!G60</f>
        <v>0</v>
      </c>
      <c r="J72" s="186" t="str">
        <f>IF(I75=0,"",I72/I75*100)</f>
        <v/>
      </c>
    </row>
    <row r="73" spans="1:10" ht="36.75" customHeight="1" x14ac:dyDescent="0.2">
      <c r="A73" s="175"/>
      <c r="B73" s="180" t="s">
        <v>90</v>
      </c>
      <c r="C73" s="181" t="s">
        <v>27</v>
      </c>
      <c r="D73" s="182"/>
      <c r="E73" s="182"/>
      <c r="F73" s="189" t="s">
        <v>90</v>
      </c>
      <c r="G73" s="190"/>
      <c r="H73" s="190"/>
      <c r="I73" s="190">
        <f>'000 ON a VN Pol'!G8</f>
        <v>0</v>
      </c>
      <c r="J73" s="186" t="str">
        <f>IF(I75=0,"",I73/I75*100)</f>
        <v/>
      </c>
    </row>
    <row r="74" spans="1:10" ht="36.75" customHeight="1" x14ac:dyDescent="0.2">
      <c r="A74" s="175"/>
      <c r="B74" s="180" t="s">
        <v>91</v>
      </c>
      <c r="C74" s="181" t="s">
        <v>28</v>
      </c>
      <c r="D74" s="182"/>
      <c r="E74" s="182"/>
      <c r="F74" s="189" t="s">
        <v>91</v>
      </c>
      <c r="G74" s="190"/>
      <c r="H74" s="190"/>
      <c r="I74" s="190">
        <f>'000 ON a VN Pol'!G22</f>
        <v>0</v>
      </c>
      <c r="J74" s="186" t="str">
        <f>IF(I75=0,"",I74/I75*100)</f>
        <v/>
      </c>
    </row>
    <row r="75" spans="1:10" ht="25.5" customHeight="1" x14ac:dyDescent="0.2">
      <c r="A75" s="176"/>
      <c r="B75" s="183" t="s">
        <v>1</v>
      </c>
      <c r="C75" s="184"/>
      <c r="D75" s="185"/>
      <c r="E75" s="185"/>
      <c r="F75" s="191"/>
      <c r="G75" s="192"/>
      <c r="H75" s="192"/>
      <c r="I75" s="192">
        <f>SUM(I61:I74)</f>
        <v>0</v>
      </c>
      <c r="J75" s="187">
        <f>SUM(J61:J74)</f>
        <v>0</v>
      </c>
    </row>
    <row r="76" spans="1:10" x14ac:dyDescent="0.2">
      <c r="F76" s="132"/>
      <c r="G76" s="132"/>
      <c r="H76" s="132"/>
      <c r="I76" s="132"/>
      <c r="J76" s="188"/>
    </row>
    <row r="77" spans="1:10" x14ac:dyDescent="0.2">
      <c r="F77" s="132"/>
      <c r="G77" s="132"/>
      <c r="H77" s="132"/>
      <c r="I77" s="132"/>
      <c r="J77" s="188"/>
    </row>
    <row r="78" spans="1:10" x14ac:dyDescent="0.2">
      <c r="F78" s="132"/>
      <c r="G78" s="132"/>
      <c r="H78" s="132"/>
      <c r="I78" s="132"/>
      <c r="J78" s="188"/>
    </row>
  </sheetData>
  <sheetProtection algorithmName="SHA-512" hashValue="hrQBOztoVYIpZsPW1nQ+L+z7x4e+pKWo2aL7nIBEbZujF7KyRLZRgiCkHuljqIJGUFs75yq/4WVF43Anc6MSTw==" saltValue="I1JMevIJxCN7oygQSWmiN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72:E72"/>
    <mergeCell ref="C73:E73"/>
    <mergeCell ref="C74:E74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44:E44"/>
    <mergeCell ref="C45:E45"/>
    <mergeCell ref="C46:E46"/>
    <mergeCell ref="B47:E47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5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6" t="s">
        <v>6</v>
      </c>
      <c r="B1" s="106"/>
      <c r="C1" s="107"/>
      <c r="D1" s="106"/>
      <c r="E1" s="106"/>
      <c r="F1" s="106"/>
      <c r="G1" s="106"/>
    </row>
    <row r="2" spans="1:7" ht="24.95" customHeight="1" x14ac:dyDescent="0.2">
      <c r="A2" s="50" t="s">
        <v>7</v>
      </c>
      <c r="B2" s="49"/>
      <c r="C2" s="108"/>
      <c r="D2" s="108"/>
      <c r="E2" s="108"/>
      <c r="F2" s="108"/>
      <c r="G2" s="109"/>
    </row>
    <row r="3" spans="1:7" ht="24.95" customHeight="1" x14ac:dyDescent="0.2">
      <c r="A3" s="50" t="s">
        <v>8</v>
      </c>
      <c r="B3" s="49"/>
      <c r="C3" s="108"/>
      <c r="D3" s="108"/>
      <c r="E3" s="108"/>
      <c r="F3" s="108"/>
      <c r="G3" s="109"/>
    </row>
    <row r="4" spans="1:7" ht="24.95" customHeight="1" x14ac:dyDescent="0.2">
      <c r="A4" s="50" t="s">
        <v>9</v>
      </c>
      <c r="B4" s="49"/>
      <c r="C4" s="108"/>
      <c r="D4" s="108"/>
      <c r="E4" s="108"/>
      <c r="F4" s="108"/>
      <c r="G4" s="109"/>
    </row>
    <row r="5" spans="1:7" x14ac:dyDescent="0.2">
      <c r="B5" s="4"/>
      <c r="C5" s="5"/>
      <c r="D5" s="6"/>
    </row>
  </sheetData>
  <sheetProtection algorithmName="SHA-512" hashValue="hHuDjRi21BpQW4hmXjrxOX6VAtfEs4ix47jqJlsFQU0WlgahLRF4RxBDFwHwr81xerKeSLpNVS0wDKlbcBVBGg==" saltValue="dvURRq2j5QffxKn2o4X1t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3" customWidth="1"/>
    <col min="3" max="3" width="63.28515625" style="17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4" t="s">
        <v>92</v>
      </c>
      <c r="B1" s="194"/>
      <c r="C1" s="194"/>
      <c r="D1" s="194"/>
      <c r="E1" s="194"/>
      <c r="F1" s="194"/>
      <c r="G1" s="194"/>
      <c r="AG1" t="s">
        <v>93</v>
      </c>
    </row>
    <row r="2" spans="1:60" ht="24.95" customHeight="1" x14ac:dyDescent="0.2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94</v>
      </c>
    </row>
    <row r="3" spans="1:60" ht="24.95" customHeight="1" x14ac:dyDescent="0.2">
      <c r="A3" s="195" t="s">
        <v>8</v>
      </c>
      <c r="B3" s="49" t="s">
        <v>45</v>
      </c>
      <c r="C3" s="198" t="s">
        <v>46</v>
      </c>
      <c r="D3" s="196"/>
      <c r="E3" s="196"/>
      <c r="F3" s="196"/>
      <c r="G3" s="197"/>
      <c r="AC3" s="173" t="s">
        <v>94</v>
      </c>
      <c r="AG3" t="s">
        <v>95</v>
      </c>
    </row>
    <row r="4" spans="1:60" ht="24.95" customHeight="1" x14ac:dyDescent="0.2">
      <c r="A4" s="199" t="s">
        <v>9</v>
      </c>
      <c r="B4" s="200" t="s">
        <v>47</v>
      </c>
      <c r="C4" s="201" t="s">
        <v>46</v>
      </c>
      <c r="D4" s="202"/>
      <c r="E4" s="202"/>
      <c r="F4" s="202"/>
      <c r="G4" s="203"/>
      <c r="AG4" t="s">
        <v>96</v>
      </c>
    </row>
    <row r="5" spans="1:60" x14ac:dyDescent="0.2">
      <c r="D5" s="10"/>
    </row>
    <row r="6" spans="1:60" ht="38.25" x14ac:dyDescent="0.2">
      <c r="A6" s="205" t="s">
        <v>97</v>
      </c>
      <c r="B6" s="207" t="s">
        <v>98</v>
      </c>
      <c r="C6" s="207" t="s">
        <v>99</v>
      </c>
      <c r="D6" s="206" t="s">
        <v>100</v>
      </c>
      <c r="E6" s="205" t="s">
        <v>101</v>
      </c>
      <c r="F6" s="204" t="s">
        <v>102</v>
      </c>
      <c r="G6" s="205" t="s">
        <v>29</v>
      </c>
      <c r="H6" s="208" t="s">
        <v>30</v>
      </c>
      <c r="I6" s="208" t="s">
        <v>103</v>
      </c>
      <c r="J6" s="208" t="s">
        <v>31</v>
      </c>
      <c r="K6" s="208" t="s">
        <v>104</v>
      </c>
      <c r="L6" s="208" t="s">
        <v>105</v>
      </c>
      <c r="M6" s="208" t="s">
        <v>106</v>
      </c>
      <c r="N6" s="208" t="s">
        <v>107</v>
      </c>
      <c r="O6" s="208" t="s">
        <v>108</v>
      </c>
      <c r="P6" s="208" t="s">
        <v>109</v>
      </c>
      <c r="Q6" s="208" t="s">
        <v>110</v>
      </c>
      <c r="R6" s="208" t="s">
        <v>111</v>
      </c>
      <c r="S6" s="208" t="s">
        <v>112</v>
      </c>
      <c r="T6" s="208" t="s">
        <v>113</v>
      </c>
      <c r="U6" s="208" t="s">
        <v>114</v>
      </c>
      <c r="V6" s="208" t="s">
        <v>115</v>
      </c>
      <c r="W6" s="208" t="s">
        <v>116</v>
      </c>
      <c r="X6" s="208" t="s">
        <v>117</v>
      </c>
      <c r="Y6" s="208" t="s">
        <v>118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">
      <c r="A8" s="223" t="s">
        <v>119</v>
      </c>
      <c r="B8" s="224" t="s">
        <v>90</v>
      </c>
      <c r="C8" s="241" t="s">
        <v>27</v>
      </c>
      <c r="D8" s="225"/>
      <c r="E8" s="226"/>
      <c r="F8" s="227"/>
      <c r="G8" s="227">
        <f>SUMIF(AG9:AG21,"&lt;&gt;NOR",G9:G21)</f>
        <v>0</v>
      </c>
      <c r="H8" s="227"/>
      <c r="I8" s="227">
        <f>SUM(I9:I21)</f>
        <v>0</v>
      </c>
      <c r="J8" s="227"/>
      <c r="K8" s="227">
        <f>SUM(K9:K21)</f>
        <v>0</v>
      </c>
      <c r="L8" s="227"/>
      <c r="M8" s="227">
        <f>SUM(M9:M21)</f>
        <v>0</v>
      </c>
      <c r="N8" s="226"/>
      <c r="O8" s="226">
        <f>SUM(O9:O21)</f>
        <v>0</v>
      </c>
      <c r="P8" s="226"/>
      <c r="Q8" s="226">
        <f>SUM(Q9:Q21)</f>
        <v>0</v>
      </c>
      <c r="R8" s="227"/>
      <c r="S8" s="227"/>
      <c r="T8" s="228"/>
      <c r="U8" s="222"/>
      <c r="V8" s="222">
        <f>SUM(V9:V21)</f>
        <v>0</v>
      </c>
      <c r="W8" s="222"/>
      <c r="X8" s="222"/>
      <c r="Y8" s="222"/>
      <c r="AG8" t="s">
        <v>120</v>
      </c>
    </row>
    <row r="9" spans="1:60" outlineLevel="1" x14ac:dyDescent="0.2">
      <c r="A9" s="230">
        <v>1</v>
      </c>
      <c r="B9" s="231" t="s">
        <v>121</v>
      </c>
      <c r="C9" s="242" t="s">
        <v>122</v>
      </c>
      <c r="D9" s="232" t="s">
        <v>123</v>
      </c>
      <c r="E9" s="233">
        <v>1</v>
      </c>
      <c r="F9" s="234"/>
      <c r="G9" s="235">
        <f>ROUND(E9*F9,2)</f>
        <v>0</v>
      </c>
      <c r="H9" s="234"/>
      <c r="I9" s="235">
        <f>ROUND(E9*H9,2)</f>
        <v>0</v>
      </c>
      <c r="J9" s="234"/>
      <c r="K9" s="235">
        <f>ROUND(E9*J9,2)</f>
        <v>0</v>
      </c>
      <c r="L9" s="235">
        <v>21</v>
      </c>
      <c r="M9" s="235">
        <f>G9*(1+L9/100)</f>
        <v>0</v>
      </c>
      <c r="N9" s="233">
        <v>0</v>
      </c>
      <c r="O9" s="233">
        <f>ROUND(E9*N9,2)</f>
        <v>0</v>
      </c>
      <c r="P9" s="233">
        <v>0</v>
      </c>
      <c r="Q9" s="233">
        <f>ROUND(E9*P9,2)</f>
        <v>0</v>
      </c>
      <c r="R9" s="235"/>
      <c r="S9" s="235" t="s">
        <v>124</v>
      </c>
      <c r="T9" s="236" t="s">
        <v>125</v>
      </c>
      <c r="U9" s="219">
        <v>0</v>
      </c>
      <c r="V9" s="219">
        <f>ROUND(E9*U9,2)</f>
        <v>0</v>
      </c>
      <c r="W9" s="219"/>
      <c r="X9" s="219" t="s">
        <v>126</v>
      </c>
      <c r="Y9" s="219" t="s">
        <v>127</v>
      </c>
      <c r="Z9" s="209"/>
      <c r="AA9" s="209"/>
      <c r="AB9" s="209"/>
      <c r="AC9" s="209"/>
      <c r="AD9" s="209"/>
      <c r="AE9" s="209"/>
      <c r="AF9" s="209"/>
      <c r="AG9" s="209" t="s">
        <v>128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">
      <c r="A10" s="216"/>
      <c r="B10" s="217"/>
      <c r="C10" s="243" t="s">
        <v>129</v>
      </c>
      <c r="D10" s="238"/>
      <c r="E10" s="238"/>
      <c r="F10" s="238"/>
      <c r="G10" s="238"/>
      <c r="H10" s="219"/>
      <c r="I10" s="219"/>
      <c r="J10" s="219"/>
      <c r="K10" s="219"/>
      <c r="L10" s="219"/>
      <c r="M10" s="219"/>
      <c r="N10" s="218"/>
      <c r="O10" s="218"/>
      <c r="P10" s="218"/>
      <c r="Q10" s="218"/>
      <c r="R10" s="219"/>
      <c r="S10" s="219"/>
      <c r="T10" s="219"/>
      <c r="U10" s="219"/>
      <c r="V10" s="219"/>
      <c r="W10" s="219"/>
      <c r="X10" s="219"/>
      <c r="Y10" s="219"/>
      <c r="Z10" s="209"/>
      <c r="AA10" s="209"/>
      <c r="AB10" s="209"/>
      <c r="AC10" s="209"/>
      <c r="AD10" s="209"/>
      <c r="AE10" s="209"/>
      <c r="AF10" s="209"/>
      <c r="AG10" s="209" t="s">
        <v>130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37" t="str">
        <f>C10</f>
        <v>Zaměření a vytýčení stávajících inženýrských sítí v místě stavby z hlediska jejich ochrany při provádění stavby.</v>
      </c>
      <c r="BB10" s="209"/>
      <c r="BC10" s="209"/>
      <c r="BD10" s="209"/>
      <c r="BE10" s="209"/>
      <c r="BF10" s="209"/>
      <c r="BG10" s="209"/>
      <c r="BH10" s="209"/>
    </row>
    <row r="11" spans="1:60" outlineLevel="2" x14ac:dyDescent="0.2">
      <c r="A11" s="216"/>
      <c r="B11" s="217"/>
      <c r="C11" s="244"/>
      <c r="D11" s="239"/>
      <c r="E11" s="239"/>
      <c r="F11" s="239"/>
      <c r="G11" s="239"/>
      <c r="H11" s="219"/>
      <c r="I11" s="219"/>
      <c r="J11" s="219"/>
      <c r="K11" s="219"/>
      <c r="L11" s="219"/>
      <c r="M11" s="219"/>
      <c r="N11" s="218"/>
      <c r="O11" s="218"/>
      <c r="P11" s="218"/>
      <c r="Q11" s="218"/>
      <c r="R11" s="219"/>
      <c r="S11" s="219"/>
      <c r="T11" s="219"/>
      <c r="U11" s="219"/>
      <c r="V11" s="219"/>
      <c r="W11" s="219"/>
      <c r="X11" s="219"/>
      <c r="Y11" s="219"/>
      <c r="Z11" s="209"/>
      <c r="AA11" s="209"/>
      <c r="AB11" s="209"/>
      <c r="AC11" s="209"/>
      <c r="AD11" s="209"/>
      <c r="AE11" s="209"/>
      <c r="AF11" s="209"/>
      <c r="AG11" s="209" t="s">
        <v>131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">
      <c r="A12" s="230">
        <v>2</v>
      </c>
      <c r="B12" s="231" t="s">
        <v>132</v>
      </c>
      <c r="C12" s="242" t="s">
        <v>133</v>
      </c>
      <c r="D12" s="232" t="s">
        <v>123</v>
      </c>
      <c r="E12" s="233">
        <v>1</v>
      </c>
      <c r="F12" s="234"/>
      <c r="G12" s="235">
        <f>ROUND(E12*F12,2)</f>
        <v>0</v>
      </c>
      <c r="H12" s="234"/>
      <c r="I12" s="235">
        <f>ROUND(E12*H12,2)</f>
        <v>0</v>
      </c>
      <c r="J12" s="234"/>
      <c r="K12" s="235">
        <f>ROUND(E12*J12,2)</f>
        <v>0</v>
      </c>
      <c r="L12" s="235">
        <v>21</v>
      </c>
      <c r="M12" s="235">
        <f>G12*(1+L12/100)</f>
        <v>0</v>
      </c>
      <c r="N12" s="233">
        <v>0</v>
      </c>
      <c r="O12" s="233">
        <f>ROUND(E12*N12,2)</f>
        <v>0</v>
      </c>
      <c r="P12" s="233">
        <v>0</v>
      </c>
      <c r="Q12" s="233">
        <f>ROUND(E12*P12,2)</f>
        <v>0</v>
      </c>
      <c r="R12" s="235"/>
      <c r="S12" s="235" t="s">
        <v>124</v>
      </c>
      <c r="T12" s="236" t="s">
        <v>125</v>
      </c>
      <c r="U12" s="219">
        <v>0</v>
      </c>
      <c r="V12" s="219">
        <f>ROUND(E12*U12,2)</f>
        <v>0</v>
      </c>
      <c r="W12" s="219"/>
      <c r="X12" s="219" t="s">
        <v>126</v>
      </c>
      <c r="Y12" s="219" t="s">
        <v>127</v>
      </c>
      <c r="Z12" s="209"/>
      <c r="AA12" s="209"/>
      <c r="AB12" s="209"/>
      <c r="AC12" s="209"/>
      <c r="AD12" s="209"/>
      <c r="AE12" s="209"/>
      <c r="AF12" s="209"/>
      <c r="AG12" s="209" t="s">
        <v>128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ht="22.5" outlineLevel="2" x14ac:dyDescent="0.2">
      <c r="A13" s="216"/>
      <c r="B13" s="217"/>
      <c r="C13" s="243" t="s">
        <v>134</v>
      </c>
      <c r="D13" s="238"/>
      <c r="E13" s="238"/>
      <c r="F13" s="238"/>
      <c r="G13" s="238"/>
      <c r="H13" s="219"/>
      <c r="I13" s="219"/>
      <c r="J13" s="219"/>
      <c r="K13" s="219"/>
      <c r="L13" s="219"/>
      <c r="M13" s="219"/>
      <c r="N13" s="218"/>
      <c r="O13" s="218"/>
      <c r="P13" s="218"/>
      <c r="Q13" s="218"/>
      <c r="R13" s="219"/>
      <c r="S13" s="219"/>
      <c r="T13" s="219"/>
      <c r="U13" s="219"/>
      <c r="V13" s="219"/>
      <c r="W13" s="219"/>
      <c r="X13" s="219"/>
      <c r="Y13" s="219"/>
      <c r="Z13" s="209"/>
      <c r="AA13" s="209"/>
      <c r="AB13" s="209"/>
      <c r="AC13" s="209"/>
      <c r="AD13" s="209"/>
      <c r="AE13" s="209"/>
      <c r="AF13" s="209"/>
      <c r="AG13" s="209" t="s">
        <v>130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37" t="str">
        <f>C13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3" s="209"/>
      <c r="BC13" s="209"/>
      <c r="BD13" s="209"/>
      <c r="BE13" s="209"/>
      <c r="BF13" s="209"/>
      <c r="BG13" s="209"/>
      <c r="BH13" s="209"/>
    </row>
    <row r="14" spans="1:60" outlineLevel="2" x14ac:dyDescent="0.2">
      <c r="A14" s="216"/>
      <c r="B14" s="217"/>
      <c r="C14" s="244"/>
      <c r="D14" s="239"/>
      <c r="E14" s="239"/>
      <c r="F14" s="239"/>
      <c r="G14" s="239"/>
      <c r="H14" s="219"/>
      <c r="I14" s="219"/>
      <c r="J14" s="219"/>
      <c r="K14" s="219"/>
      <c r="L14" s="219"/>
      <c r="M14" s="219"/>
      <c r="N14" s="218"/>
      <c r="O14" s="218"/>
      <c r="P14" s="218"/>
      <c r="Q14" s="218"/>
      <c r="R14" s="219"/>
      <c r="S14" s="219"/>
      <c r="T14" s="219"/>
      <c r="U14" s="219"/>
      <c r="V14" s="219"/>
      <c r="W14" s="219"/>
      <c r="X14" s="219"/>
      <c r="Y14" s="219"/>
      <c r="Z14" s="209"/>
      <c r="AA14" s="209"/>
      <c r="AB14" s="209"/>
      <c r="AC14" s="209"/>
      <c r="AD14" s="209"/>
      <c r="AE14" s="209"/>
      <c r="AF14" s="209"/>
      <c r="AG14" s="209" t="s">
        <v>131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">
      <c r="A15" s="230">
        <v>3</v>
      </c>
      <c r="B15" s="231" t="s">
        <v>135</v>
      </c>
      <c r="C15" s="242" t="s">
        <v>136</v>
      </c>
      <c r="D15" s="232" t="s">
        <v>123</v>
      </c>
      <c r="E15" s="233">
        <v>1</v>
      </c>
      <c r="F15" s="234"/>
      <c r="G15" s="235">
        <f>ROUND(E15*F15,2)</f>
        <v>0</v>
      </c>
      <c r="H15" s="234"/>
      <c r="I15" s="235">
        <f>ROUND(E15*H15,2)</f>
        <v>0</v>
      </c>
      <c r="J15" s="234"/>
      <c r="K15" s="235">
        <f>ROUND(E15*J15,2)</f>
        <v>0</v>
      </c>
      <c r="L15" s="235">
        <v>21</v>
      </c>
      <c r="M15" s="235">
        <f>G15*(1+L15/100)</f>
        <v>0</v>
      </c>
      <c r="N15" s="233">
        <v>0</v>
      </c>
      <c r="O15" s="233">
        <f>ROUND(E15*N15,2)</f>
        <v>0</v>
      </c>
      <c r="P15" s="233">
        <v>0</v>
      </c>
      <c r="Q15" s="233">
        <f>ROUND(E15*P15,2)</f>
        <v>0</v>
      </c>
      <c r="R15" s="235"/>
      <c r="S15" s="235" t="s">
        <v>124</v>
      </c>
      <c r="T15" s="236" t="s">
        <v>125</v>
      </c>
      <c r="U15" s="219">
        <v>0</v>
      </c>
      <c r="V15" s="219">
        <f>ROUND(E15*U15,2)</f>
        <v>0</v>
      </c>
      <c r="W15" s="219"/>
      <c r="X15" s="219" t="s">
        <v>126</v>
      </c>
      <c r="Y15" s="219" t="s">
        <v>127</v>
      </c>
      <c r="Z15" s="209"/>
      <c r="AA15" s="209"/>
      <c r="AB15" s="209"/>
      <c r="AC15" s="209"/>
      <c r="AD15" s="209"/>
      <c r="AE15" s="209"/>
      <c r="AF15" s="209"/>
      <c r="AG15" s="209" t="s">
        <v>128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ht="22.5" outlineLevel="2" x14ac:dyDescent="0.2">
      <c r="A16" s="216"/>
      <c r="B16" s="217"/>
      <c r="C16" s="243" t="s">
        <v>137</v>
      </c>
      <c r="D16" s="238"/>
      <c r="E16" s="238"/>
      <c r="F16" s="238"/>
      <c r="G16" s="238"/>
      <c r="H16" s="219"/>
      <c r="I16" s="219"/>
      <c r="J16" s="219"/>
      <c r="K16" s="219"/>
      <c r="L16" s="219"/>
      <c r="M16" s="219"/>
      <c r="N16" s="218"/>
      <c r="O16" s="218"/>
      <c r="P16" s="218"/>
      <c r="Q16" s="218"/>
      <c r="R16" s="219"/>
      <c r="S16" s="219"/>
      <c r="T16" s="219"/>
      <c r="U16" s="219"/>
      <c r="V16" s="219"/>
      <c r="W16" s="219"/>
      <c r="X16" s="219"/>
      <c r="Y16" s="219"/>
      <c r="Z16" s="209"/>
      <c r="AA16" s="209"/>
      <c r="AB16" s="209"/>
      <c r="AC16" s="209"/>
      <c r="AD16" s="209"/>
      <c r="AE16" s="209"/>
      <c r="AF16" s="209"/>
      <c r="AG16" s="209" t="s">
        <v>130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37" t="str">
        <f>C16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6" s="209"/>
      <c r="BC16" s="209"/>
      <c r="BD16" s="209"/>
      <c r="BE16" s="209"/>
      <c r="BF16" s="209"/>
      <c r="BG16" s="209"/>
      <c r="BH16" s="209"/>
    </row>
    <row r="17" spans="1:60" outlineLevel="2" x14ac:dyDescent="0.2">
      <c r="A17" s="216"/>
      <c r="B17" s="217"/>
      <c r="C17" s="244"/>
      <c r="D17" s="239"/>
      <c r="E17" s="239"/>
      <c r="F17" s="239"/>
      <c r="G17" s="239"/>
      <c r="H17" s="219"/>
      <c r="I17" s="219"/>
      <c r="J17" s="219"/>
      <c r="K17" s="219"/>
      <c r="L17" s="219"/>
      <c r="M17" s="219"/>
      <c r="N17" s="218"/>
      <c r="O17" s="218"/>
      <c r="P17" s="218"/>
      <c r="Q17" s="218"/>
      <c r="R17" s="219"/>
      <c r="S17" s="219"/>
      <c r="T17" s="219"/>
      <c r="U17" s="219"/>
      <c r="V17" s="219"/>
      <c r="W17" s="219"/>
      <c r="X17" s="219"/>
      <c r="Y17" s="219"/>
      <c r="Z17" s="209"/>
      <c r="AA17" s="209"/>
      <c r="AB17" s="209"/>
      <c r="AC17" s="209"/>
      <c r="AD17" s="209"/>
      <c r="AE17" s="209"/>
      <c r="AF17" s="209"/>
      <c r="AG17" s="209" t="s">
        <v>131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1" x14ac:dyDescent="0.2">
      <c r="A18" s="230">
        <v>4</v>
      </c>
      <c r="B18" s="231" t="s">
        <v>138</v>
      </c>
      <c r="C18" s="242" t="s">
        <v>139</v>
      </c>
      <c r="D18" s="232" t="s">
        <v>123</v>
      </c>
      <c r="E18" s="233">
        <v>1</v>
      </c>
      <c r="F18" s="234"/>
      <c r="G18" s="235">
        <f>ROUND(E18*F18,2)</f>
        <v>0</v>
      </c>
      <c r="H18" s="234"/>
      <c r="I18" s="235">
        <f>ROUND(E18*H18,2)</f>
        <v>0</v>
      </c>
      <c r="J18" s="234"/>
      <c r="K18" s="235">
        <f>ROUND(E18*J18,2)</f>
        <v>0</v>
      </c>
      <c r="L18" s="235">
        <v>21</v>
      </c>
      <c r="M18" s="235">
        <f>G18*(1+L18/100)</f>
        <v>0</v>
      </c>
      <c r="N18" s="233">
        <v>0</v>
      </c>
      <c r="O18" s="233">
        <f>ROUND(E18*N18,2)</f>
        <v>0</v>
      </c>
      <c r="P18" s="233">
        <v>0</v>
      </c>
      <c r="Q18" s="233">
        <f>ROUND(E18*P18,2)</f>
        <v>0</v>
      </c>
      <c r="R18" s="235"/>
      <c r="S18" s="235" t="s">
        <v>124</v>
      </c>
      <c r="T18" s="236" t="s">
        <v>125</v>
      </c>
      <c r="U18" s="219">
        <v>0</v>
      </c>
      <c r="V18" s="219">
        <f>ROUND(E18*U18,2)</f>
        <v>0</v>
      </c>
      <c r="W18" s="219"/>
      <c r="X18" s="219" t="s">
        <v>126</v>
      </c>
      <c r="Y18" s="219" t="s">
        <v>127</v>
      </c>
      <c r="Z18" s="209"/>
      <c r="AA18" s="209"/>
      <c r="AB18" s="209"/>
      <c r="AC18" s="209"/>
      <c r="AD18" s="209"/>
      <c r="AE18" s="209"/>
      <c r="AF18" s="209"/>
      <c r="AG18" s="209" t="s">
        <v>128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2" x14ac:dyDescent="0.2">
      <c r="A19" s="216"/>
      <c r="B19" s="217"/>
      <c r="C19" s="243" t="s">
        <v>167</v>
      </c>
      <c r="D19" s="238"/>
      <c r="E19" s="238"/>
      <c r="F19" s="238"/>
      <c r="G19" s="238"/>
      <c r="H19" s="219"/>
      <c r="I19" s="219"/>
      <c r="J19" s="219"/>
      <c r="K19" s="219"/>
      <c r="L19" s="219"/>
      <c r="M19" s="219"/>
      <c r="N19" s="218"/>
      <c r="O19" s="218"/>
      <c r="P19" s="218"/>
      <c r="Q19" s="218"/>
      <c r="R19" s="219"/>
      <c r="S19" s="219"/>
      <c r="T19" s="219"/>
      <c r="U19" s="219"/>
      <c r="V19" s="219"/>
      <c r="W19" s="219"/>
      <c r="X19" s="219"/>
      <c r="Y19" s="219"/>
      <c r="Z19" s="209"/>
      <c r="AA19" s="209"/>
      <c r="AB19" s="209"/>
      <c r="AC19" s="209"/>
      <c r="AD19" s="209"/>
      <c r="AE19" s="209"/>
      <c r="AF19" s="209"/>
      <c r="AG19" s="209" t="s">
        <v>130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ht="22.5" outlineLevel="3" x14ac:dyDescent="0.2">
      <c r="A20" s="216"/>
      <c r="B20" s="217"/>
      <c r="C20" s="245" t="s">
        <v>140</v>
      </c>
      <c r="D20" s="240"/>
      <c r="E20" s="240"/>
      <c r="F20" s="240"/>
      <c r="G20" s="240"/>
      <c r="H20" s="219"/>
      <c r="I20" s="219"/>
      <c r="J20" s="219"/>
      <c r="K20" s="219"/>
      <c r="L20" s="219"/>
      <c r="M20" s="219"/>
      <c r="N20" s="218"/>
      <c r="O20" s="218"/>
      <c r="P20" s="218"/>
      <c r="Q20" s="218"/>
      <c r="R20" s="219"/>
      <c r="S20" s="219"/>
      <c r="T20" s="219"/>
      <c r="U20" s="219"/>
      <c r="V20" s="219"/>
      <c r="W20" s="219"/>
      <c r="X20" s="219"/>
      <c r="Y20" s="219"/>
      <c r="Z20" s="209"/>
      <c r="AA20" s="209"/>
      <c r="AB20" s="209"/>
      <c r="AC20" s="209"/>
      <c r="AD20" s="209"/>
      <c r="AE20" s="209"/>
      <c r="AF20" s="209"/>
      <c r="AG20" s="209" t="s">
        <v>130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37" t="str">
        <f>C20</f>
        <v>Vyhotovení protokolu o vytyčení stavby se seznamem souřadnic vytyčených bodů a jejich polohopisnými (S-JTSK) a výškopisnými (Bpv) hodnotami.</v>
      </c>
      <c r="BB20" s="209"/>
      <c r="BC20" s="209"/>
      <c r="BD20" s="209"/>
      <c r="BE20" s="209"/>
      <c r="BF20" s="209"/>
      <c r="BG20" s="209"/>
      <c r="BH20" s="209"/>
    </row>
    <row r="21" spans="1:60" outlineLevel="2" x14ac:dyDescent="0.2">
      <c r="A21" s="216"/>
      <c r="B21" s="217"/>
      <c r="C21" s="244"/>
      <c r="D21" s="239"/>
      <c r="E21" s="239"/>
      <c r="F21" s="239"/>
      <c r="G21" s="239"/>
      <c r="H21" s="219"/>
      <c r="I21" s="219"/>
      <c r="J21" s="219"/>
      <c r="K21" s="219"/>
      <c r="L21" s="219"/>
      <c r="M21" s="219"/>
      <c r="N21" s="218"/>
      <c r="O21" s="218"/>
      <c r="P21" s="218"/>
      <c r="Q21" s="218"/>
      <c r="R21" s="219"/>
      <c r="S21" s="219"/>
      <c r="T21" s="219"/>
      <c r="U21" s="219"/>
      <c r="V21" s="219"/>
      <c r="W21" s="219"/>
      <c r="X21" s="219"/>
      <c r="Y21" s="219"/>
      <c r="Z21" s="209"/>
      <c r="AA21" s="209"/>
      <c r="AB21" s="209"/>
      <c r="AC21" s="209"/>
      <c r="AD21" s="209"/>
      <c r="AE21" s="209"/>
      <c r="AF21" s="209"/>
      <c r="AG21" s="209" t="s">
        <v>131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x14ac:dyDescent="0.2">
      <c r="A22" s="223" t="s">
        <v>119</v>
      </c>
      <c r="B22" s="224" t="s">
        <v>91</v>
      </c>
      <c r="C22" s="241" t="s">
        <v>28</v>
      </c>
      <c r="D22" s="225"/>
      <c r="E22" s="226"/>
      <c r="F22" s="227"/>
      <c r="G22" s="227">
        <f>SUMIF(AG23:AG44,"&lt;&gt;NOR",G23:G44)</f>
        <v>0</v>
      </c>
      <c r="H22" s="227"/>
      <c r="I22" s="227">
        <f>SUM(I23:I44)</f>
        <v>0</v>
      </c>
      <c r="J22" s="227"/>
      <c r="K22" s="227">
        <f>SUM(K23:K44)</f>
        <v>0</v>
      </c>
      <c r="L22" s="227"/>
      <c r="M22" s="227">
        <f>SUM(M23:M44)</f>
        <v>0</v>
      </c>
      <c r="N22" s="226"/>
      <c r="O22" s="226">
        <f>SUM(O23:O44)</f>
        <v>0</v>
      </c>
      <c r="P22" s="226"/>
      <c r="Q22" s="226">
        <f>SUM(Q23:Q44)</f>
        <v>0</v>
      </c>
      <c r="R22" s="227"/>
      <c r="S22" s="227"/>
      <c r="T22" s="228"/>
      <c r="U22" s="222"/>
      <c r="V22" s="222">
        <f>SUM(V23:V44)</f>
        <v>0</v>
      </c>
      <c r="W22" s="222"/>
      <c r="X22" s="222"/>
      <c r="Y22" s="222"/>
      <c r="AG22" t="s">
        <v>120</v>
      </c>
    </row>
    <row r="23" spans="1:60" outlineLevel="1" x14ac:dyDescent="0.2">
      <c r="A23" s="230">
        <v>5</v>
      </c>
      <c r="B23" s="231" t="s">
        <v>141</v>
      </c>
      <c r="C23" s="242" t="s">
        <v>142</v>
      </c>
      <c r="D23" s="232" t="s">
        <v>123</v>
      </c>
      <c r="E23" s="233">
        <v>1</v>
      </c>
      <c r="F23" s="234"/>
      <c r="G23" s="235">
        <f>ROUND(E23*F23,2)</f>
        <v>0</v>
      </c>
      <c r="H23" s="234"/>
      <c r="I23" s="235">
        <f>ROUND(E23*H23,2)</f>
        <v>0</v>
      </c>
      <c r="J23" s="234"/>
      <c r="K23" s="235">
        <f>ROUND(E23*J23,2)</f>
        <v>0</v>
      </c>
      <c r="L23" s="235">
        <v>21</v>
      </c>
      <c r="M23" s="235">
        <f>G23*(1+L23/100)</f>
        <v>0</v>
      </c>
      <c r="N23" s="233">
        <v>0</v>
      </c>
      <c r="O23" s="233">
        <f>ROUND(E23*N23,2)</f>
        <v>0</v>
      </c>
      <c r="P23" s="233">
        <v>0</v>
      </c>
      <c r="Q23" s="233">
        <f>ROUND(E23*P23,2)</f>
        <v>0</v>
      </c>
      <c r="R23" s="235"/>
      <c r="S23" s="235" t="s">
        <v>124</v>
      </c>
      <c r="T23" s="236" t="s">
        <v>125</v>
      </c>
      <c r="U23" s="219">
        <v>0</v>
      </c>
      <c r="V23" s="219">
        <f>ROUND(E23*U23,2)</f>
        <v>0</v>
      </c>
      <c r="W23" s="219"/>
      <c r="X23" s="219" t="s">
        <v>126</v>
      </c>
      <c r="Y23" s="219" t="s">
        <v>127</v>
      </c>
      <c r="Z23" s="209"/>
      <c r="AA23" s="209"/>
      <c r="AB23" s="209"/>
      <c r="AC23" s="209"/>
      <c r="AD23" s="209"/>
      <c r="AE23" s="209"/>
      <c r="AF23" s="209"/>
      <c r="AG23" s="209" t="s">
        <v>128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ht="33.75" outlineLevel="2" x14ac:dyDescent="0.2">
      <c r="A24" s="216"/>
      <c r="B24" s="217"/>
      <c r="C24" s="243" t="s">
        <v>143</v>
      </c>
      <c r="D24" s="238"/>
      <c r="E24" s="238"/>
      <c r="F24" s="238"/>
      <c r="G24" s="238"/>
      <c r="H24" s="219"/>
      <c r="I24" s="219"/>
      <c r="J24" s="219"/>
      <c r="K24" s="219"/>
      <c r="L24" s="219"/>
      <c r="M24" s="219"/>
      <c r="N24" s="218"/>
      <c r="O24" s="218"/>
      <c r="P24" s="218"/>
      <c r="Q24" s="218"/>
      <c r="R24" s="219"/>
      <c r="S24" s="219"/>
      <c r="T24" s="219"/>
      <c r="U24" s="219"/>
      <c r="V24" s="219"/>
      <c r="W24" s="219"/>
      <c r="X24" s="219"/>
      <c r="Y24" s="219"/>
      <c r="Z24" s="209"/>
      <c r="AA24" s="209"/>
      <c r="AB24" s="209"/>
      <c r="AC24" s="209"/>
      <c r="AD24" s="209"/>
      <c r="AE24" s="209"/>
      <c r="AF24" s="209"/>
      <c r="AG24" s="209" t="s">
        <v>130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37" t="str">
        <f>C24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4" s="209"/>
      <c r="BC24" s="209"/>
      <c r="BD24" s="209"/>
      <c r="BE24" s="209"/>
      <c r="BF24" s="209"/>
      <c r="BG24" s="209"/>
      <c r="BH24" s="209"/>
    </row>
    <row r="25" spans="1:60" outlineLevel="2" x14ac:dyDescent="0.2">
      <c r="A25" s="216"/>
      <c r="B25" s="217"/>
      <c r="C25" s="244"/>
      <c r="D25" s="239"/>
      <c r="E25" s="239"/>
      <c r="F25" s="239"/>
      <c r="G25" s="239"/>
      <c r="H25" s="219"/>
      <c r="I25" s="219"/>
      <c r="J25" s="219"/>
      <c r="K25" s="219"/>
      <c r="L25" s="219"/>
      <c r="M25" s="219"/>
      <c r="N25" s="218"/>
      <c r="O25" s="218"/>
      <c r="P25" s="218"/>
      <c r="Q25" s="218"/>
      <c r="R25" s="219"/>
      <c r="S25" s="219"/>
      <c r="T25" s="219"/>
      <c r="U25" s="219"/>
      <c r="V25" s="219"/>
      <c r="W25" s="219"/>
      <c r="X25" s="219"/>
      <c r="Y25" s="219"/>
      <c r="Z25" s="209"/>
      <c r="AA25" s="209"/>
      <c r="AB25" s="209"/>
      <c r="AC25" s="209"/>
      <c r="AD25" s="209"/>
      <c r="AE25" s="209"/>
      <c r="AF25" s="209"/>
      <c r="AG25" s="209" t="s">
        <v>131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1" x14ac:dyDescent="0.2">
      <c r="A26" s="230">
        <v>6</v>
      </c>
      <c r="B26" s="231" t="s">
        <v>144</v>
      </c>
      <c r="C26" s="242" t="s">
        <v>145</v>
      </c>
      <c r="D26" s="232" t="s">
        <v>123</v>
      </c>
      <c r="E26" s="233">
        <v>1</v>
      </c>
      <c r="F26" s="234"/>
      <c r="G26" s="235">
        <f>ROUND(E26*F26,2)</f>
        <v>0</v>
      </c>
      <c r="H26" s="234"/>
      <c r="I26" s="235">
        <f>ROUND(E26*H26,2)</f>
        <v>0</v>
      </c>
      <c r="J26" s="234"/>
      <c r="K26" s="235">
        <f>ROUND(E26*J26,2)</f>
        <v>0</v>
      </c>
      <c r="L26" s="235">
        <v>21</v>
      </c>
      <c r="M26" s="235">
        <f>G26*(1+L26/100)</f>
        <v>0</v>
      </c>
      <c r="N26" s="233">
        <v>0</v>
      </c>
      <c r="O26" s="233">
        <f>ROUND(E26*N26,2)</f>
        <v>0</v>
      </c>
      <c r="P26" s="233">
        <v>0</v>
      </c>
      <c r="Q26" s="233">
        <f>ROUND(E26*P26,2)</f>
        <v>0</v>
      </c>
      <c r="R26" s="235"/>
      <c r="S26" s="235" t="s">
        <v>124</v>
      </c>
      <c r="T26" s="236" t="s">
        <v>125</v>
      </c>
      <c r="U26" s="219">
        <v>0</v>
      </c>
      <c r="V26" s="219">
        <f>ROUND(E26*U26,2)</f>
        <v>0</v>
      </c>
      <c r="W26" s="219"/>
      <c r="X26" s="219" t="s">
        <v>126</v>
      </c>
      <c r="Y26" s="219" t="s">
        <v>127</v>
      </c>
      <c r="Z26" s="209"/>
      <c r="AA26" s="209"/>
      <c r="AB26" s="209"/>
      <c r="AC26" s="209"/>
      <c r="AD26" s="209"/>
      <c r="AE26" s="209"/>
      <c r="AF26" s="209"/>
      <c r="AG26" s="209" t="s">
        <v>128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ht="22.5" outlineLevel="2" x14ac:dyDescent="0.2">
      <c r="A27" s="216"/>
      <c r="B27" s="217"/>
      <c r="C27" s="243" t="s">
        <v>146</v>
      </c>
      <c r="D27" s="238"/>
      <c r="E27" s="238"/>
      <c r="F27" s="238"/>
      <c r="G27" s="238"/>
      <c r="H27" s="219"/>
      <c r="I27" s="219"/>
      <c r="J27" s="219"/>
      <c r="K27" s="219"/>
      <c r="L27" s="219"/>
      <c r="M27" s="219"/>
      <c r="N27" s="218"/>
      <c r="O27" s="218"/>
      <c r="P27" s="218"/>
      <c r="Q27" s="218"/>
      <c r="R27" s="219"/>
      <c r="S27" s="219"/>
      <c r="T27" s="219"/>
      <c r="U27" s="219"/>
      <c r="V27" s="219"/>
      <c r="W27" s="219"/>
      <c r="X27" s="219"/>
      <c r="Y27" s="219"/>
      <c r="Z27" s="209"/>
      <c r="AA27" s="209"/>
      <c r="AB27" s="209"/>
      <c r="AC27" s="209"/>
      <c r="AD27" s="209"/>
      <c r="AE27" s="209"/>
      <c r="AF27" s="209"/>
      <c r="AG27" s="209" t="s">
        <v>130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37" t="str">
        <f>C27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7" s="209"/>
      <c r="BC27" s="209"/>
      <c r="BD27" s="209"/>
      <c r="BE27" s="209"/>
      <c r="BF27" s="209"/>
      <c r="BG27" s="209"/>
      <c r="BH27" s="209"/>
    </row>
    <row r="28" spans="1:60" outlineLevel="2" x14ac:dyDescent="0.2">
      <c r="A28" s="216"/>
      <c r="B28" s="217"/>
      <c r="C28" s="244"/>
      <c r="D28" s="239"/>
      <c r="E28" s="239"/>
      <c r="F28" s="239"/>
      <c r="G28" s="239"/>
      <c r="H28" s="219"/>
      <c r="I28" s="219"/>
      <c r="J28" s="219"/>
      <c r="K28" s="219"/>
      <c r="L28" s="219"/>
      <c r="M28" s="219"/>
      <c r="N28" s="218"/>
      <c r="O28" s="218"/>
      <c r="P28" s="218"/>
      <c r="Q28" s="218"/>
      <c r="R28" s="219"/>
      <c r="S28" s="219"/>
      <c r="T28" s="219"/>
      <c r="U28" s="219"/>
      <c r="V28" s="219"/>
      <c r="W28" s="219"/>
      <c r="X28" s="219"/>
      <c r="Y28" s="219"/>
      <c r="Z28" s="209"/>
      <c r="AA28" s="209"/>
      <c r="AB28" s="209"/>
      <c r="AC28" s="209"/>
      <c r="AD28" s="209"/>
      <c r="AE28" s="209"/>
      <c r="AF28" s="209"/>
      <c r="AG28" s="209" t="s">
        <v>131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">
      <c r="A29" s="230">
        <v>7</v>
      </c>
      <c r="B29" s="231" t="s">
        <v>147</v>
      </c>
      <c r="C29" s="242" t="s">
        <v>148</v>
      </c>
      <c r="D29" s="232" t="s">
        <v>123</v>
      </c>
      <c r="E29" s="233">
        <v>1</v>
      </c>
      <c r="F29" s="234"/>
      <c r="G29" s="235">
        <f>ROUND(E29*F29,2)</f>
        <v>0</v>
      </c>
      <c r="H29" s="234"/>
      <c r="I29" s="235">
        <f>ROUND(E29*H29,2)</f>
        <v>0</v>
      </c>
      <c r="J29" s="234"/>
      <c r="K29" s="235">
        <f>ROUND(E29*J29,2)</f>
        <v>0</v>
      </c>
      <c r="L29" s="235">
        <v>21</v>
      </c>
      <c r="M29" s="235">
        <f>G29*(1+L29/100)</f>
        <v>0</v>
      </c>
      <c r="N29" s="233">
        <v>0</v>
      </c>
      <c r="O29" s="233">
        <f>ROUND(E29*N29,2)</f>
        <v>0</v>
      </c>
      <c r="P29" s="233">
        <v>0</v>
      </c>
      <c r="Q29" s="233">
        <f>ROUND(E29*P29,2)</f>
        <v>0</v>
      </c>
      <c r="R29" s="235"/>
      <c r="S29" s="235" t="s">
        <v>124</v>
      </c>
      <c r="T29" s="236" t="s">
        <v>125</v>
      </c>
      <c r="U29" s="219">
        <v>0</v>
      </c>
      <c r="V29" s="219">
        <f>ROUND(E29*U29,2)</f>
        <v>0</v>
      </c>
      <c r="W29" s="219"/>
      <c r="X29" s="219" t="s">
        <v>126</v>
      </c>
      <c r="Y29" s="219" t="s">
        <v>127</v>
      </c>
      <c r="Z29" s="209"/>
      <c r="AA29" s="209"/>
      <c r="AB29" s="209"/>
      <c r="AC29" s="209"/>
      <c r="AD29" s="209"/>
      <c r="AE29" s="209"/>
      <c r="AF29" s="209"/>
      <c r="AG29" s="209" t="s">
        <v>128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ht="22.5" outlineLevel="2" x14ac:dyDescent="0.2">
      <c r="A30" s="216"/>
      <c r="B30" s="217"/>
      <c r="C30" s="243" t="s">
        <v>149</v>
      </c>
      <c r="D30" s="238"/>
      <c r="E30" s="238"/>
      <c r="F30" s="238"/>
      <c r="G30" s="238"/>
      <c r="H30" s="219"/>
      <c r="I30" s="219"/>
      <c r="J30" s="219"/>
      <c r="K30" s="219"/>
      <c r="L30" s="219"/>
      <c r="M30" s="219"/>
      <c r="N30" s="218"/>
      <c r="O30" s="218"/>
      <c r="P30" s="218"/>
      <c r="Q30" s="218"/>
      <c r="R30" s="219"/>
      <c r="S30" s="219"/>
      <c r="T30" s="219"/>
      <c r="U30" s="219"/>
      <c r="V30" s="219"/>
      <c r="W30" s="219"/>
      <c r="X30" s="219"/>
      <c r="Y30" s="219"/>
      <c r="Z30" s="209"/>
      <c r="AA30" s="209"/>
      <c r="AB30" s="209"/>
      <c r="AC30" s="209"/>
      <c r="AD30" s="209"/>
      <c r="AE30" s="209"/>
      <c r="AF30" s="209"/>
      <c r="AG30" s="209" t="s">
        <v>130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37" t="str">
        <f>C30</f>
        <v>Náklady zhotovitele, související s prováděním zkoušek a revizí předepsaných technickými normami nebo objednatelem a které jsou pro provedení díla nezbytné.</v>
      </c>
      <c r="BB30" s="209"/>
      <c r="BC30" s="209"/>
      <c r="BD30" s="209"/>
      <c r="BE30" s="209"/>
      <c r="BF30" s="209"/>
      <c r="BG30" s="209"/>
      <c r="BH30" s="209"/>
    </row>
    <row r="31" spans="1:60" outlineLevel="2" x14ac:dyDescent="0.2">
      <c r="A31" s="216"/>
      <c r="B31" s="217"/>
      <c r="C31" s="244"/>
      <c r="D31" s="239"/>
      <c r="E31" s="239"/>
      <c r="F31" s="239"/>
      <c r="G31" s="239"/>
      <c r="H31" s="219"/>
      <c r="I31" s="219"/>
      <c r="J31" s="219"/>
      <c r="K31" s="219"/>
      <c r="L31" s="219"/>
      <c r="M31" s="219"/>
      <c r="N31" s="218"/>
      <c r="O31" s="218"/>
      <c r="P31" s="218"/>
      <c r="Q31" s="218"/>
      <c r="R31" s="219"/>
      <c r="S31" s="219"/>
      <c r="T31" s="219"/>
      <c r="U31" s="219"/>
      <c r="V31" s="219"/>
      <c r="W31" s="219"/>
      <c r="X31" s="219"/>
      <c r="Y31" s="219"/>
      <c r="Z31" s="209"/>
      <c r="AA31" s="209"/>
      <c r="AB31" s="209"/>
      <c r="AC31" s="209"/>
      <c r="AD31" s="209"/>
      <c r="AE31" s="209"/>
      <c r="AF31" s="209"/>
      <c r="AG31" s="209" t="s">
        <v>131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1" x14ac:dyDescent="0.2">
      <c r="A32" s="230">
        <v>8</v>
      </c>
      <c r="B32" s="231" t="s">
        <v>150</v>
      </c>
      <c r="C32" s="242" t="s">
        <v>151</v>
      </c>
      <c r="D32" s="232" t="s">
        <v>123</v>
      </c>
      <c r="E32" s="233">
        <v>1</v>
      </c>
      <c r="F32" s="234"/>
      <c r="G32" s="235">
        <f>ROUND(E32*F32,2)</f>
        <v>0</v>
      </c>
      <c r="H32" s="234"/>
      <c r="I32" s="235">
        <f>ROUND(E32*H32,2)</f>
        <v>0</v>
      </c>
      <c r="J32" s="234"/>
      <c r="K32" s="235">
        <f>ROUND(E32*J32,2)</f>
        <v>0</v>
      </c>
      <c r="L32" s="235">
        <v>21</v>
      </c>
      <c r="M32" s="235">
        <f>G32*(1+L32/100)</f>
        <v>0</v>
      </c>
      <c r="N32" s="233">
        <v>0</v>
      </c>
      <c r="O32" s="233">
        <f>ROUND(E32*N32,2)</f>
        <v>0</v>
      </c>
      <c r="P32" s="233">
        <v>0</v>
      </c>
      <c r="Q32" s="233">
        <f>ROUND(E32*P32,2)</f>
        <v>0</v>
      </c>
      <c r="R32" s="235"/>
      <c r="S32" s="235" t="s">
        <v>124</v>
      </c>
      <c r="T32" s="236" t="s">
        <v>125</v>
      </c>
      <c r="U32" s="219">
        <v>0</v>
      </c>
      <c r="V32" s="219">
        <f>ROUND(E32*U32,2)</f>
        <v>0</v>
      </c>
      <c r="W32" s="219"/>
      <c r="X32" s="219" t="s">
        <v>126</v>
      </c>
      <c r="Y32" s="219" t="s">
        <v>127</v>
      </c>
      <c r="Z32" s="209"/>
      <c r="AA32" s="209"/>
      <c r="AB32" s="209"/>
      <c r="AC32" s="209"/>
      <c r="AD32" s="209"/>
      <c r="AE32" s="209"/>
      <c r="AF32" s="209"/>
      <c r="AG32" s="209" t="s">
        <v>128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">
      <c r="A33" s="216"/>
      <c r="B33" s="217"/>
      <c r="C33" s="243" t="s">
        <v>152</v>
      </c>
      <c r="D33" s="238"/>
      <c r="E33" s="238"/>
      <c r="F33" s="238"/>
      <c r="G33" s="238"/>
      <c r="H33" s="219"/>
      <c r="I33" s="219"/>
      <c r="J33" s="219"/>
      <c r="K33" s="219"/>
      <c r="L33" s="219"/>
      <c r="M33" s="219"/>
      <c r="N33" s="218"/>
      <c r="O33" s="218"/>
      <c r="P33" s="218"/>
      <c r="Q33" s="218"/>
      <c r="R33" s="219"/>
      <c r="S33" s="219"/>
      <c r="T33" s="219"/>
      <c r="U33" s="219"/>
      <c r="V33" s="219"/>
      <c r="W33" s="219"/>
      <c r="X33" s="219"/>
      <c r="Y33" s="219"/>
      <c r="Z33" s="209"/>
      <c r="AA33" s="209"/>
      <c r="AB33" s="209"/>
      <c r="AC33" s="209"/>
      <c r="AD33" s="209"/>
      <c r="AE33" s="209"/>
      <c r="AF33" s="209"/>
      <c r="AG33" s="209" t="s">
        <v>130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37" t="str">
        <f>C33</f>
        <v>Náklady na vyhotovení dokumentace skutečného provedení stavby a její předání objednateli v požadované formě a požadovaném počtu.</v>
      </c>
      <c r="BB33" s="209"/>
      <c r="BC33" s="209"/>
      <c r="BD33" s="209"/>
      <c r="BE33" s="209"/>
      <c r="BF33" s="209"/>
      <c r="BG33" s="209"/>
      <c r="BH33" s="209"/>
    </row>
    <row r="34" spans="1:60" outlineLevel="2" x14ac:dyDescent="0.2">
      <c r="A34" s="216"/>
      <c r="B34" s="217"/>
      <c r="C34" s="244"/>
      <c r="D34" s="239"/>
      <c r="E34" s="239"/>
      <c r="F34" s="239"/>
      <c r="G34" s="239"/>
      <c r="H34" s="219"/>
      <c r="I34" s="219"/>
      <c r="J34" s="219"/>
      <c r="K34" s="219"/>
      <c r="L34" s="219"/>
      <c r="M34" s="219"/>
      <c r="N34" s="218"/>
      <c r="O34" s="218"/>
      <c r="P34" s="218"/>
      <c r="Q34" s="218"/>
      <c r="R34" s="219"/>
      <c r="S34" s="219"/>
      <c r="T34" s="219"/>
      <c r="U34" s="219"/>
      <c r="V34" s="219"/>
      <c r="W34" s="219"/>
      <c r="X34" s="219"/>
      <c r="Y34" s="219"/>
      <c r="Z34" s="209"/>
      <c r="AA34" s="209"/>
      <c r="AB34" s="209"/>
      <c r="AC34" s="209"/>
      <c r="AD34" s="209"/>
      <c r="AE34" s="209"/>
      <c r="AF34" s="209"/>
      <c r="AG34" s="209" t="s">
        <v>131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1" x14ac:dyDescent="0.2">
      <c r="A35" s="230">
        <v>9</v>
      </c>
      <c r="B35" s="231" t="s">
        <v>153</v>
      </c>
      <c r="C35" s="242" t="s">
        <v>154</v>
      </c>
      <c r="D35" s="232" t="s">
        <v>123</v>
      </c>
      <c r="E35" s="233">
        <v>1</v>
      </c>
      <c r="F35" s="234"/>
      <c r="G35" s="235">
        <f>ROUND(E35*F35,2)</f>
        <v>0</v>
      </c>
      <c r="H35" s="234"/>
      <c r="I35" s="235">
        <f>ROUND(E35*H35,2)</f>
        <v>0</v>
      </c>
      <c r="J35" s="234"/>
      <c r="K35" s="235">
        <f>ROUND(E35*J35,2)</f>
        <v>0</v>
      </c>
      <c r="L35" s="235">
        <v>21</v>
      </c>
      <c r="M35" s="235">
        <f>G35*(1+L35/100)</f>
        <v>0</v>
      </c>
      <c r="N35" s="233">
        <v>0</v>
      </c>
      <c r="O35" s="233">
        <f>ROUND(E35*N35,2)</f>
        <v>0</v>
      </c>
      <c r="P35" s="233">
        <v>0</v>
      </c>
      <c r="Q35" s="233">
        <f>ROUND(E35*P35,2)</f>
        <v>0</v>
      </c>
      <c r="R35" s="235"/>
      <c r="S35" s="235" t="s">
        <v>124</v>
      </c>
      <c r="T35" s="236" t="s">
        <v>125</v>
      </c>
      <c r="U35" s="219">
        <v>0</v>
      </c>
      <c r="V35" s="219">
        <f>ROUND(E35*U35,2)</f>
        <v>0</v>
      </c>
      <c r="W35" s="219"/>
      <c r="X35" s="219" t="s">
        <v>126</v>
      </c>
      <c r="Y35" s="219" t="s">
        <v>127</v>
      </c>
      <c r="Z35" s="209"/>
      <c r="AA35" s="209"/>
      <c r="AB35" s="209"/>
      <c r="AC35" s="209"/>
      <c r="AD35" s="209"/>
      <c r="AE35" s="209"/>
      <c r="AF35" s="209"/>
      <c r="AG35" s="209" t="s">
        <v>128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2" x14ac:dyDescent="0.2">
      <c r="A36" s="216"/>
      <c r="B36" s="217"/>
      <c r="C36" s="243" t="s">
        <v>155</v>
      </c>
      <c r="D36" s="238"/>
      <c r="E36" s="238"/>
      <c r="F36" s="238"/>
      <c r="G36" s="238"/>
      <c r="H36" s="219"/>
      <c r="I36" s="219"/>
      <c r="J36" s="219"/>
      <c r="K36" s="219"/>
      <c r="L36" s="219"/>
      <c r="M36" s="219"/>
      <c r="N36" s="218"/>
      <c r="O36" s="218"/>
      <c r="P36" s="218"/>
      <c r="Q36" s="218"/>
      <c r="R36" s="219"/>
      <c r="S36" s="219"/>
      <c r="T36" s="219"/>
      <c r="U36" s="219"/>
      <c r="V36" s="219"/>
      <c r="W36" s="219"/>
      <c r="X36" s="219"/>
      <c r="Y36" s="219"/>
      <c r="Z36" s="209"/>
      <c r="AA36" s="209"/>
      <c r="AB36" s="209"/>
      <c r="AC36" s="209"/>
      <c r="AD36" s="209"/>
      <c r="AE36" s="209"/>
      <c r="AF36" s="209"/>
      <c r="AG36" s="209" t="s">
        <v>130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37" t="str">
        <f>C36</f>
        <v>Náklady na provedení skutečného zaměření stavby v rozsahu nezbytném pro zápis změny do katastru nemovitostí.</v>
      </c>
      <c r="BB36" s="209"/>
      <c r="BC36" s="209"/>
      <c r="BD36" s="209"/>
      <c r="BE36" s="209"/>
      <c r="BF36" s="209"/>
      <c r="BG36" s="209"/>
      <c r="BH36" s="209"/>
    </row>
    <row r="37" spans="1:60" outlineLevel="2" x14ac:dyDescent="0.2">
      <c r="A37" s="216"/>
      <c r="B37" s="217"/>
      <c r="C37" s="244"/>
      <c r="D37" s="239"/>
      <c r="E37" s="239"/>
      <c r="F37" s="239"/>
      <c r="G37" s="239"/>
      <c r="H37" s="219"/>
      <c r="I37" s="219"/>
      <c r="J37" s="219"/>
      <c r="K37" s="219"/>
      <c r="L37" s="219"/>
      <c r="M37" s="219"/>
      <c r="N37" s="218"/>
      <c r="O37" s="218"/>
      <c r="P37" s="218"/>
      <c r="Q37" s="218"/>
      <c r="R37" s="219"/>
      <c r="S37" s="219"/>
      <c r="T37" s="219"/>
      <c r="U37" s="219"/>
      <c r="V37" s="219"/>
      <c r="W37" s="219"/>
      <c r="X37" s="219"/>
      <c r="Y37" s="219"/>
      <c r="Z37" s="209"/>
      <c r="AA37" s="209"/>
      <c r="AB37" s="209"/>
      <c r="AC37" s="209"/>
      <c r="AD37" s="209"/>
      <c r="AE37" s="209"/>
      <c r="AF37" s="209"/>
      <c r="AG37" s="209" t="s">
        <v>131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">
      <c r="A38" s="230">
        <v>10</v>
      </c>
      <c r="B38" s="231" t="s">
        <v>156</v>
      </c>
      <c r="C38" s="242" t="s">
        <v>157</v>
      </c>
      <c r="D38" s="232" t="s">
        <v>123</v>
      </c>
      <c r="E38" s="233">
        <v>1</v>
      </c>
      <c r="F38" s="234"/>
      <c r="G38" s="235">
        <f>ROUND(E38*F38,2)</f>
        <v>0</v>
      </c>
      <c r="H38" s="234"/>
      <c r="I38" s="235">
        <f>ROUND(E38*H38,2)</f>
        <v>0</v>
      </c>
      <c r="J38" s="234"/>
      <c r="K38" s="235">
        <f>ROUND(E38*J38,2)</f>
        <v>0</v>
      </c>
      <c r="L38" s="235">
        <v>21</v>
      </c>
      <c r="M38" s="235">
        <f>G38*(1+L38/100)</f>
        <v>0</v>
      </c>
      <c r="N38" s="233">
        <v>0</v>
      </c>
      <c r="O38" s="233">
        <f>ROUND(E38*N38,2)</f>
        <v>0</v>
      </c>
      <c r="P38" s="233">
        <v>0</v>
      </c>
      <c r="Q38" s="233">
        <f>ROUND(E38*P38,2)</f>
        <v>0</v>
      </c>
      <c r="R38" s="235"/>
      <c r="S38" s="235" t="s">
        <v>124</v>
      </c>
      <c r="T38" s="236" t="s">
        <v>125</v>
      </c>
      <c r="U38" s="219">
        <v>0</v>
      </c>
      <c r="V38" s="219">
        <f>ROUND(E38*U38,2)</f>
        <v>0</v>
      </c>
      <c r="W38" s="219"/>
      <c r="X38" s="219" t="s">
        <v>126</v>
      </c>
      <c r="Y38" s="219" t="s">
        <v>127</v>
      </c>
      <c r="Z38" s="209"/>
      <c r="AA38" s="209"/>
      <c r="AB38" s="209"/>
      <c r="AC38" s="209"/>
      <c r="AD38" s="209"/>
      <c r="AE38" s="209"/>
      <c r="AF38" s="209"/>
      <c r="AG38" s="209" t="s">
        <v>128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2" x14ac:dyDescent="0.2">
      <c r="A39" s="216"/>
      <c r="B39" s="217"/>
      <c r="C39" s="246" t="s">
        <v>158</v>
      </c>
      <c r="D39" s="220"/>
      <c r="E39" s="221">
        <v>1</v>
      </c>
      <c r="F39" s="219"/>
      <c r="G39" s="219"/>
      <c r="H39" s="219"/>
      <c r="I39" s="219"/>
      <c r="J39" s="219"/>
      <c r="K39" s="219"/>
      <c r="L39" s="219"/>
      <c r="M39" s="219"/>
      <c r="N39" s="218"/>
      <c r="O39" s="218"/>
      <c r="P39" s="218"/>
      <c r="Q39" s="218"/>
      <c r="R39" s="219"/>
      <c r="S39" s="219"/>
      <c r="T39" s="219"/>
      <c r="U39" s="219"/>
      <c r="V39" s="219"/>
      <c r="W39" s="219"/>
      <c r="X39" s="219"/>
      <c r="Y39" s="219"/>
      <c r="Z39" s="209"/>
      <c r="AA39" s="209"/>
      <c r="AB39" s="209"/>
      <c r="AC39" s="209"/>
      <c r="AD39" s="209"/>
      <c r="AE39" s="209"/>
      <c r="AF39" s="209"/>
      <c r="AG39" s="209" t="s">
        <v>159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">
      <c r="A40" s="216"/>
      <c r="B40" s="217"/>
      <c r="C40" s="244"/>
      <c r="D40" s="239"/>
      <c r="E40" s="239"/>
      <c r="F40" s="239"/>
      <c r="G40" s="239"/>
      <c r="H40" s="219"/>
      <c r="I40" s="219"/>
      <c r="J40" s="219"/>
      <c r="K40" s="219"/>
      <c r="L40" s="219"/>
      <c r="M40" s="219"/>
      <c r="N40" s="218"/>
      <c r="O40" s="218"/>
      <c r="P40" s="218"/>
      <c r="Q40" s="218"/>
      <c r="R40" s="219"/>
      <c r="S40" s="219"/>
      <c r="T40" s="219"/>
      <c r="U40" s="219"/>
      <c r="V40" s="219"/>
      <c r="W40" s="219"/>
      <c r="X40" s="219"/>
      <c r="Y40" s="219"/>
      <c r="Z40" s="209"/>
      <c r="AA40" s="209"/>
      <c r="AB40" s="209"/>
      <c r="AC40" s="209"/>
      <c r="AD40" s="209"/>
      <c r="AE40" s="209"/>
      <c r="AF40" s="209"/>
      <c r="AG40" s="209" t="s">
        <v>131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">
      <c r="A41" s="230">
        <v>11</v>
      </c>
      <c r="B41" s="231" t="s">
        <v>160</v>
      </c>
      <c r="C41" s="242" t="s">
        <v>161</v>
      </c>
      <c r="D41" s="232" t="s">
        <v>162</v>
      </c>
      <c r="E41" s="233">
        <v>1</v>
      </c>
      <c r="F41" s="234"/>
      <c r="G41" s="235">
        <f>ROUND(E41*F41,2)</f>
        <v>0</v>
      </c>
      <c r="H41" s="234"/>
      <c r="I41" s="235">
        <f>ROUND(E41*H41,2)</f>
        <v>0</v>
      </c>
      <c r="J41" s="234"/>
      <c r="K41" s="235">
        <f>ROUND(E41*J41,2)</f>
        <v>0</v>
      </c>
      <c r="L41" s="235">
        <v>21</v>
      </c>
      <c r="M41" s="235">
        <f>G41*(1+L41/100)</f>
        <v>0</v>
      </c>
      <c r="N41" s="233">
        <v>0</v>
      </c>
      <c r="O41" s="233">
        <f>ROUND(E41*N41,2)</f>
        <v>0</v>
      </c>
      <c r="P41" s="233">
        <v>0</v>
      </c>
      <c r="Q41" s="233">
        <f>ROUND(E41*P41,2)</f>
        <v>0</v>
      </c>
      <c r="R41" s="235"/>
      <c r="S41" s="235" t="s">
        <v>124</v>
      </c>
      <c r="T41" s="236" t="s">
        <v>125</v>
      </c>
      <c r="U41" s="219">
        <v>0</v>
      </c>
      <c r="V41" s="219">
        <f>ROUND(E41*U41,2)</f>
        <v>0</v>
      </c>
      <c r="W41" s="219"/>
      <c r="X41" s="219" t="s">
        <v>163</v>
      </c>
      <c r="Y41" s="219" t="s">
        <v>127</v>
      </c>
      <c r="Z41" s="209"/>
      <c r="AA41" s="209"/>
      <c r="AB41" s="209"/>
      <c r="AC41" s="209"/>
      <c r="AD41" s="209"/>
      <c r="AE41" s="209"/>
      <c r="AF41" s="209"/>
      <c r="AG41" s="209" t="s">
        <v>164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2" x14ac:dyDescent="0.2">
      <c r="A42" s="216"/>
      <c r="B42" s="217"/>
      <c r="C42" s="243" t="s">
        <v>165</v>
      </c>
      <c r="D42" s="238"/>
      <c r="E42" s="238"/>
      <c r="F42" s="238"/>
      <c r="G42" s="238"/>
      <c r="H42" s="219"/>
      <c r="I42" s="219"/>
      <c r="J42" s="219"/>
      <c r="K42" s="219"/>
      <c r="L42" s="219"/>
      <c r="M42" s="219"/>
      <c r="N42" s="218"/>
      <c r="O42" s="218"/>
      <c r="P42" s="218"/>
      <c r="Q42" s="218"/>
      <c r="R42" s="219"/>
      <c r="S42" s="219"/>
      <c r="T42" s="219"/>
      <c r="U42" s="219"/>
      <c r="V42" s="219"/>
      <c r="W42" s="219"/>
      <c r="X42" s="219"/>
      <c r="Y42" s="219"/>
      <c r="Z42" s="209"/>
      <c r="AA42" s="209"/>
      <c r="AB42" s="209"/>
      <c r="AC42" s="209"/>
      <c r="AD42" s="209"/>
      <c r="AE42" s="209"/>
      <c r="AF42" s="209"/>
      <c r="AG42" s="209" t="s">
        <v>130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2" x14ac:dyDescent="0.2">
      <c r="A43" s="216"/>
      <c r="B43" s="217"/>
      <c r="C43" s="246" t="s">
        <v>66</v>
      </c>
      <c r="D43" s="220"/>
      <c r="E43" s="221">
        <v>1</v>
      </c>
      <c r="F43" s="219"/>
      <c r="G43" s="219"/>
      <c r="H43" s="219"/>
      <c r="I43" s="219"/>
      <c r="J43" s="219"/>
      <c r="K43" s="219"/>
      <c r="L43" s="219"/>
      <c r="M43" s="219"/>
      <c r="N43" s="218"/>
      <c r="O43" s="218"/>
      <c r="P43" s="218"/>
      <c r="Q43" s="218"/>
      <c r="R43" s="219"/>
      <c r="S43" s="219"/>
      <c r="T43" s="219"/>
      <c r="U43" s="219"/>
      <c r="V43" s="219"/>
      <c r="W43" s="219"/>
      <c r="X43" s="219"/>
      <c r="Y43" s="219"/>
      <c r="Z43" s="209"/>
      <c r="AA43" s="209"/>
      <c r="AB43" s="209"/>
      <c r="AC43" s="209"/>
      <c r="AD43" s="209"/>
      <c r="AE43" s="209"/>
      <c r="AF43" s="209"/>
      <c r="AG43" s="209" t="s">
        <v>159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2" x14ac:dyDescent="0.2">
      <c r="A44" s="216"/>
      <c r="B44" s="217"/>
      <c r="C44" s="244"/>
      <c r="D44" s="239"/>
      <c r="E44" s="239"/>
      <c r="F44" s="239"/>
      <c r="G44" s="239"/>
      <c r="H44" s="219"/>
      <c r="I44" s="219"/>
      <c r="J44" s="219"/>
      <c r="K44" s="219"/>
      <c r="L44" s="219"/>
      <c r="M44" s="219"/>
      <c r="N44" s="218"/>
      <c r="O44" s="218"/>
      <c r="P44" s="218"/>
      <c r="Q44" s="218"/>
      <c r="R44" s="219"/>
      <c r="S44" s="219"/>
      <c r="T44" s="219"/>
      <c r="U44" s="219"/>
      <c r="V44" s="219"/>
      <c r="W44" s="219"/>
      <c r="X44" s="219"/>
      <c r="Y44" s="219"/>
      <c r="Z44" s="209"/>
      <c r="AA44" s="209"/>
      <c r="AB44" s="209"/>
      <c r="AC44" s="209"/>
      <c r="AD44" s="209"/>
      <c r="AE44" s="209"/>
      <c r="AF44" s="209"/>
      <c r="AG44" s="209" t="s">
        <v>131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x14ac:dyDescent="0.2">
      <c r="A45" s="3"/>
      <c r="B45" s="4"/>
      <c r="C45" s="247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E45">
        <v>15</v>
      </c>
      <c r="AF45">
        <v>21</v>
      </c>
      <c r="AG45" t="s">
        <v>105</v>
      </c>
    </row>
    <row r="46" spans="1:60" x14ac:dyDescent="0.2">
      <c r="A46" s="212"/>
      <c r="B46" s="213" t="s">
        <v>29</v>
      </c>
      <c r="C46" s="248"/>
      <c r="D46" s="214"/>
      <c r="E46" s="215"/>
      <c r="F46" s="215"/>
      <c r="G46" s="229">
        <f>G8+G22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f>SUMIF(L7:L44,AE45,G7:G44)</f>
        <v>0</v>
      </c>
      <c r="AF46">
        <f>SUMIF(L7:L44,AF45,G7:G44)</f>
        <v>0</v>
      </c>
      <c r="AG46" t="s">
        <v>166</v>
      </c>
    </row>
    <row r="47" spans="1:60" x14ac:dyDescent="0.2">
      <c r="C47" s="249"/>
      <c r="D47" s="10"/>
      <c r="AG47" t="s">
        <v>168</v>
      </c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yfNibh5ArLTwwMN5gS+i/WN1u/+TIKoLJ4KJ5KUUxHiDxExlfGVyTINzKBioZjNsex2/yP3kG4g4ks17hOfG5Q==" saltValue="R/eaT7GMQCDABb2rkCSZ6Q==" spinCount="100000" sheet="1" formatRows="0"/>
  <mergeCells count="26">
    <mergeCell ref="C42:G42"/>
    <mergeCell ref="C44:G44"/>
    <mergeCell ref="C31:G31"/>
    <mergeCell ref="C33:G33"/>
    <mergeCell ref="C34:G34"/>
    <mergeCell ref="C36:G36"/>
    <mergeCell ref="C37:G37"/>
    <mergeCell ref="C40:G40"/>
    <mergeCell ref="C21:G21"/>
    <mergeCell ref="C24:G24"/>
    <mergeCell ref="C25:G25"/>
    <mergeCell ref="C27:G27"/>
    <mergeCell ref="C28:G28"/>
    <mergeCell ref="C30:G30"/>
    <mergeCell ref="C13:G13"/>
    <mergeCell ref="C14:G14"/>
    <mergeCell ref="C16:G16"/>
    <mergeCell ref="C17:G17"/>
    <mergeCell ref="C19:G19"/>
    <mergeCell ref="C20:G20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3" customWidth="1"/>
    <col min="3" max="3" width="63.28515625" style="17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4" t="s">
        <v>92</v>
      </c>
      <c r="B1" s="194"/>
      <c r="C1" s="194"/>
      <c r="D1" s="194"/>
      <c r="E1" s="194"/>
      <c r="F1" s="194"/>
      <c r="G1" s="194"/>
      <c r="AG1" t="s">
        <v>93</v>
      </c>
    </row>
    <row r="2" spans="1:60" ht="24.95" customHeight="1" x14ac:dyDescent="0.2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94</v>
      </c>
    </row>
    <row r="3" spans="1:60" ht="24.95" customHeight="1" x14ac:dyDescent="0.2">
      <c r="A3" s="195" t="s">
        <v>8</v>
      </c>
      <c r="B3" s="49" t="s">
        <v>48</v>
      </c>
      <c r="C3" s="198" t="s">
        <v>49</v>
      </c>
      <c r="D3" s="196"/>
      <c r="E3" s="196"/>
      <c r="F3" s="196"/>
      <c r="G3" s="197"/>
      <c r="AC3" s="173" t="s">
        <v>94</v>
      </c>
      <c r="AG3" t="s">
        <v>95</v>
      </c>
    </row>
    <row r="4" spans="1:60" ht="24.95" customHeight="1" x14ac:dyDescent="0.2">
      <c r="A4" s="199" t="s">
        <v>9</v>
      </c>
      <c r="B4" s="200" t="s">
        <v>48</v>
      </c>
      <c r="C4" s="201" t="s">
        <v>49</v>
      </c>
      <c r="D4" s="202"/>
      <c r="E4" s="202"/>
      <c r="F4" s="202"/>
      <c r="G4" s="203"/>
      <c r="AG4" t="s">
        <v>96</v>
      </c>
    </row>
    <row r="5" spans="1:60" x14ac:dyDescent="0.2">
      <c r="D5" s="10"/>
    </row>
    <row r="6" spans="1:60" ht="38.25" x14ac:dyDescent="0.2">
      <c r="A6" s="205" t="s">
        <v>97</v>
      </c>
      <c r="B6" s="207" t="s">
        <v>98</v>
      </c>
      <c r="C6" s="207" t="s">
        <v>99</v>
      </c>
      <c r="D6" s="206" t="s">
        <v>100</v>
      </c>
      <c r="E6" s="205" t="s">
        <v>101</v>
      </c>
      <c r="F6" s="204" t="s">
        <v>102</v>
      </c>
      <c r="G6" s="205" t="s">
        <v>29</v>
      </c>
      <c r="H6" s="208" t="s">
        <v>30</v>
      </c>
      <c r="I6" s="208" t="s">
        <v>103</v>
      </c>
      <c r="J6" s="208" t="s">
        <v>31</v>
      </c>
      <c r="K6" s="208" t="s">
        <v>104</v>
      </c>
      <c r="L6" s="208" t="s">
        <v>105</v>
      </c>
      <c r="M6" s="208" t="s">
        <v>106</v>
      </c>
      <c r="N6" s="208" t="s">
        <v>107</v>
      </c>
      <c r="O6" s="208" t="s">
        <v>108</v>
      </c>
      <c r="P6" s="208" t="s">
        <v>109</v>
      </c>
      <c r="Q6" s="208" t="s">
        <v>110</v>
      </c>
      <c r="R6" s="208" t="s">
        <v>111</v>
      </c>
      <c r="S6" s="208" t="s">
        <v>112</v>
      </c>
      <c r="T6" s="208" t="s">
        <v>113</v>
      </c>
      <c r="U6" s="208" t="s">
        <v>114</v>
      </c>
      <c r="V6" s="208" t="s">
        <v>115</v>
      </c>
      <c r="W6" s="208" t="s">
        <v>116</v>
      </c>
      <c r="X6" s="208" t="s">
        <v>117</v>
      </c>
      <c r="Y6" s="208" t="s">
        <v>118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">
      <c r="A8" s="223" t="s">
        <v>119</v>
      </c>
      <c r="B8" s="224" t="s">
        <v>66</v>
      </c>
      <c r="C8" s="241" t="s">
        <v>67</v>
      </c>
      <c r="D8" s="225"/>
      <c r="E8" s="226"/>
      <c r="F8" s="227"/>
      <c r="G8" s="227">
        <f>SUMIF(AG9:AG61,"&lt;&gt;NOR",G9:G61)</f>
        <v>0</v>
      </c>
      <c r="H8" s="227"/>
      <c r="I8" s="227">
        <f>SUM(I9:I61)</f>
        <v>0</v>
      </c>
      <c r="J8" s="227"/>
      <c r="K8" s="227">
        <f>SUM(K9:K61)</f>
        <v>0</v>
      </c>
      <c r="L8" s="227"/>
      <c r="M8" s="227">
        <f>SUM(M9:M61)</f>
        <v>0</v>
      </c>
      <c r="N8" s="226"/>
      <c r="O8" s="226">
        <f>SUM(O9:O61)</f>
        <v>0</v>
      </c>
      <c r="P8" s="226"/>
      <c r="Q8" s="226">
        <f>SUM(Q9:Q61)</f>
        <v>50.15</v>
      </c>
      <c r="R8" s="227"/>
      <c r="S8" s="227"/>
      <c r="T8" s="228"/>
      <c r="U8" s="222"/>
      <c r="V8" s="222">
        <f>SUM(V9:V61)</f>
        <v>590.99</v>
      </c>
      <c r="W8" s="222"/>
      <c r="X8" s="222"/>
      <c r="Y8" s="222"/>
      <c r="AG8" t="s">
        <v>120</v>
      </c>
    </row>
    <row r="9" spans="1:60" ht="22.5" outlineLevel="1" x14ac:dyDescent="0.2">
      <c r="A9" s="230">
        <v>1</v>
      </c>
      <c r="B9" s="231" t="s">
        <v>169</v>
      </c>
      <c r="C9" s="242" t="s">
        <v>170</v>
      </c>
      <c r="D9" s="232" t="s">
        <v>171</v>
      </c>
      <c r="E9" s="233">
        <v>104</v>
      </c>
      <c r="F9" s="234"/>
      <c r="G9" s="235">
        <f>ROUND(E9*F9,2)</f>
        <v>0</v>
      </c>
      <c r="H9" s="234"/>
      <c r="I9" s="235">
        <f>ROUND(E9*H9,2)</f>
        <v>0</v>
      </c>
      <c r="J9" s="234"/>
      <c r="K9" s="235">
        <f>ROUND(E9*J9,2)</f>
        <v>0</v>
      </c>
      <c r="L9" s="235">
        <v>21</v>
      </c>
      <c r="M9" s="235">
        <f>G9*(1+L9/100)</f>
        <v>0</v>
      </c>
      <c r="N9" s="233">
        <v>0</v>
      </c>
      <c r="O9" s="233">
        <f>ROUND(E9*N9,2)</f>
        <v>0</v>
      </c>
      <c r="P9" s="233">
        <v>0.22500000000000001</v>
      </c>
      <c r="Q9" s="233">
        <f>ROUND(E9*P9,2)</f>
        <v>23.4</v>
      </c>
      <c r="R9" s="235" t="s">
        <v>172</v>
      </c>
      <c r="S9" s="235" t="s">
        <v>124</v>
      </c>
      <c r="T9" s="236" t="s">
        <v>124</v>
      </c>
      <c r="U9" s="219">
        <v>0.14000000000000001</v>
      </c>
      <c r="V9" s="219">
        <f>ROUND(E9*U9,2)</f>
        <v>14.56</v>
      </c>
      <c r="W9" s="219"/>
      <c r="X9" s="219" t="s">
        <v>163</v>
      </c>
      <c r="Y9" s="219" t="s">
        <v>127</v>
      </c>
      <c r="Z9" s="209"/>
      <c r="AA9" s="209"/>
      <c r="AB9" s="209"/>
      <c r="AC9" s="209"/>
      <c r="AD9" s="209"/>
      <c r="AE9" s="209"/>
      <c r="AF9" s="209"/>
      <c r="AG9" s="209" t="s">
        <v>173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">
      <c r="A10" s="216"/>
      <c r="B10" s="217"/>
      <c r="C10" s="251" t="s">
        <v>174</v>
      </c>
      <c r="D10" s="250"/>
      <c r="E10" s="250"/>
      <c r="F10" s="250"/>
      <c r="G10" s="250"/>
      <c r="H10" s="219"/>
      <c r="I10" s="219"/>
      <c r="J10" s="219"/>
      <c r="K10" s="219"/>
      <c r="L10" s="219"/>
      <c r="M10" s="219"/>
      <c r="N10" s="218"/>
      <c r="O10" s="218"/>
      <c r="P10" s="218"/>
      <c r="Q10" s="218"/>
      <c r="R10" s="219"/>
      <c r="S10" s="219"/>
      <c r="T10" s="219"/>
      <c r="U10" s="219"/>
      <c r="V10" s="219"/>
      <c r="W10" s="219"/>
      <c r="X10" s="219"/>
      <c r="Y10" s="219"/>
      <c r="Z10" s="209"/>
      <c r="AA10" s="209"/>
      <c r="AB10" s="209"/>
      <c r="AC10" s="209"/>
      <c r="AD10" s="209"/>
      <c r="AE10" s="209"/>
      <c r="AF10" s="209"/>
      <c r="AG10" s="209" t="s">
        <v>175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2" x14ac:dyDescent="0.2">
      <c r="A11" s="216"/>
      <c r="B11" s="217"/>
      <c r="C11" s="245" t="s">
        <v>176</v>
      </c>
      <c r="D11" s="240"/>
      <c r="E11" s="240"/>
      <c r="F11" s="240"/>
      <c r="G11" s="240"/>
      <c r="H11" s="219"/>
      <c r="I11" s="219"/>
      <c r="J11" s="219"/>
      <c r="K11" s="219"/>
      <c r="L11" s="219"/>
      <c r="M11" s="219"/>
      <c r="N11" s="218"/>
      <c r="O11" s="218"/>
      <c r="P11" s="218"/>
      <c r="Q11" s="218"/>
      <c r="R11" s="219"/>
      <c r="S11" s="219"/>
      <c r="T11" s="219"/>
      <c r="U11" s="219"/>
      <c r="V11" s="219"/>
      <c r="W11" s="219"/>
      <c r="X11" s="219"/>
      <c r="Y11" s="219"/>
      <c r="Z11" s="209"/>
      <c r="AA11" s="209"/>
      <c r="AB11" s="209"/>
      <c r="AC11" s="209"/>
      <c r="AD11" s="209"/>
      <c r="AE11" s="209"/>
      <c r="AF11" s="209"/>
      <c r="AG11" s="209" t="s">
        <v>130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2" x14ac:dyDescent="0.2">
      <c r="A12" s="216"/>
      <c r="B12" s="217"/>
      <c r="C12" s="246" t="s">
        <v>177</v>
      </c>
      <c r="D12" s="220"/>
      <c r="E12" s="221">
        <v>104</v>
      </c>
      <c r="F12" s="219"/>
      <c r="G12" s="219"/>
      <c r="H12" s="219"/>
      <c r="I12" s="219"/>
      <c r="J12" s="219"/>
      <c r="K12" s="219"/>
      <c r="L12" s="219"/>
      <c r="M12" s="219"/>
      <c r="N12" s="218"/>
      <c r="O12" s="218"/>
      <c r="P12" s="218"/>
      <c r="Q12" s="218"/>
      <c r="R12" s="219"/>
      <c r="S12" s="219"/>
      <c r="T12" s="219"/>
      <c r="U12" s="219"/>
      <c r="V12" s="219"/>
      <c r="W12" s="219"/>
      <c r="X12" s="219"/>
      <c r="Y12" s="219"/>
      <c r="Z12" s="209"/>
      <c r="AA12" s="209"/>
      <c r="AB12" s="209"/>
      <c r="AC12" s="209"/>
      <c r="AD12" s="209"/>
      <c r="AE12" s="209"/>
      <c r="AF12" s="209"/>
      <c r="AG12" s="209" t="s">
        <v>159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2" x14ac:dyDescent="0.2">
      <c r="A13" s="216"/>
      <c r="B13" s="217"/>
      <c r="C13" s="244"/>
      <c r="D13" s="239"/>
      <c r="E13" s="239"/>
      <c r="F13" s="239"/>
      <c r="G13" s="239"/>
      <c r="H13" s="219"/>
      <c r="I13" s="219"/>
      <c r="J13" s="219"/>
      <c r="K13" s="219"/>
      <c r="L13" s="219"/>
      <c r="M13" s="219"/>
      <c r="N13" s="218"/>
      <c r="O13" s="218"/>
      <c r="P13" s="218"/>
      <c r="Q13" s="218"/>
      <c r="R13" s="219"/>
      <c r="S13" s="219"/>
      <c r="T13" s="219"/>
      <c r="U13" s="219"/>
      <c r="V13" s="219"/>
      <c r="W13" s="219"/>
      <c r="X13" s="219"/>
      <c r="Y13" s="219"/>
      <c r="Z13" s="209"/>
      <c r="AA13" s="209"/>
      <c r="AB13" s="209"/>
      <c r="AC13" s="209"/>
      <c r="AD13" s="209"/>
      <c r="AE13" s="209"/>
      <c r="AF13" s="209"/>
      <c r="AG13" s="209" t="s">
        <v>131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ht="22.5" outlineLevel="1" x14ac:dyDescent="0.2">
      <c r="A14" s="230">
        <v>2</v>
      </c>
      <c r="B14" s="231" t="s">
        <v>178</v>
      </c>
      <c r="C14" s="242" t="s">
        <v>179</v>
      </c>
      <c r="D14" s="232" t="s">
        <v>171</v>
      </c>
      <c r="E14" s="233">
        <v>34.700000000000003</v>
      </c>
      <c r="F14" s="234"/>
      <c r="G14" s="235">
        <f>ROUND(E14*F14,2)</f>
        <v>0</v>
      </c>
      <c r="H14" s="234"/>
      <c r="I14" s="235">
        <f>ROUND(E14*H14,2)</f>
        <v>0</v>
      </c>
      <c r="J14" s="234"/>
      <c r="K14" s="235">
        <f>ROUND(E14*J14,2)</f>
        <v>0</v>
      </c>
      <c r="L14" s="235">
        <v>21</v>
      </c>
      <c r="M14" s="235">
        <f>G14*(1+L14/100)</f>
        <v>0</v>
      </c>
      <c r="N14" s="233">
        <v>0</v>
      </c>
      <c r="O14" s="233">
        <f>ROUND(E14*N14,2)</f>
        <v>0</v>
      </c>
      <c r="P14" s="233">
        <v>8.7999999999999995E-2</v>
      </c>
      <c r="Q14" s="233">
        <f>ROUND(E14*P14,2)</f>
        <v>3.05</v>
      </c>
      <c r="R14" s="235" t="s">
        <v>172</v>
      </c>
      <c r="S14" s="235" t="s">
        <v>124</v>
      </c>
      <c r="T14" s="236" t="s">
        <v>124</v>
      </c>
      <c r="U14" s="219">
        <v>7.0000000000000007E-2</v>
      </c>
      <c r="V14" s="219">
        <f>ROUND(E14*U14,2)</f>
        <v>2.4300000000000002</v>
      </c>
      <c r="W14" s="219"/>
      <c r="X14" s="219" t="s">
        <v>163</v>
      </c>
      <c r="Y14" s="219" t="s">
        <v>127</v>
      </c>
      <c r="Z14" s="209"/>
      <c r="AA14" s="209"/>
      <c r="AB14" s="209"/>
      <c r="AC14" s="209"/>
      <c r="AD14" s="209"/>
      <c r="AE14" s="209"/>
      <c r="AF14" s="209"/>
      <c r="AG14" s="209" t="s">
        <v>173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ht="22.5" outlineLevel="2" x14ac:dyDescent="0.2">
      <c r="A15" s="216"/>
      <c r="B15" s="217"/>
      <c r="C15" s="251" t="s">
        <v>180</v>
      </c>
      <c r="D15" s="250"/>
      <c r="E15" s="250"/>
      <c r="F15" s="250"/>
      <c r="G15" s="250"/>
      <c r="H15" s="219"/>
      <c r="I15" s="219"/>
      <c r="J15" s="219"/>
      <c r="K15" s="219"/>
      <c r="L15" s="219"/>
      <c r="M15" s="219"/>
      <c r="N15" s="218"/>
      <c r="O15" s="218"/>
      <c r="P15" s="218"/>
      <c r="Q15" s="218"/>
      <c r="R15" s="219"/>
      <c r="S15" s="219"/>
      <c r="T15" s="219"/>
      <c r="U15" s="219"/>
      <c r="V15" s="219"/>
      <c r="W15" s="219"/>
      <c r="X15" s="219"/>
      <c r="Y15" s="219"/>
      <c r="Z15" s="209"/>
      <c r="AA15" s="209"/>
      <c r="AB15" s="209"/>
      <c r="AC15" s="209"/>
      <c r="AD15" s="209"/>
      <c r="AE15" s="209"/>
      <c r="AF15" s="209"/>
      <c r="AG15" s="209" t="s">
        <v>175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37" t="str">
        <f>C15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5" s="209"/>
      <c r="BC15" s="209"/>
      <c r="BD15" s="209"/>
      <c r="BE15" s="209"/>
      <c r="BF15" s="209"/>
      <c r="BG15" s="209"/>
      <c r="BH15" s="209"/>
    </row>
    <row r="16" spans="1:60" outlineLevel="2" x14ac:dyDescent="0.2">
      <c r="A16" s="216"/>
      <c r="B16" s="217"/>
      <c r="C16" s="245" t="s">
        <v>181</v>
      </c>
      <c r="D16" s="240"/>
      <c r="E16" s="240"/>
      <c r="F16" s="240"/>
      <c r="G16" s="240"/>
      <c r="H16" s="219"/>
      <c r="I16" s="219"/>
      <c r="J16" s="219"/>
      <c r="K16" s="219"/>
      <c r="L16" s="219"/>
      <c r="M16" s="219"/>
      <c r="N16" s="218"/>
      <c r="O16" s="218"/>
      <c r="P16" s="218"/>
      <c r="Q16" s="218"/>
      <c r="R16" s="219"/>
      <c r="S16" s="219"/>
      <c r="T16" s="219"/>
      <c r="U16" s="219"/>
      <c r="V16" s="219"/>
      <c r="W16" s="219"/>
      <c r="X16" s="219"/>
      <c r="Y16" s="219"/>
      <c r="Z16" s="209"/>
      <c r="AA16" s="209"/>
      <c r="AB16" s="209"/>
      <c r="AC16" s="209"/>
      <c r="AD16" s="209"/>
      <c r="AE16" s="209"/>
      <c r="AF16" s="209"/>
      <c r="AG16" s="209" t="s">
        <v>130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ht="22.5" outlineLevel="2" x14ac:dyDescent="0.2">
      <c r="A17" s="216"/>
      <c r="B17" s="217"/>
      <c r="C17" s="246" t="s">
        <v>182</v>
      </c>
      <c r="D17" s="220"/>
      <c r="E17" s="221">
        <v>34.700000000000003</v>
      </c>
      <c r="F17" s="219"/>
      <c r="G17" s="219"/>
      <c r="H17" s="219"/>
      <c r="I17" s="219"/>
      <c r="J17" s="219"/>
      <c r="K17" s="219"/>
      <c r="L17" s="219"/>
      <c r="M17" s="219"/>
      <c r="N17" s="218"/>
      <c r="O17" s="218"/>
      <c r="P17" s="218"/>
      <c r="Q17" s="218"/>
      <c r="R17" s="219"/>
      <c r="S17" s="219"/>
      <c r="T17" s="219"/>
      <c r="U17" s="219"/>
      <c r="V17" s="219"/>
      <c r="W17" s="219"/>
      <c r="X17" s="219"/>
      <c r="Y17" s="219"/>
      <c r="Z17" s="209"/>
      <c r="AA17" s="209"/>
      <c r="AB17" s="209"/>
      <c r="AC17" s="209"/>
      <c r="AD17" s="209"/>
      <c r="AE17" s="209"/>
      <c r="AF17" s="209"/>
      <c r="AG17" s="209" t="s">
        <v>159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2" x14ac:dyDescent="0.2">
      <c r="A18" s="216"/>
      <c r="B18" s="217"/>
      <c r="C18" s="244"/>
      <c r="D18" s="239"/>
      <c r="E18" s="239"/>
      <c r="F18" s="239"/>
      <c r="G18" s="239"/>
      <c r="H18" s="219"/>
      <c r="I18" s="219"/>
      <c r="J18" s="219"/>
      <c r="K18" s="219"/>
      <c r="L18" s="219"/>
      <c r="M18" s="219"/>
      <c r="N18" s="218"/>
      <c r="O18" s="218"/>
      <c r="P18" s="218"/>
      <c r="Q18" s="218"/>
      <c r="R18" s="219"/>
      <c r="S18" s="219"/>
      <c r="T18" s="219"/>
      <c r="U18" s="219"/>
      <c r="V18" s="219"/>
      <c r="W18" s="219"/>
      <c r="X18" s="219"/>
      <c r="Y18" s="219"/>
      <c r="Z18" s="209"/>
      <c r="AA18" s="209"/>
      <c r="AB18" s="209"/>
      <c r="AC18" s="209"/>
      <c r="AD18" s="209"/>
      <c r="AE18" s="209"/>
      <c r="AF18" s="209"/>
      <c r="AG18" s="209" t="s">
        <v>131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ht="22.5" outlineLevel="1" x14ac:dyDescent="0.2">
      <c r="A19" s="230">
        <v>3</v>
      </c>
      <c r="B19" s="231" t="s">
        <v>183</v>
      </c>
      <c r="C19" s="242" t="s">
        <v>184</v>
      </c>
      <c r="D19" s="232" t="s">
        <v>171</v>
      </c>
      <c r="E19" s="233">
        <v>34.700000000000003</v>
      </c>
      <c r="F19" s="234"/>
      <c r="G19" s="235">
        <f>ROUND(E19*F19,2)</f>
        <v>0</v>
      </c>
      <c r="H19" s="234"/>
      <c r="I19" s="235">
        <f>ROUND(E19*H19,2)</f>
        <v>0</v>
      </c>
      <c r="J19" s="234"/>
      <c r="K19" s="235">
        <f>ROUND(E19*J19,2)</f>
        <v>0</v>
      </c>
      <c r="L19" s="235">
        <v>21</v>
      </c>
      <c r="M19" s="235">
        <f>G19*(1+L19/100)</f>
        <v>0</v>
      </c>
      <c r="N19" s="233">
        <v>0</v>
      </c>
      <c r="O19" s="233">
        <f>ROUND(E19*N19,2)</f>
        <v>0</v>
      </c>
      <c r="P19" s="233">
        <v>0.154</v>
      </c>
      <c r="Q19" s="233">
        <f>ROUND(E19*P19,2)</f>
        <v>5.34</v>
      </c>
      <c r="R19" s="235" t="s">
        <v>172</v>
      </c>
      <c r="S19" s="235" t="s">
        <v>124</v>
      </c>
      <c r="T19" s="236" t="s">
        <v>124</v>
      </c>
      <c r="U19" s="219">
        <v>0.1</v>
      </c>
      <c r="V19" s="219">
        <f>ROUND(E19*U19,2)</f>
        <v>3.47</v>
      </c>
      <c r="W19" s="219"/>
      <c r="X19" s="219" t="s">
        <v>163</v>
      </c>
      <c r="Y19" s="219" t="s">
        <v>127</v>
      </c>
      <c r="Z19" s="209"/>
      <c r="AA19" s="209"/>
      <c r="AB19" s="209"/>
      <c r="AC19" s="209"/>
      <c r="AD19" s="209"/>
      <c r="AE19" s="209"/>
      <c r="AF19" s="209"/>
      <c r="AG19" s="209" t="s">
        <v>173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ht="22.5" outlineLevel="2" x14ac:dyDescent="0.2">
      <c r="A20" s="216"/>
      <c r="B20" s="217"/>
      <c r="C20" s="251" t="s">
        <v>180</v>
      </c>
      <c r="D20" s="250"/>
      <c r="E20" s="250"/>
      <c r="F20" s="250"/>
      <c r="G20" s="250"/>
      <c r="H20" s="219"/>
      <c r="I20" s="219"/>
      <c r="J20" s="219"/>
      <c r="K20" s="219"/>
      <c r="L20" s="219"/>
      <c r="M20" s="219"/>
      <c r="N20" s="218"/>
      <c r="O20" s="218"/>
      <c r="P20" s="218"/>
      <c r="Q20" s="218"/>
      <c r="R20" s="219"/>
      <c r="S20" s="219"/>
      <c r="T20" s="219"/>
      <c r="U20" s="219"/>
      <c r="V20" s="219"/>
      <c r="W20" s="219"/>
      <c r="X20" s="219"/>
      <c r="Y20" s="219"/>
      <c r="Z20" s="209"/>
      <c r="AA20" s="209"/>
      <c r="AB20" s="209"/>
      <c r="AC20" s="209"/>
      <c r="AD20" s="209"/>
      <c r="AE20" s="209"/>
      <c r="AF20" s="209"/>
      <c r="AG20" s="209" t="s">
        <v>175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37" t="str">
        <f>C20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20" s="209"/>
      <c r="BC20" s="209"/>
      <c r="BD20" s="209"/>
      <c r="BE20" s="209"/>
      <c r="BF20" s="209"/>
      <c r="BG20" s="209"/>
      <c r="BH20" s="209"/>
    </row>
    <row r="21" spans="1:60" ht="22.5" outlineLevel="2" x14ac:dyDescent="0.2">
      <c r="A21" s="216"/>
      <c r="B21" s="217"/>
      <c r="C21" s="246" t="s">
        <v>185</v>
      </c>
      <c r="D21" s="220"/>
      <c r="E21" s="221">
        <v>34.700000000000003</v>
      </c>
      <c r="F21" s="219"/>
      <c r="G21" s="219"/>
      <c r="H21" s="219"/>
      <c r="I21" s="219"/>
      <c r="J21" s="219"/>
      <c r="K21" s="219"/>
      <c r="L21" s="219"/>
      <c r="M21" s="219"/>
      <c r="N21" s="218"/>
      <c r="O21" s="218"/>
      <c r="P21" s="218"/>
      <c r="Q21" s="218"/>
      <c r="R21" s="219"/>
      <c r="S21" s="219"/>
      <c r="T21" s="219"/>
      <c r="U21" s="219"/>
      <c r="V21" s="219"/>
      <c r="W21" s="219"/>
      <c r="X21" s="219"/>
      <c r="Y21" s="219"/>
      <c r="Z21" s="209"/>
      <c r="AA21" s="209"/>
      <c r="AB21" s="209"/>
      <c r="AC21" s="209"/>
      <c r="AD21" s="209"/>
      <c r="AE21" s="209"/>
      <c r="AF21" s="209"/>
      <c r="AG21" s="209" t="s">
        <v>159</v>
      </c>
      <c r="AH21" s="209">
        <v>0</v>
      </c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">
      <c r="A22" s="216"/>
      <c r="B22" s="217"/>
      <c r="C22" s="244"/>
      <c r="D22" s="239"/>
      <c r="E22" s="239"/>
      <c r="F22" s="239"/>
      <c r="G22" s="239"/>
      <c r="H22" s="219"/>
      <c r="I22" s="219"/>
      <c r="J22" s="219"/>
      <c r="K22" s="219"/>
      <c r="L22" s="219"/>
      <c r="M22" s="219"/>
      <c r="N22" s="218"/>
      <c r="O22" s="218"/>
      <c r="P22" s="218"/>
      <c r="Q22" s="218"/>
      <c r="R22" s="219"/>
      <c r="S22" s="219"/>
      <c r="T22" s="219"/>
      <c r="U22" s="219"/>
      <c r="V22" s="219"/>
      <c r="W22" s="219"/>
      <c r="X22" s="219"/>
      <c r="Y22" s="219"/>
      <c r="Z22" s="209"/>
      <c r="AA22" s="209"/>
      <c r="AB22" s="209"/>
      <c r="AC22" s="209"/>
      <c r="AD22" s="209"/>
      <c r="AE22" s="209"/>
      <c r="AF22" s="209"/>
      <c r="AG22" s="209" t="s">
        <v>131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">
      <c r="A23" s="230">
        <v>4</v>
      </c>
      <c r="B23" s="231" t="s">
        <v>186</v>
      </c>
      <c r="C23" s="242" t="s">
        <v>187</v>
      </c>
      <c r="D23" s="232" t="s">
        <v>188</v>
      </c>
      <c r="E23" s="233">
        <v>68</v>
      </c>
      <c r="F23" s="234"/>
      <c r="G23" s="235">
        <f>ROUND(E23*F23,2)</f>
        <v>0</v>
      </c>
      <c r="H23" s="234"/>
      <c r="I23" s="235">
        <f>ROUND(E23*H23,2)</f>
        <v>0</v>
      </c>
      <c r="J23" s="234"/>
      <c r="K23" s="235">
        <f>ROUND(E23*J23,2)</f>
        <v>0</v>
      </c>
      <c r="L23" s="235">
        <v>21</v>
      </c>
      <c r="M23" s="235">
        <f>G23*(1+L23/100)</f>
        <v>0</v>
      </c>
      <c r="N23" s="233">
        <v>0</v>
      </c>
      <c r="O23" s="233">
        <f>ROUND(E23*N23,2)</f>
        <v>0</v>
      </c>
      <c r="P23" s="233">
        <v>0.27</v>
      </c>
      <c r="Q23" s="233">
        <f>ROUND(E23*P23,2)</f>
        <v>18.36</v>
      </c>
      <c r="R23" s="235" t="s">
        <v>172</v>
      </c>
      <c r="S23" s="235" t="s">
        <v>124</v>
      </c>
      <c r="T23" s="236" t="s">
        <v>124</v>
      </c>
      <c r="U23" s="219">
        <v>0.12</v>
      </c>
      <c r="V23" s="219">
        <f>ROUND(E23*U23,2)</f>
        <v>8.16</v>
      </c>
      <c r="W23" s="219"/>
      <c r="X23" s="219" t="s">
        <v>163</v>
      </c>
      <c r="Y23" s="219" t="s">
        <v>127</v>
      </c>
      <c r="Z23" s="209"/>
      <c r="AA23" s="209"/>
      <c r="AB23" s="209"/>
      <c r="AC23" s="209"/>
      <c r="AD23" s="209"/>
      <c r="AE23" s="209"/>
      <c r="AF23" s="209"/>
      <c r="AG23" s="209" t="s">
        <v>173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2" x14ac:dyDescent="0.2">
      <c r="A24" s="216"/>
      <c r="B24" s="217"/>
      <c r="C24" s="251" t="s">
        <v>189</v>
      </c>
      <c r="D24" s="250"/>
      <c r="E24" s="250"/>
      <c r="F24" s="250"/>
      <c r="G24" s="250"/>
      <c r="H24" s="219"/>
      <c r="I24" s="219"/>
      <c r="J24" s="219"/>
      <c r="K24" s="219"/>
      <c r="L24" s="219"/>
      <c r="M24" s="219"/>
      <c r="N24" s="218"/>
      <c r="O24" s="218"/>
      <c r="P24" s="218"/>
      <c r="Q24" s="218"/>
      <c r="R24" s="219"/>
      <c r="S24" s="219"/>
      <c r="T24" s="219"/>
      <c r="U24" s="219"/>
      <c r="V24" s="219"/>
      <c r="W24" s="219"/>
      <c r="X24" s="219"/>
      <c r="Y24" s="219"/>
      <c r="Z24" s="209"/>
      <c r="AA24" s="209"/>
      <c r="AB24" s="209"/>
      <c r="AC24" s="209"/>
      <c r="AD24" s="209"/>
      <c r="AE24" s="209"/>
      <c r="AF24" s="209"/>
      <c r="AG24" s="209" t="s">
        <v>175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37" t="str">
        <f>C24</f>
        <v>s vybouráním lože, s přemístěním hmot na skládku na vzdálenost do 3 m nebo naložením na dopravní prostředek</v>
      </c>
      <c r="BB24" s="209"/>
      <c r="BC24" s="209"/>
      <c r="BD24" s="209"/>
      <c r="BE24" s="209"/>
      <c r="BF24" s="209"/>
      <c r="BG24" s="209"/>
      <c r="BH24" s="209"/>
    </row>
    <row r="25" spans="1:60" outlineLevel="2" x14ac:dyDescent="0.2">
      <c r="A25" s="216"/>
      <c r="B25" s="217"/>
      <c r="C25" s="245" t="s">
        <v>190</v>
      </c>
      <c r="D25" s="240"/>
      <c r="E25" s="240"/>
      <c r="F25" s="240"/>
      <c r="G25" s="240"/>
      <c r="H25" s="219"/>
      <c r="I25" s="219"/>
      <c r="J25" s="219"/>
      <c r="K25" s="219"/>
      <c r="L25" s="219"/>
      <c r="M25" s="219"/>
      <c r="N25" s="218"/>
      <c r="O25" s="218"/>
      <c r="P25" s="218"/>
      <c r="Q25" s="218"/>
      <c r="R25" s="219"/>
      <c r="S25" s="219"/>
      <c r="T25" s="219"/>
      <c r="U25" s="219"/>
      <c r="V25" s="219"/>
      <c r="W25" s="219"/>
      <c r="X25" s="219"/>
      <c r="Y25" s="219"/>
      <c r="Z25" s="209"/>
      <c r="AA25" s="209"/>
      <c r="AB25" s="209"/>
      <c r="AC25" s="209"/>
      <c r="AD25" s="209"/>
      <c r="AE25" s="209"/>
      <c r="AF25" s="209"/>
      <c r="AG25" s="209" t="s">
        <v>130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2" x14ac:dyDescent="0.2">
      <c r="A26" s="216"/>
      <c r="B26" s="217"/>
      <c r="C26" s="246" t="s">
        <v>191</v>
      </c>
      <c r="D26" s="220"/>
      <c r="E26" s="221">
        <v>16</v>
      </c>
      <c r="F26" s="219"/>
      <c r="G26" s="219"/>
      <c r="H26" s="219"/>
      <c r="I26" s="219"/>
      <c r="J26" s="219"/>
      <c r="K26" s="219"/>
      <c r="L26" s="219"/>
      <c r="M26" s="219"/>
      <c r="N26" s="218"/>
      <c r="O26" s="218"/>
      <c r="P26" s="218"/>
      <c r="Q26" s="218"/>
      <c r="R26" s="219"/>
      <c r="S26" s="219"/>
      <c r="T26" s="219"/>
      <c r="U26" s="219"/>
      <c r="V26" s="219"/>
      <c r="W26" s="219"/>
      <c r="X26" s="219"/>
      <c r="Y26" s="219"/>
      <c r="Z26" s="209"/>
      <c r="AA26" s="209"/>
      <c r="AB26" s="209"/>
      <c r="AC26" s="209"/>
      <c r="AD26" s="209"/>
      <c r="AE26" s="209"/>
      <c r="AF26" s="209"/>
      <c r="AG26" s="209" t="s">
        <v>159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3" x14ac:dyDescent="0.2">
      <c r="A27" s="216"/>
      <c r="B27" s="217"/>
      <c r="C27" s="246" t="s">
        <v>192</v>
      </c>
      <c r="D27" s="220"/>
      <c r="E27" s="221">
        <v>52</v>
      </c>
      <c r="F27" s="219"/>
      <c r="G27" s="219"/>
      <c r="H27" s="219"/>
      <c r="I27" s="219"/>
      <c r="J27" s="219"/>
      <c r="K27" s="219"/>
      <c r="L27" s="219"/>
      <c r="M27" s="219"/>
      <c r="N27" s="218"/>
      <c r="O27" s="218"/>
      <c r="P27" s="218"/>
      <c r="Q27" s="218"/>
      <c r="R27" s="219"/>
      <c r="S27" s="219"/>
      <c r="T27" s="219"/>
      <c r="U27" s="219"/>
      <c r="V27" s="219"/>
      <c r="W27" s="219"/>
      <c r="X27" s="219"/>
      <c r="Y27" s="219"/>
      <c r="Z27" s="209"/>
      <c r="AA27" s="209"/>
      <c r="AB27" s="209"/>
      <c r="AC27" s="209"/>
      <c r="AD27" s="209"/>
      <c r="AE27" s="209"/>
      <c r="AF27" s="209"/>
      <c r="AG27" s="209" t="s">
        <v>159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2" x14ac:dyDescent="0.2">
      <c r="A28" s="216"/>
      <c r="B28" s="217"/>
      <c r="C28" s="244"/>
      <c r="D28" s="239"/>
      <c r="E28" s="239"/>
      <c r="F28" s="239"/>
      <c r="G28" s="239"/>
      <c r="H28" s="219"/>
      <c r="I28" s="219"/>
      <c r="J28" s="219"/>
      <c r="K28" s="219"/>
      <c r="L28" s="219"/>
      <c r="M28" s="219"/>
      <c r="N28" s="218"/>
      <c r="O28" s="218"/>
      <c r="P28" s="218"/>
      <c r="Q28" s="218"/>
      <c r="R28" s="219"/>
      <c r="S28" s="219"/>
      <c r="T28" s="219"/>
      <c r="U28" s="219"/>
      <c r="V28" s="219"/>
      <c r="W28" s="219"/>
      <c r="X28" s="219"/>
      <c r="Y28" s="219"/>
      <c r="Z28" s="209"/>
      <c r="AA28" s="209"/>
      <c r="AB28" s="209"/>
      <c r="AC28" s="209"/>
      <c r="AD28" s="209"/>
      <c r="AE28" s="209"/>
      <c r="AF28" s="209"/>
      <c r="AG28" s="209" t="s">
        <v>131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">
      <c r="A29" s="230">
        <v>5</v>
      </c>
      <c r="B29" s="231" t="s">
        <v>193</v>
      </c>
      <c r="C29" s="242" t="s">
        <v>194</v>
      </c>
      <c r="D29" s="232" t="s">
        <v>195</v>
      </c>
      <c r="E29" s="233">
        <v>359.16899999999998</v>
      </c>
      <c r="F29" s="234"/>
      <c r="G29" s="235">
        <f>ROUND(E29*F29,2)</f>
        <v>0</v>
      </c>
      <c r="H29" s="234"/>
      <c r="I29" s="235">
        <f>ROUND(E29*H29,2)</f>
        <v>0</v>
      </c>
      <c r="J29" s="234"/>
      <c r="K29" s="235">
        <f>ROUND(E29*J29,2)</f>
        <v>0</v>
      </c>
      <c r="L29" s="235">
        <v>21</v>
      </c>
      <c r="M29" s="235">
        <f>G29*(1+L29/100)</f>
        <v>0</v>
      </c>
      <c r="N29" s="233">
        <v>0</v>
      </c>
      <c r="O29" s="233">
        <f>ROUND(E29*N29,2)</f>
        <v>0</v>
      </c>
      <c r="P29" s="233">
        <v>0</v>
      </c>
      <c r="Q29" s="233">
        <f>ROUND(E29*P29,2)</f>
        <v>0</v>
      </c>
      <c r="R29" s="235" t="s">
        <v>196</v>
      </c>
      <c r="S29" s="235" t="s">
        <v>124</v>
      </c>
      <c r="T29" s="236" t="s">
        <v>124</v>
      </c>
      <c r="U29" s="219">
        <v>0.42</v>
      </c>
      <c r="V29" s="219">
        <f>ROUND(E29*U29,2)</f>
        <v>150.85</v>
      </c>
      <c r="W29" s="219"/>
      <c r="X29" s="219" t="s">
        <v>163</v>
      </c>
      <c r="Y29" s="219" t="s">
        <v>127</v>
      </c>
      <c r="Z29" s="209"/>
      <c r="AA29" s="209"/>
      <c r="AB29" s="209"/>
      <c r="AC29" s="209"/>
      <c r="AD29" s="209"/>
      <c r="AE29" s="209"/>
      <c r="AF29" s="209"/>
      <c r="AG29" s="209" t="s">
        <v>173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2" x14ac:dyDescent="0.2">
      <c r="A30" s="216"/>
      <c r="B30" s="217"/>
      <c r="C30" s="251" t="s">
        <v>197</v>
      </c>
      <c r="D30" s="250"/>
      <c r="E30" s="250"/>
      <c r="F30" s="250"/>
      <c r="G30" s="250"/>
      <c r="H30" s="219"/>
      <c r="I30" s="219"/>
      <c r="J30" s="219"/>
      <c r="K30" s="219"/>
      <c r="L30" s="219"/>
      <c r="M30" s="219"/>
      <c r="N30" s="218"/>
      <c r="O30" s="218"/>
      <c r="P30" s="218"/>
      <c r="Q30" s="218"/>
      <c r="R30" s="219"/>
      <c r="S30" s="219"/>
      <c r="T30" s="219"/>
      <c r="U30" s="219"/>
      <c r="V30" s="219"/>
      <c r="W30" s="219"/>
      <c r="X30" s="219"/>
      <c r="Y30" s="219"/>
      <c r="Z30" s="209"/>
      <c r="AA30" s="209"/>
      <c r="AB30" s="209"/>
      <c r="AC30" s="209"/>
      <c r="AD30" s="209"/>
      <c r="AE30" s="209"/>
      <c r="AF30" s="209"/>
      <c r="AG30" s="209" t="s">
        <v>175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37" t="str">
        <f>C30</f>
        <v>s přemístěním výkopku v příčných profilech na vzdálenost do 15 m nebo s naložením na dopravní prostředek.</v>
      </c>
      <c r="BB30" s="209"/>
      <c r="BC30" s="209"/>
      <c r="BD30" s="209"/>
      <c r="BE30" s="209"/>
      <c r="BF30" s="209"/>
      <c r="BG30" s="209"/>
      <c r="BH30" s="209"/>
    </row>
    <row r="31" spans="1:60" outlineLevel="2" x14ac:dyDescent="0.2">
      <c r="A31" s="216"/>
      <c r="B31" s="217"/>
      <c r="C31" s="246" t="s">
        <v>198</v>
      </c>
      <c r="D31" s="220"/>
      <c r="E31" s="221">
        <v>352</v>
      </c>
      <c r="F31" s="219"/>
      <c r="G31" s="219"/>
      <c r="H31" s="219"/>
      <c r="I31" s="219"/>
      <c r="J31" s="219"/>
      <c r="K31" s="219"/>
      <c r="L31" s="219"/>
      <c r="M31" s="219"/>
      <c r="N31" s="218"/>
      <c r="O31" s="218"/>
      <c r="P31" s="218"/>
      <c r="Q31" s="218"/>
      <c r="R31" s="219"/>
      <c r="S31" s="219"/>
      <c r="T31" s="219"/>
      <c r="U31" s="219"/>
      <c r="V31" s="219"/>
      <c r="W31" s="219"/>
      <c r="X31" s="219"/>
      <c r="Y31" s="219"/>
      <c r="Z31" s="209"/>
      <c r="AA31" s="209"/>
      <c r="AB31" s="209"/>
      <c r="AC31" s="209"/>
      <c r="AD31" s="209"/>
      <c r="AE31" s="209"/>
      <c r="AF31" s="209"/>
      <c r="AG31" s="209" t="s">
        <v>159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3" x14ac:dyDescent="0.2">
      <c r="A32" s="216"/>
      <c r="B32" s="217"/>
      <c r="C32" s="246" t="s">
        <v>199</v>
      </c>
      <c r="D32" s="220"/>
      <c r="E32" s="221">
        <v>7.1689999999999996</v>
      </c>
      <c r="F32" s="219"/>
      <c r="G32" s="219"/>
      <c r="H32" s="219"/>
      <c r="I32" s="219"/>
      <c r="J32" s="219"/>
      <c r="K32" s="219"/>
      <c r="L32" s="219"/>
      <c r="M32" s="219"/>
      <c r="N32" s="218"/>
      <c r="O32" s="218"/>
      <c r="P32" s="218"/>
      <c r="Q32" s="218"/>
      <c r="R32" s="219"/>
      <c r="S32" s="219"/>
      <c r="T32" s="219"/>
      <c r="U32" s="219"/>
      <c r="V32" s="219"/>
      <c r="W32" s="219"/>
      <c r="X32" s="219"/>
      <c r="Y32" s="219"/>
      <c r="Z32" s="209"/>
      <c r="AA32" s="209"/>
      <c r="AB32" s="209"/>
      <c r="AC32" s="209"/>
      <c r="AD32" s="209"/>
      <c r="AE32" s="209"/>
      <c r="AF32" s="209"/>
      <c r="AG32" s="209" t="s">
        <v>159</v>
      </c>
      <c r="AH32" s="209">
        <v>0</v>
      </c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">
      <c r="A33" s="216"/>
      <c r="B33" s="217"/>
      <c r="C33" s="244"/>
      <c r="D33" s="239"/>
      <c r="E33" s="239"/>
      <c r="F33" s="239"/>
      <c r="G33" s="239"/>
      <c r="H33" s="219"/>
      <c r="I33" s="219"/>
      <c r="J33" s="219"/>
      <c r="K33" s="219"/>
      <c r="L33" s="219"/>
      <c r="M33" s="219"/>
      <c r="N33" s="218"/>
      <c r="O33" s="218"/>
      <c r="P33" s="218"/>
      <c r="Q33" s="218"/>
      <c r="R33" s="219"/>
      <c r="S33" s="219"/>
      <c r="T33" s="219"/>
      <c r="U33" s="219"/>
      <c r="V33" s="219"/>
      <c r="W33" s="219"/>
      <c r="X33" s="219"/>
      <c r="Y33" s="219"/>
      <c r="Z33" s="209"/>
      <c r="AA33" s="209"/>
      <c r="AB33" s="209"/>
      <c r="AC33" s="209"/>
      <c r="AD33" s="209"/>
      <c r="AE33" s="209"/>
      <c r="AF33" s="209"/>
      <c r="AG33" s="209" t="s">
        <v>131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">
      <c r="A34" s="230">
        <v>6</v>
      </c>
      <c r="B34" s="231" t="s">
        <v>200</v>
      </c>
      <c r="C34" s="242" t="s">
        <v>201</v>
      </c>
      <c r="D34" s="232" t="s">
        <v>195</v>
      </c>
      <c r="E34" s="233">
        <v>72.5</v>
      </c>
      <c r="F34" s="234"/>
      <c r="G34" s="235">
        <f>ROUND(E34*F34,2)</f>
        <v>0</v>
      </c>
      <c r="H34" s="234"/>
      <c r="I34" s="235">
        <f>ROUND(E34*H34,2)</f>
        <v>0</v>
      </c>
      <c r="J34" s="234"/>
      <c r="K34" s="235">
        <f>ROUND(E34*J34,2)</f>
        <v>0</v>
      </c>
      <c r="L34" s="235">
        <v>21</v>
      </c>
      <c r="M34" s="235">
        <f>G34*(1+L34/100)</f>
        <v>0</v>
      </c>
      <c r="N34" s="233">
        <v>0</v>
      </c>
      <c r="O34" s="233">
        <f>ROUND(E34*N34,2)</f>
        <v>0</v>
      </c>
      <c r="P34" s="233">
        <v>0</v>
      </c>
      <c r="Q34" s="233">
        <f>ROUND(E34*P34,2)</f>
        <v>0</v>
      </c>
      <c r="R34" s="235" t="s">
        <v>196</v>
      </c>
      <c r="S34" s="235" t="s">
        <v>124</v>
      </c>
      <c r="T34" s="236" t="s">
        <v>124</v>
      </c>
      <c r="U34" s="219">
        <v>3.53</v>
      </c>
      <c r="V34" s="219">
        <f>ROUND(E34*U34,2)</f>
        <v>255.93</v>
      </c>
      <c r="W34" s="219"/>
      <c r="X34" s="219" t="s">
        <v>163</v>
      </c>
      <c r="Y34" s="219" t="s">
        <v>127</v>
      </c>
      <c r="Z34" s="209"/>
      <c r="AA34" s="209"/>
      <c r="AB34" s="209"/>
      <c r="AC34" s="209"/>
      <c r="AD34" s="209"/>
      <c r="AE34" s="209"/>
      <c r="AF34" s="209"/>
      <c r="AG34" s="209" t="s">
        <v>173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2" x14ac:dyDescent="0.2">
      <c r="A35" s="216"/>
      <c r="B35" s="217"/>
      <c r="C35" s="251" t="s">
        <v>202</v>
      </c>
      <c r="D35" s="250"/>
      <c r="E35" s="250"/>
      <c r="F35" s="250"/>
      <c r="G35" s="250"/>
      <c r="H35" s="219"/>
      <c r="I35" s="219"/>
      <c r="J35" s="219"/>
      <c r="K35" s="219"/>
      <c r="L35" s="219"/>
      <c r="M35" s="219"/>
      <c r="N35" s="218"/>
      <c r="O35" s="218"/>
      <c r="P35" s="218"/>
      <c r="Q35" s="218"/>
      <c r="R35" s="219"/>
      <c r="S35" s="219"/>
      <c r="T35" s="219"/>
      <c r="U35" s="219"/>
      <c r="V35" s="219"/>
      <c r="W35" s="219"/>
      <c r="X35" s="219"/>
      <c r="Y35" s="219"/>
      <c r="Z35" s="209"/>
      <c r="AA35" s="209"/>
      <c r="AB35" s="209"/>
      <c r="AC35" s="209"/>
      <c r="AD35" s="209"/>
      <c r="AE35" s="209"/>
      <c r="AF35" s="209"/>
      <c r="AG35" s="209" t="s">
        <v>175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2" x14ac:dyDescent="0.2">
      <c r="A36" s="216"/>
      <c r="B36" s="217"/>
      <c r="C36" s="246" t="s">
        <v>203</v>
      </c>
      <c r="D36" s="220"/>
      <c r="E36" s="221">
        <v>72.5</v>
      </c>
      <c r="F36" s="219"/>
      <c r="G36" s="219"/>
      <c r="H36" s="219"/>
      <c r="I36" s="219"/>
      <c r="J36" s="219"/>
      <c r="K36" s="219"/>
      <c r="L36" s="219"/>
      <c r="M36" s="219"/>
      <c r="N36" s="218"/>
      <c r="O36" s="218"/>
      <c r="P36" s="218"/>
      <c r="Q36" s="218"/>
      <c r="R36" s="219"/>
      <c r="S36" s="219"/>
      <c r="T36" s="219"/>
      <c r="U36" s="219"/>
      <c r="V36" s="219"/>
      <c r="W36" s="219"/>
      <c r="X36" s="219"/>
      <c r="Y36" s="219"/>
      <c r="Z36" s="209"/>
      <c r="AA36" s="209"/>
      <c r="AB36" s="209"/>
      <c r="AC36" s="209"/>
      <c r="AD36" s="209"/>
      <c r="AE36" s="209"/>
      <c r="AF36" s="209"/>
      <c r="AG36" s="209" t="s">
        <v>159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2" x14ac:dyDescent="0.2">
      <c r="A37" s="216"/>
      <c r="B37" s="217"/>
      <c r="C37" s="244"/>
      <c r="D37" s="239"/>
      <c r="E37" s="239"/>
      <c r="F37" s="239"/>
      <c r="G37" s="239"/>
      <c r="H37" s="219"/>
      <c r="I37" s="219"/>
      <c r="J37" s="219"/>
      <c r="K37" s="219"/>
      <c r="L37" s="219"/>
      <c r="M37" s="219"/>
      <c r="N37" s="218"/>
      <c r="O37" s="218"/>
      <c r="P37" s="218"/>
      <c r="Q37" s="218"/>
      <c r="R37" s="219"/>
      <c r="S37" s="219"/>
      <c r="T37" s="219"/>
      <c r="U37" s="219"/>
      <c r="V37" s="219"/>
      <c r="W37" s="219"/>
      <c r="X37" s="219"/>
      <c r="Y37" s="219"/>
      <c r="Z37" s="209"/>
      <c r="AA37" s="209"/>
      <c r="AB37" s="209"/>
      <c r="AC37" s="209"/>
      <c r="AD37" s="209"/>
      <c r="AE37" s="209"/>
      <c r="AF37" s="209"/>
      <c r="AG37" s="209" t="s">
        <v>131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ht="22.5" outlineLevel="1" x14ac:dyDescent="0.2">
      <c r="A38" s="230">
        <v>7</v>
      </c>
      <c r="B38" s="231" t="s">
        <v>204</v>
      </c>
      <c r="C38" s="242" t="s">
        <v>205</v>
      </c>
      <c r="D38" s="232" t="s">
        <v>195</v>
      </c>
      <c r="E38" s="233">
        <v>30</v>
      </c>
      <c r="F38" s="234"/>
      <c r="G38" s="235">
        <f>ROUND(E38*F38,2)</f>
        <v>0</v>
      </c>
      <c r="H38" s="234"/>
      <c r="I38" s="235">
        <f>ROUND(E38*H38,2)</f>
        <v>0</v>
      </c>
      <c r="J38" s="234"/>
      <c r="K38" s="235">
        <f>ROUND(E38*J38,2)</f>
        <v>0</v>
      </c>
      <c r="L38" s="235">
        <v>21</v>
      </c>
      <c r="M38" s="235">
        <f>G38*(1+L38/100)</f>
        <v>0</v>
      </c>
      <c r="N38" s="233">
        <v>0</v>
      </c>
      <c r="O38" s="233">
        <f>ROUND(E38*N38,2)</f>
        <v>0</v>
      </c>
      <c r="P38" s="233">
        <v>0</v>
      </c>
      <c r="Q38" s="233">
        <f>ROUND(E38*P38,2)</f>
        <v>0</v>
      </c>
      <c r="R38" s="235" t="s">
        <v>196</v>
      </c>
      <c r="S38" s="235" t="s">
        <v>124</v>
      </c>
      <c r="T38" s="236" t="s">
        <v>124</v>
      </c>
      <c r="U38" s="219">
        <v>0.03</v>
      </c>
      <c r="V38" s="219">
        <f>ROUND(E38*U38,2)</f>
        <v>0.9</v>
      </c>
      <c r="W38" s="219"/>
      <c r="X38" s="219" t="s">
        <v>163</v>
      </c>
      <c r="Y38" s="219" t="s">
        <v>127</v>
      </c>
      <c r="Z38" s="209"/>
      <c r="AA38" s="209"/>
      <c r="AB38" s="209"/>
      <c r="AC38" s="209"/>
      <c r="AD38" s="209"/>
      <c r="AE38" s="209"/>
      <c r="AF38" s="209"/>
      <c r="AG38" s="209" t="s">
        <v>173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2" x14ac:dyDescent="0.2">
      <c r="A39" s="216"/>
      <c r="B39" s="217"/>
      <c r="C39" s="251" t="s">
        <v>206</v>
      </c>
      <c r="D39" s="250"/>
      <c r="E39" s="250"/>
      <c r="F39" s="250"/>
      <c r="G39" s="250"/>
      <c r="H39" s="219"/>
      <c r="I39" s="219"/>
      <c r="J39" s="219"/>
      <c r="K39" s="219"/>
      <c r="L39" s="219"/>
      <c r="M39" s="219"/>
      <c r="N39" s="218"/>
      <c r="O39" s="218"/>
      <c r="P39" s="218"/>
      <c r="Q39" s="218"/>
      <c r="R39" s="219"/>
      <c r="S39" s="219"/>
      <c r="T39" s="219"/>
      <c r="U39" s="219"/>
      <c r="V39" s="219"/>
      <c r="W39" s="219"/>
      <c r="X39" s="219"/>
      <c r="Y39" s="219"/>
      <c r="Z39" s="209"/>
      <c r="AA39" s="209"/>
      <c r="AB39" s="209"/>
      <c r="AC39" s="209"/>
      <c r="AD39" s="209"/>
      <c r="AE39" s="209"/>
      <c r="AF39" s="209"/>
      <c r="AG39" s="209" t="s">
        <v>175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">
      <c r="A40" s="216"/>
      <c r="B40" s="217"/>
      <c r="C40" s="246" t="s">
        <v>207</v>
      </c>
      <c r="D40" s="220"/>
      <c r="E40" s="221">
        <v>30</v>
      </c>
      <c r="F40" s="219"/>
      <c r="G40" s="219"/>
      <c r="H40" s="219"/>
      <c r="I40" s="219"/>
      <c r="J40" s="219"/>
      <c r="K40" s="219"/>
      <c r="L40" s="219"/>
      <c r="M40" s="219"/>
      <c r="N40" s="218"/>
      <c r="O40" s="218"/>
      <c r="P40" s="218"/>
      <c r="Q40" s="218"/>
      <c r="R40" s="219"/>
      <c r="S40" s="219"/>
      <c r="T40" s="219"/>
      <c r="U40" s="219"/>
      <c r="V40" s="219"/>
      <c r="W40" s="219"/>
      <c r="X40" s="219"/>
      <c r="Y40" s="219"/>
      <c r="Z40" s="209"/>
      <c r="AA40" s="209"/>
      <c r="AB40" s="209"/>
      <c r="AC40" s="209"/>
      <c r="AD40" s="209"/>
      <c r="AE40" s="209"/>
      <c r="AF40" s="209"/>
      <c r="AG40" s="209" t="s">
        <v>159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2" x14ac:dyDescent="0.2">
      <c r="A41" s="216"/>
      <c r="B41" s="217"/>
      <c r="C41" s="244"/>
      <c r="D41" s="239"/>
      <c r="E41" s="239"/>
      <c r="F41" s="239"/>
      <c r="G41" s="239"/>
      <c r="H41" s="219"/>
      <c r="I41" s="219"/>
      <c r="J41" s="219"/>
      <c r="K41" s="219"/>
      <c r="L41" s="219"/>
      <c r="M41" s="219"/>
      <c r="N41" s="218"/>
      <c r="O41" s="218"/>
      <c r="P41" s="218"/>
      <c r="Q41" s="218"/>
      <c r="R41" s="219"/>
      <c r="S41" s="219"/>
      <c r="T41" s="219"/>
      <c r="U41" s="219"/>
      <c r="V41" s="219"/>
      <c r="W41" s="219"/>
      <c r="X41" s="219"/>
      <c r="Y41" s="219"/>
      <c r="Z41" s="209"/>
      <c r="AA41" s="209"/>
      <c r="AB41" s="209"/>
      <c r="AC41" s="209"/>
      <c r="AD41" s="209"/>
      <c r="AE41" s="209"/>
      <c r="AF41" s="209"/>
      <c r="AG41" s="209" t="s">
        <v>131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">
      <c r="A42" s="230">
        <v>8</v>
      </c>
      <c r="B42" s="231" t="s">
        <v>208</v>
      </c>
      <c r="C42" s="242" t="s">
        <v>209</v>
      </c>
      <c r="D42" s="232" t="s">
        <v>195</v>
      </c>
      <c r="E42" s="233">
        <v>50</v>
      </c>
      <c r="F42" s="234"/>
      <c r="G42" s="235">
        <f>ROUND(E42*F42,2)</f>
        <v>0</v>
      </c>
      <c r="H42" s="234"/>
      <c r="I42" s="235">
        <f>ROUND(E42*H42,2)</f>
        <v>0</v>
      </c>
      <c r="J42" s="234"/>
      <c r="K42" s="235">
        <f>ROUND(E42*J42,2)</f>
        <v>0</v>
      </c>
      <c r="L42" s="235">
        <v>21</v>
      </c>
      <c r="M42" s="235">
        <f>G42*(1+L42/100)</f>
        <v>0</v>
      </c>
      <c r="N42" s="233">
        <v>0</v>
      </c>
      <c r="O42" s="233">
        <f>ROUND(E42*N42,2)</f>
        <v>0</v>
      </c>
      <c r="P42" s="233">
        <v>0</v>
      </c>
      <c r="Q42" s="233">
        <f>ROUND(E42*P42,2)</f>
        <v>0</v>
      </c>
      <c r="R42" s="235" t="s">
        <v>196</v>
      </c>
      <c r="S42" s="235" t="s">
        <v>124</v>
      </c>
      <c r="T42" s="236" t="s">
        <v>124</v>
      </c>
      <c r="U42" s="219">
        <v>2.2000000000000002</v>
      </c>
      <c r="V42" s="219">
        <f>ROUND(E42*U42,2)</f>
        <v>110</v>
      </c>
      <c r="W42" s="219"/>
      <c r="X42" s="219" t="s">
        <v>163</v>
      </c>
      <c r="Y42" s="219" t="s">
        <v>127</v>
      </c>
      <c r="Z42" s="209"/>
      <c r="AA42" s="209"/>
      <c r="AB42" s="209"/>
      <c r="AC42" s="209"/>
      <c r="AD42" s="209"/>
      <c r="AE42" s="209"/>
      <c r="AF42" s="209"/>
      <c r="AG42" s="209" t="s">
        <v>173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ht="22.5" outlineLevel="2" x14ac:dyDescent="0.2">
      <c r="A43" s="216"/>
      <c r="B43" s="217"/>
      <c r="C43" s="251" t="s">
        <v>210</v>
      </c>
      <c r="D43" s="250"/>
      <c r="E43" s="250"/>
      <c r="F43" s="250"/>
      <c r="G43" s="250"/>
      <c r="H43" s="219"/>
      <c r="I43" s="219"/>
      <c r="J43" s="219"/>
      <c r="K43" s="219"/>
      <c r="L43" s="219"/>
      <c r="M43" s="219"/>
      <c r="N43" s="218"/>
      <c r="O43" s="218"/>
      <c r="P43" s="218"/>
      <c r="Q43" s="218"/>
      <c r="R43" s="219"/>
      <c r="S43" s="219"/>
      <c r="T43" s="219"/>
      <c r="U43" s="219"/>
      <c r="V43" s="219"/>
      <c r="W43" s="219"/>
      <c r="X43" s="219"/>
      <c r="Y43" s="219"/>
      <c r="Z43" s="209"/>
      <c r="AA43" s="209"/>
      <c r="AB43" s="209"/>
      <c r="AC43" s="209"/>
      <c r="AD43" s="209"/>
      <c r="AE43" s="209"/>
      <c r="AF43" s="209"/>
      <c r="AG43" s="209" t="s">
        <v>175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37" t="str">
        <f>C43</f>
        <v>sypaninou z vhodných hornin tř. 1 - 4 nebo materiálem, uloženým ve vzdálenosti do 30 m od vnějšího kraje objektu, pro jakoukoliv míru zhutnění,</v>
      </c>
      <c r="BB43" s="209"/>
      <c r="BC43" s="209"/>
      <c r="BD43" s="209"/>
      <c r="BE43" s="209"/>
      <c r="BF43" s="209"/>
      <c r="BG43" s="209"/>
      <c r="BH43" s="209"/>
    </row>
    <row r="44" spans="1:60" outlineLevel="2" x14ac:dyDescent="0.2">
      <c r="A44" s="216"/>
      <c r="B44" s="217"/>
      <c r="C44" s="246" t="s">
        <v>211</v>
      </c>
      <c r="D44" s="220"/>
      <c r="E44" s="221">
        <v>50</v>
      </c>
      <c r="F44" s="219"/>
      <c r="G44" s="219"/>
      <c r="H44" s="219"/>
      <c r="I44" s="219"/>
      <c r="J44" s="219"/>
      <c r="K44" s="219"/>
      <c r="L44" s="219"/>
      <c r="M44" s="219"/>
      <c r="N44" s="218"/>
      <c r="O44" s="218"/>
      <c r="P44" s="218"/>
      <c r="Q44" s="218"/>
      <c r="R44" s="219"/>
      <c r="S44" s="219"/>
      <c r="T44" s="219"/>
      <c r="U44" s="219"/>
      <c r="V44" s="219"/>
      <c r="W44" s="219"/>
      <c r="X44" s="219"/>
      <c r="Y44" s="219"/>
      <c r="Z44" s="209"/>
      <c r="AA44" s="209"/>
      <c r="AB44" s="209"/>
      <c r="AC44" s="209"/>
      <c r="AD44" s="209"/>
      <c r="AE44" s="209"/>
      <c r="AF44" s="209"/>
      <c r="AG44" s="209" t="s">
        <v>159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2" x14ac:dyDescent="0.2">
      <c r="A45" s="216"/>
      <c r="B45" s="217"/>
      <c r="C45" s="244"/>
      <c r="D45" s="239"/>
      <c r="E45" s="239"/>
      <c r="F45" s="239"/>
      <c r="G45" s="239"/>
      <c r="H45" s="219"/>
      <c r="I45" s="219"/>
      <c r="J45" s="219"/>
      <c r="K45" s="219"/>
      <c r="L45" s="219"/>
      <c r="M45" s="219"/>
      <c r="N45" s="218"/>
      <c r="O45" s="218"/>
      <c r="P45" s="218"/>
      <c r="Q45" s="218"/>
      <c r="R45" s="219"/>
      <c r="S45" s="219"/>
      <c r="T45" s="219"/>
      <c r="U45" s="219"/>
      <c r="V45" s="219"/>
      <c r="W45" s="219"/>
      <c r="X45" s="219"/>
      <c r="Y45" s="219"/>
      <c r="Z45" s="209"/>
      <c r="AA45" s="209"/>
      <c r="AB45" s="209"/>
      <c r="AC45" s="209"/>
      <c r="AD45" s="209"/>
      <c r="AE45" s="209"/>
      <c r="AF45" s="209"/>
      <c r="AG45" s="209" t="s">
        <v>131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1" x14ac:dyDescent="0.2">
      <c r="A46" s="230">
        <v>9</v>
      </c>
      <c r="B46" s="231" t="s">
        <v>212</v>
      </c>
      <c r="C46" s="242" t="s">
        <v>213</v>
      </c>
      <c r="D46" s="232" t="s">
        <v>171</v>
      </c>
      <c r="E46" s="233">
        <v>141</v>
      </c>
      <c r="F46" s="234"/>
      <c r="G46" s="235">
        <f>ROUND(E46*F46,2)</f>
        <v>0</v>
      </c>
      <c r="H46" s="234"/>
      <c r="I46" s="235">
        <f>ROUND(E46*H46,2)</f>
        <v>0</v>
      </c>
      <c r="J46" s="234"/>
      <c r="K46" s="235">
        <f>ROUND(E46*J46,2)</f>
        <v>0</v>
      </c>
      <c r="L46" s="235">
        <v>21</v>
      </c>
      <c r="M46" s="235">
        <f>G46*(1+L46/100)</f>
        <v>0</v>
      </c>
      <c r="N46" s="233">
        <v>0</v>
      </c>
      <c r="O46" s="233">
        <f>ROUND(E46*N46,2)</f>
        <v>0</v>
      </c>
      <c r="P46" s="233">
        <v>0</v>
      </c>
      <c r="Q46" s="233">
        <f>ROUND(E46*P46,2)</f>
        <v>0</v>
      </c>
      <c r="R46" s="235" t="s">
        <v>214</v>
      </c>
      <c r="S46" s="235" t="s">
        <v>124</v>
      </c>
      <c r="T46" s="236" t="s">
        <v>124</v>
      </c>
      <c r="U46" s="219">
        <v>0.06</v>
      </c>
      <c r="V46" s="219">
        <f>ROUND(E46*U46,2)</f>
        <v>8.4600000000000009</v>
      </c>
      <c r="W46" s="219"/>
      <c r="X46" s="219" t="s">
        <v>163</v>
      </c>
      <c r="Y46" s="219" t="s">
        <v>127</v>
      </c>
      <c r="Z46" s="209"/>
      <c r="AA46" s="209"/>
      <c r="AB46" s="209"/>
      <c r="AC46" s="209"/>
      <c r="AD46" s="209"/>
      <c r="AE46" s="209"/>
      <c r="AF46" s="209"/>
      <c r="AG46" s="209" t="s">
        <v>173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2" x14ac:dyDescent="0.2">
      <c r="A47" s="216"/>
      <c r="B47" s="217"/>
      <c r="C47" s="251" t="s">
        <v>215</v>
      </c>
      <c r="D47" s="250"/>
      <c r="E47" s="250"/>
      <c r="F47" s="250"/>
      <c r="G47" s="250"/>
      <c r="H47" s="219"/>
      <c r="I47" s="219"/>
      <c r="J47" s="219"/>
      <c r="K47" s="219"/>
      <c r="L47" s="219"/>
      <c r="M47" s="219"/>
      <c r="N47" s="218"/>
      <c r="O47" s="218"/>
      <c r="P47" s="218"/>
      <c r="Q47" s="218"/>
      <c r="R47" s="219"/>
      <c r="S47" s="219"/>
      <c r="T47" s="219"/>
      <c r="U47" s="219"/>
      <c r="V47" s="219"/>
      <c r="W47" s="219"/>
      <c r="X47" s="219"/>
      <c r="Y47" s="219"/>
      <c r="Z47" s="209"/>
      <c r="AA47" s="209"/>
      <c r="AB47" s="209"/>
      <c r="AC47" s="209"/>
      <c r="AD47" s="209"/>
      <c r="AE47" s="209"/>
      <c r="AF47" s="209"/>
      <c r="AG47" s="209" t="s">
        <v>175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2" x14ac:dyDescent="0.2">
      <c r="A48" s="216"/>
      <c r="B48" s="217"/>
      <c r="C48" s="246" t="s">
        <v>216</v>
      </c>
      <c r="D48" s="220"/>
      <c r="E48" s="221">
        <v>141</v>
      </c>
      <c r="F48" s="219"/>
      <c r="G48" s="219"/>
      <c r="H48" s="219"/>
      <c r="I48" s="219"/>
      <c r="J48" s="219"/>
      <c r="K48" s="219"/>
      <c r="L48" s="219"/>
      <c r="M48" s="219"/>
      <c r="N48" s="218"/>
      <c r="O48" s="218"/>
      <c r="P48" s="218"/>
      <c r="Q48" s="218"/>
      <c r="R48" s="219"/>
      <c r="S48" s="219"/>
      <c r="T48" s="219"/>
      <c r="U48" s="219"/>
      <c r="V48" s="219"/>
      <c r="W48" s="219"/>
      <c r="X48" s="219"/>
      <c r="Y48" s="219"/>
      <c r="Z48" s="209"/>
      <c r="AA48" s="209"/>
      <c r="AB48" s="209"/>
      <c r="AC48" s="209"/>
      <c r="AD48" s="209"/>
      <c r="AE48" s="209"/>
      <c r="AF48" s="209"/>
      <c r="AG48" s="209" t="s">
        <v>159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2" x14ac:dyDescent="0.2">
      <c r="A49" s="216"/>
      <c r="B49" s="217"/>
      <c r="C49" s="244"/>
      <c r="D49" s="239"/>
      <c r="E49" s="239"/>
      <c r="F49" s="239"/>
      <c r="G49" s="239"/>
      <c r="H49" s="219"/>
      <c r="I49" s="219"/>
      <c r="J49" s="219"/>
      <c r="K49" s="219"/>
      <c r="L49" s="219"/>
      <c r="M49" s="219"/>
      <c r="N49" s="218"/>
      <c r="O49" s="218"/>
      <c r="P49" s="218"/>
      <c r="Q49" s="218"/>
      <c r="R49" s="219"/>
      <c r="S49" s="219"/>
      <c r="T49" s="219"/>
      <c r="U49" s="219"/>
      <c r="V49" s="219"/>
      <c r="W49" s="219"/>
      <c r="X49" s="219"/>
      <c r="Y49" s="219"/>
      <c r="Z49" s="209"/>
      <c r="AA49" s="209"/>
      <c r="AB49" s="209"/>
      <c r="AC49" s="209"/>
      <c r="AD49" s="209"/>
      <c r="AE49" s="209"/>
      <c r="AF49" s="209"/>
      <c r="AG49" s="209" t="s">
        <v>131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">
      <c r="A50" s="230">
        <v>10</v>
      </c>
      <c r="B50" s="231" t="s">
        <v>217</v>
      </c>
      <c r="C50" s="242" t="s">
        <v>218</v>
      </c>
      <c r="D50" s="232" t="s">
        <v>171</v>
      </c>
      <c r="E50" s="233">
        <v>895</v>
      </c>
      <c r="F50" s="234"/>
      <c r="G50" s="235">
        <f>ROUND(E50*F50,2)</f>
        <v>0</v>
      </c>
      <c r="H50" s="234"/>
      <c r="I50" s="235">
        <f>ROUND(E50*H50,2)</f>
        <v>0</v>
      </c>
      <c r="J50" s="234"/>
      <c r="K50" s="235">
        <f>ROUND(E50*J50,2)</f>
        <v>0</v>
      </c>
      <c r="L50" s="235">
        <v>21</v>
      </c>
      <c r="M50" s="235">
        <f>G50*(1+L50/100)</f>
        <v>0</v>
      </c>
      <c r="N50" s="233">
        <v>0</v>
      </c>
      <c r="O50" s="233">
        <f>ROUND(E50*N50,2)</f>
        <v>0</v>
      </c>
      <c r="P50" s="233">
        <v>0</v>
      </c>
      <c r="Q50" s="233">
        <f>ROUND(E50*P50,2)</f>
        <v>0</v>
      </c>
      <c r="R50" s="235" t="s">
        <v>196</v>
      </c>
      <c r="S50" s="235" t="s">
        <v>124</v>
      </c>
      <c r="T50" s="236" t="s">
        <v>124</v>
      </c>
      <c r="U50" s="219">
        <v>0.02</v>
      </c>
      <c r="V50" s="219">
        <f>ROUND(E50*U50,2)</f>
        <v>17.899999999999999</v>
      </c>
      <c r="W50" s="219"/>
      <c r="X50" s="219" t="s">
        <v>163</v>
      </c>
      <c r="Y50" s="219" t="s">
        <v>127</v>
      </c>
      <c r="Z50" s="209"/>
      <c r="AA50" s="209"/>
      <c r="AB50" s="209"/>
      <c r="AC50" s="209"/>
      <c r="AD50" s="209"/>
      <c r="AE50" s="209"/>
      <c r="AF50" s="209"/>
      <c r="AG50" s="209" t="s">
        <v>173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2" x14ac:dyDescent="0.2">
      <c r="A51" s="216"/>
      <c r="B51" s="217"/>
      <c r="C51" s="251" t="s">
        <v>219</v>
      </c>
      <c r="D51" s="250"/>
      <c r="E51" s="250"/>
      <c r="F51" s="250"/>
      <c r="G51" s="250"/>
      <c r="H51" s="219"/>
      <c r="I51" s="219"/>
      <c r="J51" s="219"/>
      <c r="K51" s="219"/>
      <c r="L51" s="219"/>
      <c r="M51" s="219"/>
      <c r="N51" s="218"/>
      <c r="O51" s="218"/>
      <c r="P51" s="218"/>
      <c r="Q51" s="218"/>
      <c r="R51" s="219"/>
      <c r="S51" s="219"/>
      <c r="T51" s="219"/>
      <c r="U51" s="219"/>
      <c r="V51" s="219"/>
      <c r="W51" s="219"/>
      <c r="X51" s="219"/>
      <c r="Y51" s="219"/>
      <c r="Z51" s="209"/>
      <c r="AA51" s="209"/>
      <c r="AB51" s="209"/>
      <c r="AC51" s="209"/>
      <c r="AD51" s="209"/>
      <c r="AE51" s="209"/>
      <c r="AF51" s="209"/>
      <c r="AG51" s="209" t="s">
        <v>175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2" x14ac:dyDescent="0.2">
      <c r="A52" s="216"/>
      <c r="B52" s="217"/>
      <c r="C52" s="246" t="s">
        <v>220</v>
      </c>
      <c r="D52" s="220"/>
      <c r="E52" s="221">
        <v>880</v>
      </c>
      <c r="F52" s="219"/>
      <c r="G52" s="219"/>
      <c r="H52" s="219"/>
      <c r="I52" s="219"/>
      <c r="J52" s="219"/>
      <c r="K52" s="219"/>
      <c r="L52" s="219"/>
      <c r="M52" s="219"/>
      <c r="N52" s="218"/>
      <c r="O52" s="218"/>
      <c r="P52" s="218"/>
      <c r="Q52" s="218"/>
      <c r="R52" s="219"/>
      <c r="S52" s="219"/>
      <c r="T52" s="219"/>
      <c r="U52" s="219"/>
      <c r="V52" s="219"/>
      <c r="W52" s="219"/>
      <c r="X52" s="219"/>
      <c r="Y52" s="219"/>
      <c r="Z52" s="209"/>
      <c r="AA52" s="209"/>
      <c r="AB52" s="209"/>
      <c r="AC52" s="209"/>
      <c r="AD52" s="209"/>
      <c r="AE52" s="209"/>
      <c r="AF52" s="209"/>
      <c r="AG52" s="209" t="s">
        <v>159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3" x14ac:dyDescent="0.2">
      <c r="A53" s="216"/>
      <c r="B53" s="217"/>
      <c r="C53" s="246" t="s">
        <v>221</v>
      </c>
      <c r="D53" s="220"/>
      <c r="E53" s="221">
        <v>15</v>
      </c>
      <c r="F53" s="219"/>
      <c r="G53" s="219"/>
      <c r="H53" s="219"/>
      <c r="I53" s="219"/>
      <c r="J53" s="219"/>
      <c r="K53" s="219"/>
      <c r="L53" s="219"/>
      <c r="M53" s="219"/>
      <c r="N53" s="218"/>
      <c r="O53" s="218"/>
      <c r="P53" s="218"/>
      <c r="Q53" s="218"/>
      <c r="R53" s="219"/>
      <c r="S53" s="219"/>
      <c r="T53" s="219"/>
      <c r="U53" s="219"/>
      <c r="V53" s="219"/>
      <c r="W53" s="219"/>
      <c r="X53" s="219"/>
      <c r="Y53" s="219"/>
      <c r="Z53" s="209"/>
      <c r="AA53" s="209"/>
      <c r="AB53" s="209"/>
      <c r="AC53" s="209"/>
      <c r="AD53" s="209"/>
      <c r="AE53" s="209"/>
      <c r="AF53" s="209"/>
      <c r="AG53" s="209" t="s">
        <v>159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2" x14ac:dyDescent="0.2">
      <c r="A54" s="216"/>
      <c r="B54" s="217"/>
      <c r="C54" s="244"/>
      <c r="D54" s="239"/>
      <c r="E54" s="239"/>
      <c r="F54" s="239"/>
      <c r="G54" s="239"/>
      <c r="H54" s="219"/>
      <c r="I54" s="219"/>
      <c r="J54" s="219"/>
      <c r="K54" s="219"/>
      <c r="L54" s="219"/>
      <c r="M54" s="219"/>
      <c r="N54" s="218"/>
      <c r="O54" s="218"/>
      <c r="P54" s="218"/>
      <c r="Q54" s="218"/>
      <c r="R54" s="219"/>
      <c r="S54" s="219"/>
      <c r="T54" s="219"/>
      <c r="U54" s="219"/>
      <c r="V54" s="219"/>
      <c r="W54" s="219"/>
      <c r="X54" s="219"/>
      <c r="Y54" s="219"/>
      <c r="Z54" s="209"/>
      <c r="AA54" s="209"/>
      <c r="AB54" s="209"/>
      <c r="AC54" s="209"/>
      <c r="AD54" s="209"/>
      <c r="AE54" s="209"/>
      <c r="AF54" s="209"/>
      <c r="AG54" s="209" t="s">
        <v>131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ht="22.5" outlineLevel="1" x14ac:dyDescent="0.2">
      <c r="A55" s="230">
        <v>11</v>
      </c>
      <c r="B55" s="231" t="s">
        <v>222</v>
      </c>
      <c r="C55" s="242" t="s">
        <v>223</v>
      </c>
      <c r="D55" s="232" t="s">
        <v>171</v>
      </c>
      <c r="E55" s="233">
        <v>141</v>
      </c>
      <c r="F55" s="234"/>
      <c r="G55" s="235">
        <f>ROUND(E55*F55,2)</f>
        <v>0</v>
      </c>
      <c r="H55" s="234"/>
      <c r="I55" s="235">
        <f>ROUND(E55*H55,2)</f>
        <v>0</v>
      </c>
      <c r="J55" s="234"/>
      <c r="K55" s="235">
        <f>ROUND(E55*J55,2)</f>
        <v>0</v>
      </c>
      <c r="L55" s="235">
        <v>21</v>
      </c>
      <c r="M55" s="235">
        <f>G55*(1+L55/100)</f>
        <v>0</v>
      </c>
      <c r="N55" s="233">
        <v>0</v>
      </c>
      <c r="O55" s="233">
        <f>ROUND(E55*N55,2)</f>
        <v>0</v>
      </c>
      <c r="P55" s="233">
        <v>0</v>
      </c>
      <c r="Q55" s="233">
        <f>ROUND(E55*P55,2)</f>
        <v>0</v>
      </c>
      <c r="R55" s="235" t="s">
        <v>196</v>
      </c>
      <c r="S55" s="235" t="s">
        <v>124</v>
      </c>
      <c r="T55" s="236" t="s">
        <v>124</v>
      </c>
      <c r="U55" s="219">
        <v>0.13</v>
      </c>
      <c r="V55" s="219">
        <f>ROUND(E55*U55,2)</f>
        <v>18.329999999999998</v>
      </c>
      <c r="W55" s="219"/>
      <c r="X55" s="219" t="s">
        <v>163</v>
      </c>
      <c r="Y55" s="219" t="s">
        <v>127</v>
      </c>
      <c r="Z55" s="209"/>
      <c r="AA55" s="209"/>
      <c r="AB55" s="209"/>
      <c r="AC55" s="209"/>
      <c r="AD55" s="209"/>
      <c r="AE55" s="209"/>
      <c r="AF55" s="209"/>
      <c r="AG55" s="209" t="s">
        <v>173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ht="22.5" outlineLevel="2" x14ac:dyDescent="0.2">
      <c r="A56" s="216"/>
      <c r="B56" s="217"/>
      <c r="C56" s="251" t="s">
        <v>224</v>
      </c>
      <c r="D56" s="250"/>
      <c r="E56" s="250"/>
      <c r="F56" s="250"/>
      <c r="G56" s="250"/>
      <c r="H56" s="219"/>
      <c r="I56" s="219"/>
      <c r="J56" s="219"/>
      <c r="K56" s="219"/>
      <c r="L56" s="219"/>
      <c r="M56" s="219"/>
      <c r="N56" s="218"/>
      <c r="O56" s="218"/>
      <c r="P56" s="218"/>
      <c r="Q56" s="218"/>
      <c r="R56" s="219"/>
      <c r="S56" s="219"/>
      <c r="T56" s="219"/>
      <c r="U56" s="219"/>
      <c r="V56" s="219"/>
      <c r="W56" s="219"/>
      <c r="X56" s="219"/>
      <c r="Y56" s="219"/>
      <c r="Z56" s="209"/>
      <c r="AA56" s="209"/>
      <c r="AB56" s="209"/>
      <c r="AC56" s="209"/>
      <c r="AD56" s="209"/>
      <c r="AE56" s="209"/>
      <c r="AF56" s="209"/>
      <c r="AG56" s="209" t="s">
        <v>175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37" t="str">
        <f>C56</f>
        <v>s případným nutným přemístěním hromad nebo dočasných skládek na místo potřeby ze vzdálenosti do 30 m, v rovině nebo ve svahu do 1 : 5,</v>
      </c>
      <c r="BB56" s="209"/>
      <c r="BC56" s="209"/>
      <c r="BD56" s="209"/>
      <c r="BE56" s="209"/>
      <c r="BF56" s="209"/>
      <c r="BG56" s="209"/>
      <c r="BH56" s="209"/>
    </row>
    <row r="57" spans="1:60" outlineLevel="2" x14ac:dyDescent="0.2">
      <c r="A57" s="216"/>
      <c r="B57" s="217"/>
      <c r="C57" s="246" t="s">
        <v>225</v>
      </c>
      <c r="D57" s="220"/>
      <c r="E57" s="221">
        <v>141</v>
      </c>
      <c r="F57" s="219"/>
      <c r="G57" s="219"/>
      <c r="H57" s="219"/>
      <c r="I57" s="219"/>
      <c r="J57" s="219"/>
      <c r="K57" s="219"/>
      <c r="L57" s="219"/>
      <c r="M57" s="219"/>
      <c r="N57" s="218"/>
      <c r="O57" s="218"/>
      <c r="P57" s="218"/>
      <c r="Q57" s="218"/>
      <c r="R57" s="219"/>
      <c r="S57" s="219"/>
      <c r="T57" s="219"/>
      <c r="U57" s="219"/>
      <c r="V57" s="219"/>
      <c r="W57" s="219"/>
      <c r="X57" s="219"/>
      <c r="Y57" s="219"/>
      <c r="Z57" s="209"/>
      <c r="AA57" s="209"/>
      <c r="AB57" s="209"/>
      <c r="AC57" s="209"/>
      <c r="AD57" s="209"/>
      <c r="AE57" s="209"/>
      <c r="AF57" s="209"/>
      <c r="AG57" s="209" t="s">
        <v>159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2" x14ac:dyDescent="0.2">
      <c r="A58" s="216"/>
      <c r="B58" s="217"/>
      <c r="C58" s="244"/>
      <c r="D58" s="239"/>
      <c r="E58" s="239"/>
      <c r="F58" s="239"/>
      <c r="G58" s="239"/>
      <c r="H58" s="219"/>
      <c r="I58" s="219"/>
      <c r="J58" s="219"/>
      <c r="K58" s="219"/>
      <c r="L58" s="219"/>
      <c r="M58" s="219"/>
      <c r="N58" s="218"/>
      <c r="O58" s="218"/>
      <c r="P58" s="218"/>
      <c r="Q58" s="218"/>
      <c r="R58" s="219"/>
      <c r="S58" s="219"/>
      <c r="T58" s="219"/>
      <c r="U58" s="219"/>
      <c r="V58" s="219"/>
      <c r="W58" s="219"/>
      <c r="X58" s="219"/>
      <c r="Y58" s="219"/>
      <c r="Z58" s="209"/>
      <c r="AA58" s="209"/>
      <c r="AB58" s="209"/>
      <c r="AC58" s="209"/>
      <c r="AD58" s="209"/>
      <c r="AE58" s="209"/>
      <c r="AF58" s="209"/>
      <c r="AG58" s="209" t="s">
        <v>131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">
      <c r="A59" s="230">
        <v>12</v>
      </c>
      <c r="B59" s="231" t="s">
        <v>226</v>
      </c>
      <c r="C59" s="242" t="s">
        <v>227</v>
      </c>
      <c r="D59" s="232" t="s">
        <v>228</v>
      </c>
      <c r="E59" s="233">
        <v>3.5249999999999999</v>
      </c>
      <c r="F59" s="234"/>
      <c r="G59" s="235">
        <f>ROUND(E59*F59,2)</f>
        <v>0</v>
      </c>
      <c r="H59" s="234"/>
      <c r="I59" s="235">
        <f>ROUND(E59*H59,2)</f>
        <v>0</v>
      </c>
      <c r="J59" s="234"/>
      <c r="K59" s="235">
        <f>ROUND(E59*J59,2)</f>
        <v>0</v>
      </c>
      <c r="L59" s="235">
        <v>21</v>
      </c>
      <c r="M59" s="235">
        <f>G59*(1+L59/100)</f>
        <v>0</v>
      </c>
      <c r="N59" s="233">
        <v>1E-3</v>
      </c>
      <c r="O59" s="233">
        <f>ROUND(E59*N59,2)</f>
        <v>0</v>
      </c>
      <c r="P59" s="233">
        <v>0</v>
      </c>
      <c r="Q59" s="233">
        <f>ROUND(E59*P59,2)</f>
        <v>0</v>
      </c>
      <c r="R59" s="235" t="s">
        <v>229</v>
      </c>
      <c r="S59" s="235" t="s">
        <v>124</v>
      </c>
      <c r="T59" s="236" t="s">
        <v>124</v>
      </c>
      <c r="U59" s="219">
        <v>0</v>
      </c>
      <c r="V59" s="219">
        <f>ROUND(E59*U59,2)</f>
        <v>0</v>
      </c>
      <c r="W59" s="219"/>
      <c r="X59" s="219" t="s">
        <v>230</v>
      </c>
      <c r="Y59" s="219" t="s">
        <v>127</v>
      </c>
      <c r="Z59" s="209"/>
      <c r="AA59" s="209"/>
      <c r="AB59" s="209"/>
      <c r="AC59" s="209"/>
      <c r="AD59" s="209"/>
      <c r="AE59" s="209"/>
      <c r="AF59" s="209"/>
      <c r="AG59" s="209" t="s">
        <v>231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2" x14ac:dyDescent="0.2">
      <c r="A60" s="216"/>
      <c r="B60" s="217"/>
      <c r="C60" s="246" t="s">
        <v>232</v>
      </c>
      <c r="D60" s="220"/>
      <c r="E60" s="221">
        <v>3.5249999999999999</v>
      </c>
      <c r="F60" s="219"/>
      <c r="G60" s="219"/>
      <c r="H60" s="219"/>
      <c r="I60" s="219"/>
      <c r="J60" s="219"/>
      <c r="K60" s="219"/>
      <c r="L60" s="219"/>
      <c r="M60" s="219"/>
      <c r="N60" s="218"/>
      <c r="O60" s="218"/>
      <c r="P60" s="218"/>
      <c r="Q60" s="218"/>
      <c r="R60" s="219"/>
      <c r="S60" s="219"/>
      <c r="T60" s="219"/>
      <c r="U60" s="219"/>
      <c r="V60" s="219"/>
      <c r="W60" s="219"/>
      <c r="X60" s="219"/>
      <c r="Y60" s="219"/>
      <c r="Z60" s="209"/>
      <c r="AA60" s="209"/>
      <c r="AB60" s="209"/>
      <c r="AC60" s="209"/>
      <c r="AD60" s="209"/>
      <c r="AE60" s="209"/>
      <c r="AF60" s="209"/>
      <c r="AG60" s="209" t="s">
        <v>159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2" x14ac:dyDescent="0.2">
      <c r="A61" s="216"/>
      <c r="B61" s="217"/>
      <c r="C61" s="244"/>
      <c r="D61" s="239"/>
      <c r="E61" s="239"/>
      <c r="F61" s="239"/>
      <c r="G61" s="239"/>
      <c r="H61" s="219"/>
      <c r="I61" s="219"/>
      <c r="J61" s="219"/>
      <c r="K61" s="219"/>
      <c r="L61" s="219"/>
      <c r="M61" s="219"/>
      <c r="N61" s="218"/>
      <c r="O61" s="218"/>
      <c r="P61" s="218"/>
      <c r="Q61" s="218"/>
      <c r="R61" s="219"/>
      <c r="S61" s="219"/>
      <c r="T61" s="219"/>
      <c r="U61" s="219"/>
      <c r="V61" s="219"/>
      <c r="W61" s="219"/>
      <c r="X61" s="219"/>
      <c r="Y61" s="219"/>
      <c r="Z61" s="209"/>
      <c r="AA61" s="209"/>
      <c r="AB61" s="209"/>
      <c r="AC61" s="209"/>
      <c r="AD61" s="209"/>
      <c r="AE61" s="209"/>
      <c r="AF61" s="209"/>
      <c r="AG61" s="209" t="s">
        <v>131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x14ac:dyDescent="0.2">
      <c r="A62" s="223" t="s">
        <v>119</v>
      </c>
      <c r="B62" s="224" t="s">
        <v>68</v>
      </c>
      <c r="C62" s="241" t="s">
        <v>69</v>
      </c>
      <c r="D62" s="225"/>
      <c r="E62" s="226"/>
      <c r="F62" s="227"/>
      <c r="G62" s="227">
        <f>SUMIF(AG63:AG72,"&lt;&gt;NOR",G63:G72)</f>
        <v>0</v>
      </c>
      <c r="H62" s="227"/>
      <c r="I62" s="227">
        <f>SUM(I63:I72)</f>
        <v>0</v>
      </c>
      <c r="J62" s="227"/>
      <c r="K62" s="227">
        <f>SUM(K63:K72)</f>
        <v>0</v>
      </c>
      <c r="L62" s="227"/>
      <c r="M62" s="227">
        <f>SUM(M63:M72)</f>
        <v>0</v>
      </c>
      <c r="N62" s="226"/>
      <c r="O62" s="226">
        <f>SUM(O63:O72)</f>
        <v>0.33</v>
      </c>
      <c r="P62" s="226"/>
      <c r="Q62" s="226">
        <f>SUM(Q63:Q72)</f>
        <v>0</v>
      </c>
      <c r="R62" s="227"/>
      <c r="S62" s="227"/>
      <c r="T62" s="228"/>
      <c r="U62" s="222"/>
      <c r="V62" s="222">
        <f>SUM(V63:V72)</f>
        <v>23.73</v>
      </c>
      <c r="W62" s="222"/>
      <c r="X62" s="222"/>
      <c r="Y62" s="222"/>
      <c r="AG62" t="s">
        <v>120</v>
      </c>
    </row>
    <row r="63" spans="1:60" outlineLevel="1" x14ac:dyDescent="0.2">
      <c r="A63" s="230">
        <v>13</v>
      </c>
      <c r="B63" s="231" t="s">
        <v>233</v>
      </c>
      <c r="C63" s="242" t="s">
        <v>234</v>
      </c>
      <c r="D63" s="232" t="s">
        <v>171</v>
      </c>
      <c r="E63" s="233">
        <v>791</v>
      </c>
      <c r="F63" s="234"/>
      <c r="G63" s="235">
        <f>ROUND(E63*F63,2)</f>
        <v>0</v>
      </c>
      <c r="H63" s="234"/>
      <c r="I63" s="235">
        <f>ROUND(E63*H63,2)</f>
        <v>0</v>
      </c>
      <c r="J63" s="234"/>
      <c r="K63" s="235">
        <f>ROUND(E63*J63,2)</f>
        <v>0</v>
      </c>
      <c r="L63" s="235">
        <v>21</v>
      </c>
      <c r="M63" s="235">
        <f>G63*(1+L63/100)</f>
        <v>0</v>
      </c>
      <c r="N63" s="233">
        <v>3.0000000000000001E-5</v>
      </c>
      <c r="O63" s="233">
        <f>ROUND(E63*N63,2)</f>
        <v>0.02</v>
      </c>
      <c r="P63" s="233">
        <v>0</v>
      </c>
      <c r="Q63" s="233">
        <f>ROUND(E63*P63,2)</f>
        <v>0</v>
      </c>
      <c r="R63" s="235" t="s">
        <v>235</v>
      </c>
      <c r="S63" s="235" t="s">
        <v>124</v>
      </c>
      <c r="T63" s="236" t="s">
        <v>124</v>
      </c>
      <c r="U63" s="219">
        <v>0.03</v>
      </c>
      <c r="V63" s="219">
        <f>ROUND(E63*U63,2)</f>
        <v>23.73</v>
      </c>
      <c r="W63" s="219"/>
      <c r="X63" s="219" t="s">
        <v>163</v>
      </c>
      <c r="Y63" s="219" t="s">
        <v>127</v>
      </c>
      <c r="Z63" s="209"/>
      <c r="AA63" s="209"/>
      <c r="AB63" s="209"/>
      <c r="AC63" s="209"/>
      <c r="AD63" s="209"/>
      <c r="AE63" s="209"/>
      <c r="AF63" s="209"/>
      <c r="AG63" s="209" t="s">
        <v>173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2" x14ac:dyDescent="0.2">
      <c r="A64" s="216"/>
      <c r="B64" s="217"/>
      <c r="C64" s="246" t="s">
        <v>236</v>
      </c>
      <c r="D64" s="220"/>
      <c r="E64" s="221">
        <v>776</v>
      </c>
      <c r="F64" s="219"/>
      <c r="G64" s="219"/>
      <c r="H64" s="219"/>
      <c r="I64" s="219"/>
      <c r="J64" s="219"/>
      <c r="K64" s="219"/>
      <c r="L64" s="219"/>
      <c r="M64" s="219"/>
      <c r="N64" s="218"/>
      <c r="O64" s="218"/>
      <c r="P64" s="218"/>
      <c r="Q64" s="218"/>
      <c r="R64" s="219"/>
      <c r="S64" s="219"/>
      <c r="T64" s="219"/>
      <c r="U64" s="219"/>
      <c r="V64" s="219"/>
      <c r="W64" s="219"/>
      <c r="X64" s="219"/>
      <c r="Y64" s="219"/>
      <c r="Z64" s="209"/>
      <c r="AA64" s="209"/>
      <c r="AB64" s="209"/>
      <c r="AC64" s="209"/>
      <c r="AD64" s="209"/>
      <c r="AE64" s="209"/>
      <c r="AF64" s="209"/>
      <c r="AG64" s="209" t="s">
        <v>159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3" x14ac:dyDescent="0.2">
      <c r="A65" s="216"/>
      <c r="B65" s="217"/>
      <c r="C65" s="246" t="s">
        <v>237</v>
      </c>
      <c r="D65" s="220"/>
      <c r="E65" s="221">
        <v>15</v>
      </c>
      <c r="F65" s="219"/>
      <c r="G65" s="219"/>
      <c r="H65" s="219"/>
      <c r="I65" s="219"/>
      <c r="J65" s="219"/>
      <c r="K65" s="219"/>
      <c r="L65" s="219"/>
      <c r="M65" s="219"/>
      <c r="N65" s="218"/>
      <c r="O65" s="218"/>
      <c r="P65" s="218"/>
      <c r="Q65" s="218"/>
      <c r="R65" s="219"/>
      <c r="S65" s="219"/>
      <c r="T65" s="219"/>
      <c r="U65" s="219"/>
      <c r="V65" s="219"/>
      <c r="W65" s="219"/>
      <c r="X65" s="219"/>
      <c r="Y65" s="219"/>
      <c r="Z65" s="209"/>
      <c r="AA65" s="209"/>
      <c r="AB65" s="209"/>
      <c r="AC65" s="209"/>
      <c r="AD65" s="209"/>
      <c r="AE65" s="209"/>
      <c r="AF65" s="209"/>
      <c r="AG65" s="209" t="s">
        <v>159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2" x14ac:dyDescent="0.2">
      <c r="A66" s="216"/>
      <c r="B66" s="217"/>
      <c r="C66" s="244"/>
      <c r="D66" s="239"/>
      <c r="E66" s="239"/>
      <c r="F66" s="239"/>
      <c r="G66" s="239"/>
      <c r="H66" s="219"/>
      <c r="I66" s="219"/>
      <c r="J66" s="219"/>
      <c r="K66" s="219"/>
      <c r="L66" s="219"/>
      <c r="M66" s="219"/>
      <c r="N66" s="218"/>
      <c r="O66" s="218"/>
      <c r="P66" s="218"/>
      <c r="Q66" s="218"/>
      <c r="R66" s="219"/>
      <c r="S66" s="219"/>
      <c r="T66" s="219"/>
      <c r="U66" s="219"/>
      <c r="V66" s="219"/>
      <c r="W66" s="219"/>
      <c r="X66" s="219"/>
      <c r="Y66" s="219"/>
      <c r="Z66" s="209"/>
      <c r="AA66" s="209"/>
      <c r="AB66" s="209"/>
      <c r="AC66" s="209"/>
      <c r="AD66" s="209"/>
      <c r="AE66" s="209"/>
      <c r="AF66" s="209"/>
      <c r="AG66" s="209" t="s">
        <v>131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ht="22.5" outlineLevel="1" x14ac:dyDescent="0.2">
      <c r="A67" s="230">
        <v>14</v>
      </c>
      <c r="B67" s="231" t="s">
        <v>238</v>
      </c>
      <c r="C67" s="242" t="s">
        <v>239</v>
      </c>
      <c r="D67" s="232" t="s">
        <v>171</v>
      </c>
      <c r="E67" s="233">
        <v>15</v>
      </c>
      <c r="F67" s="234"/>
      <c r="G67" s="235">
        <f>ROUND(E67*F67,2)</f>
        <v>0</v>
      </c>
      <c r="H67" s="234"/>
      <c r="I67" s="235">
        <f>ROUND(E67*H67,2)</f>
        <v>0</v>
      </c>
      <c r="J67" s="234"/>
      <c r="K67" s="235">
        <f>ROUND(E67*J67,2)</f>
        <v>0</v>
      </c>
      <c r="L67" s="235">
        <v>21</v>
      </c>
      <c r="M67" s="235">
        <f>G67*(1+L67/100)</f>
        <v>0</v>
      </c>
      <c r="N67" s="233">
        <v>2.0000000000000001E-4</v>
      </c>
      <c r="O67" s="233">
        <f>ROUND(E67*N67,2)</f>
        <v>0</v>
      </c>
      <c r="P67" s="233">
        <v>0</v>
      </c>
      <c r="Q67" s="233">
        <f>ROUND(E67*P67,2)</f>
        <v>0</v>
      </c>
      <c r="R67" s="235" t="s">
        <v>229</v>
      </c>
      <c r="S67" s="235" t="s">
        <v>124</v>
      </c>
      <c r="T67" s="236" t="s">
        <v>124</v>
      </c>
      <c r="U67" s="219">
        <v>0</v>
      </c>
      <c r="V67" s="219">
        <f>ROUND(E67*U67,2)</f>
        <v>0</v>
      </c>
      <c r="W67" s="219"/>
      <c r="X67" s="219" t="s">
        <v>230</v>
      </c>
      <c r="Y67" s="219" t="s">
        <v>127</v>
      </c>
      <c r="Z67" s="209"/>
      <c r="AA67" s="209"/>
      <c r="AB67" s="209"/>
      <c r="AC67" s="209"/>
      <c r="AD67" s="209"/>
      <c r="AE67" s="209"/>
      <c r="AF67" s="209"/>
      <c r="AG67" s="209" t="s">
        <v>231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2" x14ac:dyDescent="0.2">
      <c r="A68" s="216"/>
      <c r="B68" s="217"/>
      <c r="C68" s="246" t="s">
        <v>240</v>
      </c>
      <c r="D68" s="220"/>
      <c r="E68" s="221">
        <v>15</v>
      </c>
      <c r="F68" s="219"/>
      <c r="G68" s="219"/>
      <c r="H68" s="219"/>
      <c r="I68" s="219"/>
      <c r="J68" s="219"/>
      <c r="K68" s="219"/>
      <c r="L68" s="219"/>
      <c r="M68" s="219"/>
      <c r="N68" s="218"/>
      <c r="O68" s="218"/>
      <c r="P68" s="218"/>
      <c r="Q68" s="218"/>
      <c r="R68" s="219"/>
      <c r="S68" s="219"/>
      <c r="T68" s="219"/>
      <c r="U68" s="219"/>
      <c r="V68" s="219"/>
      <c r="W68" s="219"/>
      <c r="X68" s="219"/>
      <c r="Y68" s="219"/>
      <c r="Z68" s="209"/>
      <c r="AA68" s="209"/>
      <c r="AB68" s="209"/>
      <c r="AC68" s="209"/>
      <c r="AD68" s="209"/>
      <c r="AE68" s="209"/>
      <c r="AF68" s="209"/>
      <c r="AG68" s="209" t="s">
        <v>159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2" x14ac:dyDescent="0.2">
      <c r="A69" s="216"/>
      <c r="B69" s="217"/>
      <c r="C69" s="244"/>
      <c r="D69" s="239"/>
      <c r="E69" s="239"/>
      <c r="F69" s="239"/>
      <c r="G69" s="239"/>
      <c r="H69" s="219"/>
      <c r="I69" s="219"/>
      <c r="J69" s="219"/>
      <c r="K69" s="219"/>
      <c r="L69" s="219"/>
      <c r="M69" s="219"/>
      <c r="N69" s="218"/>
      <c r="O69" s="218"/>
      <c r="P69" s="218"/>
      <c r="Q69" s="218"/>
      <c r="R69" s="219"/>
      <c r="S69" s="219"/>
      <c r="T69" s="219"/>
      <c r="U69" s="219"/>
      <c r="V69" s="219"/>
      <c r="W69" s="219"/>
      <c r="X69" s="219"/>
      <c r="Y69" s="219"/>
      <c r="Z69" s="209"/>
      <c r="AA69" s="209"/>
      <c r="AB69" s="209"/>
      <c r="AC69" s="209"/>
      <c r="AD69" s="209"/>
      <c r="AE69" s="209"/>
      <c r="AF69" s="209"/>
      <c r="AG69" s="209" t="s">
        <v>131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ht="22.5" outlineLevel="1" x14ac:dyDescent="0.2">
      <c r="A70" s="230">
        <v>15</v>
      </c>
      <c r="B70" s="231" t="s">
        <v>241</v>
      </c>
      <c r="C70" s="242" t="s">
        <v>242</v>
      </c>
      <c r="D70" s="232" t="s">
        <v>171</v>
      </c>
      <c r="E70" s="233">
        <v>776</v>
      </c>
      <c r="F70" s="234"/>
      <c r="G70" s="235">
        <f>ROUND(E70*F70,2)</f>
        <v>0</v>
      </c>
      <c r="H70" s="234"/>
      <c r="I70" s="235">
        <f>ROUND(E70*H70,2)</f>
        <v>0</v>
      </c>
      <c r="J70" s="234"/>
      <c r="K70" s="235">
        <f>ROUND(E70*J70,2)</f>
        <v>0</v>
      </c>
      <c r="L70" s="235">
        <v>21</v>
      </c>
      <c r="M70" s="235">
        <f>G70*(1+L70/100)</f>
        <v>0</v>
      </c>
      <c r="N70" s="233">
        <v>4.0000000000000002E-4</v>
      </c>
      <c r="O70" s="233">
        <f>ROUND(E70*N70,2)</f>
        <v>0.31</v>
      </c>
      <c r="P70" s="233">
        <v>0</v>
      </c>
      <c r="Q70" s="233">
        <f>ROUND(E70*P70,2)</f>
        <v>0</v>
      </c>
      <c r="R70" s="235" t="s">
        <v>229</v>
      </c>
      <c r="S70" s="235" t="s">
        <v>124</v>
      </c>
      <c r="T70" s="236" t="s">
        <v>124</v>
      </c>
      <c r="U70" s="219">
        <v>0</v>
      </c>
      <c r="V70" s="219">
        <f>ROUND(E70*U70,2)</f>
        <v>0</v>
      </c>
      <c r="W70" s="219"/>
      <c r="X70" s="219" t="s">
        <v>230</v>
      </c>
      <c r="Y70" s="219" t="s">
        <v>127</v>
      </c>
      <c r="Z70" s="209"/>
      <c r="AA70" s="209"/>
      <c r="AB70" s="209"/>
      <c r="AC70" s="209"/>
      <c r="AD70" s="209"/>
      <c r="AE70" s="209"/>
      <c r="AF70" s="209"/>
      <c r="AG70" s="209" t="s">
        <v>231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2" x14ac:dyDescent="0.2">
      <c r="A71" s="216"/>
      <c r="B71" s="217"/>
      <c r="C71" s="246" t="s">
        <v>243</v>
      </c>
      <c r="D71" s="220"/>
      <c r="E71" s="221">
        <v>776</v>
      </c>
      <c r="F71" s="219"/>
      <c r="G71" s="219"/>
      <c r="H71" s="219"/>
      <c r="I71" s="219"/>
      <c r="J71" s="219"/>
      <c r="K71" s="219"/>
      <c r="L71" s="219"/>
      <c r="M71" s="219"/>
      <c r="N71" s="218"/>
      <c r="O71" s="218"/>
      <c r="P71" s="218"/>
      <c r="Q71" s="218"/>
      <c r="R71" s="219"/>
      <c r="S71" s="219"/>
      <c r="T71" s="219"/>
      <c r="U71" s="219"/>
      <c r="V71" s="219"/>
      <c r="W71" s="219"/>
      <c r="X71" s="219"/>
      <c r="Y71" s="219"/>
      <c r="Z71" s="209"/>
      <c r="AA71" s="209"/>
      <c r="AB71" s="209"/>
      <c r="AC71" s="209"/>
      <c r="AD71" s="209"/>
      <c r="AE71" s="209"/>
      <c r="AF71" s="209"/>
      <c r="AG71" s="209" t="s">
        <v>159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2" x14ac:dyDescent="0.2">
      <c r="A72" s="216"/>
      <c r="B72" s="217"/>
      <c r="C72" s="244"/>
      <c r="D72" s="239"/>
      <c r="E72" s="239"/>
      <c r="F72" s="239"/>
      <c r="G72" s="239"/>
      <c r="H72" s="219"/>
      <c r="I72" s="219"/>
      <c r="J72" s="219"/>
      <c r="K72" s="219"/>
      <c r="L72" s="219"/>
      <c r="M72" s="219"/>
      <c r="N72" s="218"/>
      <c r="O72" s="218"/>
      <c r="P72" s="218"/>
      <c r="Q72" s="218"/>
      <c r="R72" s="219"/>
      <c r="S72" s="219"/>
      <c r="T72" s="219"/>
      <c r="U72" s="219"/>
      <c r="V72" s="219"/>
      <c r="W72" s="219"/>
      <c r="X72" s="219"/>
      <c r="Y72" s="219"/>
      <c r="Z72" s="209"/>
      <c r="AA72" s="209"/>
      <c r="AB72" s="209"/>
      <c r="AC72" s="209"/>
      <c r="AD72" s="209"/>
      <c r="AE72" s="209"/>
      <c r="AF72" s="209"/>
      <c r="AG72" s="209" t="s">
        <v>131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x14ac:dyDescent="0.2">
      <c r="A73" s="223" t="s">
        <v>119</v>
      </c>
      <c r="B73" s="224" t="s">
        <v>72</v>
      </c>
      <c r="C73" s="241" t="s">
        <v>73</v>
      </c>
      <c r="D73" s="225"/>
      <c r="E73" s="226"/>
      <c r="F73" s="227"/>
      <c r="G73" s="227">
        <f>SUMIF(AG74:AG143,"&lt;&gt;NOR",G74:G143)</f>
        <v>0</v>
      </c>
      <c r="H73" s="227"/>
      <c r="I73" s="227">
        <f>SUM(I74:I143)</f>
        <v>0</v>
      </c>
      <c r="J73" s="227"/>
      <c r="K73" s="227">
        <f>SUM(K74:K143)</f>
        <v>0</v>
      </c>
      <c r="L73" s="227"/>
      <c r="M73" s="227">
        <f>SUM(M74:M143)</f>
        <v>0</v>
      </c>
      <c r="N73" s="226"/>
      <c r="O73" s="226">
        <f>SUM(O74:O143)</f>
        <v>860.91</v>
      </c>
      <c r="P73" s="226"/>
      <c r="Q73" s="226">
        <f>SUM(Q74:Q143)</f>
        <v>0</v>
      </c>
      <c r="R73" s="227"/>
      <c r="S73" s="227"/>
      <c r="T73" s="228"/>
      <c r="U73" s="222"/>
      <c r="V73" s="222">
        <f>SUM(V74:V143)</f>
        <v>500.12</v>
      </c>
      <c r="W73" s="222"/>
      <c r="X73" s="222"/>
      <c r="Y73" s="222"/>
      <c r="AG73" t="s">
        <v>120</v>
      </c>
    </row>
    <row r="74" spans="1:60" ht="22.5" outlineLevel="1" x14ac:dyDescent="0.2">
      <c r="A74" s="230">
        <v>16</v>
      </c>
      <c r="B74" s="231" t="s">
        <v>244</v>
      </c>
      <c r="C74" s="242" t="s">
        <v>245</v>
      </c>
      <c r="D74" s="232" t="s">
        <v>171</v>
      </c>
      <c r="E74" s="233">
        <v>53.65</v>
      </c>
      <c r="F74" s="234"/>
      <c r="G74" s="235">
        <f>ROUND(E74*F74,2)</f>
        <v>0</v>
      </c>
      <c r="H74" s="234"/>
      <c r="I74" s="235">
        <f>ROUND(E74*H74,2)</f>
        <v>0</v>
      </c>
      <c r="J74" s="234"/>
      <c r="K74" s="235">
        <f>ROUND(E74*J74,2)</f>
        <v>0</v>
      </c>
      <c r="L74" s="235">
        <v>21</v>
      </c>
      <c r="M74" s="235">
        <f>G74*(1+L74/100)</f>
        <v>0</v>
      </c>
      <c r="N74" s="233">
        <v>0.23</v>
      </c>
      <c r="O74" s="233">
        <f>ROUND(E74*N74,2)</f>
        <v>12.34</v>
      </c>
      <c r="P74" s="233">
        <v>0</v>
      </c>
      <c r="Q74" s="233">
        <f>ROUND(E74*P74,2)</f>
        <v>0</v>
      </c>
      <c r="R74" s="235" t="s">
        <v>172</v>
      </c>
      <c r="S74" s="235" t="s">
        <v>124</v>
      </c>
      <c r="T74" s="236" t="s">
        <v>124</v>
      </c>
      <c r="U74" s="219">
        <v>0.02</v>
      </c>
      <c r="V74" s="219">
        <f>ROUND(E74*U74,2)</f>
        <v>1.07</v>
      </c>
      <c r="W74" s="219"/>
      <c r="X74" s="219" t="s">
        <v>163</v>
      </c>
      <c r="Y74" s="219" t="s">
        <v>127</v>
      </c>
      <c r="Z74" s="209"/>
      <c r="AA74" s="209"/>
      <c r="AB74" s="209"/>
      <c r="AC74" s="209"/>
      <c r="AD74" s="209"/>
      <c r="AE74" s="209"/>
      <c r="AF74" s="209"/>
      <c r="AG74" s="209" t="s">
        <v>173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2" x14ac:dyDescent="0.2">
      <c r="A75" s="216"/>
      <c r="B75" s="217"/>
      <c r="C75" s="246" t="s">
        <v>246</v>
      </c>
      <c r="D75" s="220"/>
      <c r="E75" s="221">
        <v>47.11</v>
      </c>
      <c r="F75" s="219"/>
      <c r="G75" s="219"/>
      <c r="H75" s="219"/>
      <c r="I75" s="219"/>
      <c r="J75" s="219"/>
      <c r="K75" s="219"/>
      <c r="L75" s="219"/>
      <c r="M75" s="219"/>
      <c r="N75" s="218"/>
      <c r="O75" s="218"/>
      <c r="P75" s="218"/>
      <c r="Q75" s="218"/>
      <c r="R75" s="219"/>
      <c r="S75" s="219"/>
      <c r="T75" s="219"/>
      <c r="U75" s="219"/>
      <c r="V75" s="219"/>
      <c r="W75" s="219"/>
      <c r="X75" s="219"/>
      <c r="Y75" s="219"/>
      <c r="Z75" s="209"/>
      <c r="AA75" s="209"/>
      <c r="AB75" s="209"/>
      <c r="AC75" s="209"/>
      <c r="AD75" s="209"/>
      <c r="AE75" s="209"/>
      <c r="AF75" s="209"/>
      <c r="AG75" s="209" t="s">
        <v>159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3" x14ac:dyDescent="0.2">
      <c r="A76" s="216"/>
      <c r="B76" s="217"/>
      <c r="C76" s="246" t="s">
        <v>247</v>
      </c>
      <c r="D76" s="220"/>
      <c r="E76" s="221">
        <v>6.54</v>
      </c>
      <c r="F76" s="219"/>
      <c r="G76" s="219"/>
      <c r="H76" s="219"/>
      <c r="I76" s="219"/>
      <c r="J76" s="219"/>
      <c r="K76" s="219"/>
      <c r="L76" s="219"/>
      <c r="M76" s="219"/>
      <c r="N76" s="218"/>
      <c r="O76" s="218"/>
      <c r="P76" s="218"/>
      <c r="Q76" s="218"/>
      <c r="R76" s="219"/>
      <c r="S76" s="219"/>
      <c r="T76" s="219"/>
      <c r="U76" s="219"/>
      <c r="V76" s="219"/>
      <c r="W76" s="219"/>
      <c r="X76" s="219"/>
      <c r="Y76" s="219"/>
      <c r="Z76" s="209"/>
      <c r="AA76" s="209"/>
      <c r="AB76" s="209"/>
      <c r="AC76" s="209"/>
      <c r="AD76" s="209"/>
      <c r="AE76" s="209"/>
      <c r="AF76" s="209"/>
      <c r="AG76" s="209" t="s">
        <v>159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2" x14ac:dyDescent="0.2">
      <c r="A77" s="216"/>
      <c r="B77" s="217"/>
      <c r="C77" s="244"/>
      <c r="D77" s="239"/>
      <c r="E77" s="239"/>
      <c r="F77" s="239"/>
      <c r="G77" s="239"/>
      <c r="H77" s="219"/>
      <c r="I77" s="219"/>
      <c r="J77" s="219"/>
      <c r="K77" s="219"/>
      <c r="L77" s="219"/>
      <c r="M77" s="219"/>
      <c r="N77" s="218"/>
      <c r="O77" s="218"/>
      <c r="P77" s="218"/>
      <c r="Q77" s="218"/>
      <c r="R77" s="219"/>
      <c r="S77" s="219"/>
      <c r="T77" s="219"/>
      <c r="U77" s="219"/>
      <c r="V77" s="219"/>
      <c r="W77" s="219"/>
      <c r="X77" s="219"/>
      <c r="Y77" s="219"/>
      <c r="Z77" s="209"/>
      <c r="AA77" s="209"/>
      <c r="AB77" s="209"/>
      <c r="AC77" s="209"/>
      <c r="AD77" s="209"/>
      <c r="AE77" s="209"/>
      <c r="AF77" s="209"/>
      <c r="AG77" s="209" t="s">
        <v>131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ht="22.5" outlineLevel="1" x14ac:dyDescent="0.2">
      <c r="A78" s="230">
        <v>17</v>
      </c>
      <c r="B78" s="231" t="s">
        <v>248</v>
      </c>
      <c r="C78" s="242" t="s">
        <v>249</v>
      </c>
      <c r="D78" s="232" t="s">
        <v>171</v>
      </c>
      <c r="E78" s="233">
        <v>801</v>
      </c>
      <c r="F78" s="234"/>
      <c r="G78" s="235">
        <f>ROUND(E78*F78,2)</f>
        <v>0</v>
      </c>
      <c r="H78" s="234"/>
      <c r="I78" s="235">
        <f>ROUND(E78*H78,2)</f>
        <v>0</v>
      </c>
      <c r="J78" s="234"/>
      <c r="K78" s="235">
        <f>ROUND(E78*J78,2)</f>
        <v>0</v>
      </c>
      <c r="L78" s="235">
        <v>21</v>
      </c>
      <c r="M78" s="235">
        <f>G78*(1+L78/100)</f>
        <v>0</v>
      </c>
      <c r="N78" s="233">
        <v>0.378</v>
      </c>
      <c r="O78" s="233">
        <f>ROUND(E78*N78,2)</f>
        <v>302.77999999999997</v>
      </c>
      <c r="P78" s="233">
        <v>0</v>
      </c>
      <c r="Q78" s="233">
        <f>ROUND(E78*P78,2)</f>
        <v>0</v>
      </c>
      <c r="R78" s="235" t="s">
        <v>172</v>
      </c>
      <c r="S78" s="235" t="s">
        <v>124</v>
      </c>
      <c r="T78" s="236" t="s">
        <v>124</v>
      </c>
      <c r="U78" s="219">
        <v>0.03</v>
      </c>
      <c r="V78" s="219">
        <f>ROUND(E78*U78,2)</f>
        <v>24.03</v>
      </c>
      <c r="W78" s="219"/>
      <c r="X78" s="219" t="s">
        <v>163</v>
      </c>
      <c r="Y78" s="219" t="s">
        <v>127</v>
      </c>
      <c r="Z78" s="209"/>
      <c r="AA78" s="209"/>
      <c r="AB78" s="209"/>
      <c r="AC78" s="209"/>
      <c r="AD78" s="209"/>
      <c r="AE78" s="209"/>
      <c r="AF78" s="209"/>
      <c r="AG78" s="209" t="s">
        <v>173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2" x14ac:dyDescent="0.2">
      <c r="A79" s="216"/>
      <c r="B79" s="217"/>
      <c r="C79" s="246" t="s">
        <v>250</v>
      </c>
      <c r="D79" s="220"/>
      <c r="E79" s="221">
        <v>776</v>
      </c>
      <c r="F79" s="219"/>
      <c r="G79" s="219"/>
      <c r="H79" s="219"/>
      <c r="I79" s="219"/>
      <c r="J79" s="219"/>
      <c r="K79" s="219"/>
      <c r="L79" s="219"/>
      <c r="M79" s="219"/>
      <c r="N79" s="218"/>
      <c r="O79" s="218"/>
      <c r="P79" s="218"/>
      <c r="Q79" s="218"/>
      <c r="R79" s="219"/>
      <c r="S79" s="219"/>
      <c r="T79" s="219"/>
      <c r="U79" s="219"/>
      <c r="V79" s="219"/>
      <c r="W79" s="219"/>
      <c r="X79" s="219"/>
      <c r="Y79" s="219"/>
      <c r="Z79" s="209"/>
      <c r="AA79" s="209"/>
      <c r="AB79" s="209"/>
      <c r="AC79" s="209"/>
      <c r="AD79" s="209"/>
      <c r="AE79" s="209"/>
      <c r="AF79" s="209"/>
      <c r="AG79" s="209" t="s">
        <v>159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3" x14ac:dyDescent="0.2">
      <c r="A80" s="216"/>
      <c r="B80" s="217"/>
      <c r="C80" s="246" t="s">
        <v>251</v>
      </c>
      <c r="D80" s="220"/>
      <c r="E80" s="221">
        <v>10</v>
      </c>
      <c r="F80" s="219"/>
      <c r="G80" s="219"/>
      <c r="H80" s="219"/>
      <c r="I80" s="219"/>
      <c r="J80" s="219"/>
      <c r="K80" s="219"/>
      <c r="L80" s="219"/>
      <c r="M80" s="219"/>
      <c r="N80" s="218"/>
      <c r="O80" s="218"/>
      <c r="P80" s="218"/>
      <c r="Q80" s="218"/>
      <c r="R80" s="219"/>
      <c r="S80" s="219"/>
      <c r="T80" s="219"/>
      <c r="U80" s="219"/>
      <c r="V80" s="219"/>
      <c r="W80" s="219"/>
      <c r="X80" s="219"/>
      <c r="Y80" s="219"/>
      <c r="Z80" s="209"/>
      <c r="AA80" s="209"/>
      <c r="AB80" s="209"/>
      <c r="AC80" s="209"/>
      <c r="AD80" s="209"/>
      <c r="AE80" s="209"/>
      <c r="AF80" s="209"/>
      <c r="AG80" s="209" t="s">
        <v>159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3" x14ac:dyDescent="0.2">
      <c r="A81" s="216"/>
      <c r="B81" s="217"/>
      <c r="C81" s="246" t="s">
        <v>252</v>
      </c>
      <c r="D81" s="220"/>
      <c r="E81" s="221">
        <v>15</v>
      </c>
      <c r="F81" s="219"/>
      <c r="G81" s="219"/>
      <c r="H81" s="219"/>
      <c r="I81" s="219"/>
      <c r="J81" s="219"/>
      <c r="K81" s="219"/>
      <c r="L81" s="219"/>
      <c r="M81" s="219"/>
      <c r="N81" s="218"/>
      <c r="O81" s="218"/>
      <c r="P81" s="218"/>
      <c r="Q81" s="218"/>
      <c r="R81" s="219"/>
      <c r="S81" s="219"/>
      <c r="T81" s="219"/>
      <c r="U81" s="219"/>
      <c r="V81" s="219"/>
      <c r="W81" s="219"/>
      <c r="X81" s="219"/>
      <c r="Y81" s="219"/>
      <c r="Z81" s="209"/>
      <c r="AA81" s="209"/>
      <c r="AB81" s="209"/>
      <c r="AC81" s="209"/>
      <c r="AD81" s="209"/>
      <c r="AE81" s="209"/>
      <c r="AF81" s="209"/>
      <c r="AG81" s="209" t="s">
        <v>159</v>
      </c>
      <c r="AH81" s="209">
        <v>0</v>
      </c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2" x14ac:dyDescent="0.2">
      <c r="A82" s="216"/>
      <c r="B82" s="217"/>
      <c r="C82" s="244"/>
      <c r="D82" s="239"/>
      <c r="E82" s="239"/>
      <c r="F82" s="239"/>
      <c r="G82" s="239"/>
      <c r="H82" s="219"/>
      <c r="I82" s="219"/>
      <c r="J82" s="219"/>
      <c r="K82" s="219"/>
      <c r="L82" s="219"/>
      <c r="M82" s="219"/>
      <c r="N82" s="218"/>
      <c r="O82" s="218"/>
      <c r="P82" s="218"/>
      <c r="Q82" s="218"/>
      <c r="R82" s="219"/>
      <c r="S82" s="219"/>
      <c r="T82" s="219"/>
      <c r="U82" s="219"/>
      <c r="V82" s="219"/>
      <c r="W82" s="219"/>
      <c r="X82" s="219"/>
      <c r="Y82" s="219"/>
      <c r="Z82" s="209"/>
      <c r="AA82" s="209"/>
      <c r="AB82" s="209"/>
      <c r="AC82" s="209"/>
      <c r="AD82" s="209"/>
      <c r="AE82" s="209"/>
      <c r="AF82" s="209"/>
      <c r="AG82" s="209" t="s">
        <v>131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ht="22.5" outlineLevel="1" x14ac:dyDescent="0.2">
      <c r="A83" s="230">
        <v>18</v>
      </c>
      <c r="B83" s="231" t="s">
        <v>253</v>
      </c>
      <c r="C83" s="242" t="s">
        <v>254</v>
      </c>
      <c r="D83" s="232" t="s">
        <v>171</v>
      </c>
      <c r="E83" s="233">
        <v>10</v>
      </c>
      <c r="F83" s="234"/>
      <c r="G83" s="235">
        <f>ROUND(E83*F83,2)</f>
        <v>0</v>
      </c>
      <c r="H83" s="234"/>
      <c r="I83" s="235">
        <f>ROUND(E83*H83,2)</f>
        <v>0</v>
      </c>
      <c r="J83" s="234"/>
      <c r="K83" s="235">
        <f>ROUND(E83*J83,2)</f>
        <v>0</v>
      </c>
      <c r="L83" s="235">
        <v>21</v>
      </c>
      <c r="M83" s="235">
        <f>G83*(1+L83/100)</f>
        <v>0</v>
      </c>
      <c r="N83" s="233">
        <v>0.378</v>
      </c>
      <c r="O83" s="233">
        <f>ROUND(E83*N83,2)</f>
        <v>3.78</v>
      </c>
      <c r="P83" s="233">
        <v>0</v>
      </c>
      <c r="Q83" s="233">
        <f>ROUND(E83*P83,2)</f>
        <v>0</v>
      </c>
      <c r="R83" s="235" t="s">
        <v>172</v>
      </c>
      <c r="S83" s="235" t="s">
        <v>124</v>
      </c>
      <c r="T83" s="236" t="s">
        <v>124</v>
      </c>
      <c r="U83" s="219">
        <v>0.03</v>
      </c>
      <c r="V83" s="219">
        <f>ROUND(E83*U83,2)</f>
        <v>0.3</v>
      </c>
      <c r="W83" s="219"/>
      <c r="X83" s="219" t="s">
        <v>163</v>
      </c>
      <c r="Y83" s="219" t="s">
        <v>127</v>
      </c>
      <c r="Z83" s="209"/>
      <c r="AA83" s="209"/>
      <c r="AB83" s="209"/>
      <c r="AC83" s="209"/>
      <c r="AD83" s="209"/>
      <c r="AE83" s="209"/>
      <c r="AF83" s="209"/>
      <c r="AG83" s="209" t="s">
        <v>173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2" x14ac:dyDescent="0.2">
      <c r="A84" s="216"/>
      <c r="B84" s="217"/>
      <c r="C84" s="246" t="s">
        <v>251</v>
      </c>
      <c r="D84" s="220"/>
      <c r="E84" s="221">
        <v>10</v>
      </c>
      <c r="F84" s="219"/>
      <c r="G84" s="219"/>
      <c r="H84" s="219"/>
      <c r="I84" s="219"/>
      <c r="J84" s="219"/>
      <c r="K84" s="219"/>
      <c r="L84" s="219"/>
      <c r="M84" s="219"/>
      <c r="N84" s="218"/>
      <c r="O84" s="218"/>
      <c r="P84" s="218"/>
      <c r="Q84" s="218"/>
      <c r="R84" s="219"/>
      <c r="S84" s="219"/>
      <c r="T84" s="219"/>
      <c r="U84" s="219"/>
      <c r="V84" s="219"/>
      <c r="W84" s="219"/>
      <c r="X84" s="219"/>
      <c r="Y84" s="219"/>
      <c r="Z84" s="209"/>
      <c r="AA84" s="209"/>
      <c r="AB84" s="209"/>
      <c r="AC84" s="209"/>
      <c r="AD84" s="209"/>
      <c r="AE84" s="209"/>
      <c r="AF84" s="209"/>
      <c r="AG84" s="209" t="s">
        <v>159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2" x14ac:dyDescent="0.2">
      <c r="A85" s="216"/>
      <c r="B85" s="217"/>
      <c r="C85" s="244"/>
      <c r="D85" s="239"/>
      <c r="E85" s="239"/>
      <c r="F85" s="239"/>
      <c r="G85" s="239"/>
      <c r="H85" s="219"/>
      <c r="I85" s="219"/>
      <c r="J85" s="219"/>
      <c r="K85" s="219"/>
      <c r="L85" s="219"/>
      <c r="M85" s="219"/>
      <c r="N85" s="218"/>
      <c r="O85" s="218"/>
      <c r="P85" s="218"/>
      <c r="Q85" s="218"/>
      <c r="R85" s="219"/>
      <c r="S85" s="219"/>
      <c r="T85" s="219"/>
      <c r="U85" s="219"/>
      <c r="V85" s="219"/>
      <c r="W85" s="219"/>
      <c r="X85" s="219"/>
      <c r="Y85" s="219"/>
      <c r="Z85" s="209"/>
      <c r="AA85" s="209"/>
      <c r="AB85" s="209"/>
      <c r="AC85" s="209"/>
      <c r="AD85" s="209"/>
      <c r="AE85" s="209"/>
      <c r="AF85" s="209"/>
      <c r="AG85" s="209" t="s">
        <v>131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ht="22.5" outlineLevel="1" x14ac:dyDescent="0.2">
      <c r="A86" s="230">
        <v>19</v>
      </c>
      <c r="B86" s="231" t="s">
        <v>255</v>
      </c>
      <c r="C86" s="242" t="s">
        <v>256</v>
      </c>
      <c r="D86" s="232" t="s">
        <v>171</v>
      </c>
      <c r="E86" s="233">
        <v>15</v>
      </c>
      <c r="F86" s="234"/>
      <c r="G86" s="235">
        <f>ROUND(E86*F86,2)</f>
        <v>0</v>
      </c>
      <c r="H86" s="234"/>
      <c r="I86" s="235">
        <f>ROUND(E86*H86,2)</f>
        <v>0</v>
      </c>
      <c r="J86" s="234"/>
      <c r="K86" s="235">
        <f>ROUND(E86*J86,2)</f>
        <v>0</v>
      </c>
      <c r="L86" s="235">
        <v>21</v>
      </c>
      <c r="M86" s="235">
        <f>G86*(1+L86/100)</f>
        <v>0</v>
      </c>
      <c r="N86" s="233">
        <v>0.441</v>
      </c>
      <c r="O86" s="233">
        <f>ROUND(E86*N86,2)</f>
        <v>6.62</v>
      </c>
      <c r="P86" s="233">
        <v>0</v>
      </c>
      <c r="Q86" s="233">
        <f>ROUND(E86*P86,2)</f>
        <v>0</v>
      </c>
      <c r="R86" s="235" t="s">
        <v>172</v>
      </c>
      <c r="S86" s="235" t="s">
        <v>124</v>
      </c>
      <c r="T86" s="236" t="s">
        <v>124</v>
      </c>
      <c r="U86" s="219">
        <v>0.03</v>
      </c>
      <c r="V86" s="219">
        <f>ROUND(E86*U86,2)</f>
        <v>0.45</v>
      </c>
      <c r="W86" s="219"/>
      <c r="X86" s="219" t="s">
        <v>163</v>
      </c>
      <c r="Y86" s="219" t="s">
        <v>127</v>
      </c>
      <c r="Z86" s="209"/>
      <c r="AA86" s="209"/>
      <c r="AB86" s="209"/>
      <c r="AC86" s="209"/>
      <c r="AD86" s="209"/>
      <c r="AE86" s="209"/>
      <c r="AF86" s="209"/>
      <c r="AG86" s="209" t="s">
        <v>173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2" x14ac:dyDescent="0.2">
      <c r="A87" s="216"/>
      <c r="B87" s="217"/>
      <c r="C87" s="246" t="s">
        <v>252</v>
      </c>
      <c r="D87" s="220"/>
      <c r="E87" s="221">
        <v>15</v>
      </c>
      <c r="F87" s="219"/>
      <c r="G87" s="219"/>
      <c r="H87" s="219"/>
      <c r="I87" s="219"/>
      <c r="J87" s="219"/>
      <c r="K87" s="219"/>
      <c r="L87" s="219"/>
      <c r="M87" s="219"/>
      <c r="N87" s="218"/>
      <c r="O87" s="218"/>
      <c r="P87" s="218"/>
      <c r="Q87" s="218"/>
      <c r="R87" s="219"/>
      <c r="S87" s="219"/>
      <c r="T87" s="219"/>
      <c r="U87" s="219"/>
      <c r="V87" s="219"/>
      <c r="W87" s="219"/>
      <c r="X87" s="219"/>
      <c r="Y87" s="219"/>
      <c r="Z87" s="209"/>
      <c r="AA87" s="209"/>
      <c r="AB87" s="209"/>
      <c r="AC87" s="209"/>
      <c r="AD87" s="209"/>
      <c r="AE87" s="209"/>
      <c r="AF87" s="209"/>
      <c r="AG87" s="209" t="s">
        <v>159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2" x14ac:dyDescent="0.2">
      <c r="A88" s="216"/>
      <c r="B88" s="217"/>
      <c r="C88" s="244"/>
      <c r="D88" s="239"/>
      <c r="E88" s="239"/>
      <c r="F88" s="239"/>
      <c r="G88" s="239"/>
      <c r="H88" s="219"/>
      <c r="I88" s="219"/>
      <c r="J88" s="219"/>
      <c r="K88" s="219"/>
      <c r="L88" s="219"/>
      <c r="M88" s="219"/>
      <c r="N88" s="218"/>
      <c r="O88" s="218"/>
      <c r="P88" s="218"/>
      <c r="Q88" s="218"/>
      <c r="R88" s="219"/>
      <c r="S88" s="219"/>
      <c r="T88" s="219"/>
      <c r="U88" s="219"/>
      <c r="V88" s="219"/>
      <c r="W88" s="219"/>
      <c r="X88" s="219"/>
      <c r="Y88" s="219"/>
      <c r="Z88" s="209"/>
      <c r="AA88" s="209"/>
      <c r="AB88" s="209"/>
      <c r="AC88" s="209"/>
      <c r="AD88" s="209"/>
      <c r="AE88" s="209"/>
      <c r="AF88" s="209"/>
      <c r="AG88" s="209" t="s">
        <v>131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ht="22.5" outlineLevel="1" x14ac:dyDescent="0.2">
      <c r="A89" s="230">
        <v>20</v>
      </c>
      <c r="B89" s="231" t="s">
        <v>257</v>
      </c>
      <c r="C89" s="242" t="s">
        <v>258</v>
      </c>
      <c r="D89" s="232" t="s">
        <v>171</v>
      </c>
      <c r="E89" s="233">
        <v>776</v>
      </c>
      <c r="F89" s="234"/>
      <c r="G89" s="235">
        <f>ROUND(E89*F89,2)</f>
        <v>0</v>
      </c>
      <c r="H89" s="234"/>
      <c r="I89" s="235">
        <f>ROUND(E89*H89,2)</f>
        <v>0</v>
      </c>
      <c r="J89" s="234"/>
      <c r="K89" s="235">
        <f>ROUND(E89*J89,2)</f>
        <v>0</v>
      </c>
      <c r="L89" s="235">
        <v>21</v>
      </c>
      <c r="M89" s="235">
        <f>G89*(1+L89/100)</f>
        <v>0</v>
      </c>
      <c r="N89" s="233">
        <v>0.46</v>
      </c>
      <c r="O89" s="233">
        <f>ROUND(E89*N89,2)</f>
        <v>356.96</v>
      </c>
      <c r="P89" s="233">
        <v>0</v>
      </c>
      <c r="Q89" s="233">
        <f>ROUND(E89*P89,2)</f>
        <v>0</v>
      </c>
      <c r="R89" s="235" t="s">
        <v>172</v>
      </c>
      <c r="S89" s="235" t="s">
        <v>124</v>
      </c>
      <c r="T89" s="236" t="s">
        <v>124</v>
      </c>
      <c r="U89" s="219">
        <v>0.03</v>
      </c>
      <c r="V89" s="219">
        <f>ROUND(E89*U89,2)</f>
        <v>23.28</v>
      </c>
      <c r="W89" s="219"/>
      <c r="X89" s="219" t="s">
        <v>163</v>
      </c>
      <c r="Y89" s="219" t="s">
        <v>127</v>
      </c>
      <c r="Z89" s="209"/>
      <c r="AA89" s="209"/>
      <c r="AB89" s="209"/>
      <c r="AC89" s="209"/>
      <c r="AD89" s="209"/>
      <c r="AE89" s="209"/>
      <c r="AF89" s="209"/>
      <c r="AG89" s="209" t="s">
        <v>173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2" x14ac:dyDescent="0.2">
      <c r="A90" s="216"/>
      <c r="B90" s="217"/>
      <c r="C90" s="246" t="s">
        <v>259</v>
      </c>
      <c r="D90" s="220"/>
      <c r="E90" s="221">
        <v>776</v>
      </c>
      <c r="F90" s="219"/>
      <c r="G90" s="219"/>
      <c r="H90" s="219"/>
      <c r="I90" s="219"/>
      <c r="J90" s="219"/>
      <c r="K90" s="219"/>
      <c r="L90" s="219"/>
      <c r="M90" s="219"/>
      <c r="N90" s="218"/>
      <c r="O90" s="218"/>
      <c r="P90" s="218"/>
      <c r="Q90" s="218"/>
      <c r="R90" s="219"/>
      <c r="S90" s="219"/>
      <c r="T90" s="219"/>
      <c r="U90" s="219"/>
      <c r="V90" s="219"/>
      <c r="W90" s="219"/>
      <c r="X90" s="219"/>
      <c r="Y90" s="219"/>
      <c r="Z90" s="209"/>
      <c r="AA90" s="209"/>
      <c r="AB90" s="209"/>
      <c r="AC90" s="209"/>
      <c r="AD90" s="209"/>
      <c r="AE90" s="209"/>
      <c r="AF90" s="209"/>
      <c r="AG90" s="209" t="s">
        <v>159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2" x14ac:dyDescent="0.2">
      <c r="A91" s="216"/>
      <c r="B91" s="217"/>
      <c r="C91" s="244"/>
      <c r="D91" s="239"/>
      <c r="E91" s="239"/>
      <c r="F91" s="239"/>
      <c r="G91" s="239"/>
      <c r="H91" s="219"/>
      <c r="I91" s="219"/>
      <c r="J91" s="219"/>
      <c r="K91" s="219"/>
      <c r="L91" s="219"/>
      <c r="M91" s="219"/>
      <c r="N91" s="218"/>
      <c r="O91" s="218"/>
      <c r="P91" s="218"/>
      <c r="Q91" s="218"/>
      <c r="R91" s="219"/>
      <c r="S91" s="219"/>
      <c r="T91" s="219"/>
      <c r="U91" s="219"/>
      <c r="V91" s="219"/>
      <c r="W91" s="219"/>
      <c r="X91" s="219"/>
      <c r="Y91" s="219"/>
      <c r="Z91" s="209"/>
      <c r="AA91" s="209"/>
      <c r="AB91" s="209"/>
      <c r="AC91" s="209"/>
      <c r="AD91" s="209"/>
      <c r="AE91" s="209"/>
      <c r="AF91" s="209"/>
      <c r="AG91" s="209" t="s">
        <v>131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ht="22.5" outlineLevel="1" x14ac:dyDescent="0.2">
      <c r="A92" s="230">
        <v>21</v>
      </c>
      <c r="B92" s="231" t="s">
        <v>260</v>
      </c>
      <c r="C92" s="242" t="s">
        <v>261</v>
      </c>
      <c r="D92" s="232" t="s">
        <v>171</v>
      </c>
      <c r="E92" s="233">
        <v>15</v>
      </c>
      <c r="F92" s="234"/>
      <c r="G92" s="235">
        <f>ROUND(E92*F92,2)</f>
        <v>0</v>
      </c>
      <c r="H92" s="234"/>
      <c r="I92" s="235">
        <f>ROUND(E92*H92,2)</f>
        <v>0</v>
      </c>
      <c r="J92" s="234"/>
      <c r="K92" s="235">
        <f>ROUND(E92*J92,2)</f>
        <v>0</v>
      </c>
      <c r="L92" s="235">
        <v>21</v>
      </c>
      <c r="M92" s="235">
        <f>G92*(1+L92/100)</f>
        <v>0</v>
      </c>
      <c r="N92" s="233">
        <v>0.18462999999999999</v>
      </c>
      <c r="O92" s="233">
        <f>ROUND(E92*N92,2)</f>
        <v>2.77</v>
      </c>
      <c r="P92" s="233">
        <v>0</v>
      </c>
      <c r="Q92" s="233">
        <f>ROUND(E92*P92,2)</f>
        <v>0</v>
      </c>
      <c r="R92" s="235" t="s">
        <v>172</v>
      </c>
      <c r="S92" s="235" t="s">
        <v>124</v>
      </c>
      <c r="T92" s="236" t="s">
        <v>124</v>
      </c>
      <c r="U92" s="219">
        <v>0.06</v>
      </c>
      <c r="V92" s="219">
        <f>ROUND(E92*U92,2)</f>
        <v>0.9</v>
      </c>
      <c r="W92" s="219"/>
      <c r="X92" s="219" t="s">
        <v>163</v>
      </c>
      <c r="Y92" s="219" t="s">
        <v>127</v>
      </c>
      <c r="Z92" s="209"/>
      <c r="AA92" s="209"/>
      <c r="AB92" s="209"/>
      <c r="AC92" s="209"/>
      <c r="AD92" s="209"/>
      <c r="AE92" s="209"/>
      <c r="AF92" s="209"/>
      <c r="AG92" s="209" t="s">
        <v>173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2" x14ac:dyDescent="0.2">
      <c r="A93" s="216"/>
      <c r="B93" s="217"/>
      <c r="C93" s="251" t="s">
        <v>262</v>
      </c>
      <c r="D93" s="250"/>
      <c r="E93" s="250"/>
      <c r="F93" s="250"/>
      <c r="G93" s="250"/>
      <c r="H93" s="219"/>
      <c r="I93" s="219"/>
      <c r="J93" s="219"/>
      <c r="K93" s="219"/>
      <c r="L93" s="219"/>
      <c r="M93" s="219"/>
      <c r="N93" s="218"/>
      <c r="O93" s="218"/>
      <c r="P93" s="218"/>
      <c r="Q93" s="218"/>
      <c r="R93" s="219"/>
      <c r="S93" s="219"/>
      <c r="T93" s="219"/>
      <c r="U93" s="219"/>
      <c r="V93" s="219"/>
      <c r="W93" s="219"/>
      <c r="X93" s="219"/>
      <c r="Y93" s="219"/>
      <c r="Z93" s="209"/>
      <c r="AA93" s="209"/>
      <c r="AB93" s="209"/>
      <c r="AC93" s="209"/>
      <c r="AD93" s="209"/>
      <c r="AE93" s="209"/>
      <c r="AF93" s="209"/>
      <c r="AG93" s="209" t="s">
        <v>175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2" x14ac:dyDescent="0.2">
      <c r="A94" s="216"/>
      <c r="B94" s="217"/>
      <c r="C94" s="246" t="s">
        <v>263</v>
      </c>
      <c r="D94" s="220"/>
      <c r="E94" s="221">
        <v>15</v>
      </c>
      <c r="F94" s="219"/>
      <c r="G94" s="219"/>
      <c r="H94" s="219"/>
      <c r="I94" s="219"/>
      <c r="J94" s="219"/>
      <c r="K94" s="219"/>
      <c r="L94" s="219"/>
      <c r="M94" s="219"/>
      <c r="N94" s="218"/>
      <c r="O94" s="218"/>
      <c r="P94" s="218"/>
      <c r="Q94" s="218"/>
      <c r="R94" s="219"/>
      <c r="S94" s="219"/>
      <c r="T94" s="219"/>
      <c r="U94" s="219"/>
      <c r="V94" s="219"/>
      <c r="W94" s="219"/>
      <c r="X94" s="219"/>
      <c r="Y94" s="219"/>
      <c r="Z94" s="209"/>
      <c r="AA94" s="209"/>
      <c r="AB94" s="209"/>
      <c r="AC94" s="209"/>
      <c r="AD94" s="209"/>
      <c r="AE94" s="209"/>
      <c r="AF94" s="209"/>
      <c r="AG94" s="209" t="s">
        <v>159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2" x14ac:dyDescent="0.2">
      <c r="A95" s="216"/>
      <c r="B95" s="217"/>
      <c r="C95" s="244"/>
      <c r="D95" s="239"/>
      <c r="E95" s="239"/>
      <c r="F95" s="239"/>
      <c r="G95" s="239"/>
      <c r="H95" s="219"/>
      <c r="I95" s="219"/>
      <c r="J95" s="219"/>
      <c r="K95" s="219"/>
      <c r="L95" s="219"/>
      <c r="M95" s="219"/>
      <c r="N95" s="218"/>
      <c r="O95" s="218"/>
      <c r="P95" s="218"/>
      <c r="Q95" s="218"/>
      <c r="R95" s="219"/>
      <c r="S95" s="219"/>
      <c r="T95" s="219"/>
      <c r="U95" s="219"/>
      <c r="V95" s="219"/>
      <c r="W95" s="219"/>
      <c r="X95" s="219"/>
      <c r="Y95" s="219"/>
      <c r="Z95" s="209"/>
      <c r="AA95" s="209"/>
      <c r="AB95" s="209"/>
      <c r="AC95" s="209"/>
      <c r="AD95" s="209"/>
      <c r="AE95" s="209"/>
      <c r="AF95" s="209"/>
      <c r="AG95" s="209" t="s">
        <v>131</v>
      </c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">
      <c r="A96" s="230">
        <v>22</v>
      </c>
      <c r="B96" s="231" t="s">
        <v>264</v>
      </c>
      <c r="C96" s="242" t="s">
        <v>265</v>
      </c>
      <c r="D96" s="232" t="s">
        <v>171</v>
      </c>
      <c r="E96" s="233">
        <v>15</v>
      </c>
      <c r="F96" s="234"/>
      <c r="G96" s="235">
        <f>ROUND(E96*F96,2)</f>
        <v>0</v>
      </c>
      <c r="H96" s="234"/>
      <c r="I96" s="235">
        <f>ROUND(E96*H96,2)</f>
        <v>0</v>
      </c>
      <c r="J96" s="234"/>
      <c r="K96" s="235">
        <f>ROUND(E96*J96,2)</f>
        <v>0</v>
      </c>
      <c r="L96" s="235">
        <v>21</v>
      </c>
      <c r="M96" s="235">
        <f>G96*(1+L96/100)</f>
        <v>0</v>
      </c>
      <c r="N96" s="233">
        <v>1.01E-3</v>
      </c>
      <c r="O96" s="233">
        <f>ROUND(E96*N96,2)</f>
        <v>0.02</v>
      </c>
      <c r="P96" s="233">
        <v>0</v>
      </c>
      <c r="Q96" s="233">
        <f>ROUND(E96*P96,2)</f>
        <v>0</v>
      </c>
      <c r="R96" s="235" t="s">
        <v>172</v>
      </c>
      <c r="S96" s="235" t="s">
        <v>124</v>
      </c>
      <c r="T96" s="236" t="s">
        <v>124</v>
      </c>
      <c r="U96" s="219">
        <v>4.0000000000000001E-3</v>
      </c>
      <c r="V96" s="219">
        <f>ROUND(E96*U96,2)</f>
        <v>0.06</v>
      </c>
      <c r="W96" s="219"/>
      <c r="X96" s="219" t="s">
        <v>163</v>
      </c>
      <c r="Y96" s="219" t="s">
        <v>127</v>
      </c>
      <c r="Z96" s="209"/>
      <c r="AA96" s="209"/>
      <c r="AB96" s="209"/>
      <c r="AC96" s="209"/>
      <c r="AD96" s="209"/>
      <c r="AE96" s="209"/>
      <c r="AF96" s="209"/>
      <c r="AG96" s="209" t="s">
        <v>173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2" x14ac:dyDescent="0.2">
      <c r="A97" s="216"/>
      <c r="B97" s="217"/>
      <c r="C97" s="246" t="s">
        <v>263</v>
      </c>
      <c r="D97" s="220"/>
      <c r="E97" s="221">
        <v>15</v>
      </c>
      <c r="F97" s="219"/>
      <c r="G97" s="219"/>
      <c r="H97" s="219"/>
      <c r="I97" s="219"/>
      <c r="J97" s="219"/>
      <c r="K97" s="219"/>
      <c r="L97" s="219"/>
      <c r="M97" s="219"/>
      <c r="N97" s="218"/>
      <c r="O97" s="218"/>
      <c r="P97" s="218"/>
      <c r="Q97" s="218"/>
      <c r="R97" s="219"/>
      <c r="S97" s="219"/>
      <c r="T97" s="219"/>
      <c r="U97" s="219"/>
      <c r="V97" s="219"/>
      <c r="W97" s="219"/>
      <c r="X97" s="219"/>
      <c r="Y97" s="219"/>
      <c r="Z97" s="209"/>
      <c r="AA97" s="209"/>
      <c r="AB97" s="209"/>
      <c r="AC97" s="209"/>
      <c r="AD97" s="209"/>
      <c r="AE97" s="209"/>
      <c r="AF97" s="209"/>
      <c r="AG97" s="209" t="s">
        <v>159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2" x14ac:dyDescent="0.2">
      <c r="A98" s="216"/>
      <c r="B98" s="217"/>
      <c r="C98" s="244"/>
      <c r="D98" s="239"/>
      <c r="E98" s="239"/>
      <c r="F98" s="239"/>
      <c r="G98" s="239"/>
      <c r="H98" s="219"/>
      <c r="I98" s="219"/>
      <c r="J98" s="219"/>
      <c r="K98" s="219"/>
      <c r="L98" s="219"/>
      <c r="M98" s="219"/>
      <c r="N98" s="218"/>
      <c r="O98" s="218"/>
      <c r="P98" s="218"/>
      <c r="Q98" s="218"/>
      <c r="R98" s="219"/>
      <c r="S98" s="219"/>
      <c r="T98" s="219"/>
      <c r="U98" s="219"/>
      <c r="V98" s="219"/>
      <c r="W98" s="219"/>
      <c r="X98" s="219"/>
      <c r="Y98" s="219"/>
      <c r="Z98" s="209"/>
      <c r="AA98" s="209"/>
      <c r="AB98" s="209"/>
      <c r="AC98" s="209"/>
      <c r="AD98" s="209"/>
      <c r="AE98" s="209"/>
      <c r="AF98" s="209"/>
      <c r="AG98" s="209" t="s">
        <v>131</v>
      </c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">
      <c r="A99" s="230">
        <v>23</v>
      </c>
      <c r="B99" s="231" t="s">
        <v>266</v>
      </c>
      <c r="C99" s="242" t="s">
        <v>267</v>
      </c>
      <c r="D99" s="232" t="s">
        <v>171</v>
      </c>
      <c r="E99" s="233">
        <v>19</v>
      </c>
      <c r="F99" s="234"/>
      <c r="G99" s="235">
        <f>ROUND(E99*F99,2)</f>
        <v>0</v>
      </c>
      <c r="H99" s="234"/>
      <c r="I99" s="235">
        <f>ROUND(E99*H99,2)</f>
        <v>0</v>
      </c>
      <c r="J99" s="234"/>
      <c r="K99" s="235">
        <f>ROUND(E99*J99,2)</f>
        <v>0</v>
      </c>
      <c r="L99" s="235">
        <v>21</v>
      </c>
      <c r="M99" s="235">
        <f>G99*(1+L99/100)</f>
        <v>0</v>
      </c>
      <c r="N99" s="233">
        <v>4.0000000000000002E-4</v>
      </c>
      <c r="O99" s="233">
        <f>ROUND(E99*N99,2)</f>
        <v>0.01</v>
      </c>
      <c r="P99" s="233">
        <v>0</v>
      </c>
      <c r="Q99" s="233">
        <f>ROUND(E99*P99,2)</f>
        <v>0</v>
      </c>
      <c r="R99" s="235" t="s">
        <v>172</v>
      </c>
      <c r="S99" s="235" t="s">
        <v>124</v>
      </c>
      <c r="T99" s="236" t="s">
        <v>124</v>
      </c>
      <c r="U99" s="219">
        <v>2E-3</v>
      </c>
      <c r="V99" s="219">
        <f>ROUND(E99*U99,2)</f>
        <v>0.04</v>
      </c>
      <c r="W99" s="219"/>
      <c r="X99" s="219" t="s">
        <v>163</v>
      </c>
      <c r="Y99" s="219" t="s">
        <v>127</v>
      </c>
      <c r="Z99" s="209"/>
      <c r="AA99" s="209"/>
      <c r="AB99" s="209"/>
      <c r="AC99" s="209"/>
      <c r="AD99" s="209"/>
      <c r="AE99" s="209"/>
      <c r="AF99" s="209"/>
      <c r="AG99" s="209" t="s">
        <v>173</v>
      </c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2" x14ac:dyDescent="0.2">
      <c r="A100" s="216"/>
      <c r="B100" s="217"/>
      <c r="C100" s="251" t="s">
        <v>268</v>
      </c>
      <c r="D100" s="250"/>
      <c r="E100" s="250"/>
      <c r="F100" s="250"/>
      <c r="G100" s="250"/>
      <c r="H100" s="219"/>
      <c r="I100" s="219"/>
      <c r="J100" s="219"/>
      <c r="K100" s="219"/>
      <c r="L100" s="219"/>
      <c r="M100" s="219"/>
      <c r="N100" s="218"/>
      <c r="O100" s="218"/>
      <c r="P100" s="218"/>
      <c r="Q100" s="218"/>
      <c r="R100" s="219"/>
      <c r="S100" s="219"/>
      <c r="T100" s="219"/>
      <c r="U100" s="219"/>
      <c r="V100" s="219"/>
      <c r="W100" s="219"/>
      <c r="X100" s="219"/>
      <c r="Y100" s="219"/>
      <c r="Z100" s="209"/>
      <c r="AA100" s="209"/>
      <c r="AB100" s="209"/>
      <c r="AC100" s="209"/>
      <c r="AD100" s="209"/>
      <c r="AE100" s="209"/>
      <c r="AF100" s="209"/>
      <c r="AG100" s="209" t="s">
        <v>175</v>
      </c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2" x14ac:dyDescent="0.2">
      <c r="A101" s="216"/>
      <c r="B101" s="217"/>
      <c r="C101" s="246" t="s">
        <v>269</v>
      </c>
      <c r="D101" s="220"/>
      <c r="E101" s="221">
        <v>19</v>
      </c>
      <c r="F101" s="219"/>
      <c r="G101" s="219"/>
      <c r="H101" s="219"/>
      <c r="I101" s="219"/>
      <c r="J101" s="219"/>
      <c r="K101" s="219"/>
      <c r="L101" s="219"/>
      <c r="M101" s="219"/>
      <c r="N101" s="218"/>
      <c r="O101" s="218"/>
      <c r="P101" s="218"/>
      <c r="Q101" s="218"/>
      <c r="R101" s="219"/>
      <c r="S101" s="219"/>
      <c r="T101" s="219"/>
      <c r="U101" s="219"/>
      <c r="V101" s="219"/>
      <c r="W101" s="219"/>
      <c r="X101" s="219"/>
      <c r="Y101" s="219"/>
      <c r="Z101" s="209"/>
      <c r="AA101" s="209"/>
      <c r="AB101" s="209"/>
      <c r="AC101" s="209"/>
      <c r="AD101" s="209"/>
      <c r="AE101" s="209"/>
      <c r="AF101" s="209"/>
      <c r="AG101" s="209" t="s">
        <v>159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2" x14ac:dyDescent="0.2">
      <c r="A102" s="216"/>
      <c r="B102" s="217"/>
      <c r="C102" s="244"/>
      <c r="D102" s="239"/>
      <c r="E102" s="239"/>
      <c r="F102" s="239"/>
      <c r="G102" s="239"/>
      <c r="H102" s="219"/>
      <c r="I102" s="219"/>
      <c r="J102" s="219"/>
      <c r="K102" s="219"/>
      <c r="L102" s="219"/>
      <c r="M102" s="219"/>
      <c r="N102" s="218"/>
      <c r="O102" s="218"/>
      <c r="P102" s="218"/>
      <c r="Q102" s="218"/>
      <c r="R102" s="219"/>
      <c r="S102" s="219"/>
      <c r="T102" s="219"/>
      <c r="U102" s="219"/>
      <c r="V102" s="219"/>
      <c r="W102" s="219"/>
      <c r="X102" s="219"/>
      <c r="Y102" s="219"/>
      <c r="Z102" s="209"/>
      <c r="AA102" s="209"/>
      <c r="AB102" s="209"/>
      <c r="AC102" s="209"/>
      <c r="AD102" s="209"/>
      <c r="AE102" s="209"/>
      <c r="AF102" s="209"/>
      <c r="AG102" s="209" t="s">
        <v>131</v>
      </c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ht="22.5" outlineLevel="1" x14ac:dyDescent="0.2">
      <c r="A103" s="230">
        <v>24</v>
      </c>
      <c r="B103" s="231" t="s">
        <v>270</v>
      </c>
      <c r="C103" s="242" t="s">
        <v>271</v>
      </c>
      <c r="D103" s="232" t="s">
        <v>171</v>
      </c>
      <c r="E103" s="233">
        <v>19</v>
      </c>
      <c r="F103" s="234"/>
      <c r="G103" s="235">
        <f>ROUND(E103*F103,2)</f>
        <v>0</v>
      </c>
      <c r="H103" s="234"/>
      <c r="I103" s="235">
        <f>ROUND(E103*H103,2)</f>
        <v>0</v>
      </c>
      <c r="J103" s="234"/>
      <c r="K103" s="235">
        <f>ROUND(E103*J103,2)</f>
        <v>0</v>
      </c>
      <c r="L103" s="235">
        <v>21</v>
      </c>
      <c r="M103" s="235">
        <f>G103*(1+L103/100)</f>
        <v>0</v>
      </c>
      <c r="N103" s="233">
        <v>0.10373</v>
      </c>
      <c r="O103" s="233">
        <f>ROUND(E103*N103,2)</f>
        <v>1.97</v>
      </c>
      <c r="P103" s="233">
        <v>0</v>
      </c>
      <c r="Q103" s="233">
        <f>ROUND(E103*P103,2)</f>
        <v>0</v>
      </c>
      <c r="R103" s="235" t="s">
        <v>172</v>
      </c>
      <c r="S103" s="235" t="s">
        <v>124</v>
      </c>
      <c r="T103" s="236" t="s">
        <v>124</v>
      </c>
      <c r="U103" s="219">
        <v>0.06</v>
      </c>
      <c r="V103" s="219">
        <f>ROUND(E103*U103,2)</f>
        <v>1.1399999999999999</v>
      </c>
      <c r="W103" s="219"/>
      <c r="X103" s="219" t="s">
        <v>163</v>
      </c>
      <c r="Y103" s="219" t="s">
        <v>127</v>
      </c>
      <c r="Z103" s="209"/>
      <c r="AA103" s="209"/>
      <c r="AB103" s="209"/>
      <c r="AC103" s="209"/>
      <c r="AD103" s="209"/>
      <c r="AE103" s="209"/>
      <c r="AF103" s="209"/>
      <c r="AG103" s="209" t="s">
        <v>173</v>
      </c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2" x14ac:dyDescent="0.2">
      <c r="A104" s="216"/>
      <c r="B104" s="217"/>
      <c r="C104" s="246" t="s">
        <v>269</v>
      </c>
      <c r="D104" s="220"/>
      <c r="E104" s="221">
        <v>19</v>
      </c>
      <c r="F104" s="219"/>
      <c r="G104" s="219"/>
      <c r="H104" s="219"/>
      <c r="I104" s="219"/>
      <c r="J104" s="219"/>
      <c r="K104" s="219"/>
      <c r="L104" s="219"/>
      <c r="M104" s="219"/>
      <c r="N104" s="218"/>
      <c r="O104" s="218"/>
      <c r="P104" s="218"/>
      <c r="Q104" s="218"/>
      <c r="R104" s="219"/>
      <c r="S104" s="219"/>
      <c r="T104" s="219"/>
      <c r="U104" s="219"/>
      <c r="V104" s="219"/>
      <c r="W104" s="219"/>
      <c r="X104" s="219"/>
      <c r="Y104" s="219"/>
      <c r="Z104" s="209"/>
      <c r="AA104" s="209"/>
      <c r="AB104" s="209"/>
      <c r="AC104" s="209"/>
      <c r="AD104" s="209"/>
      <c r="AE104" s="209"/>
      <c r="AF104" s="209"/>
      <c r="AG104" s="209" t="s">
        <v>159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2" x14ac:dyDescent="0.2">
      <c r="A105" s="216"/>
      <c r="B105" s="217"/>
      <c r="C105" s="244"/>
      <c r="D105" s="239"/>
      <c r="E105" s="239"/>
      <c r="F105" s="239"/>
      <c r="G105" s="239"/>
      <c r="H105" s="219"/>
      <c r="I105" s="219"/>
      <c r="J105" s="219"/>
      <c r="K105" s="219"/>
      <c r="L105" s="219"/>
      <c r="M105" s="219"/>
      <c r="N105" s="218"/>
      <c r="O105" s="218"/>
      <c r="P105" s="218"/>
      <c r="Q105" s="218"/>
      <c r="R105" s="219"/>
      <c r="S105" s="219"/>
      <c r="T105" s="219"/>
      <c r="U105" s="219"/>
      <c r="V105" s="219"/>
      <c r="W105" s="219"/>
      <c r="X105" s="219"/>
      <c r="Y105" s="219"/>
      <c r="Z105" s="209"/>
      <c r="AA105" s="209"/>
      <c r="AB105" s="209"/>
      <c r="AC105" s="209"/>
      <c r="AD105" s="209"/>
      <c r="AE105" s="209"/>
      <c r="AF105" s="209"/>
      <c r="AG105" s="209" t="s">
        <v>131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ht="22.5" outlineLevel="1" x14ac:dyDescent="0.2">
      <c r="A106" s="230">
        <v>25</v>
      </c>
      <c r="B106" s="231" t="s">
        <v>272</v>
      </c>
      <c r="C106" s="242" t="s">
        <v>273</v>
      </c>
      <c r="D106" s="232" t="s">
        <v>171</v>
      </c>
      <c r="E106" s="233">
        <v>150</v>
      </c>
      <c r="F106" s="234"/>
      <c r="G106" s="235">
        <f>ROUND(E106*F106,2)</f>
        <v>0</v>
      </c>
      <c r="H106" s="234"/>
      <c r="I106" s="235">
        <f>ROUND(E106*H106,2)</f>
        <v>0</v>
      </c>
      <c r="J106" s="234"/>
      <c r="K106" s="235">
        <f>ROUND(E106*J106,2)</f>
        <v>0</v>
      </c>
      <c r="L106" s="235">
        <v>21</v>
      </c>
      <c r="M106" s="235">
        <f>G106*(1+L106/100)</f>
        <v>0</v>
      </c>
      <c r="N106" s="233">
        <v>8.3500000000000005E-2</v>
      </c>
      <c r="O106" s="233">
        <f>ROUND(E106*N106,2)</f>
        <v>12.53</v>
      </c>
      <c r="P106" s="233">
        <v>0</v>
      </c>
      <c r="Q106" s="233">
        <f>ROUND(E106*P106,2)</f>
        <v>0</v>
      </c>
      <c r="R106" s="235" t="s">
        <v>235</v>
      </c>
      <c r="S106" s="235" t="s">
        <v>124</v>
      </c>
      <c r="T106" s="236" t="s">
        <v>124</v>
      </c>
      <c r="U106" s="219">
        <v>0.12</v>
      </c>
      <c r="V106" s="219">
        <f>ROUND(E106*U106,2)</f>
        <v>18</v>
      </c>
      <c r="W106" s="219"/>
      <c r="X106" s="219" t="s">
        <v>163</v>
      </c>
      <c r="Y106" s="219" t="s">
        <v>127</v>
      </c>
      <c r="Z106" s="209"/>
      <c r="AA106" s="209"/>
      <c r="AB106" s="209"/>
      <c r="AC106" s="209"/>
      <c r="AD106" s="209"/>
      <c r="AE106" s="209"/>
      <c r="AF106" s="209"/>
      <c r="AG106" s="209" t="s">
        <v>173</v>
      </c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2" x14ac:dyDescent="0.2">
      <c r="A107" s="216"/>
      <c r="B107" s="217"/>
      <c r="C107" s="243" t="s">
        <v>274</v>
      </c>
      <c r="D107" s="238"/>
      <c r="E107" s="238"/>
      <c r="F107" s="238"/>
      <c r="G107" s="238"/>
      <c r="H107" s="219"/>
      <c r="I107" s="219"/>
      <c r="J107" s="219"/>
      <c r="K107" s="219"/>
      <c r="L107" s="219"/>
      <c r="M107" s="219"/>
      <c r="N107" s="218"/>
      <c r="O107" s="218"/>
      <c r="P107" s="218"/>
      <c r="Q107" s="218"/>
      <c r="R107" s="219"/>
      <c r="S107" s="219"/>
      <c r="T107" s="219"/>
      <c r="U107" s="219"/>
      <c r="V107" s="219"/>
      <c r="W107" s="219"/>
      <c r="X107" s="219"/>
      <c r="Y107" s="219"/>
      <c r="Z107" s="209"/>
      <c r="AA107" s="209"/>
      <c r="AB107" s="209"/>
      <c r="AC107" s="209"/>
      <c r="AD107" s="209"/>
      <c r="AE107" s="209"/>
      <c r="AF107" s="209"/>
      <c r="AG107" s="209" t="s">
        <v>130</v>
      </c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3" x14ac:dyDescent="0.2">
      <c r="A108" s="216"/>
      <c r="B108" s="217"/>
      <c r="C108" s="245" t="s">
        <v>275</v>
      </c>
      <c r="D108" s="240"/>
      <c r="E108" s="240"/>
      <c r="F108" s="240"/>
      <c r="G108" s="240"/>
      <c r="H108" s="219"/>
      <c r="I108" s="219"/>
      <c r="J108" s="219"/>
      <c r="K108" s="219"/>
      <c r="L108" s="219"/>
      <c r="M108" s="219"/>
      <c r="N108" s="218"/>
      <c r="O108" s="218"/>
      <c r="P108" s="218"/>
      <c r="Q108" s="218"/>
      <c r="R108" s="219"/>
      <c r="S108" s="219"/>
      <c r="T108" s="219"/>
      <c r="U108" s="219"/>
      <c r="V108" s="219"/>
      <c r="W108" s="219"/>
      <c r="X108" s="219"/>
      <c r="Y108" s="219"/>
      <c r="Z108" s="209"/>
      <c r="AA108" s="209"/>
      <c r="AB108" s="209"/>
      <c r="AC108" s="209"/>
      <c r="AD108" s="209"/>
      <c r="AE108" s="209"/>
      <c r="AF108" s="209"/>
      <c r="AG108" s="209" t="s">
        <v>130</v>
      </c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3" x14ac:dyDescent="0.2">
      <c r="A109" s="216"/>
      <c r="B109" s="217"/>
      <c r="C109" s="245" t="s">
        <v>276</v>
      </c>
      <c r="D109" s="240"/>
      <c r="E109" s="240"/>
      <c r="F109" s="240"/>
      <c r="G109" s="240"/>
      <c r="H109" s="219"/>
      <c r="I109" s="219"/>
      <c r="J109" s="219"/>
      <c r="K109" s="219"/>
      <c r="L109" s="219"/>
      <c r="M109" s="219"/>
      <c r="N109" s="218"/>
      <c r="O109" s="218"/>
      <c r="P109" s="218"/>
      <c r="Q109" s="218"/>
      <c r="R109" s="219"/>
      <c r="S109" s="219"/>
      <c r="T109" s="219"/>
      <c r="U109" s="219"/>
      <c r="V109" s="219"/>
      <c r="W109" s="219"/>
      <c r="X109" s="219"/>
      <c r="Y109" s="219"/>
      <c r="Z109" s="209"/>
      <c r="AA109" s="209"/>
      <c r="AB109" s="209"/>
      <c r="AC109" s="209"/>
      <c r="AD109" s="209"/>
      <c r="AE109" s="209"/>
      <c r="AF109" s="209"/>
      <c r="AG109" s="209" t="s">
        <v>130</v>
      </c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3" x14ac:dyDescent="0.2">
      <c r="A110" s="216"/>
      <c r="B110" s="217"/>
      <c r="C110" s="245" t="s">
        <v>277</v>
      </c>
      <c r="D110" s="240"/>
      <c r="E110" s="240"/>
      <c r="F110" s="240"/>
      <c r="G110" s="240"/>
      <c r="H110" s="219"/>
      <c r="I110" s="219"/>
      <c r="J110" s="219"/>
      <c r="K110" s="219"/>
      <c r="L110" s="219"/>
      <c r="M110" s="219"/>
      <c r="N110" s="218"/>
      <c r="O110" s="218"/>
      <c r="P110" s="218"/>
      <c r="Q110" s="218"/>
      <c r="R110" s="219"/>
      <c r="S110" s="219"/>
      <c r="T110" s="219"/>
      <c r="U110" s="219"/>
      <c r="V110" s="219"/>
      <c r="W110" s="219"/>
      <c r="X110" s="219"/>
      <c r="Y110" s="219"/>
      <c r="Z110" s="209"/>
      <c r="AA110" s="209"/>
      <c r="AB110" s="209"/>
      <c r="AC110" s="209"/>
      <c r="AD110" s="209"/>
      <c r="AE110" s="209"/>
      <c r="AF110" s="209"/>
      <c r="AG110" s="209" t="s">
        <v>130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2" x14ac:dyDescent="0.2">
      <c r="A111" s="216"/>
      <c r="B111" s="217"/>
      <c r="C111" s="246" t="s">
        <v>278</v>
      </c>
      <c r="D111" s="220"/>
      <c r="E111" s="221">
        <v>150</v>
      </c>
      <c r="F111" s="219"/>
      <c r="G111" s="219"/>
      <c r="H111" s="219"/>
      <c r="I111" s="219"/>
      <c r="J111" s="219"/>
      <c r="K111" s="219"/>
      <c r="L111" s="219"/>
      <c r="M111" s="219"/>
      <c r="N111" s="218"/>
      <c r="O111" s="218"/>
      <c r="P111" s="218"/>
      <c r="Q111" s="218"/>
      <c r="R111" s="219"/>
      <c r="S111" s="219"/>
      <c r="T111" s="219"/>
      <c r="U111" s="219"/>
      <c r="V111" s="219"/>
      <c r="W111" s="219"/>
      <c r="X111" s="219"/>
      <c r="Y111" s="219"/>
      <c r="Z111" s="209"/>
      <c r="AA111" s="209"/>
      <c r="AB111" s="209"/>
      <c r="AC111" s="209"/>
      <c r="AD111" s="209"/>
      <c r="AE111" s="209"/>
      <c r="AF111" s="209"/>
      <c r="AG111" s="209" t="s">
        <v>159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2" x14ac:dyDescent="0.2">
      <c r="A112" s="216"/>
      <c r="B112" s="217"/>
      <c r="C112" s="244"/>
      <c r="D112" s="239"/>
      <c r="E112" s="239"/>
      <c r="F112" s="239"/>
      <c r="G112" s="239"/>
      <c r="H112" s="219"/>
      <c r="I112" s="219"/>
      <c r="J112" s="219"/>
      <c r="K112" s="219"/>
      <c r="L112" s="219"/>
      <c r="M112" s="219"/>
      <c r="N112" s="218"/>
      <c r="O112" s="218"/>
      <c r="P112" s="218"/>
      <c r="Q112" s="218"/>
      <c r="R112" s="219"/>
      <c r="S112" s="219"/>
      <c r="T112" s="219"/>
      <c r="U112" s="219"/>
      <c r="V112" s="219"/>
      <c r="W112" s="219"/>
      <c r="X112" s="219"/>
      <c r="Y112" s="219"/>
      <c r="Z112" s="209"/>
      <c r="AA112" s="209"/>
      <c r="AB112" s="209"/>
      <c r="AC112" s="209"/>
      <c r="AD112" s="209"/>
      <c r="AE112" s="209"/>
      <c r="AF112" s="209"/>
      <c r="AG112" s="209" t="s">
        <v>131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1" x14ac:dyDescent="0.2">
      <c r="A113" s="230">
        <v>26</v>
      </c>
      <c r="B113" s="231" t="s">
        <v>279</v>
      </c>
      <c r="C113" s="242" t="s">
        <v>280</v>
      </c>
      <c r="D113" s="232" t="s">
        <v>171</v>
      </c>
      <c r="E113" s="233">
        <v>15.2</v>
      </c>
      <c r="F113" s="234"/>
      <c r="G113" s="235">
        <f>ROUND(E113*F113,2)</f>
        <v>0</v>
      </c>
      <c r="H113" s="234"/>
      <c r="I113" s="235">
        <f>ROUND(E113*H113,2)</f>
        <v>0</v>
      </c>
      <c r="J113" s="234"/>
      <c r="K113" s="235">
        <f>ROUND(E113*J113,2)</f>
        <v>0</v>
      </c>
      <c r="L113" s="235">
        <v>21</v>
      </c>
      <c r="M113" s="235">
        <f>G113*(1+L113/100)</f>
        <v>0</v>
      </c>
      <c r="N113" s="233">
        <v>7.3899999999999993E-2</v>
      </c>
      <c r="O113" s="233">
        <f>ROUND(E113*N113,2)</f>
        <v>1.1200000000000001</v>
      </c>
      <c r="P113" s="233">
        <v>0</v>
      </c>
      <c r="Q113" s="233">
        <f>ROUND(E113*P113,2)</f>
        <v>0</v>
      </c>
      <c r="R113" s="235" t="s">
        <v>172</v>
      </c>
      <c r="S113" s="235" t="s">
        <v>124</v>
      </c>
      <c r="T113" s="236" t="s">
        <v>124</v>
      </c>
      <c r="U113" s="219">
        <v>0.45</v>
      </c>
      <c r="V113" s="219">
        <f>ROUND(E113*U113,2)</f>
        <v>6.84</v>
      </c>
      <c r="W113" s="219"/>
      <c r="X113" s="219" t="s">
        <v>163</v>
      </c>
      <c r="Y113" s="219" t="s">
        <v>127</v>
      </c>
      <c r="Z113" s="209"/>
      <c r="AA113" s="209"/>
      <c r="AB113" s="209"/>
      <c r="AC113" s="209"/>
      <c r="AD113" s="209"/>
      <c r="AE113" s="209"/>
      <c r="AF113" s="209"/>
      <c r="AG113" s="209" t="s">
        <v>173</v>
      </c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ht="22.5" outlineLevel="2" x14ac:dyDescent="0.2">
      <c r="A114" s="216"/>
      <c r="B114" s="217"/>
      <c r="C114" s="251" t="s">
        <v>281</v>
      </c>
      <c r="D114" s="250"/>
      <c r="E114" s="250"/>
      <c r="F114" s="250"/>
      <c r="G114" s="250"/>
      <c r="H114" s="219"/>
      <c r="I114" s="219"/>
      <c r="J114" s="219"/>
      <c r="K114" s="219"/>
      <c r="L114" s="219"/>
      <c r="M114" s="219"/>
      <c r="N114" s="218"/>
      <c r="O114" s="218"/>
      <c r="P114" s="218"/>
      <c r="Q114" s="218"/>
      <c r="R114" s="219"/>
      <c r="S114" s="219"/>
      <c r="T114" s="219"/>
      <c r="U114" s="219"/>
      <c r="V114" s="219"/>
      <c r="W114" s="219"/>
      <c r="X114" s="219"/>
      <c r="Y114" s="219"/>
      <c r="Z114" s="209"/>
      <c r="AA114" s="209"/>
      <c r="AB114" s="209"/>
      <c r="AC114" s="209"/>
      <c r="AD114" s="209"/>
      <c r="AE114" s="209"/>
      <c r="AF114" s="209"/>
      <c r="AG114" s="209" t="s">
        <v>175</v>
      </c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37" t="str">
        <f>C114</f>
        <v>s provedením lože z kameniva drceného, s vyplněním spár, s dvojitým hutněním a se smetením přebytečného materiálu na krajnici. S dodáním hmot pro lože a výplň spár.</v>
      </c>
      <c r="BB114" s="209"/>
      <c r="BC114" s="209"/>
      <c r="BD114" s="209"/>
      <c r="BE114" s="209"/>
      <c r="BF114" s="209"/>
      <c r="BG114" s="209"/>
      <c r="BH114" s="209"/>
    </row>
    <row r="115" spans="1:60" outlineLevel="2" x14ac:dyDescent="0.2">
      <c r="A115" s="216"/>
      <c r="B115" s="217"/>
      <c r="C115" s="246" t="s">
        <v>282</v>
      </c>
      <c r="D115" s="220"/>
      <c r="E115" s="221">
        <v>15.2</v>
      </c>
      <c r="F115" s="219"/>
      <c r="G115" s="219"/>
      <c r="H115" s="219"/>
      <c r="I115" s="219"/>
      <c r="J115" s="219"/>
      <c r="K115" s="219"/>
      <c r="L115" s="219"/>
      <c r="M115" s="219"/>
      <c r="N115" s="218"/>
      <c r="O115" s="218"/>
      <c r="P115" s="218"/>
      <c r="Q115" s="218"/>
      <c r="R115" s="219"/>
      <c r="S115" s="219"/>
      <c r="T115" s="219"/>
      <c r="U115" s="219"/>
      <c r="V115" s="219"/>
      <c r="W115" s="219"/>
      <c r="X115" s="219"/>
      <c r="Y115" s="219"/>
      <c r="Z115" s="209"/>
      <c r="AA115" s="209"/>
      <c r="AB115" s="209"/>
      <c r="AC115" s="209"/>
      <c r="AD115" s="209"/>
      <c r="AE115" s="209"/>
      <c r="AF115" s="209"/>
      <c r="AG115" s="209" t="s">
        <v>159</v>
      </c>
      <c r="AH115" s="209">
        <v>0</v>
      </c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2" x14ac:dyDescent="0.2">
      <c r="A116" s="216"/>
      <c r="B116" s="217"/>
      <c r="C116" s="244"/>
      <c r="D116" s="239"/>
      <c r="E116" s="239"/>
      <c r="F116" s="239"/>
      <c r="G116" s="239"/>
      <c r="H116" s="219"/>
      <c r="I116" s="219"/>
      <c r="J116" s="219"/>
      <c r="K116" s="219"/>
      <c r="L116" s="219"/>
      <c r="M116" s="219"/>
      <c r="N116" s="218"/>
      <c r="O116" s="218"/>
      <c r="P116" s="218"/>
      <c r="Q116" s="218"/>
      <c r="R116" s="219"/>
      <c r="S116" s="219"/>
      <c r="T116" s="219"/>
      <c r="U116" s="219"/>
      <c r="V116" s="219"/>
      <c r="W116" s="219"/>
      <c r="X116" s="219"/>
      <c r="Y116" s="219"/>
      <c r="Z116" s="209"/>
      <c r="AA116" s="209"/>
      <c r="AB116" s="209"/>
      <c r="AC116" s="209"/>
      <c r="AD116" s="209"/>
      <c r="AE116" s="209"/>
      <c r="AF116" s="209"/>
      <c r="AG116" s="209" t="s">
        <v>131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1" x14ac:dyDescent="0.2">
      <c r="A117" s="230">
        <v>27</v>
      </c>
      <c r="B117" s="231" t="s">
        <v>283</v>
      </c>
      <c r="C117" s="242" t="s">
        <v>284</v>
      </c>
      <c r="D117" s="232" t="s">
        <v>171</v>
      </c>
      <c r="E117" s="233">
        <v>881</v>
      </c>
      <c r="F117" s="234"/>
      <c r="G117" s="235">
        <f>ROUND(E117*F117,2)</f>
        <v>0</v>
      </c>
      <c r="H117" s="234"/>
      <c r="I117" s="235">
        <f>ROUND(E117*H117,2)</f>
        <v>0</v>
      </c>
      <c r="J117" s="234"/>
      <c r="K117" s="235">
        <f>ROUND(E117*J117,2)</f>
        <v>0</v>
      </c>
      <c r="L117" s="235">
        <v>21</v>
      </c>
      <c r="M117" s="235">
        <f>G117*(1+L117/100)</f>
        <v>0</v>
      </c>
      <c r="N117" s="233">
        <v>7.3899999999999993E-2</v>
      </c>
      <c r="O117" s="233">
        <f>ROUND(E117*N117,2)</f>
        <v>65.11</v>
      </c>
      <c r="P117" s="233">
        <v>0</v>
      </c>
      <c r="Q117" s="233">
        <f>ROUND(E117*P117,2)</f>
        <v>0</v>
      </c>
      <c r="R117" s="235" t="s">
        <v>172</v>
      </c>
      <c r="S117" s="235" t="s">
        <v>124</v>
      </c>
      <c r="T117" s="236" t="s">
        <v>124</v>
      </c>
      <c r="U117" s="219">
        <v>0.48</v>
      </c>
      <c r="V117" s="219">
        <f>ROUND(E117*U117,2)</f>
        <v>422.88</v>
      </c>
      <c r="W117" s="219"/>
      <c r="X117" s="219" t="s">
        <v>163</v>
      </c>
      <c r="Y117" s="219" t="s">
        <v>127</v>
      </c>
      <c r="Z117" s="209"/>
      <c r="AA117" s="209"/>
      <c r="AB117" s="209"/>
      <c r="AC117" s="209"/>
      <c r="AD117" s="209"/>
      <c r="AE117" s="209"/>
      <c r="AF117" s="209"/>
      <c r="AG117" s="209" t="s">
        <v>173</v>
      </c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ht="22.5" outlineLevel="2" x14ac:dyDescent="0.2">
      <c r="A118" s="216"/>
      <c r="B118" s="217"/>
      <c r="C118" s="251" t="s">
        <v>281</v>
      </c>
      <c r="D118" s="250"/>
      <c r="E118" s="250"/>
      <c r="F118" s="250"/>
      <c r="G118" s="250"/>
      <c r="H118" s="219"/>
      <c r="I118" s="219"/>
      <c r="J118" s="219"/>
      <c r="K118" s="219"/>
      <c r="L118" s="219"/>
      <c r="M118" s="219"/>
      <c r="N118" s="218"/>
      <c r="O118" s="218"/>
      <c r="P118" s="218"/>
      <c r="Q118" s="218"/>
      <c r="R118" s="219"/>
      <c r="S118" s="219"/>
      <c r="T118" s="219"/>
      <c r="U118" s="219"/>
      <c r="V118" s="219"/>
      <c r="W118" s="219"/>
      <c r="X118" s="219"/>
      <c r="Y118" s="219"/>
      <c r="Z118" s="209"/>
      <c r="AA118" s="209"/>
      <c r="AB118" s="209"/>
      <c r="AC118" s="209"/>
      <c r="AD118" s="209"/>
      <c r="AE118" s="209"/>
      <c r="AF118" s="209"/>
      <c r="AG118" s="209" t="s">
        <v>175</v>
      </c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37" t="str">
        <f>C118</f>
        <v>s provedením lože z kameniva drceného, s vyplněním spár, s dvojitým hutněním a se smetením přebytečného materiálu na krajnici. S dodáním hmot pro lože a výplň spár.</v>
      </c>
      <c r="BB118" s="209"/>
      <c r="BC118" s="209"/>
      <c r="BD118" s="209"/>
      <c r="BE118" s="209"/>
      <c r="BF118" s="209"/>
      <c r="BG118" s="209"/>
      <c r="BH118" s="209"/>
    </row>
    <row r="119" spans="1:60" outlineLevel="2" x14ac:dyDescent="0.2">
      <c r="A119" s="216"/>
      <c r="B119" s="217"/>
      <c r="C119" s="246" t="s">
        <v>285</v>
      </c>
      <c r="D119" s="220"/>
      <c r="E119" s="221">
        <v>776</v>
      </c>
      <c r="F119" s="219"/>
      <c r="G119" s="219"/>
      <c r="H119" s="219"/>
      <c r="I119" s="219"/>
      <c r="J119" s="219"/>
      <c r="K119" s="219"/>
      <c r="L119" s="219"/>
      <c r="M119" s="219"/>
      <c r="N119" s="218"/>
      <c r="O119" s="218"/>
      <c r="P119" s="218"/>
      <c r="Q119" s="218"/>
      <c r="R119" s="219"/>
      <c r="S119" s="219"/>
      <c r="T119" s="219"/>
      <c r="U119" s="219"/>
      <c r="V119" s="219"/>
      <c r="W119" s="219"/>
      <c r="X119" s="219"/>
      <c r="Y119" s="219"/>
      <c r="Z119" s="209"/>
      <c r="AA119" s="209"/>
      <c r="AB119" s="209"/>
      <c r="AC119" s="209"/>
      <c r="AD119" s="209"/>
      <c r="AE119" s="209"/>
      <c r="AF119" s="209"/>
      <c r="AG119" s="209" t="s">
        <v>159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3" x14ac:dyDescent="0.2">
      <c r="A120" s="216"/>
      <c r="B120" s="217"/>
      <c r="C120" s="246" t="s">
        <v>286</v>
      </c>
      <c r="D120" s="220"/>
      <c r="E120" s="221">
        <v>105</v>
      </c>
      <c r="F120" s="219"/>
      <c r="G120" s="219"/>
      <c r="H120" s="219"/>
      <c r="I120" s="219"/>
      <c r="J120" s="219"/>
      <c r="K120" s="219"/>
      <c r="L120" s="219"/>
      <c r="M120" s="219"/>
      <c r="N120" s="218"/>
      <c r="O120" s="218"/>
      <c r="P120" s="218"/>
      <c r="Q120" s="218"/>
      <c r="R120" s="219"/>
      <c r="S120" s="219"/>
      <c r="T120" s="219"/>
      <c r="U120" s="219"/>
      <c r="V120" s="219"/>
      <c r="W120" s="219"/>
      <c r="X120" s="219"/>
      <c r="Y120" s="219"/>
      <c r="Z120" s="209"/>
      <c r="AA120" s="209"/>
      <c r="AB120" s="209"/>
      <c r="AC120" s="209"/>
      <c r="AD120" s="209"/>
      <c r="AE120" s="209"/>
      <c r="AF120" s="209"/>
      <c r="AG120" s="209" t="s">
        <v>159</v>
      </c>
      <c r="AH120" s="209">
        <v>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2" x14ac:dyDescent="0.2">
      <c r="A121" s="216"/>
      <c r="B121" s="217"/>
      <c r="C121" s="244"/>
      <c r="D121" s="239"/>
      <c r="E121" s="239"/>
      <c r="F121" s="239"/>
      <c r="G121" s="239"/>
      <c r="H121" s="219"/>
      <c r="I121" s="219"/>
      <c r="J121" s="219"/>
      <c r="K121" s="219"/>
      <c r="L121" s="219"/>
      <c r="M121" s="219"/>
      <c r="N121" s="218"/>
      <c r="O121" s="218"/>
      <c r="P121" s="218"/>
      <c r="Q121" s="218"/>
      <c r="R121" s="219"/>
      <c r="S121" s="219"/>
      <c r="T121" s="219"/>
      <c r="U121" s="219"/>
      <c r="V121" s="219"/>
      <c r="W121" s="219"/>
      <c r="X121" s="219"/>
      <c r="Y121" s="219"/>
      <c r="Z121" s="209"/>
      <c r="AA121" s="209"/>
      <c r="AB121" s="209"/>
      <c r="AC121" s="209"/>
      <c r="AD121" s="209"/>
      <c r="AE121" s="209"/>
      <c r="AF121" s="209"/>
      <c r="AG121" s="209" t="s">
        <v>131</v>
      </c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1" x14ac:dyDescent="0.2">
      <c r="A122" s="230">
        <v>28</v>
      </c>
      <c r="B122" s="231" t="s">
        <v>287</v>
      </c>
      <c r="C122" s="242" t="s">
        <v>288</v>
      </c>
      <c r="D122" s="232" t="s">
        <v>188</v>
      </c>
      <c r="E122" s="233">
        <v>22.6</v>
      </c>
      <c r="F122" s="234"/>
      <c r="G122" s="235">
        <f>ROUND(E122*F122,2)</f>
        <v>0</v>
      </c>
      <c r="H122" s="234"/>
      <c r="I122" s="235">
        <f>ROUND(E122*H122,2)</f>
        <v>0</v>
      </c>
      <c r="J122" s="234"/>
      <c r="K122" s="235">
        <f>ROUND(E122*J122,2)</f>
        <v>0</v>
      </c>
      <c r="L122" s="235">
        <v>21</v>
      </c>
      <c r="M122" s="235">
        <f>G122*(1+L122/100)</f>
        <v>0</v>
      </c>
      <c r="N122" s="233">
        <v>3.5999999999999999E-3</v>
      </c>
      <c r="O122" s="233">
        <f>ROUND(E122*N122,2)</f>
        <v>0.08</v>
      </c>
      <c r="P122" s="233">
        <v>0</v>
      </c>
      <c r="Q122" s="233">
        <f>ROUND(E122*P122,2)</f>
        <v>0</v>
      </c>
      <c r="R122" s="235" t="s">
        <v>172</v>
      </c>
      <c r="S122" s="235" t="s">
        <v>124</v>
      </c>
      <c r="T122" s="236" t="s">
        <v>124</v>
      </c>
      <c r="U122" s="219">
        <v>0.05</v>
      </c>
      <c r="V122" s="219">
        <f>ROUND(E122*U122,2)</f>
        <v>1.1299999999999999</v>
      </c>
      <c r="W122" s="219"/>
      <c r="X122" s="219" t="s">
        <v>163</v>
      </c>
      <c r="Y122" s="219" t="s">
        <v>127</v>
      </c>
      <c r="Z122" s="209"/>
      <c r="AA122" s="209"/>
      <c r="AB122" s="209"/>
      <c r="AC122" s="209"/>
      <c r="AD122" s="209"/>
      <c r="AE122" s="209"/>
      <c r="AF122" s="209"/>
      <c r="AG122" s="209" t="s">
        <v>173</v>
      </c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2" x14ac:dyDescent="0.2">
      <c r="A123" s="216"/>
      <c r="B123" s="217"/>
      <c r="C123" s="251" t="s">
        <v>289</v>
      </c>
      <c r="D123" s="250"/>
      <c r="E123" s="250"/>
      <c r="F123" s="250"/>
      <c r="G123" s="250"/>
      <c r="H123" s="219"/>
      <c r="I123" s="219"/>
      <c r="J123" s="219"/>
      <c r="K123" s="219"/>
      <c r="L123" s="219"/>
      <c r="M123" s="219"/>
      <c r="N123" s="218"/>
      <c r="O123" s="218"/>
      <c r="P123" s="218"/>
      <c r="Q123" s="218"/>
      <c r="R123" s="219"/>
      <c r="S123" s="219"/>
      <c r="T123" s="219"/>
      <c r="U123" s="219"/>
      <c r="V123" s="219"/>
      <c r="W123" s="219"/>
      <c r="X123" s="219"/>
      <c r="Y123" s="219"/>
      <c r="Z123" s="209"/>
      <c r="AA123" s="209"/>
      <c r="AB123" s="209"/>
      <c r="AC123" s="209"/>
      <c r="AD123" s="209"/>
      <c r="AE123" s="209"/>
      <c r="AF123" s="209"/>
      <c r="AG123" s="209" t="s">
        <v>175</v>
      </c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2" x14ac:dyDescent="0.2">
      <c r="A124" s="216"/>
      <c r="B124" s="217"/>
      <c r="C124" s="246" t="s">
        <v>290</v>
      </c>
      <c r="D124" s="220"/>
      <c r="E124" s="221">
        <v>22.6</v>
      </c>
      <c r="F124" s="219"/>
      <c r="G124" s="219"/>
      <c r="H124" s="219"/>
      <c r="I124" s="219"/>
      <c r="J124" s="219"/>
      <c r="K124" s="219"/>
      <c r="L124" s="219"/>
      <c r="M124" s="219"/>
      <c r="N124" s="218"/>
      <c r="O124" s="218"/>
      <c r="P124" s="218"/>
      <c r="Q124" s="218"/>
      <c r="R124" s="219"/>
      <c r="S124" s="219"/>
      <c r="T124" s="219"/>
      <c r="U124" s="219"/>
      <c r="V124" s="219"/>
      <c r="W124" s="219"/>
      <c r="X124" s="219"/>
      <c r="Y124" s="219"/>
      <c r="Z124" s="209"/>
      <c r="AA124" s="209"/>
      <c r="AB124" s="209"/>
      <c r="AC124" s="209"/>
      <c r="AD124" s="209"/>
      <c r="AE124" s="209"/>
      <c r="AF124" s="209"/>
      <c r="AG124" s="209" t="s">
        <v>159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2" x14ac:dyDescent="0.2">
      <c r="A125" s="216"/>
      <c r="B125" s="217"/>
      <c r="C125" s="244"/>
      <c r="D125" s="239"/>
      <c r="E125" s="239"/>
      <c r="F125" s="239"/>
      <c r="G125" s="239"/>
      <c r="H125" s="219"/>
      <c r="I125" s="219"/>
      <c r="J125" s="219"/>
      <c r="K125" s="219"/>
      <c r="L125" s="219"/>
      <c r="M125" s="219"/>
      <c r="N125" s="218"/>
      <c r="O125" s="218"/>
      <c r="P125" s="218"/>
      <c r="Q125" s="218"/>
      <c r="R125" s="219"/>
      <c r="S125" s="219"/>
      <c r="T125" s="219"/>
      <c r="U125" s="219"/>
      <c r="V125" s="219"/>
      <c r="W125" s="219"/>
      <c r="X125" s="219"/>
      <c r="Y125" s="219"/>
      <c r="Z125" s="209"/>
      <c r="AA125" s="209"/>
      <c r="AB125" s="209"/>
      <c r="AC125" s="209"/>
      <c r="AD125" s="209"/>
      <c r="AE125" s="209"/>
      <c r="AF125" s="209"/>
      <c r="AG125" s="209" t="s">
        <v>131</v>
      </c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1" x14ac:dyDescent="0.2">
      <c r="A126" s="230">
        <v>29</v>
      </c>
      <c r="B126" s="231" t="s">
        <v>291</v>
      </c>
      <c r="C126" s="242" t="s">
        <v>292</v>
      </c>
      <c r="D126" s="232" t="s">
        <v>171</v>
      </c>
      <c r="E126" s="233">
        <v>1.2</v>
      </c>
      <c r="F126" s="234"/>
      <c r="G126" s="235">
        <f>ROUND(E126*F126,2)</f>
        <v>0</v>
      </c>
      <c r="H126" s="234"/>
      <c r="I126" s="235">
        <f>ROUND(E126*H126,2)</f>
        <v>0</v>
      </c>
      <c r="J126" s="234"/>
      <c r="K126" s="235">
        <f>ROUND(E126*J126,2)</f>
        <v>0</v>
      </c>
      <c r="L126" s="235">
        <v>21</v>
      </c>
      <c r="M126" s="235">
        <f>G126*(1+L126/100)</f>
        <v>0</v>
      </c>
      <c r="N126" s="233">
        <v>0.13150000000000001</v>
      </c>
      <c r="O126" s="233">
        <f>ROUND(E126*N126,2)</f>
        <v>0.16</v>
      </c>
      <c r="P126" s="233">
        <v>0</v>
      </c>
      <c r="Q126" s="233">
        <f>ROUND(E126*P126,2)</f>
        <v>0</v>
      </c>
      <c r="R126" s="235" t="s">
        <v>229</v>
      </c>
      <c r="S126" s="235" t="s">
        <v>124</v>
      </c>
      <c r="T126" s="236" t="s">
        <v>124</v>
      </c>
      <c r="U126" s="219">
        <v>0</v>
      </c>
      <c r="V126" s="219">
        <f>ROUND(E126*U126,2)</f>
        <v>0</v>
      </c>
      <c r="W126" s="219"/>
      <c r="X126" s="219" t="s">
        <v>230</v>
      </c>
      <c r="Y126" s="219" t="s">
        <v>127</v>
      </c>
      <c r="Z126" s="209"/>
      <c r="AA126" s="209"/>
      <c r="AB126" s="209"/>
      <c r="AC126" s="209"/>
      <c r="AD126" s="209"/>
      <c r="AE126" s="209"/>
      <c r="AF126" s="209"/>
      <c r="AG126" s="209" t="s">
        <v>231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2" x14ac:dyDescent="0.2">
      <c r="A127" s="216"/>
      <c r="B127" s="217"/>
      <c r="C127" s="246" t="s">
        <v>293</v>
      </c>
      <c r="D127" s="220"/>
      <c r="E127" s="221">
        <v>1.2</v>
      </c>
      <c r="F127" s="219"/>
      <c r="G127" s="219"/>
      <c r="H127" s="219"/>
      <c r="I127" s="219"/>
      <c r="J127" s="219"/>
      <c r="K127" s="219"/>
      <c r="L127" s="219"/>
      <c r="M127" s="219"/>
      <c r="N127" s="218"/>
      <c r="O127" s="218"/>
      <c r="P127" s="218"/>
      <c r="Q127" s="218"/>
      <c r="R127" s="219"/>
      <c r="S127" s="219"/>
      <c r="T127" s="219"/>
      <c r="U127" s="219"/>
      <c r="V127" s="219"/>
      <c r="W127" s="219"/>
      <c r="X127" s="219"/>
      <c r="Y127" s="219"/>
      <c r="Z127" s="209"/>
      <c r="AA127" s="209"/>
      <c r="AB127" s="209"/>
      <c r="AC127" s="209"/>
      <c r="AD127" s="209"/>
      <c r="AE127" s="209"/>
      <c r="AF127" s="209"/>
      <c r="AG127" s="209" t="s">
        <v>159</v>
      </c>
      <c r="AH127" s="209">
        <v>0</v>
      </c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2" x14ac:dyDescent="0.2">
      <c r="A128" s="216"/>
      <c r="B128" s="217"/>
      <c r="C128" s="244"/>
      <c r="D128" s="239"/>
      <c r="E128" s="239"/>
      <c r="F128" s="239"/>
      <c r="G128" s="239"/>
      <c r="H128" s="219"/>
      <c r="I128" s="219"/>
      <c r="J128" s="219"/>
      <c r="K128" s="219"/>
      <c r="L128" s="219"/>
      <c r="M128" s="219"/>
      <c r="N128" s="218"/>
      <c r="O128" s="218"/>
      <c r="P128" s="218"/>
      <c r="Q128" s="218"/>
      <c r="R128" s="219"/>
      <c r="S128" s="219"/>
      <c r="T128" s="219"/>
      <c r="U128" s="219"/>
      <c r="V128" s="219"/>
      <c r="W128" s="219"/>
      <c r="X128" s="219"/>
      <c r="Y128" s="219"/>
      <c r="Z128" s="209"/>
      <c r="AA128" s="209"/>
      <c r="AB128" s="209"/>
      <c r="AC128" s="209"/>
      <c r="AD128" s="209"/>
      <c r="AE128" s="209"/>
      <c r="AF128" s="209"/>
      <c r="AG128" s="209" t="s">
        <v>131</v>
      </c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1" x14ac:dyDescent="0.2">
      <c r="A129" s="230">
        <v>30</v>
      </c>
      <c r="B129" s="231" t="s">
        <v>294</v>
      </c>
      <c r="C129" s="242" t="s">
        <v>292</v>
      </c>
      <c r="D129" s="232" t="s">
        <v>171</v>
      </c>
      <c r="E129" s="233">
        <v>14</v>
      </c>
      <c r="F129" s="234"/>
      <c r="G129" s="235">
        <f>ROUND(E129*F129,2)</f>
        <v>0</v>
      </c>
      <c r="H129" s="234"/>
      <c r="I129" s="235">
        <f>ROUND(E129*H129,2)</f>
        <v>0</v>
      </c>
      <c r="J129" s="234"/>
      <c r="K129" s="235">
        <f>ROUND(E129*J129,2)</f>
        <v>0</v>
      </c>
      <c r="L129" s="235">
        <v>21</v>
      </c>
      <c r="M129" s="235">
        <f>G129*(1+L129/100)</f>
        <v>0</v>
      </c>
      <c r="N129" s="233">
        <v>0.13100000000000001</v>
      </c>
      <c r="O129" s="233">
        <f>ROUND(E129*N129,2)</f>
        <v>1.83</v>
      </c>
      <c r="P129" s="233">
        <v>0</v>
      </c>
      <c r="Q129" s="233">
        <f>ROUND(E129*P129,2)</f>
        <v>0</v>
      </c>
      <c r="R129" s="235" t="s">
        <v>229</v>
      </c>
      <c r="S129" s="235" t="s">
        <v>124</v>
      </c>
      <c r="T129" s="236" t="s">
        <v>124</v>
      </c>
      <c r="U129" s="219">
        <v>0</v>
      </c>
      <c r="V129" s="219">
        <f>ROUND(E129*U129,2)</f>
        <v>0</v>
      </c>
      <c r="W129" s="219"/>
      <c r="X129" s="219" t="s">
        <v>230</v>
      </c>
      <c r="Y129" s="219" t="s">
        <v>127</v>
      </c>
      <c r="Z129" s="209"/>
      <c r="AA129" s="209"/>
      <c r="AB129" s="209"/>
      <c r="AC129" s="209"/>
      <c r="AD129" s="209"/>
      <c r="AE129" s="209"/>
      <c r="AF129" s="209"/>
      <c r="AG129" s="209" t="s">
        <v>231</v>
      </c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2" x14ac:dyDescent="0.2">
      <c r="A130" s="216"/>
      <c r="B130" s="217"/>
      <c r="C130" s="246" t="s">
        <v>295</v>
      </c>
      <c r="D130" s="220"/>
      <c r="E130" s="221">
        <v>14</v>
      </c>
      <c r="F130" s="219"/>
      <c r="G130" s="219"/>
      <c r="H130" s="219"/>
      <c r="I130" s="219"/>
      <c r="J130" s="219"/>
      <c r="K130" s="219"/>
      <c r="L130" s="219"/>
      <c r="M130" s="219"/>
      <c r="N130" s="218"/>
      <c r="O130" s="218"/>
      <c r="P130" s="218"/>
      <c r="Q130" s="218"/>
      <c r="R130" s="219"/>
      <c r="S130" s="219"/>
      <c r="T130" s="219"/>
      <c r="U130" s="219"/>
      <c r="V130" s="219"/>
      <c r="W130" s="219"/>
      <c r="X130" s="219"/>
      <c r="Y130" s="219"/>
      <c r="Z130" s="209"/>
      <c r="AA130" s="209"/>
      <c r="AB130" s="209"/>
      <c r="AC130" s="209"/>
      <c r="AD130" s="209"/>
      <c r="AE130" s="209"/>
      <c r="AF130" s="209"/>
      <c r="AG130" s="209" t="s">
        <v>159</v>
      </c>
      <c r="AH130" s="209">
        <v>0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2" x14ac:dyDescent="0.2">
      <c r="A131" s="216"/>
      <c r="B131" s="217"/>
      <c r="C131" s="244"/>
      <c r="D131" s="239"/>
      <c r="E131" s="239"/>
      <c r="F131" s="239"/>
      <c r="G131" s="239"/>
      <c r="H131" s="219"/>
      <c r="I131" s="219"/>
      <c r="J131" s="219"/>
      <c r="K131" s="219"/>
      <c r="L131" s="219"/>
      <c r="M131" s="219"/>
      <c r="N131" s="218"/>
      <c r="O131" s="218"/>
      <c r="P131" s="218"/>
      <c r="Q131" s="218"/>
      <c r="R131" s="219"/>
      <c r="S131" s="219"/>
      <c r="T131" s="219"/>
      <c r="U131" s="219"/>
      <c r="V131" s="219"/>
      <c r="W131" s="219"/>
      <c r="X131" s="219"/>
      <c r="Y131" s="219"/>
      <c r="Z131" s="209"/>
      <c r="AA131" s="209"/>
      <c r="AB131" s="209"/>
      <c r="AC131" s="209"/>
      <c r="AD131" s="209"/>
      <c r="AE131" s="209"/>
      <c r="AF131" s="209"/>
      <c r="AG131" s="209" t="s">
        <v>131</v>
      </c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1" x14ac:dyDescent="0.2">
      <c r="A132" s="230">
        <v>31</v>
      </c>
      <c r="B132" s="231" t="s">
        <v>296</v>
      </c>
      <c r="C132" s="242" t="s">
        <v>292</v>
      </c>
      <c r="D132" s="232" t="s">
        <v>171</v>
      </c>
      <c r="E132" s="233">
        <v>39</v>
      </c>
      <c r="F132" s="234"/>
      <c r="G132" s="235">
        <f>ROUND(E132*F132,2)</f>
        <v>0</v>
      </c>
      <c r="H132" s="234"/>
      <c r="I132" s="235">
        <f>ROUND(E132*H132,2)</f>
        <v>0</v>
      </c>
      <c r="J132" s="234"/>
      <c r="K132" s="235">
        <f>ROUND(E132*J132,2)</f>
        <v>0</v>
      </c>
      <c r="L132" s="235">
        <v>21</v>
      </c>
      <c r="M132" s="235">
        <f>G132*(1+L132/100)</f>
        <v>0</v>
      </c>
      <c r="N132" s="233">
        <v>0.17499999999999999</v>
      </c>
      <c r="O132" s="233">
        <f>ROUND(E132*N132,2)</f>
        <v>6.83</v>
      </c>
      <c r="P132" s="233">
        <v>0</v>
      </c>
      <c r="Q132" s="233">
        <f>ROUND(E132*P132,2)</f>
        <v>0</v>
      </c>
      <c r="R132" s="235" t="s">
        <v>229</v>
      </c>
      <c r="S132" s="235" t="s">
        <v>124</v>
      </c>
      <c r="T132" s="236" t="s">
        <v>124</v>
      </c>
      <c r="U132" s="219">
        <v>0</v>
      </c>
      <c r="V132" s="219">
        <f>ROUND(E132*U132,2)</f>
        <v>0</v>
      </c>
      <c r="W132" s="219"/>
      <c r="X132" s="219" t="s">
        <v>230</v>
      </c>
      <c r="Y132" s="219" t="s">
        <v>127</v>
      </c>
      <c r="Z132" s="209"/>
      <c r="AA132" s="209"/>
      <c r="AB132" s="209"/>
      <c r="AC132" s="209"/>
      <c r="AD132" s="209"/>
      <c r="AE132" s="209"/>
      <c r="AF132" s="209"/>
      <c r="AG132" s="209" t="s">
        <v>231</v>
      </c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2" x14ac:dyDescent="0.2">
      <c r="A133" s="216"/>
      <c r="B133" s="217"/>
      <c r="C133" s="246" t="s">
        <v>297</v>
      </c>
      <c r="D133" s="220"/>
      <c r="E133" s="221">
        <v>39</v>
      </c>
      <c r="F133" s="219"/>
      <c r="G133" s="219"/>
      <c r="H133" s="219"/>
      <c r="I133" s="219"/>
      <c r="J133" s="219"/>
      <c r="K133" s="219"/>
      <c r="L133" s="219"/>
      <c r="M133" s="219"/>
      <c r="N133" s="218"/>
      <c r="O133" s="218"/>
      <c r="P133" s="218"/>
      <c r="Q133" s="218"/>
      <c r="R133" s="219"/>
      <c r="S133" s="219"/>
      <c r="T133" s="219"/>
      <c r="U133" s="219"/>
      <c r="V133" s="219"/>
      <c r="W133" s="219"/>
      <c r="X133" s="219"/>
      <c r="Y133" s="219"/>
      <c r="Z133" s="209"/>
      <c r="AA133" s="209"/>
      <c r="AB133" s="209"/>
      <c r="AC133" s="209"/>
      <c r="AD133" s="209"/>
      <c r="AE133" s="209"/>
      <c r="AF133" s="209"/>
      <c r="AG133" s="209" t="s">
        <v>159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2" x14ac:dyDescent="0.2">
      <c r="A134" s="216"/>
      <c r="B134" s="217"/>
      <c r="C134" s="244"/>
      <c r="D134" s="239"/>
      <c r="E134" s="239"/>
      <c r="F134" s="239"/>
      <c r="G134" s="239"/>
      <c r="H134" s="219"/>
      <c r="I134" s="219"/>
      <c r="J134" s="219"/>
      <c r="K134" s="219"/>
      <c r="L134" s="219"/>
      <c r="M134" s="219"/>
      <c r="N134" s="218"/>
      <c r="O134" s="218"/>
      <c r="P134" s="218"/>
      <c r="Q134" s="218"/>
      <c r="R134" s="219"/>
      <c r="S134" s="219"/>
      <c r="T134" s="219"/>
      <c r="U134" s="219"/>
      <c r="V134" s="219"/>
      <c r="W134" s="219"/>
      <c r="X134" s="219"/>
      <c r="Y134" s="219"/>
      <c r="Z134" s="209"/>
      <c r="AA134" s="209"/>
      <c r="AB134" s="209"/>
      <c r="AC134" s="209"/>
      <c r="AD134" s="209"/>
      <c r="AE134" s="209"/>
      <c r="AF134" s="209"/>
      <c r="AG134" s="209" t="s">
        <v>131</v>
      </c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ht="22.5" outlineLevel="1" x14ac:dyDescent="0.2">
      <c r="A135" s="230">
        <v>32</v>
      </c>
      <c r="B135" s="231" t="s">
        <v>298</v>
      </c>
      <c r="C135" s="242" t="s">
        <v>299</v>
      </c>
      <c r="D135" s="232" t="s">
        <v>300</v>
      </c>
      <c r="E135" s="233">
        <v>737</v>
      </c>
      <c r="F135" s="234"/>
      <c r="G135" s="235">
        <f>ROUND(E135*F135,2)</f>
        <v>0</v>
      </c>
      <c r="H135" s="234"/>
      <c r="I135" s="235">
        <f>ROUND(E135*H135,2)</f>
        <v>0</v>
      </c>
      <c r="J135" s="234"/>
      <c r="K135" s="235">
        <f>ROUND(E135*J135,2)</f>
        <v>0</v>
      </c>
      <c r="L135" s="235">
        <v>21</v>
      </c>
      <c r="M135" s="235">
        <f>G135*(1+L135/100)</f>
        <v>0</v>
      </c>
      <c r="N135" s="233">
        <v>8.9999999999999993E-3</v>
      </c>
      <c r="O135" s="233">
        <f>ROUND(E135*N135,2)</f>
        <v>6.63</v>
      </c>
      <c r="P135" s="233">
        <v>0</v>
      </c>
      <c r="Q135" s="233">
        <f>ROUND(E135*P135,2)</f>
        <v>0</v>
      </c>
      <c r="R135" s="235" t="s">
        <v>229</v>
      </c>
      <c r="S135" s="235" t="s">
        <v>124</v>
      </c>
      <c r="T135" s="236" t="s">
        <v>125</v>
      </c>
      <c r="U135" s="219">
        <v>0</v>
      </c>
      <c r="V135" s="219">
        <f>ROUND(E135*U135,2)</f>
        <v>0</v>
      </c>
      <c r="W135" s="219"/>
      <c r="X135" s="219" t="s">
        <v>230</v>
      </c>
      <c r="Y135" s="219" t="s">
        <v>127</v>
      </c>
      <c r="Z135" s="209"/>
      <c r="AA135" s="209"/>
      <c r="AB135" s="209"/>
      <c r="AC135" s="209"/>
      <c r="AD135" s="209"/>
      <c r="AE135" s="209"/>
      <c r="AF135" s="209"/>
      <c r="AG135" s="209" t="s">
        <v>231</v>
      </c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2" x14ac:dyDescent="0.2">
      <c r="A136" s="216"/>
      <c r="B136" s="217"/>
      <c r="C136" s="246" t="s">
        <v>301</v>
      </c>
      <c r="D136" s="220"/>
      <c r="E136" s="221">
        <v>737</v>
      </c>
      <c r="F136" s="219"/>
      <c r="G136" s="219"/>
      <c r="H136" s="219"/>
      <c r="I136" s="219"/>
      <c r="J136" s="219"/>
      <c r="K136" s="219"/>
      <c r="L136" s="219"/>
      <c r="M136" s="219"/>
      <c r="N136" s="218"/>
      <c r="O136" s="218"/>
      <c r="P136" s="218"/>
      <c r="Q136" s="218"/>
      <c r="R136" s="219"/>
      <c r="S136" s="219"/>
      <c r="T136" s="219"/>
      <c r="U136" s="219"/>
      <c r="V136" s="219"/>
      <c r="W136" s="219"/>
      <c r="X136" s="219"/>
      <c r="Y136" s="219"/>
      <c r="Z136" s="209"/>
      <c r="AA136" s="209"/>
      <c r="AB136" s="209"/>
      <c r="AC136" s="209"/>
      <c r="AD136" s="209"/>
      <c r="AE136" s="209"/>
      <c r="AF136" s="209"/>
      <c r="AG136" s="209" t="s">
        <v>159</v>
      </c>
      <c r="AH136" s="209">
        <v>0</v>
      </c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2" x14ac:dyDescent="0.2">
      <c r="A137" s="216"/>
      <c r="B137" s="217"/>
      <c r="C137" s="244"/>
      <c r="D137" s="239"/>
      <c r="E137" s="239"/>
      <c r="F137" s="239"/>
      <c r="G137" s="239"/>
      <c r="H137" s="219"/>
      <c r="I137" s="219"/>
      <c r="J137" s="219"/>
      <c r="K137" s="219"/>
      <c r="L137" s="219"/>
      <c r="M137" s="219"/>
      <c r="N137" s="218"/>
      <c r="O137" s="218"/>
      <c r="P137" s="218"/>
      <c r="Q137" s="218"/>
      <c r="R137" s="219"/>
      <c r="S137" s="219"/>
      <c r="T137" s="219"/>
      <c r="U137" s="219"/>
      <c r="V137" s="219"/>
      <c r="W137" s="219"/>
      <c r="X137" s="219"/>
      <c r="Y137" s="219"/>
      <c r="Z137" s="209"/>
      <c r="AA137" s="209"/>
      <c r="AB137" s="209"/>
      <c r="AC137" s="209"/>
      <c r="AD137" s="209"/>
      <c r="AE137" s="209"/>
      <c r="AF137" s="209"/>
      <c r="AG137" s="209" t="s">
        <v>131</v>
      </c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ht="22.5" outlineLevel="1" x14ac:dyDescent="0.2">
      <c r="A138" s="230">
        <v>33</v>
      </c>
      <c r="B138" s="231" t="s">
        <v>302</v>
      </c>
      <c r="C138" s="242" t="s">
        <v>299</v>
      </c>
      <c r="D138" s="232" t="s">
        <v>300</v>
      </c>
      <c r="E138" s="233">
        <v>40.6</v>
      </c>
      <c r="F138" s="234"/>
      <c r="G138" s="235">
        <f>ROUND(E138*F138,2)</f>
        <v>0</v>
      </c>
      <c r="H138" s="234"/>
      <c r="I138" s="235">
        <f>ROUND(E138*H138,2)</f>
        <v>0</v>
      </c>
      <c r="J138" s="234"/>
      <c r="K138" s="235">
        <f>ROUND(E138*J138,2)</f>
        <v>0</v>
      </c>
      <c r="L138" s="235">
        <v>21</v>
      </c>
      <c r="M138" s="235">
        <f>G138*(1+L138/100)</f>
        <v>0</v>
      </c>
      <c r="N138" s="233">
        <v>8.9999999999999993E-3</v>
      </c>
      <c r="O138" s="233">
        <f>ROUND(E138*N138,2)</f>
        <v>0.37</v>
      </c>
      <c r="P138" s="233">
        <v>0</v>
      </c>
      <c r="Q138" s="233">
        <f>ROUND(E138*P138,2)</f>
        <v>0</v>
      </c>
      <c r="R138" s="235" t="s">
        <v>229</v>
      </c>
      <c r="S138" s="235" t="s">
        <v>124</v>
      </c>
      <c r="T138" s="236" t="s">
        <v>125</v>
      </c>
      <c r="U138" s="219">
        <v>0</v>
      </c>
      <c r="V138" s="219">
        <f>ROUND(E138*U138,2)</f>
        <v>0</v>
      </c>
      <c r="W138" s="219"/>
      <c r="X138" s="219" t="s">
        <v>230</v>
      </c>
      <c r="Y138" s="219" t="s">
        <v>127</v>
      </c>
      <c r="Z138" s="209"/>
      <c r="AA138" s="209"/>
      <c r="AB138" s="209"/>
      <c r="AC138" s="209"/>
      <c r="AD138" s="209"/>
      <c r="AE138" s="209"/>
      <c r="AF138" s="209"/>
      <c r="AG138" s="209" t="s">
        <v>231</v>
      </c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2" x14ac:dyDescent="0.2">
      <c r="A139" s="216"/>
      <c r="B139" s="217"/>
      <c r="C139" s="246" t="s">
        <v>303</v>
      </c>
      <c r="D139" s="220"/>
      <c r="E139" s="221">
        <v>40.6</v>
      </c>
      <c r="F139" s="219"/>
      <c r="G139" s="219"/>
      <c r="H139" s="219"/>
      <c r="I139" s="219"/>
      <c r="J139" s="219"/>
      <c r="K139" s="219"/>
      <c r="L139" s="219"/>
      <c r="M139" s="219"/>
      <c r="N139" s="218"/>
      <c r="O139" s="218"/>
      <c r="P139" s="218"/>
      <c r="Q139" s="218"/>
      <c r="R139" s="219"/>
      <c r="S139" s="219"/>
      <c r="T139" s="219"/>
      <c r="U139" s="219"/>
      <c r="V139" s="219"/>
      <c r="W139" s="219"/>
      <c r="X139" s="219"/>
      <c r="Y139" s="219"/>
      <c r="Z139" s="209"/>
      <c r="AA139" s="209"/>
      <c r="AB139" s="209"/>
      <c r="AC139" s="209"/>
      <c r="AD139" s="209"/>
      <c r="AE139" s="209"/>
      <c r="AF139" s="209"/>
      <c r="AG139" s="209" t="s">
        <v>159</v>
      </c>
      <c r="AH139" s="209">
        <v>0</v>
      </c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2" x14ac:dyDescent="0.2">
      <c r="A140" s="216"/>
      <c r="B140" s="217"/>
      <c r="C140" s="244"/>
      <c r="D140" s="239"/>
      <c r="E140" s="239"/>
      <c r="F140" s="239"/>
      <c r="G140" s="239"/>
      <c r="H140" s="219"/>
      <c r="I140" s="219"/>
      <c r="J140" s="219"/>
      <c r="K140" s="219"/>
      <c r="L140" s="219"/>
      <c r="M140" s="219"/>
      <c r="N140" s="218"/>
      <c r="O140" s="218"/>
      <c r="P140" s="218"/>
      <c r="Q140" s="218"/>
      <c r="R140" s="219"/>
      <c r="S140" s="219"/>
      <c r="T140" s="219"/>
      <c r="U140" s="219"/>
      <c r="V140" s="219"/>
      <c r="W140" s="219"/>
      <c r="X140" s="219"/>
      <c r="Y140" s="219"/>
      <c r="Z140" s="209"/>
      <c r="AA140" s="209"/>
      <c r="AB140" s="209"/>
      <c r="AC140" s="209"/>
      <c r="AD140" s="209"/>
      <c r="AE140" s="209"/>
      <c r="AF140" s="209"/>
      <c r="AG140" s="209" t="s">
        <v>131</v>
      </c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ht="22.5" outlineLevel="1" x14ac:dyDescent="0.2">
      <c r="A141" s="230">
        <v>34</v>
      </c>
      <c r="B141" s="231" t="s">
        <v>304</v>
      </c>
      <c r="C141" s="242" t="s">
        <v>305</v>
      </c>
      <c r="D141" s="232" t="s">
        <v>306</v>
      </c>
      <c r="E141" s="233">
        <v>25</v>
      </c>
      <c r="F141" s="234"/>
      <c r="G141" s="235">
        <f>ROUND(E141*F141,2)</f>
        <v>0</v>
      </c>
      <c r="H141" s="234"/>
      <c r="I141" s="235">
        <f>ROUND(E141*H141,2)</f>
        <v>0</v>
      </c>
      <c r="J141" s="234"/>
      <c r="K141" s="235">
        <f>ROUND(E141*J141,2)</f>
        <v>0</v>
      </c>
      <c r="L141" s="235">
        <v>21</v>
      </c>
      <c r="M141" s="235">
        <f>G141*(1+L141/100)</f>
        <v>0</v>
      </c>
      <c r="N141" s="233">
        <v>3.16</v>
      </c>
      <c r="O141" s="233">
        <f>ROUND(E141*N141,2)</f>
        <v>79</v>
      </c>
      <c r="P141" s="233">
        <v>0</v>
      </c>
      <c r="Q141" s="233">
        <f>ROUND(E141*P141,2)</f>
        <v>0</v>
      </c>
      <c r="R141" s="235" t="s">
        <v>229</v>
      </c>
      <c r="S141" s="235" t="s">
        <v>124</v>
      </c>
      <c r="T141" s="236" t="s">
        <v>124</v>
      </c>
      <c r="U141" s="219">
        <v>0</v>
      </c>
      <c r="V141" s="219">
        <f>ROUND(E141*U141,2)</f>
        <v>0</v>
      </c>
      <c r="W141" s="219"/>
      <c r="X141" s="219" t="s">
        <v>230</v>
      </c>
      <c r="Y141" s="219" t="s">
        <v>127</v>
      </c>
      <c r="Z141" s="209"/>
      <c r="AA141" s="209"/>
      <c r="AB141" s="209"/>
      <c r="AC141" s="209"/>
      <c r="AD141" s="209"/>
      <c r="AE141" s="209"/>
      <c r="AF141" s="209"/>
      <c r="AG141" s="209" t="s">
        <v>231</v>
      </c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2" x14ac:dyDescent="0.2">
      <c r="A142" s="216"/>
      <c r="B142" s="217"/>
      <c r="C142" s="246" t="s">
        <v>307</v>
      </c>
      <c r="D142" s="220"/>
      <c r="E142" s="221">
        <v>25</v>
      </c>
      <c r="F142" s="219"/>
      <c r="G142" s="219"/>
      <c r="H142" s="219"/>
      <c r="I142" s="219"/>
      <c r="J142" s="219"/>
      <c r="K142" s="219"/>
      <c r="L142" s="219"/>
      <c r="M142" s="219"/>
      <c r="N142" s="218"/>
      <c r="O142" s="218"/>
      <c r="P142" s="218"/>
      <c r="Q142" s="218"/>
      <c r="R142" s="219"/>
      <c r="S142" s="219"/>
      <c r="T142" s="219"/>
      <c r="U142" s="219"/>
      <c r="V142" s="219"/>
      <c r="W142" s="219"/>
      <c r="X142" s="219"/>
      <c r="Y142" s="219"/>
      <c r="Z142" s="209"/>
      <c r="AA142" s="209"/>
      <c r="AB142" s="209"/>
      <c r="AC142" s="209"/>
      <c r="AD142" s="209"/>
      <c r="AE142" s="209"/>
      <c r="AF142" s="209"/>
      <c r="AG142" s="209" t="s">
        <v>159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2" x14ac:dyDescent="0.2">
      <c r="A143" s="216"/>
      <c r="B143" s="217"/>
      <c r="C143" s="244"/>
      <c r="D143" s="239"/>
      <c r="E143" s="239"/>
      <c r="F143" s="239"/>
      <c r="G143" s="239"/>
      <c r="H143" s="219"/>
      <c r="I143" s="219"/>
      <c r="J143" s="219"/>
      <c r="K143" s="219"/>
      <c r="L143" s="219"/>
      <c r="M143" s="219"/>
      <c r="N143" s="218"/>
      <c r="O143" s="218"/>
      <c r="P143" s="218"/>
      <c r="Q143" s="218"/>
      <c r="R143" s="219"/>
      <c r="S143" s="219"/>
      <c r="T143" s="219"/>
      <c r="U143" s="219"/>
      <c r="V143" s="219"/>
      <c r="W143" s="219"/>
      <c r="X143" s="219"/>
      <c r="Y143" s="219"/>
      <c r="Z143" s="209"/>
      <c r="AA143" s="209"/>
      <c r="AB143" s="209"/>
      <c r="AC143" s="209"/>
      <c r="AD143" s="209"/>
      <c r="AE143" s="209"/>
      <c r="AF143" s="209"/>
      <c r="AG143" s="209" t="s">
        <v>131</v>
      </c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x14ac:dyDescent="0.2">
      <c r="A144" s="223" t="s">
        <v>119</v>
      </c>
      <c r="B144" s="224" t="s">
        <v>74</v>
      </c>
      <c r="C144" s="241" t="s">
        <v>75</v>
      </c>
      <c r="D144" s="225"/>
      <c r="E144" s="226"/>
      <c r="F144" s="227"/>
      <c r="G144" s="227">
        <f>SUMIF(AG145:AG154,"&lt;&gt;NOR",G145:G154)</f>
        <v>0</v>
      </c>
      <c r="H144" s="227"/>
      <c r="I144" s="227">
        <f>SUM(I145:I154)</f>
        <v>0</v>
      </c>
      <c r="J144" s="227"/>
      <c r="K144" s="227">
        <f>SUM(K145:K154)</f>
        <v>0</v>
      </c>
      <c r="L144" s="227"/>
      <c r="M144" s="227">
        <f>SUM(M145:M154)</f>
        <v>0</v>
      </c>
      <c r="N144" s="226"/>
      <c r="O144" s="226">
        <f>SUM(O145:O154)</f>
        <v>0.5</v>
      </c>
      <c r="P144" s="226"/>
      <c r="Q144" s="226">
        <f>SUM(Q145:Q154)</f>
        <v>0</v>
      </c>
      <c r="R144" s="227"/>
      <c r="S144" s="227"/>
      <c r="T144" s="228"/>
      <c r="U144" s="222"/>
      <c r="V144" s="222">
        <f>SUM(V145:V154)</f>
        <v>4.5</v>
      </c>
      <c r="W144" s="222"/>
      <c r="X144" s="222"/>
      <c r="Y144" s="222"/>
      <c r="AG144" t="s">
        <v>120</v>
      </c>
    </row>
    <row r="145" spans="1:60" outlineLevel="1" x14ac:dyDescent="0.2">
      <c r="A145" s="230">
        <v>35</v>
      </c>
      <c r="B145" s="231" t="s">
        <v>308</v>
      </c>
      <c r="C145" s="242" t="s">
        <v>309</v>
      </c>
      <c r="D145" s="232" t="s">
        <v>306</v>
      </c>
      <c r="E145" s="233">
        <v>1</v>
      </c>
      <c r="F145" s="234"/>
      <c r="G145" s="235">
        <f>ROUND(E145*F145,2)</f>
        <v>0</v>
      </c>
      <c r="H145" s="234"/>
      <c r="I145" s="235">
        <f>ROUND(E145*H145,2)</f>
        <v>0</v>
      </c>
      <c r="J145" s="234"/>
      <c r="K145" s="235">
        <f>ROUND(E145*J145,2)</f>
        <v>0</v>
      </c>
      <c r="L145" s="235">
        <v>21</v>
      </c>
      <c r="M145" s="235">
        <f>G145*(1+L145/100)</f>
        <v>0</v>
      </c>
      <c r="N145" s="233">
        <v>0.43093999999999999</v>
      </c>
      <c r="O145" s="233">
        <f>ROUND(E145*N145,2)</f>
        <v>0.43</v>
      </c>
      <c r="P145" s="233">
        <v>0</v>
      </c>
      <c r="Q145" s="233">
        <f>ROUND(E145*P145,2)</f>
        <v>0</v>
      </c>
      <c r="R145" s="235" t="s">
        <v>172</v>
      </c>
      <c r="S145" s="235" t="s">
        <v>124</v>
      </c>
      <c r="T145" s="236" t="s">
        <v>124</v>
      </c>
      <c r="U145" s="219">
        <v>3.82</v>
      </c>
      <c r="V145" s="219">
        <f>ROUND(E145*U145,2)</f>
        <v>3.82</v>
      </c>
      <c r="W145" s="219"/>
      <c r="X145" s="219" t="s">
        <v>163</v>
      </c>
      <c r="Y145" s="219" t="s">
        <v>127</v>
      </c>
      <c r="Z145" s="209"/>
      <c r="AA145" s="209"/>
      <c r="AB145" s="209"/>
      <c r="AC145" s="209"/>
      <c r="AD145" s="209"/>
      <c r="AE145" s="209"/>
      <c r="AF145" s="209"/>
      <c r="AG145" s="209" t="s">
        <v>173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ht="33.75" outlineLevel="2" x14ac:dyDescent="0.2">
      <c r="A146" s="216"/>
      <c r="B146" s="217"/>
      <c r="C146" s="251" t="s">
        <v>310</v>
      </c>
      <c r="D146" s="250"/>
      <c r="E146" s="250"/>
      <c r="F146" s="250"/>
      <c r="G146" s="250"/>
      <c r="H146" s="219"/>
      <c r="I146" s="219"/>
      <c r="J146" s="219"/>
      <c r="K146" s="219"/>
      <c r="L146" s="219"/>
      <c r="M146" s="219"/>
      <c r="N146" s="218"/>
      <c r="O146" s="218"/>
      <c r="P146" s="218"/>
      <c r="Q146" s="218"/>
      <c r="R146" s="219"/>
      <c r="S146" s="219"/>
      <c r="T146" s="219"/>
      <c r="U146" s="219"/>
      <c r="V146" s="219"/>
      <c r="W146" s="219"/>
      <c r="X146" s="219"/>
      <c r="Y146" s="219"/>
      <c r="Z146" s="209"/>
      <c r="AA146" s="209"/>
      <c r="AB146" s="209"/>
      <c r="AC146" s="209"/>
      <c r="AD146" s="209"/>
      <c r="AE146" s="209"/>
      <c r="AF146" s="209"/>
      <c r="AG146" s="209" t="s">
        <v>175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37" t="str">
        <f>C146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46" s="209"/>
      <c r="BC146" s="209"/>
      <c r="BD146" s="209"/>
      <c r="BE146" s="209"/>
      <c r="BF146" s="209"/>
      <c r="BG146" s="209"/>
      <c r="BH146" s="209"/>
    </row>
    <row r="147" spans="1:60" outlineLevel="2" x14ac:dyDescent="0.2">
      <c r="A147" s="216"/>
      <c r="B147" s="217"/>
      <c r="C147" s="246" t="s">
        <v>311</v>
      </c>
      <c r="D147" s="220"/>
      <c r="E147" s="221">
        <v>1</v>
      </c>
      <c r="F147" s="219"/>
      <c r="G147" s="219"/>
      <c r="H147" s="219"/>
      <c r="I147" s="219"/>
      <c r="J147" s="219"/>
      <c r="K147" s="219"/>
      <c r="L147" s="219"/>
      <c r="M147" s="219"/>
      <c r="N147" s="218"/>
      <c r="O147" s="218"/>
      <c r="P147" s="218"/>
      <c r="Q147" s="218"/>
      <c r="R147" s="219"/>
      <c r="S147" s="219"/>
      <c r="T147" s="219"/>
      <c r="U147" s="219"/>
      <c r="V147" s="219"/>
      <c r="W147" s="219"/>
      <c r="X147" s="219"/>
      <c r="Y147" s="219"/>
      <c r="Z147" s="209"/>
      <c r="AA147" s="209"/>
      <c r="AB147" s="209"/>
      <c r="AC147" s="209"/>
      <c r="AD147" s="209"/>
      <c r="AE147" s="209"/>
      <c r="AF147" s="209"/>
      <c r="AG147" s="209" t="s">
        <v>159</v>
      </c>
      <c r="AH147" s="209">
        <v>0</v>
      </c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2" x14ac:dyDescent="0.2">
      <c r="A148" s="216"/>
      <c r="B148" s="217"/>
      <c r="C148" s="244"/>
      <c r="D148" s="239"/>
      <c r="E148" s="239"/>
      <c r="F148" s="239"/>
      <c r="G148" s="239"/>
      <c r="H148" s="219"/>
      <c r="I148" s="219"/>
      <c r="J148" s="219"/>
      <c r="K148" s="219"/>
      <c r="L148" s="219"/>
      <c r="M148" s="219"/>
      <c r="N148" s="218"/>
      <c r="O148" s="218"/>
      <c r="P148" s="218"/>
      <c r="Q148" s="218"/>
      <c r="R148" s="219"/>
      <c r="S148" s="219"/>
      <c r="T148" s="219"/>
      <c r="U148" s="219"/>
      <c r="V148" s="219"/>
      <c r="W148" s="219"/>
      <c r="X148" s="219"/>
      <c r="Y148" s="219"/>
      <c r="Z148" s="209"/>
      <c r="AA148" s="209"/>
      <c r="AB148" s="209"/>
      <c r="AC148" s="209"/>
      <c r="AD148" s="209"/>
      <c r="AE148" s="209"/>
      <c r="AF148" s="209"/>
      <c r="AG148" s="209" t="s">
        <v>131</v>
      </c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1" x14ac:dyDescent="0.2">
      <c r="A149" s="230">
        <v>36</v>
      </c>
      <c r="B149" s="231" t="s">
        <v>312</v>
      </c>
      <c r="C149" s="242" t="s">
        <v>313</v>
      </c>
      <c r="D149" s="232" t="s">
        <v>306</v>
      </c>
      <c r="E149" s="233">
        <v>1</v>
      </c>
      <c r="F149" s="234"/>
      <c r="G149" s="235">
        <f>ROUND(E149*F149,2)</f>
        <v>0</v>
      </c>
      <c r="H149" s="234"/>
      <c r="I149" s="235">
        <f>ROUND(E149*H149,2)</f>
        <v>0</v>
      </c>
      <c r="J149" s="234"/>
      <c r="K149" s="235">
        <f>ROUND(E149*J149,2)</f>
        <v>0</v>
      </c>
      <c r="L149" s="235">
        <v>21</v>
      </c>
      <c r="M149" s="235">
        <f>G149*(1+L149/100)</f>
        <v>0</v>
      </c>
      <c r="N149" s="233">
        <v>4.6800000000000001E-3</v>
      </c>
      <c r="O149" s="233">
        <f>ROUND(E149*N149,2)</f>
        <v>0</v>
      </c>
      <c r="P149" s="233">
        <v>0</v>
      </c>
      <c r="Q149" s="233">
        <f>ROUND(E149*P149,2)</f>
        <v>0</v>
      </c>
      <c r="R149" s="235" t="s">
        <v>314</v>
      </c>
      <c r="S149" s="235" t="s">
        <v>124</v>
      </c>
      <c r="T149" s="236" t="s">
        <v>124</v>
      </c>
      <c r="U149" s="219">
        <v>0.68</v>
      </c>
      <c r="V149" s="219">
        <f>ROUND(E149*U149,2)</f>
        <v>0.68</v>
      </c>
      <c r="W149" s="219"/>
      <c r="X149" s="219" t="s">
        <v>163</v>
      </c>
      <c r="Y149" s="219" t="s">
        <v>127</v>
      </c>
      <c r="Z149" s="209"/>
      <c r="AA149" s="209"/>
      <c r="AB149" s="209"/>
      <c r="AC149" s="209"/>
      <c r="AD149" s="209"/>
      <c r="AE149" s="209"/>
      <c r="AF149" s="209"/>
      <c r="AG149" s="209" t="s">
        <v>173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2" x14ac:dyDescent="0.2">
      <c r="A150" s="216"/>
      <c r="B150" s="217"/>
      <c r="C150" s="246" t="s">
        <v>315</v>
      </c>
      <c r="D150" s="220"/>
      <c r="E150" s="221">
        <v>1</v>
      </c>
      <c r="F150" s="219"/>
      <c r="G150" s="219"/>
      <c r="H150" s="219"/>
      <c r="I150" s="219"/>
      <c r="J150" s="219"/>
      <c r="K150" s="219"/>
      <c r="L150" s="219"/>
      <c r="M150" s="219"/>
      <c r="N150" s="218"/>
      <c r="O150" s="218"/>
      <c r="P150" s="218"/>
      <c r="Q150" s="218"/>
      <c r="R150" s="219"/>
      <c r="S150" s="219"/>
      <c r="T150" s="219"/>
      <c r="U150" s="219"/>
      <c r="V150" s="219"/>
      <c r="W150" s="219"/>
      <c r="X150" s="219"/>
      <c r="Y150" s="219"/>
      <c r="Z150" s="209"/>
      <c r="AA150" s="209"/>
      <c r="AB150" s="209"/>
      <c r="AC150" s="209"/>
      <c r="AD150" s="209"/>
      <c r="AE150" s="209"/>
      <c r="AF150" s="209"/>
      <c r="AG150" s="209" t="s">
        <v>159</v>
      </c>
      <c r="AH150" s="209">
        <v>0</v>
      </c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2" x14ac:dyDescent="0.2">
      <c r="A151" s="216"/>
      <c r="B151" s="217"/>
      <c r="C151" s="244"/>
      <c r="D151" s="239"/>
      <c r="E151" s="239"/>
      <c r="F151" s="239"/>
      <c r="G151" s="239"/>
      <c r="H151" s="219"/>
      <c r="I151" s="219"/>
      <c r="J151" s="219"/>
      <c r="K151" s="219"/>
      <c r="L151" s="219"/>
      <c r="M151" s="219"/>
      <c r="N151" s="218"/>
      <c r="O151" s="218"/>
      <c r="P151" s="218"/>
      <c r="Q151" s="218"/>
      <c r="R151" s="219"/>
      <c r="S151" s="219"/>
      <c r="T151" s="219"/>
      <c r="U151" s="219"/>
      <c r="V151" s="219"/>
      <c r="W151" s="219"/>
      <c r="X151" s="219"/>
      <c r="Y151" s="219"/>
      <c r="Z151" s="209"/>
      <c r="AA151" s="209"/>
      <c r="AB151" s="209"/>
      <c r="AC151" s="209"/>
      <c r="AD151" s="209"/>
      <c r="AE151" s="209"/>
      <c r="AF151" s="209"/>
      <c r="AG151" s="209" t="s">
        <v>131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1" x14ac:dyDescent="0.2">
      <c r="A152" s="230">
        <v>37</v>
      </c>
      <c r="B152" s="231" t="s">
        <v>316</v>
      </c>
      <c r="C152" s="242" t="s">
        <v>317</v>
      </c>
      <c r="D152" s="232" t="s">
        <v>306</v>
      </c>
      <c r="E152" s="233">
        <v>1</v>
      </c>
      <c r="F152" s="234"/>
      <c r="G152" s="235">
        <f>ROUND(E152*F152,2)</f>
        <v>0</v>
      </c>
      <c r="H152" s="234"/>
      <c r="I152" s="235">
        <f>ROUND(E152*H152,2)</f>
        <v>0</v>
      </c>
      <c r="J152" s="234"/>
      <c r="K152" s="235">
        <f>ROUND(E152*J152,2)</f>
        <v>0</v>
      </c>
      <c r="L152" s="235">
        <v>21</v>
      </c>
      <c r="M152" s="235">
        <f>G152*(1+L152/100)</f>
        <v>0</v>
      </c>
      <c r="N152" s="233">
        <v>6.5000000000000002E-2</v>
      </c>
      <c r="O152" s="233">
        <f>ROUND(E152*N152,2)</f>
        <v>7.0000000000000007E-2</v>
      </c>
      <c r="P152" s="233">
        <v>0</v>
      </c>
      <c r="Q152" s="233">
        <f>ROUND(E152*P152,2)</f>
        <v>0</v>
      </c>
      <c r="R152" s="235" t="s">
        <v>229</v>
      </c>
      <c r="S152" s="235" t="s">
        <v>124</v>
      </c>
      <c r="T152" s="236" t="s">
        <v>124</v>
      </c>
      <c r="U152" s="219">
        <v>0</v>
      </c>
      <c r="V152" s="219">
        <f>ROUND(E152*U152,2)</f>
        <v>0</v>
      </c>
      <c r="W152" s="219"/>
      <c r="X152" s="219" t="s">
        <v>230</v>
      </c>
      <c r="Y152" s="219" t="s">
        <v>127</v>
      </c>
      <c r="Z152" s="209"/>
      <c r="AA152" s="209"/>
      <c r="AB152" s="209"/>
      <c r="AC152" s="209"/>
      <c r="AD152" s="209"/>
      <c r="AE152" s="209"/>
      <c r="AF152" s="209"/>
      <c r="AG152" s="209" t="s">
        <v>231</v>
      </c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2" x14ac:dyDescent="0.2">
      <c r="A153" s="216"/>
      <c r="B153" s="217"/>
      <c r="C153" s="246" t="s">
        <v>66</v>
      </c>
      <c r="D153" s="220"/>
      <c r="E153" s="221">
        <v>1</v>
      </c>
      <c r="F153" s="219"/>
      <c r="G153" s="219"/>
      <c r="H153" s="219"/>
      <c r="I153" s="219"/>
      <c r="J153" s="219"/>
      <c r="K153" s="219"/>
      <c r="L153" s="219"/>
      <c r="M153" s="219"/>
      <c r="N153" s="218"/>
      <c r="O153" s="218"/>
      <c r="P153" s="218"/>
      <c r="Q153" s="218"/>
      <c r="R153" s="219"/>
      <c r="S153" s="219"/>
      <c r="T153" s="219"/>
      <c r="U153" s="219"/>
      <c r="V153" s="219"/>
      <c r="W153" s="219"/>
      <c r="X153" s="219"/>
      <c r="Y153" s="219"/>
      <c r="Z153" s="209"/>
      <c r="AA153" s="209"/>
      <c r="AB153" s="209"/>
      <c r="AC153" s="209"/>
      <c r="AD153" s="209"/>
      <c r="AE153" s="209"/>
      <c r="AF153" s="209"/>
      <c r="AG153" s="209" t="s">
        <v>159</v>
      </c>
      <c r="AH153" s="209">
        <v>0</v>
      </c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2" x14ac:dyDescent="0.2">
      <c r="A154" s="216"/>
      <c r="B154" s="217"/>
      <c r="C154" s="244"/>
      <c r="D154" s="239"/>
      <c r="E154" s="239"/>
      <c r="F154" s="239"/>
      <c r="G154" s="239"/>
      <c r="H154" s="219"/>
      <c r="I154" s="219"/>
      <c r="J154" s="219"/>
      <c r="K154" s="219"/>
      <c r="L154" s="219"/>
      <c r="M154" s="219"/>
      <c r="N154" s="218"/>
      <c r="O154" s="218"/>
      <c r="P154" s="218"/>
      <c r="Q154" s="218"/>
      <c r="R154" s="219"/>
      <c r="S154" s="219"/>
      <c r="T154" s="219"/>
      <c r="U154" s="219"/>
      <c r="V154" s="219"/>
      <c r="W154" s="219"/>
      <c r="X154" s="219"/>
      <c r="Y154" s="219"/>
      <c r="Z154" s="209"/>
      <c r="AA154" s="209"/>
      <c r="AB154" s="209"/>
      <c r="AC154" s="209"/>
      <c r="AD154" s="209"/>
      <c r="AE154" s="209"/>
      <c r="AF154" s="209"/>
      <c r="AG154" s="209" t="s">
        <v>131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x14ac:dyDescent="0.2">
      <c r="A155" s="223" t="s">
        <v>119</v>
      </c>
      <c r="B155" s="224" t="s">
        <v>76</v>
      </c>
      <c r="C155" s="241" t="s">
        <v>77</v>
      </c>
      <c r="D155" s="225"/>
      <c r="E155" s="226"/>
      <c r="F155" s="227"/>
      <c r="G155" s="227">
        <f>SUMIF(AG156:AG180,"&lt;&gt;NOR",G156:G180)</f>
        <v>0</v>
      </c>
      <c r="H155" s="227"/>
      <c r="I155" s="227">
        <f>SUM(I156:I180)</f>
        <v>0</v>
      </c>
      <c r="J155" s="227"/>
      <c r="K155" s="227">
        <f>SUM(K156:K180)</f>
        <v>0</v>
      </c>
      <c r="L155" s="227"/>
      <c r="M155" s="227">
        <f>SUM(M156:M180)</f>
        <v>0</v>
      </c>
      <c r="N155" s="226"/>
      <c r="O155" s="226">
        <f>SUM(O156:O180)</f>
        <v>40.9</v>
      </c>
      <c r="P155" s="226"/>
      <c r="Q155" s="226">
        <f>SUM(Q156:Q180)</f>
        <v>0</v>
      </c>
      <c r="R155" s="227"/>
      <c r="S155" s="227"/>
      <c r="T155" s="228"/>
      <c r="U155" s="222"/>
      <c r="V155" s="222">
        <f>SUM(V156:V180)</f>
        <v>46.18</v>
      </c>
      <c r="W155" s="222"/>
      <c r="X155" s="222"/>
      <c r="Y155" s="222"/>
      <c r="AG155" t="s">
        <v>120</v>
      </c>
    </row>
    <row r="156" spans="1:60" ht="22.5" outlineLevel="1" x14ac:dyDescent="0.2">
      <c r="A156" s="230">
        <v>38</v>
      </c>
      <c r="B156" s="231" t="s">
        <v>318</v>
      </c>
      <c r="C156" s="242" t="s">
        <v>319</v>
      </c>
      <c r="D156" s="232" t="s">
        <v>306</v>
      </c>
      <c r="E156" s="233">
        <v>1</v>
      </c>
      <c r="F156" s="234"/>
      <c r="G156" s="235">
        <f>ROUND(E156*F156,2)</f>
        <v>0</v>
      </c>
      <c r="H156" s="234"/>
      <c r="I156" s="235">
        <f>ROUND(E156*H156,2)</f>
        <v>0</v>
      </c>
      <c r="J156" s="234"/>
      <c r="K156" s="235">
        <f>ROUND(E156*J156,2)</f>
        <v>0</v>
      </c>
      <c r="L156" s="235">
        <v>21</v>
      </c>
      <c r="M156" s="235">
        <f>G156*(1+L156/100)</f>
        <v>0</v>
      </c>
      <c r="N156" s="233">
        <v>0.11840000000000001</v>
      </c>
      <c r="O156" s="233">
        <f>ROUND(E156*N156,2)</f>
        <v>0.12</v>
      </c>
      <c r="P156" s="233">
        <v>0</v>
      </c>
      <c r="Q156" s="233">
        <f>ROUND(E156*P156,2)</f>
        <v>0</v>
      </c>
      <c r="R156" s="235" t="s">
        <v>172</v>
      </c>
      <c r="S156" s="235" t="s">
        <v>124</v>
      </c>
      <c r="T156" s="236" t="s">
        <v>124</v>
      </c>
      <c r="U156" s="219">
        <v>0.92</v>
      </c>
      <c r="V156" s="219">
        <f>ROUND(E156*U156,2)</f>
        <v>0.92</v>
      </c>
      <c r="W156" s="219"/>
      <c r="X156" s="219" t="s">
        <v>163</v>
      </c>
      <c r="Y156" s="219" t="s">
        <v>127</v>
      </c>
      <c r="Z156" s="209"/>
      <c r="AA156" s="209"/>
      <c r="AB156" s="209"/>
      <c r="AC156" s="209"/>
      <c r="AD156" s="209"/>
      <c r="AE156" s="209"/>
      <c r="AF156" s="209"/>
      <c r="AG156" s="209" t="s">
        <v>173</v>
      </c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ht="33.75" outlineLevel="2" x14ac:dyDescent="0.2">
      <c r="A157" s="216"/>
      <c r="B157" s="217"/>
      <c r="C157" s="243" t="s">
        <v>320</v>
      </c>
      <c r="D157" s="238"/>
      <c r="E157" s="238"/>
      <c r="F157" s="238"/>
      <c r="G157" s="238"/>
      <c r="H157" s="219"/>
      <c r="I157" s="219"/>
      <c r="J157" s="219"/>
      <c r="K157" s="219"/>
      <c r="L157" s="219"/>
      <c r="M157" s="219"/>
      <c r="N157" s="218"/>
      <c r="O157" s="218"/>
      <c r="P157" s="218"/>
      <c r="Q157" s="218"/>
      <c r="R157" s="219"/>
      <c r="S157" s="219"/>
      <c r="T157" s="219"/>
      <c r="U157" s="219"/>
      <c r="V157" s="219"/>
      <c r="W157" s="219"/>
      <c r="X157" s="219"/>
      <c r="Y157" s="219"/>
      <c r="Z157" s="209"/>
      <c r="AA157" s="209"/>
      <c r="AB157" s="209"/>
      <c r="AC157" s="209"/>
      <c r="AD157" s="209"/>
      <c r="AE157" s="209"/>
      <c r="AF157" s="209"/>
      <c r="AG157" s="209" t="s">
        <v>130</v>
      </c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37" t="str">
        <f>C157</f>
        <v>Výkop jamky s odhozem výkopku na vzdálenost do 3 m, betonový základ (s dodávkou betonu), dodávka a osazení kotevní hliníkové patky, dodávka a osazení sloupku, dodávka a osazení víčka ke sloupku, dodávka a osazení svislé dopravní značky plochy do 1 m2, upínací svorka.</v>
      </c>
      <c r="BB157" s="209"/>
      <c r="BC157" s="209"/>
      <c r="BD157" s="209"/>
      <c r="BE157" s="209"/>
      <c r="BF157" s="209"/>
      <c r="BG157" s="209"/>
      <c r="BH157" s="209"/>
    </row>
    <row r="158" spans="1:60" outlineLevel="2" x14ac:dyDescent="0.2">
      <c r="A158" s="216"/>
      <c r="B158" s="217"/>
      <c r="C158" s="246" t="s">
        <v>321</v>
      </c>
      <c r="D158" s="220"/>
      <c r="E158" s="221">
        <v>1</v>
      </c>
      <c r="F158" s="219"/>
      <c r="G158" s="219"/>
      <c r="H158" s="219"/>
      <c r="I158" s="219"/>
      <c r="J158" s="219"/>
      <c r="K158" s="219"/>
      <c r="L158" s="219"/>
      <c r="M158" s="219"/>
      <c r="N158" s="218"/>
      <c r="O158" s="218"/>
      <c r="P158" s="218"/>
      <c r="Q158" s="218"/>
      <c r="R158" s="219"/>
      <c r="S158" s="219"/>
      <c r="T158" s="219"/>
      <c r="U158" s="219"/>
      <c r="V158" s="219"/>
      <c r="W158" s="219"/>
      <c r="X158" s="219"/>
      <c r="Y158" s="219"/>
      <c r="Z158" s="209"/>
      <c r="AA158" s="209"/>
      <c r="AB158" s="209"/>
      <c r="AC158" s="209"/>
      <c r="AD158" s="209"/>
      <c r="AE158" s="209"/>
      <c r="AF158" s="209"/>
      <c r="AG158" s="209" t="s">
        <v>159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2" x14ac:dyDescent="0.2">
      <c r="A159" s="216"/>
      <c r="B159" s="217"/>
      <c r="C159" s="244"/>
      <c r="D159" s="239"/>
      <c r="E159" s="239"/>
      <c r="F159" s="239"/>
      <c r="G159" s="239"/>
      <c r="H159" s="219"/>
      <c r="I159" s="219"/>
      <c r="J159" s="219"/>
      <c r="K159" s="219"/>
      <c r="L159" s="219"/>
      <c r="M159" s="219"/>
      <c r="N159" s="218"/>
      <c r="O159" s="218"/>
      <c r="P159" s="218"/>
      <c r="Q159" s="218"/>
      <c r="R159" s="219"/>
      <c r="S159" s="219"/>
      <c r="T159" s="219"/>
      <c r="U159" s="219"/>
      <c r="V159" s="219"/>
      <c r="W159" s="219"/>
      <c r="X159" s="219"/>
      <c r="Y159" s="219"/>
      <c r="Z159" s="209"/>
      <c r="AA159" s="209"/>
      <c r="AB159" s="209"/>
      <c r="AC159" s="209"/>
      <c r="AD159" s="209"/>
      <c r="AE159" s="209"/>
      <c r="AF159" s="209"/>
      <c r="AG159" s="209" t="s">
        <v>131</v>
      </c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ht="33.75" outlineLevel="1" x14ac:dyDescent="0.2">
      <c r="A160" s="230">
        <v>39</v>
      </c>
      <c r="B160" s="231" t="s">
        <v>322</v>
      </c>
      <c r="C160" s="242" t="s">
        <v>323</v>
      </c>
      <c r="D160" s="232" t="s">
        <v>171</v>
      </c>
      <c r="E160" s="233">
        <v>6.87</v>
      </c>
      <c r="F160" s="234"/>
      <c r="G160" s="235">
        <f>ROUND(E160*F160,2)</f>
        <v>0</v>
      </c>
      <c r="H160" s="234"/>
      <c r="I160" s="235">
        <f>ROUND(E160*H160,2)</f>
        <v>0</v>
      </c>
      <c r="J160" s="234"/>
      <c r="K160" s="235">
        <f>ROUND(E160*J160,2)</f>
        <v>0</v>
      </c>
      <c r="L160" s="235">
        <v>21</v>
      </c>
      <c r="M160" s="235">
        <f>G160*(1+L160/100)</f>
        <v>0</v>
      </c>
      <c r="N160" s="233">
        <v>1.08E-3</v>
      </c>
      <c r="O160" s="233">
        <f>ROUND(E160*N160,2)</f>
        <v>0.01</v>
      </c>
      <c r="P160" s="233">
        <v>0</v>
      </c>
      <c r="Q160" s="233">
        <f>ROUND(E160*P160,2)</f>
        <v>0</v>
      </c>
      <c r="R160" s="235" t="s">
        <v>172</v>
      </c>
      <c r="S160" s="235" t="s">
        <v>124</v>
      </c>
      <c r="T160" s="236" t="s">
        <v>124</v>
      </c>
      <c r="U160" s="219">
        <v>0.31</v>
      </c>
      <c r="V160" s="219">
        <f>ROUND(E160*U160,2)</f>
        <v>2.13</v>
      </c>
      <c r="W160" s="219"/>
      <c r="X160" s="219" t="s">
        <v>163</v>
      </c>
      <c r="Y160" s="219" t="s">
        <v>127</v>
      </c>
      <c r="Z160" s="209"/>
      <c r="AA160" s="209"/>
      <c r="AB160" s="209"/>
      <c r="AC160" s="209"/>
      <c r="AD160" s="209"/>
      <c r="AE160" s="209"/>
      <c r="AF160" s="209"/>
      <c r="AG160" s="209" t="s">
        <v>173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2" x14ac:dyDescent="0.2">
      <c r="A161" s="216"/>
      <c r="B161" s="217"/>
      <c r="C161" s="246" t="s">
        <v>324</v>
      </c>
      <c r="D161" s="220"/>
      <c r="E161" s="221">
        <v>1.1200000000000001</v>
      </c>
      <c r="F161" s="219"/>
      <c r="G161" s="219"/>
      <c r="H161" s="219"/>
      <c r="I161" s="219"/>
      <c r="J161" s="219"/>
      <c r="K161" s="219"/>
      <c r="L161" s="219"/>
      <c r="M161" s="219"/>
      <c r="N161" s="218"/>
      <c r="O161" s="218"/>
      <c r="P161" s="218"/>
      <c r="Q161" s="218"/>
      <c r="R161" s="219"/>
      <c r="S161" s="219"/>
      <c r="T161" s="219"/>
      <c r="U161" s="219"/>
      <c r="V161" s="219"/>
      <c r="W161" s="219"/>
      <c r="X161" s="219"/>
      <c r="Y161" s="219"/>
      <c r="Z161" s="209"/>
      <c r="AA161" s="209"/>
      <c r="AB161" s="209"/>
      <c r="AC161" s="209"/>
      <c r="AD161" s="209"/>
      <c r="AE161" s="209"/>
      <c r="AF161" s="209"/>
      <c r="AG161" s="209" t="s">
        <v>159</v>
      </c>
      <c r="AH161" s="209">
        <v>0</v>
      </c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3" x14ac:dyDescent="0.2">
      <c r="A162" s="216"/>
      <c r="B162" s="217"/>
      <c r="C162" s="246" t="s">
        <v>325</v>
      </c>
      <c r="D162" s="220"/>
      <c r="E162" s="221">
        <v>5.75</v>
      </c>
      <c r="F162" s="219"/>
      <c r="G162" s="219"/>
      <c r="H162" s="219"/>
      <c r="I162" s="219"/>
      <c r="J162" s="219"/>
      <c r="K162" s="219"/>
      <c r="L162" s="219"/>
      <c r="M162" s="219"/>
      <c r="N162" s="218"/>
      <c r="O162" s="218"/>
      <c r="P162" s="218"/>
      <c r="Q162" s="218"/>
      <c r="R162" s="219"/>
      <c r="S162" s="219"/>
      <c r="T162" s="219"/>
      <c r="U162" s="219"/>
      <c r="V162" s="219"/>
      <c r="W162" s="219"/>
      <c r="X162" s="219"/>
      <c r="Y162" s="219"/>
      <c r="Z162" s="209"/>
      <c r="AA162" s="209"/>
      <c r="AB162" s="209"/>
      <c r="AC162" s="209"/>
      <c r="AD162" s="209"/>
      <c r="AE162" s="209"/>
      <c r="AF162" s="209"/>
      <c r="AG162" s="209" t="s">
        <v>159</v>
      </c>
      <c r="AH162" s="209">
        <v>0</v>
      </c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2" x14ac:dyDescent="0.2">
      <c r="A163" s="216"/>
      <c r="B163" s="217"/>
      <c r="C163" s="244"/>
      <c r="D163" s="239"/>
      <c r="E163" s="239"/>
      <c r="F163" s="239"/>
      <c r="G163" s="239"/>
      <c r="H163" s="219"/>
      <c r="I163" s="219"/>
      <c r="J163" s="219"/>
      <c r="K163" s="219"/>
      <c r="L163" s="219"/>
      <c r="M163" s="219"/>
      <c r="N163" s="218"/>
      <c r="O163" s="218"/>
      <c r="P163" s="218"/>
      <c r="Q163" s="218"/>
      <c r="R163" s="219"/>
      <c r="S163" s="219"/>
      <c r="T163" s="219"/>
      <c r="U163" s="219"/>
      <c r="V163" s="219"/>
      <c r="W163" s="219"/>
      <c r="X163" s="219"/>
      <c r="Y163" s="219"/>
      <c r="Z163" s="209"/>
      <c r="AA163" s="209"/>
      <c r="AB163" s="209"/>
      <c r="AC163" s="209"/>
      <c r="AD163" s="209"/>
      <c r="AE163" s="209"/>
      <c r="AF163" s="209"/>
      <c r="AG163" s="209" t="s">
        <v>131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ht="33.75" outlineLevel="1" x14ac:dyDescent="0.2">
      <c r="A164" s="230">
        <v>40</v>
      </c>
      <c r="B164" s="231" t="s">
        <v>326</v>
      </c>
      <c r="C164" s="242" t="s">
        <v>327</v>
      </c>
      <c r="D164" s="232" t="s">
        <v>188</v>
      </c>
      <c r="E164" s="233">
        <v>21.8</v>
      </c>
      <c r="F164" s="234"/>
      <c r="G164" s="235">
        <f>ROUND(E164*F164,2)</f>
        <v>0</v>
      </c>
      <c r="H164" s="234"/>
      <c r="I164" s="235">
        <f>ROUND(E164*H164,2)</f>
        <v>0</v>
      </c>
      <c r="J164" s="234"/>
      <c r="K164" s="235">
        <f>ROUND(E164*J164,2)</f>
        <v>0</v>
      </c>
      <c r="L164" s="235">
        <v>21</v>
      </c>
      <c r="M164" s="235">
        <f>G164*(1+L164/100)</f>
        <v>0</v>
      </c>
      <c r="N164" s="233">
        <v>0.22133</v>
      </c>
      <c r="O164" s="233">
        <f>ROUND(E164*N164,2)</f>
        <v>4.82</v>
      </c>
      <c r="P164" s="233">
        <v>0</v>
      </c>
      <c r="Q164" s="233">
        <f>ROUND(E164*P164,2)</f>
        <v>0</v>
      </c>
      <c r="R164" s="235" t="s">
        <v>172</v>
      </c>
      <c r="S164" s="235" t="s">
        <v>124</v>
      </c>
      <c r="T164" s="236" t="s">
        <v>124</v>
      </c>
      <c r="U164" s="219">
        <v>0.27</v>
      </c>
      <c r="V164" s="219">
        <f>ROUND(E164*U164,2)</f>
        <v>5.89</v>
      </c>
      <c r="W164" s="219"/>
      <c r="X164" s="219" t="s">
        <v>163</v>
      </c>
      <c r="Y164" s="219" t="s">
        <v>127</v>
      </c>
      <c r="Z164" s="209"/>
      <c r="AA164" s="209"/>
      <c r="AB164" s="209"/>
      <c r="AC164" s="209"/>
      <c r="AD164" s="209"/>
      <c r="AE164" s="209"/>
      <c r="AF164" s="209"/>
      <c r="AG164" s="209" t="s">
        <v>173</v>
      </c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2" x14ac:dyDescent="0.2">
      <c r="A165" s="216"/>
      <c r="B165" s="217"/>
      <c r="C165" s="251" t="s">
        <v>328</v>
      </c>
      <c r="D165" s="250"/>
      <c r="E165" s="250"/>
      <c r="F165" s="250"/>
      <c r="G165" s="250"/>
      <c r="H165" s="219"/>
      <c r="I165" s="219"/>
      <c r="J165" s="219"/>
      <c r="K165" s="219"/>
      <c r="L165" s="219"/>
      <c r="M165" s="219"/>
      <c r="N165" s="218"/>
      <c r="O165" s="218"/>
      <c r="P165" s="218"/>
      <c r="Q165" s="218"/>
      <c r="R165" s="219"/>
      <c r="S165" s="219"/>
      <c r="T165" s="219"/>
      <c r="U165" s="219"/>
      <c r="V165" s="219"/>
      <c r="W165" s="219"/>
      <c r="X165" s="219"/>
      <c r="Y165" s="219"/>
      <c r="Z165" s="209"/>
      <c r="AA165" s="209"/>
      <c r="AB165" s="209"/>
      <c r="AC165" s="209"/>
      <c r="AD165" s="209"/>
      <c r="AE165" s="209"/>
      <c r="AF165" s="209"/>
      <c r="AG165" s="209" t="s">
        <v>175</v>
      </c>
      <c r="AH165" s="209"/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2" x14ac:dyDescent="0.2">
      <c r="A166" s="216"/>
      <c r="B166" s="217"/>
      <c r="C166" s="246" t="s">
        <v>329</v>
      </c>
      <c r="D166" s="220"/>
      <c r="E166" s="221">
        <v>21.8</v>
      </c>
      <c r="F166" s="219"/>
      <c r="G166" s="219"/>
      <c r="H166" s="219"/>
      <c r="I166" s="219"/>
      <c r="J166" s="219"/>
      <c r="K166" s="219"/>
      <c r="L166" s="219"/>
      <c r="M166" s="219"/>
      <c r="N166" s="218"/>
      <c r="O166" s="218"/>
      <c r="P166" s="218"/>
      <c r="Q166" s="218"/>
      <c r="R166" s="219"/>
      <c r="S166" s="219"/>
      <c r="T166" s="219"/>
      <c r="U166" s="219"/>
      <c r="V166" s="219"/>
      <c r="W166" s="219"/>
      <c r="X166" s="219"/>
      <c r="Y166" s="219"/>
      <c r="Z166" s="209"/>
      <c r="AA166" s="209"/>
      <c r="AB166" s="209"/>
      <c r="AC166" s="209"/>
      <c r="AD166" s="209"/>
      <c r="AE166" s="209"/>
      <c r="AF166" s="209"/>
      <c r="AG166" s="209" t="s">
        <v>159</v>
      </c>
      <c r="AH166" s="209">
        <v>0</v>
      </c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2" x14ac:dyDescent="0.2">
      <c r="A167" s="216"/>
      <c r="B167" s="217"/>
      <c r="C167" s="244"/>
      <c r="D167" s="239"/>
      <c r="E167" s="239"/>
      <c r="F167" s="239"/>
      <c r="G167" s="239"/>
      <c r="H167" s="219"/>
      <c r="I167" s="219"/>
      <c r="J167" s="219"/>
      <c r="K167" s="219"/>
      <c r="L167" s="219"/>
      <c r="M167" s="219"/>
      <c r="N167" s="218"/>
      <c r="O167" s="218"/>
      <c r="P167" s="218"/>
      <c r="Q167" s="218"/>
      <c r="R167" s="219"/>
      <c r="S167" s="219"/>
      <c r="T167" s="219"/>
      <c r="U167" s="219"/>
      <c r="V167" s="219"/>
      <c r="W167" s="219"/>
      <c r="X167" s="219"/>
      <c r="Y167" s="219"/>
      <c r="Z167" s="209"/>
      <c r="AA167" s="209"/>
      <c r="AB167" s="209"/>
      <c r="AC167" s="209"/>
      <c r="AD167" s="209"/>
      <c r="AE167" s="209"/>
      <c r="AF167" s="209"/>
      <c r="AG167" s="209" t="s">
        <v>131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ht="33.75" outlineLevel="1" x14ac:dyDescent="0.2">
      <c r="A168" s="230">
        <v>41</v>
      </c>
      <c r="B168" s="231" t="s">
        <v>330</v>
      </c>
      <c r="C168" s="242" t="s">
        <v>331</v>
      </c>
      <c r="D168" s="232" t="s">
        <v>188</v>
      </c>
      <c r="E168" s="233">
        <v>129.6</v>
      </c>
      <c r="F168" s="234"/>
      <c r="G168" s="235">
        <f>ROUND(E168*F168,2)</f>
        <v>0</v>
      </c>
      <c r="H168" s="234"/>
      <c r="I168" s="235">
        <f>ROUND(E168*H168,2)</f>
        <v>0</v>
      </c>
      <c r="J168" s="234"/>
      <c r="K168" s="235">
        <f>ROUND(E168*J168,2)</f>
        <v>0</v>
      </c>
      <c r="L168" s="235">
        <v>21</v>
      </c>
      <c r="M168" s="235">
        <f>G168*(1+L168/100)</f>
        <v>0</v>
      </c>
      <c r="N168" s="233">
        <v>0.26980999999999999</v>
      </c>
      <c r="O168" s="233">
        <f>ROUND(E168*N168,2)</f>
        <v>34.97</v>
      </c>
      <c r="P168" s="233">
        <v>0</v>
      </c>
      <c r="Q168" s="233">
        <f>ROUND(E168*P168,2)</f>
        <v>0</v>
      </c>
      <c r="R168" s="235" t="s">
        <v>172</v>
      </c>
      <c r="S168" s="235" t="s">
        <v>124</v>
      </c>
      <c r="T168" s="236" t="s">
        <v>124</v>
      </c>
      <c r="U168" s="219">
        <v>0.27</v>
      </c>
      <c r="V168" s="219">
        <f>ROUND(E168*U168,2)</f>
        <v>34.99</v>
      </c>
      <c r="W168" s="219"/>
      <c r="X168" s="219" t="s">
        <v>163</v>
      </c>
      <c r="Y168" s="219" t="s">
        <v>127</v>
      </c>
      <c r="Z168" s="209"/>
      <c r="AA168" s="209"/>
      <c r="AB168" s="209"/>
      <c r="AC168" s="209"/>
      <c r="AD168" s="209"/>
      <c r="AE168" s="209"/>
      <c r="AF168" s="209"/>
      <c r="AG168" s="209" t="s">
        <v>173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2" x14ac:dyDescent="0.2">
      <c r="A169" s="216"/>
      <c r="B169" s="217"/>
      <c r="C169" s="251" t="s">
        <v>328</v>
      </c>
      <c r="D169" s="250"/>
      <c r="E169" s="250"/>
      <c r="F169" s="250"/>
      <c r="G169" s="250"/>
      <c r="H169" s="219"/>
      <c r="I169" s="219"/>
      <c r="J169" s="219"/>
      <c r="K169" s="219"/>
      <c r="L169" s="219"/>
      <c r="M169" s="219"/>
      <c r="N169" s="218"/>
      <c r="O169" s="218"/>
      <c r="P169" s="218"/>
      <c r="Q169" s="218"/>
      <c r="R169" s="219"/>
      <c r="S169" s="219"/>
      <c r="T169" s="219"/>
      <c r="U169" s="219"/>
      <c r="V169" s="219"/>
      <c r="W169" s="219"/>
      <c r="X169" s="219"/>
      <c r="Y169" s="219"/>
      <c r="Z169" s="209"/>
      <c r="AA169" s="209"/>
      <c r="AB169" s="209"/>
      <c r="AC169" s="209"/>
      <c r="AD169" s="209"/>
      <c r="AE169" s="209"/>
      <c r="AF169" s="209"/>
      <c r="AG169" s="209" t="s">
        <v>175</v>
      </c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2" x14ac:dyDescent="0.2">
      <c r="A170" s="216"/>
      <c r="B170" s="217"/>
      <c r="C170" s="246" t="s">
        <v>332</v>
      </c>
      <c r="D170" s="220"/>
      <c r="E170" s="221">
        <v>123.6</v>
      </c>
      <c r="F170" s="219"/>
      <c r="G170" s="219"/>
      <c r="H170" s="219"/>
      <c r="I170" s="219"/>
      <c r="J170" s="219"/>
      <c r="K170" s="219"/>
      <c r="L170" s="219"/>
      <c r="M170" s="219"/>
      <c r="N170" s="218"/>
      <c r="O170" s="218"/>
      <c r="P170" s="218"/>
      <c r="Q170" s="218"/>
      <c r="R170" s="219"/>
      <c r="S170" s="219"/>
      <c r="T170" s="219"/>
      <c r="U170" s="219"/>
      <c r="V170" s="219"/>
      <c r="W170" s="219"/>
      <c r="X170" s="219"/>
      <c r="Y170" s="219"/>
      <c r="Z170" s="209"/>
      <c r="AA170" s="209"/>
      <c r="AB170" s="209"/>
      <c r="AC170" s="209"/>
      <c r="AD170" s="209"/>
      <c r="AE170" s="209"/>
      <c r="AF170" s="209"/>
      <c r="AG170" s="209" t="s">
        <v>159</v>
      </c>
      <c r="AH170" s="209">
        <v>0</v>
      </c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3" x14ac:dyDescent="0.2">
      <c r="A171" s="216"/>
      <c r="B171" s="217"/>
      <c r="C171" s="246" t="s">
        <v>333</v>
      </c>
      <c r="D171" s="220"/>
      <c r="E171" s="221">
        <v>6</v>
      </c>
      <c r="F171" s="219"/>
      <c r="G171" s="219"/>
      <c r="H171" s="219"/>
      <c r="I171" s="219"/>
      <c r="J171" s="219"/>
      <c r="K171" s="219"/>
      <c r="L171" s="219"/>
      <c r="M171" s="219"/>
      <c r="N171" s="218"/>
      <c r="O171" s="218"/>
      <c r="P171" s="218"/>
      <c r="Q171" s="218"/>
      <c r="R171" s="219"/>
      <c r="S171" s="219"/>
      <c r="T171" s="219"/>
      <c r="U171" s="219"/>
      <c r="V171" s="219"/>
      <c r="W171" s="219"/>
      <c r="X171" s="219"/>
      <c r="Y171" s="219"/>
      <c r="Z171" s="209"/>
      <c r="AA171" s="209"/>
      <c r="AB171" s="209"/>
      <c r="AC171" s="209"/>
      <c r="AD171" s="209"/>
      <c r="AE171" s="209"/>
      <c r="AF171" s="209"/>
      <c r="AG171" s="209" t="s">
        <v>159</v>
      </c>
      <c r="AH171" s="209">
        <v>0</v>
      </c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2" x14ac:dyDescent="0.2">
      <c r="A172" s="216"/>
      <c r="B172" s="217"/>
      <c r="C172" s="244"/>
      <c r="D172" s="239"/>
      <c r="E172" s="239"/>
      <c r="F172" s="239"/>
      <c r="G172" s="239"/>
      <c r="H172" s="219"/>
      <c r="I172" s="219"/>
      <c r="J172" s="219"/>
      <c r="K172" s="219"/>
      <c r="L172" s="219"/>
      <c r="M172" s="219"/>
      <c r="N172" s="218"/>
      <c r="O172" s="218"/>
      <c r="P172" s="218"/>
      <c r="Q172" s="218"/>
      <c r="R172" s="219"/>
      <c r="S172" s="219"/>
      <c r="T172" s="219"/>
      <c r="U172" s="219"/>
      <c r="V172" s="219"/>
      <c r="W172" s="219"/>
      <c r="X172" s="219"/>
      <c r="Y172" s="219"/>
      <c r="Z172" s="209"/>
      <c r="AA172" s="209"/>
      <c r="AB172" s="209"/>
      <c r="AC172" s="209"/>
      <c r="AD172" s="209"/>
      <c r="AE172" s="209"/>
      <c r="AF172" s="209"/>
      <c r="AG172" s="209" t="s">
        <v>131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ht="33.75" outlineLevel="1" x14ac:dyDescent="0.2">
      <c r="A173" s="230">
        <v>42</v>
      </c>
      <c r="B173" s="231" t="s">
        <v>334</v>
      </c>
      <c r="C173" s="242" t="s">
        <v>335</v>
      </c>
      <c r="D173" s="232" t="s">
        <v>188</v>
      </c>
      <c r="E173" s="233">
        <v>5</v>
      </c>
      <c r="F173" s="234"/>
      <c r="G173" s="235">
        <f>ROUND(E173*F173,2)</f>
        <v>0</v>
      </c>
      <c r="H173" s="234"/>
      <c r="I173" s="235">
        <f>ROUND(E173*H173,2)</f>
        <v>0</v>
      </c>
      <c r="J173" s="234"/>
      <c r="K173" s="235">
        <f>ROUND(E173*J173,2)</f>
        <v>0</v>
      </c>
      <c r="L173" s="235">
        <v>21</v>
      </c>
      <c r="M173" s="235">
        <f>G173*(1+L173/100)</f>
        <v>0</v>
      </c>
      <c r="N173" s="233">
        <v>0.19520000000000001</v>
      </c>
      <c r="O173" s="233">
        <f>ROUND(E173*N173,2)</f>
        <v>0.98</v>
      </c>
      <c r="P173" s="233">
        <v>0</v>
      </c>
      <c r="Q173" s="233">
        <f>ROUND(E173*P173,2)</f>
        <v>0</v>
      </c>
      <c r="R173" s="235" t="s">
        <v>172</v>
      </c>
      <c r="S173" s="235" t="s">
        <v>124</v>
      </c>
      <c r="T173" s="236" t="s">
        <v>124</v>
      </c>
      <c r="U173" s="219">
        <v>0.27</v>
      </c>
      <c r="V173" s="219">
        <f>ROUND(E173*U173,2)</f>
        <v>1.35</v>
      </c>
      <c r="W173" s="219"/>
      <c r="X173" s="219" t="s">
        <v>163</v>
      </c>
      <c r="Y173" s="219" t="s">
        <v>127</v>
      </c>
      <c r="Z173" s="209"/>
      <c r="AA173" s="209"/>
      <c r="AB173" s="209"/>
      <c r="AC173" s="209"/>
      <c r="AD173" s="209"/>
      <c r="AE173" s="209"/>
      <c r="AF173" s="209"/>
      <c r="AG173" s="209" t="s">
        <v>173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2" x14ac:dyDescent="0.2">
      <c r="A174" s="216"/>
      <c r="B174" s="217"/>
      <c r="C174" s="251" t="s">
        <v>328</v>
      </c>
      <c r="D174" s="250"/>
      <c r="E174" s="250"/>
      <c r="F174" s="250"/>
      <c r="G174" s="250"/>
      <c r="H174" s="219"/>
      <c r="I174" s="219"/>
      <c r="J174" s="219"/>
      <c r="K174" s="219"/>
      <c r="L174" s="219"/>
      <c r="M174" s="219"/>
      <c r="N174" s="218"/>
      <c r="O174" s="218"/>
      <c r="P174" s="218"/>
      <c r="Q174" s="218"/>
      <c r="R174" s="219"/>
      <c r="S174" s="219"/>
      <c r="T174" s="219"/>
      <c r="U174" s="219"/>
      <c r="V174" s="219"/>
      <c r="W174" s="219"/>
      <c r="X174" s="219"/>
      <c r="Y174" s="219"/>
      <c r="Z174" s="209"/>
      <c r="AA174" s="209"/>
      <c r="AB174" s="209"/>
      <c r="AC174" s="209"/>
      <c r="AD174" s="209"/>
      <c r="AE174" s="209"/>
      <c r="AF174" s="209"/>
      <c r="AG174" s="209" t="s">
        <v>175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2" x14ac:dyDescent="0.2">
      <c r="A175" s="216"/>
      <c r="B175" s="217"/>
      <c r="C175" s="246" t="s">
        <v>336</v>
      </c>
      <c r="D175" s="220"/>
      <c r="E175" s="221">
        <v>5</v>
      </c>
      <c r="F175" s="219"/>
      <c r="G175" s="219"/>
      <c r="H175" s="219"/>
      <c r="I175" s="219"/>
      <c r="J175" s="219"/>
      <c r="K175" s="219"/>
      <c r="L175" s="219"/>
      <c r="M175" s="219"/>
      <c r="N175" s="218"/>
      <c r="O175" s="218"/>
      <c r="P175" s="218"/>
      <c r="Q175" s="218"/>
      <c r="R175" s="219"/>
      <c r="S175" s="219"/>
      <c r="T175" s="219"/>
      <c r="U175" s="219"/>
      <c r="V175" s="219"/>
      <c r="W175" s="219"/>
      <c r="X175" s="219"/>
      <c r="Y175" s="219"/>
      <c r="Z175" s="209"/>
      <c r="AA175" s="209"/>
      <c r="AB175" s="209"/>
      <c r="AC175" s="209"/>
      <c r="AD175" s="209"/>
      <c r="AE175" s="209"/>
      <c r="AF175" s="209"/>
      <c r="AG175" s="209" t="s">
        <v>159</v>
      </c>
      <c r="AH175" s="209">
        <v>0</v>
      </c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2" x14ac:dyDescent="0.2">
      <c r="A176" s="216"/>
      <c r="B176" s="217"/>
      <c r="C176" s="244"/>
      <c r="D176" s="239"/>
      <c r="E176" s="239"/>
      <c r="F176" s="239"/>
      <c r="G176" s="239"/>
      <c r="H176" s="219"/>
      <c r="I176" s="219"/>
      <c r="J176" s="219"/>
      <c r="K176" s="219"/>
      <c r="L176" s="219"/>
      <c r="M176" s="219"/>
      <c r="N176" s="218"/>
      <c r="O176" s="218"/>
      <c r="P176" s="218"/>
      <c r="Q176" s="218"/>
      <c r="R176" s="219"/>
      <c r="S176" s="219"/>
      <c r="T176" s="219"/>
      <c r="U176" s="219"/>
      <c r="V176" s="219"/>
      <c r="W176" s="219"/>
      <c r="X176" s="219"/>
      <c r="Y176" s="219"/>
      <c r="Z176" s="209"/>
      <c r="AA176" s="209"/>
      <c r="AB176" s="209"/>
      <c r="AC176" s="209"/>
      <c r="AD176" s="209"/>
      <c r="AE176" s="209"/>
      <c r="AF176" s="209"/>
      <c r="AG176" s="209" t="s">
        <v>131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1" x14ac:dyDescent="0.2">
      <c r="A177" s="230">
        <v>43</v>
      </c>
      <c r="B177" s="231" t="s">
        <v>337</v>
      </c>
      <c r="C177" s="242" t="s">
        <v>338</v>
      </c>
      <c r="D177" s="232" t="s">
        <v>188</v>
      </c>
      <c r="E177" s="233">
        <v>22.6</v>
      </c>
      <c r="F177" s="234"/>
      <c r="G177" s="235">
        <f>ROUND(E177*F177,2)</f>
        <v>0</v>
      </c>
      <c r="H177" s="234"/>
      <c r="I177" s="235">
        <f>ROUND(E177*H177,2)</f>
        <v>0</v>
      </c>
      <c r="J177" s="234"/>
      <c r="K177" s="235">
        <f>ROUND(E177*J177,2)</f>
        <v>0</v>
      </c>
      <c r="L177" s="235">
        <v>21</v>
      </c>
      <c r="M177" s="235">
        <f>G177*(1+L177/100)</f>
        <v>0</v>
      </c>
      <c r="N177" s="233">
        <v>0</v>
      </c>
      <c r="O177" s="233">
        <f>ROUND(E177*N177,2)</f>
        <v>0</v>
      </c>
      <c r="P177" s="233">
        <v>0</v>
      </c>
      <c r="Q177" s="233">
        <f>ROUND(E177*P177,2)</f>
        <v>0</v>
      </c>
      <c r="R177" s="235" t="s">
        <v>172</v>
      </c>
      <c r="S177" s="235" t="s">
        <v>124</v>
      </c>
      <c r="T177" s="236" t="s">
        <v>124</v>
      </c>
      <c r="U177" s="219">
        <v>0.04</v>
      </c>
      <c r="V177" s="219">
        <f>ROUND(E177*U177,2)</f>
        <v>0.9</v>
      </c>
      <c r="W177" s="219"/>
      <c r="X177" s="219" t="s">
        <v>163</v>
      </c>
      <c r="Y177" s="219" t="s">
        <v>127</v>
      </c>
      <c r="Z177" s="209"/>
      <c r="AA177" s="209"/>
      <c r="AB177" s="209"/>
      <c r="AC177" s="209"/>
      <c r="AD177" s="209"/>
      <c r="AE177" s="209"/>
      <c r="AF177" s="209"/>
      <c r="AG177" s="209" t="s">
        <v>173</v>
      </c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2" x14ac:dyDescent="0.2">
      <c r="A178" s="216"/>
      <c r="B178" s="217"/>
      <c r="C178" s="251" t="s">
        <v>339</v>
      </c>
      <c r="D178" s="250"/>
      <c r="E178" s="250"/>
      <c r="F178" s="250"/>
      <c r="G178" s="250"/>
      <c r="H178" s="219"/>
      <c r="I178" s="219"/>
      <c r="J178" s="219"/>
      <c r="K178" s="219"/>
      <c r="L178" s="219"/>
      <c r="M178" s="219"/>
      <c r="N178" s="218"/>
      <c r="O178" s="218"/>
      <c r="P178" s="218"/>
      <c r="Q178" s="218"/>
      <c r="R178" s="219"/>
      <c r="S178" s="219"/>
      <c r="T178" s="219"/>
      <c r="U178" s="219"/>
      <c r="V178" s="219"/>
      <c r="W178" s="219"/>
      <c r="X178" s="219"/>
      <c r="Y178" s="219"/>
      <c r="Z178" s="209"/>
      <c r="AA178" s="209"/>
      <c r="AB178" s="209"/>
      <c r="AC178" s="209"/>
      <c r="AD178" s="209"/>
      <c r="AE178" s="209"/>
      <c r="AF178" s="209"/>
      <c r="AG178" s="209" t="s">
        <v>175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2" x14ac:dyDescent="0.2">
      <c r="A179" s="216"/>
      <c r="B179" s="217"/>
      <c r="C179" s="246" t="s">
        <v>340</v>
      </c>
      <c r="D179" s="220"/>
      <c r="E179" s="221">
        <v>22.6</v>
      </c>
      <c r="F179" s="219"/>
      <c r="G179" s="219"/>
      <c r="H179" s="219"/>
      <c r="I179" s="219"/>
      <c r="J179" s="219"/>
      <c r="K179" s="219"/>
      <c r="L179" s="219"/>
      <c r="M179" s="219"/>
      <c r="N179" s="218"/>
      <c r="O179" s="218"/>
      <c r="P179" s="218"/>
      <c r="Q179" s="218"/>
      <c r="R179" s="219"/>
      <c r="S179" s="219"/>
      <c r="T179" s="219"/>
      <c r="U179" s="219"/>
      <c r="V179" s="219"/>
      <c r="W179" s="219"/>
      <c r="X179" s="219"/>
      <c r="Y179" s="219"/>
      <c r="Z179" s="209"/>
      <c r="AA179" s="209"/>
      <c r="AB179" s="209"/>
      <c r="AC179" s="209"/>
      <c r="AD179" s="209"/>
      <c r="AE179" s="209"/>
      <c r="AF179" s="209"/>
      <c r="AG179" s="209" t="s">
        <v>159</v>
      </c>
      <c r="AH179" s="209">
        <v>0</v>
      </c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2" x14ac:dyDescent="0.2">
      <c r="A180" s="216"/>
      <c r="B180" s="217"/>
      <c r="C180" s="244"/>
      <c r="D180" s="239"/>
      <c r="E180" s="239"/>
      <c r="F180" s="239"/>
      <c r="G180" s="239"/>
      <c r="H180" s="219"/>
      <c r="I180" s="219"/>
      <c r="J180" s="219"/>
      <c r="K180" s="219"/>
      <c r="L180" s="219"/>
      <c r="M180" s="219"/>
      <c r="N180" s="218"/>
      <c r="O180" s="218"/>
      <c r="P180" s="218"/>
      <c r="Q180" s="218"/>
      <c r="R180" s="219"/>
      <c r="S180" s="219"/>
      <c r="T180" s="219"/>
      <c r="U180" s="219"/>
      <c r="V180" s="219"/>
      <c r="W180" s="219"/>
      <c r="X180" s="219"/>
      <c r="Y180" s="219"/>
      <c r="Z180" s="209"/>
      <c r="AA180" s="209"/>
      <c r="AB180" s="209"/>
      <c r="AC180" s="209"/>
      <c r="AD180" s="209"/>
      <c r="AE180" s="209"/>
      <c r="AF180" s="209"/>
      <c r="AG180" s="209" t="s">
        <v>131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x14ac:dyDescent="0.2">
      <c r="A181" s="223" t="s">
        <v>119</v>
      </c>
      <c r="B181" s="224" t="s">
        <v>78</v>
      </c>
      <c r="C181" s="241" t="s">
        <v>79</v>
      </c>
      <c r="D181" s="225"/>
      <c r="E181" s="226"/>
      <c r="F181" s="227"/>
      <c r="G181" s="227">
        <f>SUMIF(AG182:AG201,"&lt;&gt;NOR",G182:G201)</f>
        <v>0</v>
      </c>
      <c r="H181" s="227"/>
      <c r="I181" s="227">
        <f>SUM(I182:I201)</f>
        <v>0</v>
      </c>
      <c r="J181" s="227"/>
      <c r="K181" s="227">
        <f>SUM(K182:K201)</f>
        <v>0</v>
      </c>
      <c r="L181" s="227"/>
      <c r="M181" s="227">
        <f>SUM(M182:M201)</f>
        <v>0</v>
      </c>
      <c r="N181" s="226"/>
      <c r="O181" s="226">
        <f>SUM(O182:O201)</f>
        <v>0</v>
      </c>
      <c r="P181" s="226"/>
      <c r="Q181" s="226">
        <f>SUM(Q182:Q201)</f>
        <v>0</v>
      </c>
      <c r="R181" s="227"/>
      <c r="S181" s="227"/>
      <c r="T181" s="228"/>
      <c r="U181" s="222"/>
      <c r="V181" s="222">
        <f>SUM(V182:V201)</f>
        <v>508.33000000000004</v>
      </c>
      <c r="W181" s="222"/>
      <c r="X181" s="222"/>
      <c r="Y181" s="222"/>
      <c r="AG181" t="s">
        <v>120</v>
      </c>
    </row>
    <row r="182" spans="1:60" ht="22.5" outlineLevel="1" x14ac:dyDescent="0.2">
      <c r="A182" s="230">
        <v>44</v>
      </c>
      <c r="B182" s="231" t="s">
        <v>341</v>
      </c>
      <c r="C182" s="242" t="s">
        <v>342</v>
      </c>
      <c r="D182" s="232" t="s">
        <v>171</v>
      </c>
      <c r="E182" s="233">
        <v>104</v>
      </c>
      <c r="F182" s="234"/>
      <c r="G182" s="235">
        <f>ROUND(E182*F182,2)</f>
        <v>0</v>
      </c>
      <c r="H182" s="234"/>
      <c r="I182" s="235">
        <f>ROUND(E182*H182,2)</f>
        <v>0</v>
      </c>
      <c r="J182" s="234"/>
      <c r="K182" s="235">
        <f>ROUND(E182*J182,2)</f>
        <v>0</v>
      </c>
      <c r="L182" s="235">
        <v>21</v>
      </c>
      <c r="M182" s="235">
        <f>G182*(1+L182/100)</f>
        <v>0</v>
      </c>
      <c r="N182" s="233">
        <v>0</v>
      </c>
      <c r="O182" s="233">
        <f>ROUND(E182*N182,2)</f>
        <v>0</v>
      </c>
      <c r="P182" s="233">
        <v>0</v>
      </c>
      <c r="Q182" s="233">
        <f>ROUND(E182*P182,2)</f>
        <v>0</v>
      </c>
      <c r="R182" s="235" t="s">
        <v>172</v>
      </c>
      <c r="S182" s="235" t="s">
        <v>124</v>
      </c>
      <c r="T182" s="236" t="s">
        <v>124</v>
      </c>
      <c r="U182" s="219">
        <v>0.12</v>
      </c>
      <c r="V182" s="219">
        <f>ROUND(E182*U182,2)</f>
        <v>12.48</v>
      </c>
      <c r="W182" s="219"/>
      <c r="X182" s="219" t="s">
        <v>163</v>
      </c>
      <c r="Y182" s="219" t="s">
        <v>127</v>
      </c>
      <c r="Z182" s="209"/>
      <c r="AA182" s="209"/>
      <c r="AB182" s="209"/>
      <c r="AC182" s="209"/>
      <c r="AD182" s="209"/>
      <c r="AE182" s="209"/>
      <c r="AF182" s="209"/>
      <c r="AG182" s="209" t="s">
        <v>173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ht="22.5" outlineLevel="2" x14ac:dyDescent="0.2">
      <c r="A183" s="216"/>
      <c r="B183" s="217"/>
      <c r="C183" s="251" t="s">
        <v>343</v>
      </c>
      <c r="D183" s="250"/>
      <c r="E183" s="250"/>
      <c r="F183" s="250"/>
      <c r="G183" s="250"/>
      <c r="H183" s="219"/>
      <c r="I183" s="219"/>
      <c r="J183" s="219"/>
      <c r="K183" s="219"/>
      <c r="L183" s="219"/>
      <c r="M183" s="219"/>
      <c r="N183" s="218"/>
      <c r="O183" s="218"/>
      <c r="P183" s="218"/>
      <c r="Q183" s="218"/>
      <c r="R183" s="219"/>
      <c r="S183" s="219"/>
      <c r="T183" s="219"/>
      <c r="U183" s="219"/>
      <c r="V183" s="219"/>
      <c r="W183" s="219"/>
      <c r="X183" s="219"/>
      <c r="Y183" s="219"/>
      <c r="Z183" s="209"/>
      <c r="AA183" s="209"/>
      <c r="AB183" s="209"/>
      <c r="AC183" s="209"/>
      <c r="AD183" s="209"/>
      <c r="AE183" s="209"/>
      <c r="AF183" s="209"/>
      <c r="AG183" s="209" t="s">
        <v>175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37" t="str">
        <f>C183</f>
        <v>krajníků, desek nebo panelů od spojovacího materiálu s odklizením a uložením očištěných hmot a spojovacího materiálu na skládku na vzdálenost do 10 m</v>
      </c>
      <c r="BB183" s="209"/>
      <c r="BC183" s="209"/>
      <c r="BD183" s="209"/>
      <c r="BE183" s="209"/>
      <c r="BF183" s="209"/>
      <c r="BG183" s="209"/>
      <c r="BH183" s="209"/>
    </row>
    <row r="184" spans="1:60" outlineLevel="2" x14ac:dyDescent="0.2">
      <c r="A184" s="216"/>
      <c r="B184" s="217"/>
      <c r="C184" s="246" t="s">
        <v>344</v>
      </c>
      <c r="D184" s="220"/>
      <c r="E184" s="221">
        <v>104</v>
      </c>
      <c r="F184" s="219"/>
      <c r="G184" s="219"/>
      <c r="H184" s="219"/>
      <c r="I184" s="219"/>
      <c r="J184" s="219"/>
      <c r="K184" s="219"/>
      <c r="L184" s="219"/>
      <c r="M184" s="219"/>
      <c r="N184" s="218"/>
      <c r="O184" s="218"/>
      <c r="P184" s="218"/>
      <c r="Q184" s="218"/>
      <c r="R184" s="219"/>
      <c r="S184" s="219"/>
      <c r="T184" s="219"/>
      <c r="U184" s="219"/>
      <c r="V184" s="219"/>
      <c r="W184" s="219"/>
      <c r="X184" s="219"/>
      <c r="Y184" s="219"/>
      <c r="Z184" s="209"/>
      <c r="AA184" s="209"/>
      <c r="AB184" s="209"/>
      <c r="AC184" s="209"/>
      <c r="AD184" s="209"/>
      <c r="AE184" s="209"/>
      <c r="AF184" s="209"/>
      <c r="AG184" s="209" t="s">
        <v>159</v>
      </c>
      <c r="AH184" s="209">
        <v>0</v>
      </c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2" x14ac:dyDescent="0.2">
      <c r="A185" s="216"/>
      <c r="B185" s="217"/>
      <c r="C185" s="244"/>
      <c r="D185" s="239"/>
      <c r="E185" s="239"/>
      <c r="F185" s="239"/>
      <c r="G185" s="239"/>
      <c r="H185" s="219"/>
      <c r="I185" s="219"/>
      <c r="J185" s="219"/>
      <c r="K185" s="219"/>
      <c r="L185" s="219"/>
      <c r="M185" s="219"/>
      <c r="N185" s="218"/>
      <c r="O185" s="218"/>
      <c r="P185" s="218"/>
      <c r="Q185" s="218"/>
      <c r="R185" s="219"/>
      <c r="S185" s="219"/>
      <c r="T185" s="219"/>
      <c r="U185" s="219"/>
      <c r="V185" s="219"/>
      <c r="W185" s="219"/>
      <c r="X185" s="219"/>
      <c r="Y185" s="219"/>
      <c r="Z185" s="209"/>
      <c r="AA185" s="209"/>
      <c r="AB185" s="209"/>
      <c r="AC185" s="209"/>
      <c r="AD185" s="209"/>
      <c r="AE185" s="209"/>
      <c r="AF185" s="209"/>
      <c r="AG185" s="209" t="s">
        <v>131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ht="22.5" outlineLevel="1" x14ac:dyDescent="0.2">
      <c r="A186" s="230">
        <v>45</v>
      </c>
      <c r="B186" s="231" t="s">
        <v>345</v>
      </c>
      <c r="C186" s="242" t="s">
        <v>346</v>
      </c>
      <c r="D186" s="232" t="s">
        <v>347</v>
      </c>
      <c r="E186" s="233">
        <v>718.62</v>
      </c>
      <c r="F186" s="234"/>
      <c r="G186" s="235">
        <f>ROUND(E186*F186,2)</f>
        <v>0</v>
      </c>
      <c r="H186" s="234"/>
      <c r="I186" s="235">
        <f>ROUND(E186*H186,2)</f>
        <v>0</v>
      </c>
      <c r="J186" s="234"/>
      <c r="K186" s="235">
        <f>ROUND(E186*J186,2)</f>
        <v>0</v>
      </c>
      <c r="L186" s="235">
        <v>21</v>
      </c>
      <c r="M186" s="235">
        <f>G186*(1+L186/100)</f>
        <v>0</v>
      </c>
      <c r="N186" s="233">
        <v>0</v>
      </c>
      <c r="O186" s="233">
        <f>ROUND(E186*N186,2)</f>
        <v>0</v>
      </c>
      <c r="P186" s="233">
        <v>0</v>
      </c>
      <c r="Q186" s="233">
        <f>ROUND(E186*P186,2)</f>
        <v>0</v>
      </c>
      <c r="R186" s="235" t="s">
        <v>172</v>
      </c>
      <c r="S186" s="235" t="s">
        <v>124</v>
      </c>
      <c r="T186" s="236" t="s">
        <v>124</v>
      </c>
      <c r="U186" s="219">
        <v>0.69</v>
      </c>
      <c r="V186" s="219">
        <f>ROUND(E186*U186,2)</f>
        <v>495.85</v>
      </c>
      <c r="W186" s="219"/>
      <c r="X186" s="219" t="s">
        <v>163</v>
      </c>
      <c r="Y186" s="219" t="s">
        <v>127</v>
      </c>
      <c r="Z186" s="209"/>
      <c r="AA186" s="209"/>
      <c r="AB186" s="209"/>
      <c r="AC186" s="209"/>
      <c r="AD186" s="209"/>
      <c r="AE186" s="209"/>
      <c r="AF186" s="209"/>
      <c r="AG186" s="209" t="s">
        <v>173</v>
      </c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outlineLevel="2" x14ac:dyDescent="0.2">
      <c r="A187" s="216"/>
      <c r="B187" s="217"/>
      <c r="C187" s="246" t="s">
        <v>348</v>
      </c>
      <c r="D187" s="220"/>
      <c r="E187" s="221">
        <v>718.62</v>
      </c>
      <c r="F187" s="219"/>
      <c r="G187" s="219"/>
      <c r="H187" s="219"/>
      <c r="I187" s="219"/>
      <c r="J187" s="219"/>
      <c r="K187" s="219"/>
      <c r="L187" s="219"/>
      <c r="M187" s="219"/>
      <c r="N187" s="218"/>
      <c r="O187" s="218"/>
      <c r="P187" s="218"/>
      <c r="Q187" s="218"/>
      <c r="R187" s="219"/>
      <c r="S187" s="219"/>
      <c r="T187" s="219"/>
      <c r="U187" s="219"/>
      <c r="V187" s="219"/>
      <c r="W187" s="219"/>
      <c r="X187" s="219"/>
      <c r="Y187" s="219"/>
      <c r="Z187" s="209"/>
      <c r="AA187" s="209"/>
      <c r="AB187" s="209"/>
      <c r="AC187" s="209"/>
      <c r="AD187" s="209"/>
      <c r="AE187" s="209"/>
      <c r="AF187" s="209"/>
      <c r="AG187" s="209" t="s">
        <v>159</v>
      </c>
      <c r="AH187" s="209">
        <v>0</v>
      </c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2" x14ac:dyDescent="0.2">
      <c r="A188" s="216"/>
      <c r="B188" s="217"/>
      <c r="C188" s="244"/>
      <c r="D188" s="239"/>
      <c r="E188" s="239"/>
      <c r="F188" s="239"/>
      <c r="G188" s="239"/>
      <c r="H188" s="219"/>
      <c r="I188" s="219"/>
      <c r="J188" s="219"/>
      <c r="K188" s="219"/>
      <c r="L188" s="219"/>
      <c r="M188" s="219"/>
      <c r="N188" s="218"/>
      <c r="O188" s="218"/>
      <c r="P188" s="218"/>
      <c r="Q188" s="218"/>
      <c r="R188" s="219"/>
      <c r="S188" s="219"/>
      <c r="T188" s="219"/>
      <c r="U188" s="219"/>
      <c r="V188" s="219"/>
      <c r="W188" s="219"/>
      <c r="X188" s="219"/>
      <c r="Y188" s="219"/>
      <c r="Z188" s="209"/>
      <c r="AA188" s="209"/>
      <c r="AB188" s="209"/>
      <c r="AC188" s="209"/>
      <c r="AD188" s="209"/>
      <c r="AE188" s="209"/>
      <c r="AF188" s="209"/>
      <c r="AG188" s="209" t="s">
        <v>131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ht="22.5" outlineLevel="1" x14ac:dyDescent="0.2">
      <c r="A189" s="230">
        <v>46</v>
      </c>
      <c r="B189" s="231" t="s">
        <v>349</v>
      </c>
      <c r="C189" s="242" t="s">
        <v>350</v>
      </c>
      <c r="D189" s="232" t="s">
        <v>347</v>
      </c>
      <c r="E189" s="233">
        <v>2155.86</v>
      </c>
      <c r="F189" s="234"/>
      <c r="G189" s="235">
        <f>ROUND(E189*F189,2)</f>
        <v>0</v>
      </c>
      <c r="H189" s="234"/>
      <c r="I189" s="235">
        <f>ROUND(E189*H189,2)</f>
        <v>0</v>
      </c>
      <c r="J189" s="234"/>
      <c r="K189" s="235">
        <f>ROUND(E189*J189,2)</f>
        <v>0</v>
      </c>
      <c r="L189" s="235">
        <v>21</v>
      </c>
      <c r="M189" s="235">
        <f>G189*(1+L189/100)</f>
        <v>0</v>
      </c>
      <c r="N189" s="233">
        <v>0</v>
      </c>
      <c r="O189" s="233">
        <f>ROUND(E189*N189,2)</f>
        <v>0</v>
      </c>
      <c r="P189" s="233">
        <v>0</v>
      </c>
      <c r="Q189" s="233">
        <f>ROUND(E189*P189,2)</f>
        <v>0</v>
      </c>
      <c r="R189" s="235" t="s">
        <v>172</v>
      </c>
      <c r="S189" s="235" t="s">
        <v>124</v>
      </c>
      <c r="T189" s="236" t="s">
        <v>124</v>
      </c>
      <c r="U189" s="219">
        <v>0</v>
      </c>
      <c r="V189" s="219">
        <f>ROUND(E189*U189,2)</f>
        <v>0</v>
      </c>
      <c r="W189" s="219"/>
      <c r="X189" s="219" t="s">
        <v>163</v>
      </c>
      <c r="Y189" s="219" t="s">
        <v>127</v>
      </c>
      <c r="Z189" s="209"/>
      <c r="AA189" s="209"/>
      <c r="AB189" s="209"/>
      <c r="AC189" s="209"/>
      <c r="AD189" s="209"/>
      <c r="AE189" s="209"/>
      <c r="AF189" s="209"/>
      <c r="AG189" s="209" t="s">
        <v>173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2" x14ac:dyDescent="0.2">
      <c r="A190" s="216"/>
      <c r="B190" s="217"/>
      <c r="C190" s="246" t="s">
        <v>351</v>
      </c>
      <c r="D190" s="220"/>
      <c r="E190" s="221">
        <v>2155.86</v>
      </c>
      <c r="F190" s="219"/>
      <c r="G190" s="219"/>
      <c r="H190" s="219"/>
      <c r="I190" s="219"/>
      <c r="J190" s="219"/>
      <c r="K190" s="219"/>
      <c r="L190" s="219"/>
      <c r="M190" s="219"/>
      <c r="N190" s="218"/>
      <c r="O190" s="218"/>
      <c r="P190" s="218"/>
      <c r="Q190" s="218"/>
      <c r="R190" s="219"/>
      <c r="S190" s="219"/>
      <c r="T190" s="219"/>
      <c r="U190" s="219"/>
      <c r="V190" s="219"/>
      <c r="W190" s="219"/>
      <c r="X190" s="219"/>
      <c r="Y190" s="219"/>
      <c r="Z190" s="209"/>
      <c r="AA190" s="209"/>
      <c r="AB190" s="209"/>
      <c r="AC190" s="209"/>
      <c r="AD190" s="209"/>
      <c r="AE190" s="209"/>
      <c r="AF190" s="209"/>
      <c r="AG190" s="209" t="s">
        <v>159</v>
      </c>
      <c r="AH190" s="209">
        <v>0</v>
      </c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2" x14ac:dyDescent="0.2">
      <c r="A191" s="216"/>
      <c r="B191" s="217"/>
      <c r="C191" s="244"/>
      <c r="D191" s="239"/>
      <c r="E191" s="239"/>
      <c r="F191" s="239"/>
      <c r="G191" s="239"/>
      <c r="H191" s="219"/>
      <c r="I191" s="219"/>
      <c r="J191" s="219"/>
      <c r="K191" s="219"/>
      <c r="L191" s="219"/>
      <c r="M191" s="219"/>
      <c r="N191" s="218"/>
      <c r="O191" s="218"/>
      <c r="P191" s="218"/>
      <c r="Q191" s="218"/>
      <c r="R191" s="219"/>
      <c r="S191" s="219"/>
      <c r="T191" s="219"/>
      <c r="U191" s="219"/>
      <c r="V191" s="219"/>
      <c r="W191" s="219"/>
      <c r="X191" s="219"/>
      <c r="Y191" s="219"/>
      <c r="Z191" s="209"/>
      <c r="AA191" s="209"/>
      <c r="AB191" s="209"/>
      <c r="AC191" s="209"/>
      <c r="AD191" s="209"/>
      <c r="AE191" s="209"/>
      <c r="AF191" s="209"/>
      <c r="AG191" s="209" t="s">
        <v>131</v>
      </c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1" x14ac:dyDescent="0.2">
      <c r="A192" s="230">
        <v>47</v>
      </c>
      <c r="B192" s="231" t="s">
        <v>352</v>
      </c>
      <c r="C192" s="242" t="s">
        <v>353</v>
      </c>
      <c r="D192" s="232" t="s">
        <v>347</v>
      </c>
      <c r="E192" s="233">
        <v>703.34</v>
      </c>
      <c r="F192" s="234"/>
      <c r="G192" s="235">
        <f>ROUND(E192*F192,2)</f>
        <v>0</v>
      </c>
      <c r="H192" s="234"/>
      <c r="I192" s="235">
        <f>ROUND(E192*H192,2)</f>
        <v>0</v>
      </c>
      <c r="J192" s="234"/>
      <c r="K192" s="235">
        <f>ROUND(E192*J192,2)</f>
        <v>0</v>
      </c>
      <c r="L192" s="235">
        <v>21</v>
      </c>
      <c r="M192" s="235">
        <f>G192*(1+L192/100)</f>
        <v>0</v>
      </c>
      <c r="N192" s="233">
        <v>0</v>
      </c>
      <c r="O192" s="233">
        <f>ROUND(E192*N192,2)</f>
        <v>0</v>
      </c>
      <c r="P192" s="233">
        <v>0</v>
      </c>
      <c r="Q192" s="233">
        <f>ROUND(E192*P192,2)</f>
        <v>0</v>
      </c>
      <c r="R192" s="235" t="s">
        <v>354</v>
      </c>
      <c r="S192" s="235" t="s">
        <v>124</v>
      </c>
      <c r="T192" s="236" t="s">
        <v>124</v>
      </c>
      <c r="U192" s="219">
        <v>0</v>
      </c>
      <c r="V192" s="219">
        <f>ROUND(E192*U192,2)</f>
        <v>0</v>
      </c>
      <c r="W192" s="219"/>
      <c r="X192" s="219" t="s">
        <v>163</v>
      </c>
      <c r="Y192" s="219" t="s">
        <v>127</v>
      </c>
      <c r="Z192" s="209"/>
      <c r="AA192" s="209"/>
      <c r="AB192" s="209"/>
      <c r="AC192" s="209"/>
      <c r="AD192" s="209"/>
      <c r="AE192" s="209"/>
      <c r="AF192" s="209"/>
      <c r="AG192" s="209" t="s">
        <v>173</v>
      </c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2" x14ac:dyDescent="0.2">
      <c r="A193" s="216"/>
      <c r="B193" s="217"/>
      <c r="C193" s="246" t="s">
        <v>355</v>
      </c>
      <c r="D193" s="220"/>
      <c r="E193" s="221">
        <v>703.34</v>
      </c>
      <c r="F193" s="219"/>
      <c r="G193" s="219"/>
      <c r="H193" s="219"/>
      <c r="I193" s="219"/>
      <c r="J193" s="219"/>
      <c r="K193" s="219"/>
      <c r="L193" s="219"/>
      <c r="M193" s="219"/>
      <c r="N193" s="218"/>
      <c r="O193" s="218"/>
      <c r="P193" s="218"/>
      <c r="Q193" s="218"/>
      <c r="R193" s="219"/>
      <c r="S193" s="219"/>
      <c r="T193" s="219"/>
      <c r="U193" s="219"/>
      <c r="V193" s="219"/>
      <c r="W193" s="219"/>
      <c r="X193" s="219"/>
      <c r="Y193" s="219"/>
      <c r="Z193" s="209"/>
      <c r="AA193" s="209"/>
      <c r="AB193" s="209"/>
      <c r="AC193" s="209"/>
      <c r="AD193" s="209"/>
      <c r="AE193" s="209"/>
      <c r="AF193" s="209"/>
      <c r="AG193" s="209" t="s">
        <v>159</v>
      </c>
      <c r="AH193" s="209">
        <v>0</v>
      </c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2" x14ac:dyDescent="0.2">
      <c r="A194" s="216"/>
      <c r="B194" s="217"/>
      <c r="C194" s="244"/>
      <c r="D194" s="239"/>
      <c r="E194" s="239"/>
      <c r="F194" s="239"/>
      <c r="G194" s="239"/>
      <c r="H194" s="219"/>
      <c r="I194" s="219"/>
      <c r="J194" s="219"/>
      <c r="K194" s="219"/>
      <c r="L194" s="219"/>
      <c r="M194" s="219"/>
      <c r="N194" s="218"/>
      <c r="O194" s="218"/>
      <c r="P194" s="218"/>
      <c r="Q194" s="218"/>
      <c r="R194" s="219"/>
      <c r="S194" s="219"/>
      <c r="T194" s="219"/>
      <c r="U194" s="219"/>
      <c r="V194" s="219"/>
      <c r="W194" s="219"/>
      <c r="X194" s="219"/>
      <c r="Y194" s="219"/>
      <c r="Z194" s="209"/>
      <c r="AA194" s="209"/>
      <c r="AB194" s="209"/>
      <c r="AC194" s="209"/>
      <c r="AD194" s="209"/>
      <c r="AE194" s="209"/>
      <c r="AF194" s="209"/>
      <c r="AG194" s="209" t="s">
        <v>131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ht="22.5" outlineLevel="1" x14ac:dyDescent="0.2">
      <c r="A195" s="230">
        <v>48</v>
      </c>
      <c r="B195" s="231" t="s">
        <v>356</v>
      </c>
      <c r="C195" s="242" t="s">
        <v>357</v>
      </c>
      <c r="D195" s="232" t="s">
        <v>347</v>
      </c>
      <c r="E195" s="233">
        <v>6.12</v>
      </c>
      <c r="F195" s="234"/>
      <c r="G195" s="235">
        <f>ROUND(E195*F195,2)</f>
        <v>0</v>
      </c>
      <c r="H195" s="234"/>
      <c r="I195" s="235">
        <f>ROUND(E195*H195,2)</f>
        <v>0</v>
      </c>
      <c r="J195" s="234"/>
      <c r="K195" s="235">
        <f>ROUND(E195*J195,2)</f>
        <v>0</v>
      </c>
      <c r="L195" s="235">
        <v>21</v>
      </c>
      <c r="M195" s="235">
        <f>G195*(1+L195/100)</f>
        <v>0</v>
      </c>
      <c r="N195" s="233">
        <v>0</v>
      </c>
      <c r="O195" s="233">
        <f>ROUND(E195*N195,2)</f>
        <v>0</v>
      </c>
      <c r="P195" s="233">
        <v>0</v>
      </c>
      <c r="Q195" s="233">
        <f>ROUND(E195*P195,2)</f>
        <v>0</v>
      </c>
      <c r="R195" s="235" t="s">
        <v>354</v>
      </c>
      <c r="S195" s="235" t="s">
        <v>124</v>
      </c>
      <c r="T195" s="236" t="s">
        <v>124</v>
      </c>
      <c r="U195" s="219">
        <v>0</v>
      </c>
      <c r="V195" s="219">
        <f>ROUND(E195*U195,2)</f>
        <v>0</v>
      </c>
      <c r="W195" s="219"/>
      <c r="X195" s="219" t="s">
        <v>163</v>
      </c>
      <c r="Y195" s="219" t="s">
        <v>127</v>
      </c>
      <c r="Z195" s="209"/>
      <c r="AA195" s="209"/>
      <c r="AB195" s="209"/>
      <c r="AC195" s="209"/>
      <c r="AD195" s="209"/>
      <c r="AE195" s="209"/>
      <c r="AF195" s="209"/>
      <c r="AG195" s="209" t="s">
        <v>173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2" x14ac:dyDescent="0.2">
      <c r="A196" s="216"/>
      <c r="B196" s="217"/>
      <c r="C196" s="246" t="s">
        <v>358</v>
      </c>
      <c r="D196" s="220"/>
      <c r="E196" s="221">
        <v>6.12</v>
      </c>
      <c r="F196" s="219"/>
      <c r="G196" s="219"/>
      <c r="H196" s="219"/>
      <c r="I196" s="219"/>
      <c r="J196" s="219"/>
      <c r="K196" s="219"/>
      <c r="L196" s="219"/>
      <c r="M196" s="219"/>
      <c r="N196" s="218"/>
      <c r="O196" s="218"/>
      <c r="P196" s="218"/>
      <c r="Q196" s="218"/>
      <c r="R196" s="219"/>
      <c r="S196" s="219"/>
      <c r="T196" s="219"/>
      <c r="U196" s="219"/>
      <c r="V196" s="219"/>
      <c r="W196" s="219"/>
      <c r="X196" s="219"/>
      <c r="Y196" s="219"/>
      <c r="Z196" s="209"/>
      <c r="AA196" s="209"/>
      <c r="AB196" s="209"/>
      <c r="AC196" s="209"/>
      <c r="AD196" s="209"/>
      <c r="AE196" s="209"/>
      <c r="AF196" s="209"/>
      <c r="AG196" s="209" t="s">
        <v>159</v>
      </c>
      <c r="AH196" s="209">
        <v>0</v>
      </c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2" x14ac:dyDescent="0.2">
      <c r="A197" s="216"/>
      <c r="B197" s="217"/>
      <c r="C197" s="244"/>
      <c r="D197" s="239"/>
      <c r="E197" s="239"/>
      <c r="F197" s="239"/>
      <c r="G197" s="239"/>
      <c r="H197" s="219"/>
      <c r="I197" s="219"/>
      <c r="J197" s="219"/>
      <c r="K197" s="219"/>
      <c r="L197" s="219"/>
      <c r="M197" s="219"/>
      <c r="N197" s="218"/>
      <c r="O197" s="218"/>
      <c r="P197" s="218"/>
      <c r="Q197" s="218"/>
      <c r="R197" s="219"/>
      <c r="S197" s="219"/>
      <c r="T197" s="219"/>
      <c r="U197" s="219"/>
      <c r="V197" s="219"/>
      <c r="W197" s="219"/>
      <c r="X197" s="219"/>
      <c r="Y197" s="219"/>
      <c r="Z197" s="209"/>
      <c r="AA197" s="209"/>
      <c r="AB197" s="209"/>
      <c r="AC197" s="209"/>
      <c r="AD197" s="209"/>
      <c r="AE197" s="209"/>
      <c r="AF197" s="209"/>
      <c r="AG197" s="209" t="s">
        <v>131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ht="22.5" outlineLevel="1" x14ac:dyDescent="0.2">
      <c r="A198" s="230">
        <v>49</v>
      </c>
      <c r="B198" s="231" t="s">
        <v>359</v>
      </c>
      <c r="C198" s="242" t="s">
        <v>360</v>
      </c>
      <c r="D198" s="232" t="s">
        <v>347</v>
      </c>
      <c r="E198" s="233">
        <v>9.1608000000000001</v>
      </c>
      <c r="F198" s="234"/>
      <c r="G198" s="235">
        <f>ROUND(E198*F198,2)</f>
        <v>0</v>
      </c>
      <c r="H198" s="234"/>
      <c r="I198" s="235">
        <f>ROUND(E198*H198,2)</f>
        <v>0</v>
      </c>
      <c r="J198" s="234"/>
      <c r="K198" s="235">
        <f>ROUND(E198*J198,2)</f>
        <v>0</v>
      </c>
      <c r="L198" s="235">
        <v>21</v>
      </c>
      <c r="M198" s="235">
        <f>G198*(1+L198/100)</f>
        <v>0</v>
      </c>
      <c r="N198" s="233">
        <v>0</v>
      </c>
      <c r="O198" s="233">
        <f>ROUND(E198*N198,2)</f>
        <v>0</v>
      </c>
      <c r="P198" s="233">
        <v>0</v>
      </c>
      <c r="Q198" s="233">
        <f>ROUND(E198*P198,2)</f>
        <v>0</v>
      </c>
      <c r="R198" s="235" t="s">
        <v>354</v>
      </c>
      <c r="S198" s="235" t="s">
        <v>124</v>
      </c>
      <c r="T198" s="236" t="s">
        <v>124</v>
      </c>
      <c r="U198" s="219">
        <v>0</v>
      </c>
      <c r="V198" s="219">
        <f>ROUND(E198*U198,2)</f>
        <v>0</v>
      </c>
      <c r="W198" s="219"/>
      <c r="X198" s="219" t="s">
        <v>163</v>
      </c>
      <c r="Y198" s="219" t="s">
        <v>127</v>
      </c>
      <c r="Z198" s="209"/>
      <c r="AA198" s="209"/>
      <c r="AB198" s="209"/>
      <c r="AC198" s="209"/>
      <c r="AD198" s="209"/>
      <c r="AE198" s="209"/>
      <c r="AF198" s="209"/>
      <c r="AG198" s="209" t="s">
        <v>173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2" x14ac:dyDescent="0.2">
      <c r="A199" s="216"/>
      <c r="B199" s="217"/>
      <c r="C199" s="243" t="s">
        <v>361</v>
      </c>
      <c r="D199" s="238"/>
      <c r="E199" s="238"/>
      <c r="F199" s="238"/>
      <c r="G199" s="238"/>
      <c r="H199" s="219"/>
      <c r="I199" s="219"/>
      <c r="J199" s="219"/>
      <c r="K199" s="219"/>
      <c r="L199" s="219"/>
      <c r="M199" s="219"/>
      <c r="N199" s="218"/>
      <c r="O199" s="218"/>
      <c r="P199" s="218"/>
      <c r="Q199" s="218"/>
      <c r="R199" s="219"/>
      <c r="S199" s="219"/>
      <c r="T199" s="219"/>
      <c r="U199" s="219"/>
      <c r="V199" s="219"/>
      <c r="W199" s="219"/>
      <c r="X199" s="219"/>
      <c r="Y199" s="219"/>
      <c r="Z199" s="209"/>
      <c r="AA199" s="209"/>
      <c r="AB199" s="209"/>
      <c r="AC199" s="209"/>
      <c r="AD199" s="209"/>
      <c r="AE199" s="209"/>
      <c r="AF199" s="209"/>
      <c r="AG199" s="209" t="s">
        <v>130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2" x14ac:dyDescent="0.2">
      <c r="A200" s="216"/>
      <c r="B200" s="217"/>
      <c r="C200" s="246" t="s">
        <v>362</v>
      </c>
      <c r="D200" s="220"/>
      <c r="E200" s="221">
        <v>9.1608000000000001</v>
      </c>
      <c r="F200" s="219"/>
      <c r="G200" s="219"/>
      <c r="H200" s="219"/>
      <c r="I200" s="219"/>
      <c r="J200" s="219"/>
      <c r="K200" s="219"/>
      <c r="L200" s="219"/>
      <c r="M200" s="219"/>
      <c r="N200" s="218"/>
      <c r="O200" s="218"/>
      <c r="P200" s="218"/>
      <c r="Q200" s="218"/>
      <c r="R200" s="219"/>
      <c r="S200" s="219"/>
      <c r="T200" s="219"/>
      <c r="U200" s="219"/>
      <c r="V200" s="219"/>
      <c r="W200" s="219"/>
      <c r="X200" s="219"/>
      <c r="Y200" s="219"/>
      <c r="Z200" s="209"/>
      <c r="AA200" s="209"/>
      <c r="AB200" s="209"/>
      <c r="AC200" s="209"/>
      <c r="AD200" s="209"/>
      <c r="AE200" s="209"/>
      <c r="AF200" s="209"/>
      <c r="AG200" s="209" t="s">
        <v>159</v>
      </c>
      <c r="AH200" s="209">
        <v>0</v>
      </c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2" x14ac:dyDescent="0.2">
      <c r="A201" s="216"/>
      <c r="B201" s="217"/>
      <c r="C201" s="244"/>
      <c r="D201" s="239"/>
      <c r="E201" s="239"/>
      <c r="F201" s="239"/>
      <c r="G201" s="239"/>
      <c r="H201" s="219"/>
      <c r="I201" s="219"/>
      <c r="J201" s="219"/>
      <c r="K201" s="219"/>
      <c r="L201" s="219"/>
      <c r="M201" s="219"/>
      <c r="N201" s="218"/>
      <c r="O201" s="218"/>
      <c r="P201" s="218"/>
      <c r="Q201" s="218"/>
      <c r="R201" s="219"/>
      <c r="S201" s="219"/>
      <c r="T201" s="219"/>
      <c r="U201" s="219"/>
      <c r="V201" s="219"/>
      <c r="W201" s="219"/>
      <c r="X201" s="219"/>
      <c r="Y201" s="219"/>
      <c r="Z201" s="209"/>
      <c r="AA201" s="209"/>
      <c r="AB201" s="209"/>
      <c r="AC201" s="209"/>
      <c r="AD201" s="209"/>
      <c r="AE201" s="209"/>
      <c r="AF201" s="209"/>
      <c r="AG201" s="209" t="s">
        <v>131</v>
      </c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x14ac:dyDescent="0.2">
      <c r="A202" s="223" t="s">
        <v>119</v>
      </c>
      <c r="B202" s="224" t="s">
        <v>80</v>
      </c>
      <c r="C202" s="241" t="s">
        <v>81</v>
      </c>
      <c r="D202" s="225"/>
      <c r="E202" s="226"/>
      <c r="F202" s="227"/>
      <c r="G202" s="227">
        <f>SUMIF(AG203:AG205,"&lt;&gt;NOR",G203:G205)</f>
        <v>0</v>
      </c>
      <c r="H202" s="227"/>
      <c r="I202" s="227">
        <f>SUM(I203:I205)</f>
        <v>0</v>
      </c>
      <c r="J202" s="227"/>
      <c r="K202" s="227">
        <f>SUM(K203:K205)</f>
        <v>0</v>
      </c>
      <c r="L202" s="227"/>
      <c r="M202" s="227">
        <f>SUM(M203:M205)</f>
        <v>0</v>
      </c>
      <c r="N202" s="226"/>
      <c r="O202" s="226">
        <f>SUM(O203:O205)</f>
        <v>0</v>
      </c>
      <c r="P202" s="226"/>
      <c r="Q202" s="226">
        <f>SUM(Q203:Q205)</f>
        <v>0</v>
      </c>
      <c r="R202" s="227"/>
      <c r="S202" s="227"/>
      <c r="T202" s="228"/>
      <c r="U202" s="222"/>
      <c r="V202" s="222">
        <f>SUM(V203:V205)</f>
        <v>352.02</v>
      </c>
      <c r="W202" s="222"/>
      <c r="X202" s="222"/>
      <c r="Y202" s="222"/>
      <c r="AG202" t="s">
        <v>120</v>
      </c>
    </row>
    <row r="203" spans="1:60" outlineLevel="1" x14ac:dyDescent="0.2">
      <c r="A203" s="230">
        <v>50</v>
      </c>
      <c r="B203" s="231" t="s">
        <v>363</v>
      </c>
      <c r="C203" s="242" t="s">
        <v>364</v>
      </c>
      <c r="D203" s="232" t="s">
        <v>347</v>
      </c>
      <c r="E203" s="233">
        <v>902.62176999999997</v>
      </c>
      <c r="F203" s="234"/>
      <c r="G203" s="235">
        <f>ROUND(E203*F203,2)</f>
        <v>0</v>
      </c>
      <c r="H203" s="234"/>
      <c r="I203" s="235">
        <f>ROUND(E203*H203,2)</f>
        <v>0</v>
      </c>
      <c r="J203" s="234"/>
      <c r="K203" s="235">
        <f>ROUND(E203*J203,2)</f>
        <v>0</v>
      </c>
      <c r="L203" s="235">
        <v>21</v>
      </c>
      <c r="M203" s="235">
        <f>G203*(1+L203/100)</f>
        <v>0</v>
      </c>
      <c r="N203" s="233">
        <v>0</v>
      </c>
      <c r="O203" s="233">
        <f>ROUND(E203*N203,2)</f>
        <v>0</v>
      </c>
      <c r="P203" s="233">
        <v>0</v>
      </c>
      <c r="Q203" s="233">
        <f>ROUND(E203*P203,2)</f>
        <v>0</v>
      </c>
      <c r="R203" s="235" t="s">
        <v>172</v>
      </c>
      <c r="S203" s="235" t="s">
        <v>124</v>
      </c>
      <c r="T203" s="236" t="s">
        <v>124</v>
      </c>
      <c r="U203" s="219">
        <v>0.39</v>
      </c>
      <c r="V203" s="219">
        <f>ROUND(E203*U203,2)</f>
        <v>352.02</v>
      </c>
      <c r="W203" s="219"/>
      <c r="X203" s="219" t="s">
        <v>365</v>
      </c>
      <c r="Y203" s="219" t="s">
        <v>127</v>
      </c>
      <c r="Z203" s="209"/>
      <c r="AA203" s="209"/>
      <c r="AB203" s="209"/>
      <c r="AC203" s="209"/>
      <c r="AD203" s="209"/>
      <c r="AE203" s="209"/>
      <c r="AF203" s="209"/>
      <c r="AG203" s="209" t="s">
        <v>366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2" x14ac:dyDescent="0.2">
      <c r="A204" s="216"/>
      <c r="B204" s="217"/>
      <c r="C204" s="251" t="s">
        <v>367</v>
      </c>
      <c r="D204" s="250"/>
      <c r="E204" s="250"/>
      <c r="F204" s="250"/>
      <c r="G204" s="250"/>
      <c r="H204" s="219"/>
      <c r="I204" s="219"/>
      <c r="J204" s="219"/>
      <c r="K204" s="219"/>
      <c r="L204" s="219"/>
      <c r="M204" s="219"/>
      <c r="N204" s="218"/>
      <c r="O204" s="218"/>
      <c r="P204" s="218"/>
      <c r="Q204" s="218"/>
      <c r="R204" s="219"/>
      <c r="S204" s="219"/>
      <c r="T204" s="219"/>
      <c r="U204" s="219"/>
      <c r="V204" s="219"/>
      <c r="W204" s="219"/>
      <c r="X204" s="219"/>
      <c r="Y204" s="219"/>
      <c r="Z204" s="209"/>
      <c r="AA204" s="209"/>
      <c r="AB204" s="209"/>
      <c r="AC204" s="209"/>
      <c r="AD204" s="209"/>
      <c r="AE204" s="209"/>
      <c r="AF204" s="209"/>
      <c r="AG204" s="209" t="s">
        <v>175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2" x14ac:dyDescent="0.2">
      <c r="A205" s="216"/>
      <c r="B205" s="217"/>
      <c r="C205" s="244"/>
      <c r="D205" s="239"/>
      <c r="E205" s="239"/>
      <c r="F205" s="239"/>
      <c r="G205" s="239"/>
      <c r="H205" s="219"/>
      <c r="I205" s="219"/>
      <c r="J205" s="219"/>
      <c r="K205" s="219"/>
      <c r="L205" s="219"/>
      <c r="M205" s="219"/>
      <c r="N205" s="218"/>
      <c r="O205" s="218"/>
      <c r="P205" s="218"/>
      <c r="Q205" s="218"/>
      <c r="R205" s="219"/>
      <c r="S205" s="219"/>
      <c r="T205" s="219"/>
      <c r="U205" s="219"/>
      <c r="V205" s="219"/>
      <c r="W205" s="219"/>
      <c r="X205" s="219"/>
      <c r="Y205" s="219"/>
      <c r="Z205" s="209"/>
      <c r="AA205" s="209"/>
      <c r="AB205" s="209"/>
      <c r="AC205" s="209"/>
      <c r="AD205" s="209"/>
      <c r="AE205" s="209"/>
      <c r="AF205" s="209"/>
      <c r="AG205" s="209" t="s">
        <v>131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x14ac:dyDescent="0.2">
      <c r="A206" s="223" t="s">
        <v>119</v>
      </c>
      <c r="B206" s="224" t="s">
        <v>82</v>
      </c>
      <c r="C206" s="241" t="s">
        <v>83</v>
      </c>
      <c r="D206" s="225"/>
      <c r="E206" s="226"/>
      <c r="F206" s="227"/>
      <c r="G206" s="227">
        <f>SUMIF(AG207:AG219,"&lt;&gt;NOR",G207:G219)</f>
        <v>0</v>
      </c>
      <c r="H206" s="227"/>
      <c r="I206" s="227">
        <f>SUM(I207:I219)</f>
        <v>0</v>
      </c>
      <c r="J206" s="227"/>
      <c r="K206" s="227">
        <f>SUM(K207:K219)</f>
        <v>0</v>
      </c>
      <c r="L206" s="227"/>
      <c r="M206" s="227">
        <f>SUM(M207:M219)</f>
        <v>0</v>
      </c>
      <c r="N206" s="226"/>
      <c r="O206" s="226">
        <f>SUM(O207:O219)</f>
        <v>0.22</v>
      </c>
      <c r="P206" s="226"/>
      <c r="Q206" s="226">
        <f>SUM(Q207:Q219)</f>
        <v>0</v>
      </c>
      <c r="R206" s="227"/>
      <c r="S206" s="227"/>
      <c r="T206" s="228"/>
      <c r="U206" s="222"/>
      <c r="V206" s="222">
        <f>SUM(V207:V219)</f>
        <v>29.4</v>
      </c>
      <c r="W206" s="222"/>
      <c r="X206" s="222"/>
      <c r="Y206" s="222"/>
      <c r="AG206" t="s">
        <v>120</v>
      </c>
    </row>
    <row r="207" spans="1:60" ht="22.5" outlineLevel="1" x14ac:dyDescent="0.2">
      <c r="A207" s="230">
        <v>51</v>
      </c>
      <c r="B207" s="231" t="s">
        <v>368</v>
      </c>
      <c r="C207" s="242" t="s">
        <v>369</v>
      </c>
      <c r="D207" s="232" t="s">
        <v>171</v>
      </c>
      <c r="E207" s="233">
        <v>75</v>
      </c>
      <c r="F207" s="234"/>
      <c r="G207" s="235">
        <f>ROUND(E207*F207,2)</f>
        <v>0</v>
      </c>
      <c r="H207" s="234"/>
      <c r="I207" s="235">
        <f>ROUND(E207*H207,2)</f>
        <v>0</v>
      </c>
      <c r="J207" s="234"/>
      <c r="K207" s="235">
        <f>ROUND(E207*J207,2)</f>
        <v>0</v>
      </c>
      <c r="L207" s="235">
        <v>21</v>
      </c>
      <c r="M207" s="235">
        <f>G207*(1+L207/100)</f>
        <v>0</v>
      </c>
      <c r="N207" s="233">
        <v>8.8000000000000003E-4</v>
      </c>
      <c r="O207" s="233">
        <f>ROUND(E207*N207,2)</f>
        <v>7.0000000000000007E-2</v>
      </c>
      <c r="P207" s="233">
        <v>0</v>
      </c>
      <c r="Q207" s="233">
        <f>ROUND(E207*P207,2)</f>
        <v>0</v>
      </c>
      <c r="R207" s="235" t="s">
        <v>370</v>
      </c>
      <c r="S207" s="235" t="s">
        <v>124</v>
      </c>
      <c r="T207" s="236" t="s">
        <v>124</v>
      </c>
      <c r="U207" s="219">
        <v>0.05</v>
      </c>
      <c r="V207" s="219">
        <f>ROUND(E207*U207,2)</f>
        <v>3.75</v>
      </c>
      <c r="W207" s="219"/>
      <c r="X207" s="219" t="s">
        <v>163</v>
      </c>
      <c r="Y207" s="219" t="s">
        <v>127</v>
      </c>
      <c r="Z207" s="209"/>
      <c r="AA207" s="209"/>
      <c r="AB207" s="209"/>
      <c r="AC207" s="209"/>
      <c r="AD207" s="209"/>
      <c r="AE207" s="209"/>
      <c r="AF207" s="209"/>
      <c r="AG207" s="209" t="s">
        <v>173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2" x14ac:dyDescent="0.2">
      <c r="A208" s="216"/>
      <c r="B208" s="217"/>
      <c r="C208" s="243" t="s">
        <v>371</v>
      </c>
      <c r="D208" s="238"/>
      <c r="E208" s="238"/>
      <c r="F208" s="238"/>
      <c r="G208" s="238"/>
      <c r="H208" s="219"/>
      <c r="I208" s="219"/>
      <c r="J208" s="219"/>
      <c r="K208" s="219"/>
      <c r="L208" s="219"/>
      <c r="M208" s="219"/>
      <c r="N208" s="218"/>
      <c r="O208" s="218"/>
      <c r="P208" s="218"/>
      <c r="Q208" s="218"/>
      <c r="R208" s="219"/>
      <c r="S208" s="219"/>
      <c r="T208" s="219"/>
      <c r="U208" s="219"/>
      <c r="V208" s="219"/>
      <c r="W208" s="219"/>
      <c r="X208" s="219"/>
      <c r="Y208" s="219"/>
      <c r="Z208" s="209"/>
      <c r="AA208" s="209"/>
      <c r="AB208" s="209"/>
      <c r="AC208" s="209"/>
      <c r="AD208" s="209"/>
      <c r="AE208" s="209"/>
      <c r="AF208" s="209"/>
      <c r="AG208" s="209" t="s">
        <v>130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2" x14ac:dyDescent="0.2">
      <c r="A209" s="216"/>
      <c r="B209" s="217"/>
      <c r="C209" s="246" t="s">
        <v>372</v>
      </c>
      <c r="D209" s="220"/>
      <c r="E209" s="221">
        <v>75</v>
      </c>
      <c r="F209" s="219"/>
      <c r="G209" s="219"/>
      <c r="H209" s="219"/>
      <c r="I209" s="219"/>
      <c r="J209" s="219"/>
      <c r="K209" s="219"/>
      <c r="L209" s="219"/>
      <c r="M209" s="219"/>
      <c r="N209" s="218"/>
      <c r="O209" s="218"/>
      <c r="P209" s="218"/>
      <c r="Q209" s="218"/>
      <c r="R209" s="219"/>
      <c r="S209" s="219"/>
      <c r="T209" s="219"/>
      <c r="U209" s="219"/>
      <c r="V209" s="219"/>
      <c r="W209" s="219"/>
      <c r="X209" s="219"/>
      <c r="Y209" s="219"/>
      <c r="Z209" s="209"/>
      <c r="AA209" s="209"/>
      <c r="AB209" s="209"/>
      <c r="AC209" s="209"/>
      <c r="AD209" s="209"/>
      <c r="AE209" s="209"/>
      <c r="AF209" s="209"/>
      <c r="AG209" s="209" t="s">
        <v>159</v>
      </c>
      <c r="AH209" s="209">
        <v>0</v>
      </c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2" x14ac:dyDescent="0.2">
      <c r="A210" s="216"/>
      <c r="B210" s="217"/>
      <c r="C210" s="244"/>
      <c r="D210" s="239"/>
      <c r="E210" s="239"/>
      <c r="F210" s="239"/>
      <c r="G210" s="239"/>
      <c r="H210" s="219"/>
      <c r="I210" s="219"/>
      <c r="J210" s="219"/>
      <c r="K210" s="219"/>
      <c r="L210" s="219"/>
      <c r="M210" s="219"/>
      <c r="N210" s="218"/>
      <c r="O210" s="218"/>
      <c r="P210" s="218"/>
      <c r="Q210" s="218"/>
      <c r="R210" s="219"/>
      <c r="S210" s="219"/>
      <c r="T210" s="219"/>
      <c r="U210" s="219"/>
      <c r="V210" s="219"/>
      <c r="W210" s="219"/>
      <c r="X210" s="219"/>
      <c r="Y210" s="219"/>
      <c r="Z210" s="209"/>
      <c r="AA210" s="209"/>
      <c r="AB210" s="209"/>
      <c r="AC210" s="209"/>
      <c r="AD210" s="209"/>
      <c r="AE210" s="209"/>
      <c r="AF210" s="209"/>
      <c r="AG210" s="209" t="s">
        <v>131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ht="33.75" outlineLevel="1" x14ac:dyDescent="0.2">
      <c r="A211" s="230">
        <v>52</v>
      </c>
      <c r="B211" s="231" t="s">
        <v>373</v>
      </c>
      <c r="C211" s="242" t="s">
        <v>374</v>
      </c>
      <c r="D211" s="232" t="s">
        <v>171</v>
      </c>
      <c r="E211" s="233">
        <v>100</v>
      </c>
      <c r="F211" s="234"/>
      <c r="G211" s="235">
        <f>ROUND(E211*F211,2)</f>
        <v>0</v>
      </c>
      <c r="H211" s="234"/>
      <c r="I211" s="235">
        <f>ROUND(E211*H211,2)</f>
        <v>0</v>
      </c>
      <c r="J211" s="234"/>
      <c r="K211" s="235">
        <f>ROUND(E211*J211,2)</f>
        <v>0</v>
      </c>
      <c r="L211" s="235">
        <v>21</v>
      </c>
      <c r="M211" s="235">
        <f>G211*(1+L211/100)</f>
        <v>0</v>
      </c>
      <c r="N211" s="233">
        <v>1.09E-3</v>
      </c>
      <c r="O211" s="233">
        <f>ROUND(E211*N211,2)</f>
        <v>0.11</v>
      </c>
      <c r="P211" s="233">
        <v>0</v>
      </c>
      <c r="Q211" s="233">
        <f>ROUND(E211*P211,2)</f>
        <v>0</v>
      </c>
      <c r="R211" s="235" t="s">
        <v>370</v>
      </c>
      <c r="S211" s="235" t="s">
        <v>124</v>
      </c>
      <c r="T211" s="236" t="s">
        <v>124</v>
      </c>
      <c r="U211" s="219">
        <v>0.08</v>
      </c>
      <c r="V211" s="219">
        <f>ROUND(E211*U211,2)</f>
        <v>8</v>
      </c>
      <c r="W211" s="219"/>
      <c r="X211" s="219" t="s">
        <v>163</v>
      </c>
      <c r="Y211" s="219" t="s">
        <v>127</v>
      </c>
      <c r="Z211" s="209"/>
      <c r="AA211" s="209"/>
      <c r="AB211" s="209"/>
      <c r="AC211" s="209"/>
      <c r="AD211" s="209"/>
      <c r="AE211" s="209"/>
      <c r="AF211" s="209"/>
      <c r="AG211" s="209" t="s">
        <v>173</v>
      </c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2" x14ac:dyDescent="0.2">
      <c r="A212" s="216"/>
      <c r="B212" s="217"/>
      <c r="C212" s="246" t="s">
        <v>375</v>
      </c>
      <c r="D212" s="220"/>
      <c r="E212" s="221">
        <v>100</v>
      </c>
      <c r="F212" s="219"/>
      <c r="G212" s="219"/>
      <c r="H212" s="219"/>
      <c r="I212" s="219"/>
      <c r="J212" s="219"/>
      <c r="K212" s="219"/>
      <c r="L212" s="219"/>
      <c r="M212" s="219"/>
      <c r="N212" s="218"/>
      <c r="O212" s="218"/>
      <c r="P212" s="218"/>
      <c r="Q212" s="218"/>
      <c r="R212" s="219"/>
      <c r="S212" s="219"/>
      <c r="T212" s="219"/>
      <c r="U212" s="219"/>
      <c r="V212" s="219"/>
      <c r="W212" s="219"/>
      <c r="X212" s="219"/>
      <c r="Y212" s="219"/>
      <c r="Z212" s="209"/>
      <c r="AA212" s="209"/>
      <c r="AB212" s="209"/>
      <c r="AC212" s="209"/>
      <c r="AD212" s="209"/>
      <c r="AE212" s="209"/>
      <c r="AF212" s="209"/>
      <c r="AG212" s="209" t="s">
        <v>159</v>
      </c>
      <c r="AH212" s="209">
        <v>0</v>
      </c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2" x14ac:dyDescent="0.2">
      <c r="A213" s="216"/>
      <c r="B213" s="217"/>
      <c r="C213" s="244"/>
      <c r="D213" s="239"/>
      <c r="E213" s="239"/>
      <c r="F213" s="239"/>
      <c r="G213" s="239"/>
      <c r="H213" s="219"/>
      <c r="I213" s="219"/>
      <c r="J213" s="219"/>
      <c r="K213" s="219"/>
      <c r="L213" s="219"/>
      <c r="M213" s="219"/>
      <c r="N213" s="218"/>
      <c r="O213" s="218"/>
      <c r="P213" s="218"/>
      <c r="Q213" s="218"/>
      <c r="R213" s="219"/>
      <c r="S213" s="219"/>
      <c r="T213" s="219"/>
      <c r="U213" s="219"/>
      <c r="V213" s="219"/>
      <c r="W213" s="219"/>
      <c r="X213" s="219"/>
      <c r="Y213" s="219"/>
      <c r="Z213" s="209"/>
      <c r="AA213" s="209"/>
      <c r="AB213" s="209"/>
      <c r="AC213" s="209"/>
      <c r="AD213" s="209"/>
      <c r="AE213" s="209"/>
      <c r="AF213" s="209"/>
      <c r="AG213" s="209" t="s">
        <v>131</v>
      </c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">
      <c r="A214" s="230">
        <v>53</v>
      </c>
      <c r="B214" s="231" t="s">
        <v>376</v>
      </c>
      <c r="C214" s="242" t="s">
        <v>377</v>
      </c>
      <c r="D214" s="232" t="s">
        <v>171</v>
      </c>
      <c r="E214" s="233">
        <v>175</v>
      </c>
      <c r="F214" s="234"/>
      <c r="G214" s="235">
        <f>ROUND(E214*F214,2)</f>
        <v>0</v>
      </c>
      <c r="H214" s="234"/>
      <c r="I214" s="235">
        <f>ROUND(E214*H214,2)</f>
        <v>0</v>
      </c>
      <c r="J214" s="234"/>
      <c r="K214" s="235">
        <f>ROUND(E214*J214,2)</f>
        <v>0</v>
      </c>
      <c r="L214" s="235">
        <v>21</v>
      </c>
      <c r="M214" s="235">
        <f>G214*(1+L214/100)</f>
        <v>0</v>
      </c>
      <c r="N214" s="233">
        <v>2.1000000000000001E-4</v>
      </c>
      <c r="O214" s="233">
        <f>ROUND(E214*N214,2)</f>
        <v>0.04</v>
      </c>
      <c r="P214" s="233">
        <v>0</v>
      </c>
      <c r="Q214" s="233">
        <f>ROUND(E214*P214,2)</f>
        <v>0</v>
      </c>
      <c r="R214" s="235" t="s">
        <v>370</v>
      </c>
      <c r="S214" s="235" t="s">
        <v>124</v>
      </c>
      <c r="T214" s="236" t="s">
        <v>124</v>
      </c>
      <c r="U214" s="219">
        <v>0.1</v>
      </c>
      <c r="V214" s="219">
        <f>ROUND(E214*U214,2)</f>
        <v>17.5</v>
      </c>
      <c r="W214" s="219"/>
      <c r="X214" s="219" t="s">
        <v>163</v>
      </c>
      <c r="Y214" s="219" t="s">
        <v>127</v>
      </c>
      <c r="Z214" s="209"/>
      <c r="AA214" s="209"/>
      <c r="AB214" s="209"/>
      <c r="AC214" s="209"/>
      <c r="AD214" s="209"/>
      <c r="AE214" s="209"/>
      <c r="AF214" s="209"/>
      <c r="AG214" s="209" t="s">
        <v>173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2" x14ac:dyDescent="0.2">
      <c r="A215" s="216"/>
      <c r="B215" s="217"/>
      <c r="C215" s="246" t="s">
        <v>378</v>
      </c>
      <c r="D215" s="220"/>
      <c r="E215" s="221">
        <v>175</v>
      </c>
      <c r="F215" s="219"/>
      <c r="G215" s="219"/>
      <c r="H215" s="219"/>
      <c r="I215" s="219"/>
      <c r="J215" s="219"/>
      <c r="K215" s="219"/>
      <c r="L215" s="219"/>
      <c r="M215" s="219"/>
      <c r="N215" s="218"/>
      <c r="O215" s="218"/>
      <c r="P215" s="218"/>
      <c r="Q215" s="218"/>
      <c r="R215" s="219"/>
      <c r="S215" s="219"/>
      <c r="T215" s="219"/>
      <c r="U215" s="219"/>
      <c r="V215" s="219"/>
      <c r="W215" s="219"/>
      <c r="X215" s="219"/>
      <c r="Y215" s="219"/>
      <c r="Z215" s="209"/>
      <c r="AA215" s="209"/>
      <c r="AB215" s="209"/>
      <c r="AC215" s="209"/>
      <c r="AD215" s="209"/>
      <c r="AE215" s="209"/>
      <c r="AF215" s="209"/>
      <c r="AG215" s="209" t="s">
        <v>159</v>
      </c>
      <c r="AH215" s="209">
        <v>0</v>
      </c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2" x14ac:dyDescent="0.2">
      <c r="A216" s="216"/>
      <c r="B216" s="217"/>
      <c r="C216" s="244"/>
      <c r="D216" s="239"/>
      <c r="E216" s="239"/>
      <c r="F216" s="239"/>
      <c r="G216" s="239"/>
      <c r="H216" s="219"/>
      <c r="I216" s="219"/>
      <c r="J216" s="219"/>
      <c r="K216" s="219"/>
      <c r="L216" s="219"/>
      <c r="M216" s="219"/>
      <c r="N216" s="218"/>
      <c r="O216" s="218"/>
      <c r="P216" s="218"/>
      <c r="Q216" s="218"/>
      <c r="R216" s="219"/>
      <c r="S216" s="219"/>
      <c r="T216" s="219"/>
      <c r="U216" s="219"/>
      <c r="V216" s="219"/>
      <c r="W216" s="219"/>
      <c r="X216" s="219"/>
      <c r="Y216" s="219"/>
      <c r="Z216" s="209"/>
      <c r="AA216" s="209"/>
      <c r="AB216" s="209"/>
      <c r="AC216" s="209"/>
      <c r="AD216" s="209"/>
      <c r="AE216" s="209"/>
      <c r="AF216" s="209"/>
      <c r="AG216" s="209" t="s">
        <v>131</v>
      </c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1" x14ac:dyDescent="0.2">
      <c r="A217" s="230">
        <v>54</v>
      </c>
      <c r="B217" s="231" t="s">
        <v>379</v>
      </c>
      <c r="C217" s="242" t="s">
        <v>380</v>
      </c>
      <c r="D217" s="232" t="s">
        <v>188</v>
      </c>
      <c r="E217" s="233">
        <v>3.04</v>
      </c>
      <c r="F217" s="234"/>
      <c r="G217" s="235">
        <f>ROUND(E217*F217,2)</f>
        <v>0</v>
      </c>
      <c r="H217" s="234"/>
      <c r="I217" s="235">
        <f>ROUND(E217*H217,2)</f>
        <v>0</v>
      </c>
      <c r="J217" s="234"/>
      <c r="K217" s="235">
        <f>ROUND(E217*J217,2)</f>
        <v>0</v>
      </c>
      <c r="L217" s="235">
        <v>21</v>
      </c>
      <c r="M217" s="235">
        <f>G217*(1+L217/100)</f>
        <v>0</v>
      </c>
      <c r="N217" s="233">
        <v>2.5999999999999998E-4</v>
      </c>
      <c r="O217" s="233">
        <f>ROUND(E217*N217,2)</f>
        <v>0</v>
      </c>
      <c r="P217" s="233">
        <v>0</v>
      </c>
      <c r="Q217" s="233">
        <f>ROUND(E217*P217,2)</f>
        <v>0</v>
      </c>
      <c r="R217" s="235" t="s">
        <v>370</v>
      </c>
      <c r="S217" s="235" t="s">
        <v>124</v>
      </c>
      <c r="T217" s="236" t="s">
        <v>124</v>
      </c>
      <c r="U217" s="219">
        <v>0.05</v>
      </c>
      <c r="V217" s="219">
        <f>ROUND(E217*U217,2)</f>
        <v>0.15</v>
      </c>
      <c r="W217" s="219"/>
      <c r="X217" s="219" t="s">
        <v>163</v>
      </c>
      <c r="Y217" s="219" t="s">
        <v>127</v>
      </c>
      <c r="Z217" s="209"/>
      <c r="AA217" s="209"/>
      <c r="AB217" s="209"/>
      <c r="AC217" s="209"/>
      <c r="AD217" s="209"/>
      <c r="AE217" s="209"/>
      <c r="AF217" s="209"/>
      <c r="AG217" s="209" t="s">
        <v>173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2" x14ac:dyDescent="0.2">
      <c r="A218" s="216"/>
      <c r="B218" s="217"/>
      <c r="C218" s="246" t="s">
        <v>381</v>
      </c>
      <c r="D218" s="220"/>
      <c r="E218" s="221">
        <v>3.04</v>
      </c>
      <c r="F218" s="219"/>
      <c r="G218" s="219"/>
      <c r="H218" s="219"/>
      <c r="I218" s="219"/>
      <c r="J218" s="219"/>
      <c r="K218" s="219"/>
      <c r="L218" s="219"/>
      <c r="M218" s="219"/>
      <c r="N218" s="218"/>
      <c r="O218" s="218"/>
      <c r="P218" s="218"/>
      <c r="Q218" s="218"/>
      <c r="R218" s="219"/>
      <c r="S218" s="219"/>
      <c r="T218" s="219"/>
      <c r="U218" s="219"/>
      <c r="V218" s="219"/>
      <c r="W218" s="219"/>
      <c r="X218" s="219"/>
      <c r="Y218" s="219"/>
      <c r="Z218" s="209"/>
      <c r="AA218" s="209"/>
      <c r="AB218" s="209"/>
      <c r="AC218" s="209"/>
      <c r="AD218" s="209"/>
      <c r="AE218" s="209"/>
      <c r="AF218" s="209"/>
      <c r="AG218" s="209" t="s">
        <v>159</v>
      </c>
      <c r="AH218" s="209">
        <v>0</v>
      </c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2" x14ac:dyDescent="0.2">
      <c r="A219" s="216"/>
      <c r="B219" s="217"/>
      <c r="C219" s="244"/>
      <c r="D219" s="239"/>
      <c r="E219" s="239"/>
      <c r="F219" s="239"/>
      <c r="G219" s="239"/>
      <c r="H219" s="219"/>
      <c r="I219" s="219"/>
      <c r="J219" s="219"/>
      <c r="K219" s="219"/>
      <c r="L219" s="219"/>
      <c r="M219" s="219"/>
      <c r="N219" s="218"/>
      <c r="O219" s="218"/>
      <c r="P219" s="218"/>
      <c r="Q219" s="218"/>
      <c r="R219" s="219"/>
      <c r="S219" s="219"/>
      <c r="T219" s="219"/>
      <c r="U219" s="219"/>
      <c r="V219" s="219"/>
      <c r="W219" s="219"/>
      <c r="X219" s="219"/>
      <c r="Y219" s="219"/>
      <c r="Z219" s="209"/>
      <c r="AA219" s="209"/>
      <c r="AB219" s="209"/>
      <c r="AC219" s="209"/>
      <c r="AD219" s="209"/>
      <c r="AE219" s="209"/>
      <c r="AF219" s="209"/>
      <c r="AG219" s="209" t="s">
        <v>131</v>
      </c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x14ac:dyDescent="0.2">
      <c r="A220" s="223" t="s">
        <v>119</v>
      </c>
      <c r="B220" s="224" t="s">
        <v>84</v>
      </c>
      <c r="C220" s="241" t="s">
        <v>85</v>
      </c>
      <c r="D220" s="225"/>
      <c r="E220" s="226"/>
      <c r="F220" s="227"/>
      <c r="G220" s="227">
        <f>SUMIF(AG221:AG227,"&lt;&gt;NOR",G221:G227)</f>
        <v>0</v>
      </c>
      <c r="H220" s="227"/>
      <c r="I220" s="227">
        <f>SUM(I221:I227)</f>
        <v>0</v>
      </c>
      <c r="J220" s="227"/>
      <c r="K220" s="227">
        <f>SUM(K221:K227)</f>
        <v>0</v>
      </c>
      <c r="L220" s="227"/>
      <c r="M220" s="227">
        <f>SUM(M221:M227)</f>
        <v>0</v>
      </c>
      <c r="N220" s="226"/>
      <c r="O220" s="226">
        <f>SUM(O221:O227)</f>
        <v>0</v>
      </c>
      <c r="P220" s="226"/>
      <c r="Q220" s="226">
        <f>SUM(Q221:Q227)</f>
        <v>1.48</v>
      </c>
      <c r="R220" s="227"/>
      <c r="S220" s="227"/>
      <c r="T220" s="228"/>
      <c r="U220" s="222"/>
      <c r="V220" s="222">
        <f>SUM(V221:V227)</f>
        <v>121.6</v>
      </c>
      <c r="W220" s="222"/>
      <c r="X220" s="222"/>
      <c r="Y220" s="222"/>
      <c r="AG220" t="s">
        <v>120</v>
      </c>
    </row>
    <row r="221" spans="1:60" outlineLevel="1" x14ac:dyDescent="0.2">
      <c r="A221" s="230">
        <v>55</v>
      </c>
      <c r="B221" s="231" t="s">
        <v>382</v>
      </c>
      <c r="C221" s="242" t="s">
        <v>383</v>
      </c>
      <c r="D221" s="232" t="s">
        <v>188</v>
      </c>
      <c r="E221" s="233">
        <v>160</v>
      </c>
      <c r="F221" s="234"/>
      <c r="G221" s="235">
        <f>ROUND(E221*F221,2)</f>
        <v>0</v>
      </c>
      <c r="H221" s="234"/>
      <c r="I221" s="235">
        <f>ROUND(E221*H221,2)</f>
        <v>0</v>
      </c>
      <c r="J221" s="234"/>
      <c r="K221" s="235">
        <f>ROUND(E221*J221,2)</f>
        <v>0</v>
      </c>
      <c r="L221" s="235">
        <v>21</v>
      </c>
      <c r="M221" s="235">
        <f>G221*(1+L221/100)</f>
        <v>0</v>
      </c>
      <c r="N221" s="233">
        <v>0</v>
      </c>
      <c r="O221" s="233">
        <f>ROUND(E221*N221,2)</f>
        <v>0</v>
      </c>
      <c r="P221" s="233">
        <v>0</v>
      </c>
      <c r="Q221" s="233">
        <f>ROUND(E221*P221,2)</f>
        <v>0</v>
      </c>
      <c r="R221" s="235" t="s">
        <v>384</v>
      </c>
      <c r="S221" s="235" t="s">
        <v>124</v>
      </c>
      <c r="T221" s="236" t="s">
        <v>124</v>
      </c>
      <c r="U221" s="219">
        <v>0.47</v>
      </c>
      <c r="V221" s="219">
        <f>ROUND(E221*U221,2)</f>
        <v>75.2</v>
      </c>
      <c r="W221" s="219"/>
      <c r="X221" s="219" t="s">
        <v>163</v>
      </c>
      <c r="Y221" s="219" t="s">
        <v>127</v>
      </c>
      <c r="Z221" s="209"/>
      <c r="AA221" s="209"/>
      <c r="AB221" s="209"/>
      <c r="AC221" s="209"/>
      <c r="AD221" s="209"/>
      <c r="AE221" s="209"/>
      <c r="AF221" s="209"/>
      <c r="AG221" s="209" t="s">
        <v>173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2" x14ac:dyDescent="0.2">
      <c r="A222" s="216"/>
      <c r="B222" s="217"/>
      <c r="C222" s="243" t="s">
        <v>385</v>
      </c>
      <c r="D222" s="238"/>
      <c r="E222" s="238"/>
      <c r="F222" s="238"/>
      <c r="G222" s="238"/>
      <c r="H222" s="219"/>
      <c r="I222" s="219"/>
      <c r="J222" s="219"/>
      <c r="K222" s="219"/>
      <c r="L222" s="219"/>
      <c r="M222" s="219"/>
      <c r="N222" s="218"/>
      <c r="O222" s="218"/>
      <c r="P222" s="218"/>
      <c r="Q222" s="218"/>
      <c r="R222" s="219"/>
      <c r="S222" s="219"/>
      <c r="T222" s="219"/>
      <c r="U222" s="219"/>
      <c r="V222" s="219"/>
      <c r="W222" s="219"/>
      <c r="X222" s="219"/>
      <c r="Y222" s="219"/>
      <c r="Z222" s="209"/>
      <c r="AA222" s="209"/>
      <c r="AB222" s="209"/>
      <c r="AC222" s="209"/>
      <c r="AD222" s="209"/>
      <c r="AE222" s="209"/>
      <c r="AF222" s="209"/>
      <c r="AG222" s="209" t="s">
        <v>130</v>
      </c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2" x14ac:dyDescent="0.2">
      <c r="A223" s="216"/>
      <c r="B223" s="217"/>
      <c r="C223" s="246" t="s">
        <v>386</v>
      </c>
      <c r="D223" s="220"/>
      <c r="E223" s="221">
        <v>160</v>
      </c>
      <c r="F223" s="219"/>
      <c r="G223" s="219"/>
      <c r="H223" s="219"/>
      <c r="I223" s="219"/>
      <c r="J223" s="219"/>
      <c r="K223" s="219"/>
      <c r="L223" s="219"/>
      <c r="M223" s="219"/>
      <c r="N223" s="218"/>
      <c r="O223" s="218"/>
      <c r="P223" s="218"/>
      <c r="Q223" s="218"/>
      <c r="R223" s="219"/>
      <c r="S223" s="219"/>
      <c r="T223" s="219"/>
      <c r="U223" s="219"/>
      <c r="V223" s="219"/>
      <c r="W223" s="219"/>
      <c r="X223" s="219"/>
      <c r="Y223" s="219"/>
      <c r="Z223" s="209"/>
      <c r="AA223" s="209"/>
      <c r="AB223" s="209"/>
      <c r="AC223" s="209"/>
      <c r="AD223" s="209"/>
      <c r="AE223" s="209"/>
      <c r="AF223" s="209"/>
      <c r="AG223" s="209" t="s">
        <v>159</v>
      </c>
      <c r="AH223" s="209">
        <v>0</v>
      </c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2" x14ac:dyDescent="0.2">
      <c r="A224" s="216"/>
      <c r="B224" s="217"/>
      <c r="C224" s="244"/>
      <c r="D224" s="239"/>
      <c r="E224" s="239"/>
      <c r="F224" s="239"/>
      <c r="G224" s="239"/>
      <c r="H224" s="219"/>
      <c r="I224" s="219"/>
      <c r="J224" s="219"/>
      <c r="K224" s="219"/>
      <c r="L224" s="219"/>
      <c r="M224" s="219"/>
      <c r="N224" s="218"/>
      <c r="O224" s="218"/>
      <c r="P224" s="218"/>
      <c r="Q224" s="218"/>
      <c r="R224" s="219"/>
      <c r="S224" s="219"/>
      <c r="T224" s="219"/>
      <c r="U224" s="219"/>
      <c r="V224" s="219"/>
      <c r="W224" s="219"/>
      <c r="X224" s="219"/>
      <c r="Y224" s="219"/>
      <c r="Z224" s="209"/>
      <c r="AA224" s="209"/>
      <c r="AB224" s="209"/>
      <c r="AC224" s="209"/>
      <c r="AD224" s="209"/>
      <c r="AE224" s="209"/>
      <c r="AF224" s="209"/>
      <c r="AG224" s="209" t="s">
        <v>131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1" x14ac:dyDescent="0.2">
      <c r="A225" s="230">
        <v>56</v>
      </c>
      <c r="B225" s="231" t="s">
        <v>387</v>
      </c>
      <c r="C225" s="242" t="s">
        <v>388</v>
      </c>
      <c r="D225" s="232" t="s">
        <v>188</v>
      </c>
      <c r="E225" s="233">
        <v>160</v>
      </c>
      <c r="F225" s="234"/>
      <c r="G225" s="235">
        <f>ROUND(E225*F225,2)</f>
        <v>0</v>
      </c>
      <c r="H225" s="234"/>
      <c r="I225" s="235">
        <f>ROUND(E225*H225,2)</f>
        <v>0</v>
      </c>
      <c r="J225" s="234"/>
      <c r="K225" s="235">
        <f>ROUND(E225*J225,2)</f>
        <v>0</v>
      </c>
      <c r="L225" s="235">
        <v>21</v>
      </c>
      <c r="M225" s="235">
        <f>G225*(1+L225/100)</f>
        <v>0</v>
      </c>
      <c r="N225" s="233">
        <v>0</v>
      </c>
      <c r="O225" s="233">
        <f>ROUND(E225*N225,2)</f>
        <v>0</v>
      </c>
      <c r="P225" s="233">
        <v>9.2499999999999995E-3</v>
      </c>
      <c r="Q225" s="233">
        <f>ROUND(E225*P225,2)</f>
        <v>1.48</v>
      </c>
      <c r="R225" s="235" t="s">
        <v>384</v>
      </c>
      <c r="S225" s="235" t="s">
        <v>124</v>
      </c>
      <c r="T225" s="236" t="s">
        <v>124</v>
      </c>
      <c r="U225" s="219">
        <v>0.28999999999999998</v>
      </c>
      <c r="V225" s="219">
        <f>ROUND(E225*U225,2)</f>
        <v>46.4</v>
      </c>
      <c r="W225" s="219"/>
      <c r="X225" s="219" t="s">
        <v>163</v>
      </c>
      <c r="Y225" s="219" t="s">
        <v>127</v>
      </c>
      <c r="Z225" s="209"/>
      <c r="AA225" s="209"/>
      <c r="AB225" s="209"/>
      <c r="AC225" s="209"/>
      <c r="AD225" s="209"/>
      <c r="AE225" s="209"/>
      <c r="AF225" s="209"/>
      <c r="AG225" s="209" t="s">
        <v>173</v>
      </c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2" x14ac:dyDescent="0.2">
      <c r="A226" s="216"/>
      <c r="B226" s="217"/>
      <c r="C226" s="246" t="s">
        <v>386</v>
      </c>
      <c r="D226" s="220"/>
      <c r="E226" s="221">
        <v>160</v>
      </c>
      <c r="F226" s="219"/>
      <c r="G226" s="219"/>
      <c r="H226" s="219"/>
      <c r="I226" s="219"/>
      <c r="J226" s="219"/>
      <c r="K226" s="219"/>
      <c r="L226" s="219"/>
      <c r="M226" s="219"/>
      <c r="N226" s="218"/>
      <c r="O226" s="218"/>
      <c r="P226" s="218"/>
      <c r="Q226" s="218"/>
      <c r="R226" s="219"/>
      <c r="S226" s="219"/>
      <c r="T226" s="219"/>
      <c r="U226" s="219"/>
      <c r="V226" s="219"/>
      <c r="W226" s="219"/>
      <c r="X226" s="219"/>
      <c r="Y226" s="219"/>
      <c r="Z226" s="209"/>
      <c r="AA226" s="209"/>
      <c r="AB226" s="209"/>
      <c r="AC226" s="209"/>
      <c r="AD226" s="209"/>
      <c r="AE226" s="209"/>
      <c r="AF226" s="209"/>
      <c r="AG226" s="209" t="s">
        <v>159</v>
      </c>
      <c r="AH226" s="209">
        <v>0</v>
      </c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2" x14ac:dyDescent="0.2">
      <c r="A227" s="216"/>
      <c r="B227" s="217"/>
      <c r="C227" s="244"/>
      <c r="D227" s="239"/>
      <c r="E227" s="239"/>
      <c r="F227" s="239"/>
      <c r="G227" s="239"/>
      <c r="H227" s="219"/>
      <c r="I227" s="219"/>
      <c r="J227" s="219"/>
      <c r="K227" s="219"/>
      <c r="L227" s="219"/>
      <c r="M227" s="219"/>
      <c r="N227" s="218"/>
      <c r="O227" s="218"/>
      <c r="P227" s="218"/>
      <c r="Q227" s="218"/>
      <c r="R227" s="219"/>
      <c r="S227" s="219"/>
      <c r="T227" s="219"/>
      <c r="U227" s="219"/>
      <c r="V227" s="219"/>
      <c r="W227" s="219"/>
      <c r="X227" s="219"/>
      <c r="Y227" s="219"/>
      <c r="Z227" s="209"/>
      <c r="AA227" s="209"/>
      <c r="AB227" s="209"/>
      <c r="AC227" s="209"/>
      <c r="AD227" s="209"/>
      <c r="AE227" s="209"/>
      <c r="AF227" s="209"/>
      <c r="AG227" s="209" t="s">
        <v>131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x14ac:dyDescent="0.2">
      <c r="A228" s="223" t="s">
        <v>119</v>
      </c>
      <c r="B228" s="224" t="s">
        <v>88</v>
      </c>
      <c r="C228" s="241" t="s">
        <v>89</v>
      </c>
      <c r="D228" s="225"/>
      <c r="E228" s="226"/>
      <c r="F228" s="227"/>
      <c r="G228" s="227">
        <f>SUMIF(AG229:AG231,"&lt;&gt;NOR",G229:G231)</f>
        <v>0</v>
      </c>
      <c r="H228" s="227"/>
      <c r="I228" s="227">
        <f>SUM(I229:I231)</f>
        <v>0</v>
      </c>
      <c r="J228" s="227"/>
      <c r="K228" s="227">
        <f>SUM(K229:K231)</f>
        <v>0</v>
      </c>
      <c r="L228" s="227"/>
      <c r="M228" s="227">
        <f>SUM(M229:M231)</f>
        <v>0</v>
      </c>
      <c r="N228" s="226"/>
      <c r="O228" s="226">
        <f>SUM(O229:O231)</f>
        <v>0</v>
      </c>
      <c r="P228" s="226"/>
      <c r="Q228" s="226">
        <f>SUM(Q229:Q231)</f>
        <v>0</v>
      </c>
      <c r="R228" s="227"/>
      <c r="S228" s="227"/>
      <c r="T228" s="228"/>
      <c r="U228" s="222"/>
      <c r="V228" s="222">
        <f>SUM(V229:V231)</f>
        <v>3.87</v>
      </c>
      <c r="W228" s="222"/>
      <c r="X228" s="222"/>
      <c r="Y228" s="222"/>
      <c r="AG228" t="s">
        <v>120</v>
      </c>
    </row>
    <row r="229" spans="1:60" outlineLevel="1" x14ac:dyDescent="0.2">
      <c r="A229" s="230">
        <v>57</v>
      </c>
      <c r="B229" s="231" t="s">
        <v>389</v>
      </c>
      <c r="C229" s="242" t="s">
        <v>390</v>
      </c>
      <c r="D229" s="232" t="s">
        <v>171</v>
      </c>
      <c r="E229" s="233">
        <v>77.3</v>
      </c>
      <c r="F229" s="234"/>
      <c r="G229" s="235">
        <f>ROUND(E229*F229,2)</f>
        <v>0</v>
      </c>
      <c r="H229" s="234"/>
      <c r="I229" s="235">
        <f>ROUND(E229*H229,2)</f>
        <v>0</v>
      </c>
      <c r="J229" s="234"/>
      <c r="K229" s="235">
        <f>ROUND(E229*J229,2)</f>
        <v>0</v>
      </c>
      <c r="L229" s="235">
        <v>21</v>
      </c>
      <c r="M229" s="235">
        <f>G229*(1+L229/100)</f>
        <v>0</v>
      </c>
      <c r="N229" s="233">
        <v>2.0000000000000002E-5</v>
      </c>
      <c r="O229" s="233">
        <f>ROUND(E229*N229,2)</f>
        <v>0</v>
      </c>
      <c r="P229" s="233">
        <v>0</v>
      </c>
      <c r="Q229" s="233">
        <f>ROUND(E229*P229,2)</f>
        <v>0</v>
      </c>
      <c r="R229" s="235"/>
      <c r="S229" s="235" t="s">
        <v>124</v>
      </c>
      <c r="T229" s="236" t="s">
        <v>124</v>
      </c>
      <c r="U229" s="219">
        <v>0.05</v>
      </c>
      <c r="V229" s="219">
        <f>ROUND(E229*U229,2)</f>
        <v>3.87</v>
      </c>
      <c r="W229" s="219"/>
      <c r="X229" s="219" t="s">
        <v>163</v>
      </c>
      <c r="Y229" s="219" t="s">
        <v>127</v>
      </c>
      <c r="Z229" s="209"/>
      <c r="AA229" s="209"/>
      <c r="AB229" s="209"/>
      <c r="AC229" s="209"/>
      <c r="AD229" s="209"/>
      <c r="AE229" s="209"/>
      <c r="AF229" s="209"/>
      <c r="AG229" s="209" t="s">
        <v>173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2" x14ac:dyDescent="0.2">
      <c r="A230" s="216"/>
      <c r="B230" s="217"/>
      <c r="C230" s="246" t="s">
        <v>391</v>
      </c>
      <c r="D230" s="220"/>
      <c r="E230" s="221">
        <v>77.3</v>
      </c>
      <c r="F230" s="219"/>
      <c r="G230" s="219"/>
      <c r="H230" s="219"/>
      <c r="I230" s="219"/>
      <c r="J230" s="219"/>
      <c r="K230" s="219"/>
      <c r="L230" s="219"/>
      <c r="M230" s="219"/>
      <c r="N230" s="218"/>
      <c r="O230" s="218"/>
      <c r="P230" s="218"/>
      <c r="Q230" s="218"/>
      <c r="R230" s="219"/>
      <c r="S230" s="219"/>
      <c r="T230" s="219"/>
      <c r="U230" s="219"/>
      <c r="V230" s="219"/>
      <c r="W230" s="219"/>
      <c r="X230" s="219"/>
      <c r="Y230" s="219"/>
      <c r="Z230" s="209"/>
      <c r="AA230" s="209"/>
      <c r="AB230" s="209"/>
      <c r="AC230" s="209"/>
      <c r="AD230" s="209"/>
      <c r="AE230" s="209"/>
      <c r="AF230" s="209"/>
      <c r="AG230" s="209" t="s">
        <v>159</v>
      </c>
      <c r="AH230" s="209">
        <v>0</v>
      </c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outlineLevel="2" x14ac:dyDescent="0.2">
      <c r="A231" s="216"/>
      <c r="B231" s="217"/>
      <c r="C231" s="244"/>
      <c r="D231" s="239"/>
      <c r="E231" s="239"/>
      <c r="F231" s="239"/>
      <c r="G231" s="239"/>
      <c r="H231" s="219"/>
      <c r="I231" s="219"/>
      <c r="J231" s="219"/>
      <c r="K231" s="219"/>
      <c r="L231" s="219"/>
      <c r="M231" s="219"/>
      <c r="N231" s="218"/>
      <c r="O231" s="218"/>
      <c r="P231" s="218"/>
      <c r="Q231" s="218"/>
      <c r="R231" s="219"/>
      <c r="S231" s="219"/>
      <c r="T231" s="219"/>
      <c r="U231" s="219"/>
      <c r="V231" s="219"/>
      <c r="W231" s="219"/>
      <c r="X231" s="219"/>
      <c r="Y231" s="219"/>
      <c r="Z231" s="209"/>
      <c r="AA231" s="209"/>
      <c r="AB231" s="209"/>
      <c r="AC231" s="209"/>
      <c r="AD231" s="209"/>
      <c r="AE231" s="209"/>
      <c r="AF231" s="209"/>
      <c r="AG231" s="209" t="s">
        <v>131</v>
      </c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x14ac:dyDescent="0.2">
      <c r="A232" s="3"/>
      <c r="B232" s="4"/>
      <c r="C232" s="247"/>
      <c r="D232" s="6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AE232">
        <v>15</v>
      </c>
      <c r="AF232">
        <v>21</v>
      </c>
      <c r="AG232" t="s">
        <v>105</v>
      </c>
    </row>
    <row r="233" spans="1:60" x14ac:dyDescent="0.2">
      <c r="A233" s="212"/>
      <c r="B233" s="213" t="s">
        <v>29</v>
      </c>
      <c r="C233" s="248"/>
      <c r="D233" s="214"/>
      <c r="E233" s="215"/>
      <c r="F233" s="215"/>
      <c r="G233" s="229">
        <f>G8+G62+G73+G144+G155+G181+G202+G206+G220+G228</f>
        <v>0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AE233">
        <f>SUMIF(L7:L231,AE232,G7:G231)</f>
        <v>0</v>
      </c>
      <c r="AF233">
        <f>SUMIF(L7:L231,AF232,G7:G231)</f>
        <v>0</v>
      </c>
      <c r="AG233" t="s">
        <v>166</v>
      </c>
    </row>
    <row r="234" spans="1:60" x14ac:dyDescent="0.2">
      <c r="C234" s="249"/>
      <c r="D234" s="10"/>
      <c r="AG234" t="s">
        <v>168</v>
      </c>
    </row>
    <row r="235" spans="1:60" x14ac:dyDescent="0.2">
      <c r="D235" s="10"/>
    </row>
    <row r="236" spans="1:60" x14ac:dyDescent="0.2">
      <c r="D236" s="10"/>
    </row>
    <row r="237" spans="1:60" x14ac:dyDescent="0.2">
      <c r="D237" s="10"/>
    </row>
    <row r="238" spans="1:60" x14ac:dyDescent="0.2">
      <c r="D238" s="10"/>
    </row>
    <row r="239" spans="1:60" x14ac:dyDescent="0.2">
      <c r="D239" s="10"/>
    </row>
    <row r="240" spans="1:60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Q6sidUlFUO8IWiJKDXc34oLlhsSWvow69yEJpgZSmm0jGV/rQ9vdPMIdCOF7+Vc5S9T+yGCBIq6pU4C8777d4w==" saltValue="z4+0KF25BcY7zBCgv12+3w==" spinCount="100000" sheet="1" formatRows="0"/>
  <mergeCells count="95">
    <mergeCell ref="C219:G219"/>
    <mergeCell ref="C222:G222"/>
    <mergeCell ref="C224:G224"/>
    <mergeCell ref="C227:G227"/>
    <mergeCell ref="C231:G231"/>
    <mergeCell ref="C204:G204"/>
    <mergeCell ref="C205:G205"/>
    <mergeCell ref="C208:G208"/>
    <mergeCell ref="C210:G210"/>
    <mergeCell ref="C213:G213"/>
    <mergeCell ref="C216:G216"/>
    <mergeCell ref="C188:G188"/>
    <mergeCell ref="C191:G191"/>
    <mergeCell ref="C194:G194"/>
    <mergeCell ref="C197:G197"/>
    <mergeCell ref="C199:G199"/>
    <mergeCell ref="C201:G201"/>
    <mergeCell ref="C174:G174"/>
    <mergeCell ref="C176:G176"/>
    <mergeCell ref="C178:G178"/>
    <mergeCell ref="C180:G180"/>
    <mergeCell ref="C183:G183"/>
    <mergeCell ref="C185:G185"/>
    <mergeCell ref="C159:G159"/>
    <mergeCell ref="C163:G163"/>
    <mergeCell ref="C165:G165"/>
    <mergeCell ref="C167:G167"/>
    <mergeCell ref="C169:G169"/>
    <mergeCell ref="C172:G172"/>
    <mergeCell ref="C143:G143"/>
    <mergeCell ref="C146:G146"/>
    <mergeCell ref="C148:G148"/>
    <mergeCell ref="C151:G151"/>
    <mergeCell ref="C154:G154"/>
    <mergeCell ref="C157:G157"/>
    <mergeCell ref="C125:G125"/>
    <mergeCell ref="C128:G128"/>
    <mergeCell ref="C131:G131"/>
    <mergeCell ref="C134:G134"/>
    <mergeCell ref="C137:G137"/>
    <mergeCell ref="C140:G140"/>
    <mergeCell ref="C112:G112"/>
    <mergeCell ref="C114:G114"/>
    <mergeCell ref="C116:G116"/>
    <mergeCell ref="C118:G118"/>
    <mergeCell ref="C121:G121"/>
    <mergeCell ref="C123:G123"/>
    <mergeCell ref="C102:G102"/>
    <mergeCell ref="C105:G105"/>
    <mergeCell ref="C107:G107"/>
    <mergeCell ref="C108:G108"/>
    <mergeCell ref="C109:G109"/>
    <mergeCell ref="C110:G110"/>
    <mergeCell ref="C88:G88"/>
    <mergeCell ref="C91:G91"/>
    <mergeCell ref="C93:G93"/>
    <mergeCell ref="C95:G95"/>
    <mergeCell ref="C98:G98"/>
    <mergeCell ref="C100:G100"/>
    <mergeCell ref="C66:G66"/>
    <mergeCell ref="C69:G69"/>
    <mergeCell ref="C72:G72"/>
    <mergeCell ref="C77:G77"/>
    <mergeCell ref="C82:G82"/>
    <mergeCell ref="C85:G85"/>
    <mergeCell ref="C49:G49"/>
    <mergeCell ref="C51:G51"/>
    <mergeCell ref="C54:G54"/>
    <mergeCell ref="C56:G56"/>
    <mergeCell ref="C58:G58"/>
    <mergeCell ref="C61:G61"/>
    <mergeCell ref="C37:G37"/>
    <mergeCell ref="C39:G39"/>
    <mergeCell ref="C41:G41"/>
    <mergeCell ref="C43:G43"/>
    <mergeCell ref="C45:G45"/>
    <mergeCell ref="C47:G47"/>
    <mergeCell ref="C24:G24"/>
    <mergeCell ref="C25:G25"/>
    <mergeCell ref="C28:G28"/>
    <mergeCell ref="C30:G30"/>
    <mergeCell ref="C33:G33"/>
    <mergeCell ref="C35:G35"/>
    <mergeCell ref="C13:G13"/>
    <mergeCell ref="C15:G15"/>
    <mergeCell ref="C16:G16"/>
    <mergeCell ref="C18:G18"/>
    <mergeCell ref="C20:G20"/>
    <mergeCell ref="C22:G22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3" customWidth="1"/>
    <col min="3" max="3" width="63.28515625" style="17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4" t="s">
        <v>92</v>
      </c>
      <c r="B1" s="194"/>
      <c r="C1" s="194"/>
      <c r="D1" s="194"/>
      <c r="E1" s="194"/>
      <c r="F1" s="194"/>
      <c r="G1" s="194"/>
      <c r="AG1" t="s">
        <v>93</v>
      </c>
    </row>
    <row r="2" spans="1:60" ht="24.95" customHeight="1" x14ac:dyDescent="0.2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94</v>
      </c>
    </row>
    <row r="3" spans="1:60" ht="24.95" customHeight="1" x14ac:dyDescent="0.2">
      <c r="A3" s="195" t="s">
        <v>8</v>
      </c>
      <c r="B3" s="49" t="s">
        <v>50</v>
      </c>
      <c r="C3" s="198" t="s">
        <v>51</v>
      </c>
      <c r="D3" s="196"/>
      <c r="E3" s="196"/>
      <c r="F3" s="196"/>
      <c r="G3" s="197"/>
      <c r="AC3" s="173" t="s">
        <v>94</v>
      </c>
      <c r="AG3" t="s">
        <v>95</v>
      </c>
    </row>
    <row r="4" spans="1:60" ht="24.95" customHeight="1" x14ac:dyDescent="0.2">
      <c r="A4" s="199" t="s">
        <v>9</v>
      </c>
      <c r="B4" s="200" t="s">
        <v>50</v>
      </c>
      <c r="C4" s="201" t="s">
        <v>51</v>
      </c>
      <c r="D4" s="202"/>
      <c r="E4" s="202"/>
      <c r="F4" s="202"/>
      <c r="G4" s="203"/>
      <c r="AG4" t="s">
        <v>96</v>
      </c>
    </row>
    <row r="5" spans="1:60" x14ac:dyDescent="0.2">
      <c r="D5" s="10"/>
    </row>
    <row r="6" spans="1:60" ht="38.25" x14ac:dyDescent="0.2">
      <c r="A6" s="205" t="s">
        <v>97</v>
      </c>
      <c r="B6" s="207" t="s">
        <v>98</v>
      </c>
      <c r="C6" s="207" t="s">
        <v>99</v>
      </c>
      <c r="D6" s="206" t="s">
        <v>100</v>
      </c>
      <c r="E6" s="205" t="s">
        <v>101</v>
      </c>
      <c r="F6" s="204" t="s">
        <v>102</v>
      </c>
      <c r="G6" s="205" t="s">
        <v>29</v>
      </c>
      <c r="H6" s="208" t="s">
        <v>30</v>
      </c>
      <c r="I6" s="208" t="s">
        <v>103</v>
      </c>
      <c r="J6" s="208" t="s">
        <v>31</v>
      </c>
      <c r="K6" s="208" t="s">
        <v>104</v>
      </c>
      <c r="L6" s="208" t="s">
        <v>105</v>
      </c>
      <c r="M6" s="208" t="s">
        <v>106</v>
      </c>
      <c r="N6" s="208" t="s">
        <v>107</v>
      </c>
      <c r="O6" s="208" t="s">
        <v>108</v>
      </c>
      <c r="P6" s="208" t="s">
        <v>109</v>
      </c>
      <c r="Q6" s="208" t="s">
        <v>110</v>
      </c>
      <c r="R6" s="208" t="s">
        <v>111</v>
      </c>
      <c r="S6" s="208" t="s">
        <v>112</v>
      </c>
      <c r="T6" s="208" t="s">
        <v>113</v>
      </c>
      <c r="U6" s="208" t="s">
        <v>114</v>
      </c>
      <c r="V6" s="208" t="s">
        <v>115</v>
      </c>
      <c r="W6" s="208" t="s">
        <v>116</v>
      </c>
      <c r="X6" s="208" t="s">
        <v>117</v>
      </c>
      <c r="Y6" s="208" t="s">
        <v>118</v>
      </c>
    </row>
    <row r="7" spans="1:60" hidden="1" x14ac:dyDescent="0.2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">
      <c r="A8" s="223" t="s">
        <v>119</v>
      </c>
      <c r="B8" s="224" t="s">
        <v>70</v>
      </c>
      <c r="C8" s="241" t="s">
        <v>71</v>
      </c>
      <c r="D8" s="225"/>
      <c r="E8" s="226"/>
      <c r="F8" s="227"/>
      <c r="G8" s="227">
        <f>SUMIF(AG9:AG13,"&lt;&gt;NOR",G9:G13)</f>
        <v>0</v>
      </c>
      <c r="H8" s="227"/>
      <c r="I8" s="227">
        <f>SUM(I9:I13)</f>
        <v>0</v>
      </c>
      <c r="J8" s="227"/>
      <c r="K8" s="227">
        <f>SUM(K9:K13)</f>
        <v>0</v>
      </c>
      <c r="L8" s="227"/>
      <c r="M8" s="227">
        <f>SUM(M9:M13)</f>
        <v>0</v>
      </c>
      <c r="N8" s="226"/>
      <c r="O8" s="226">
        <f>SUM(O9:O13)</f>
        <v>0.04</v>
      </c>
      <c r="P8" s="226"/>
      <c r="Q8" s="226">
        <f>SUM(Q9:Q13)</f>
        <v>0</v>
      </c>
      <c r="R8" s="227"/>
      <c r="S8" s="227"/>
      <c r="T8" s="228"/>
      <c r="U8" s="222"/>
      <c r="V8" s="222">
        <f>SUM(V9:V13)</f>
        <v>10.8</v>
      </c>
      <c r="W8" s="222"/>
      <c r="X8" s="222"/>
      <c r="Y8" s="222"/>
      <c r="AG8" t="s">
        <v>120</v>
      </c>
    </row>
    <row r="9" spans="1:60" ht="22.5" outlineLevel="1" x14ac:dyDescent="0.2">
      <c r="A9" s="230">
        <v>1</v>
      </c>
      <c r="B9" s="231" t="s">
        <v>392</v>
      </c>
      <c r="C9" s="242" t="s">
        <v>393</v>
      </c>
      <c r="D9" s="232" t="s">
        <v>188</v>
      </c>
      <c r="E9" s="233">
        <v>108</v>
      </c>
      <c r="F9" s="234"/>
      <c r="G9" s="235">
        <f>ROUND(E9*F9,2)</f>
        <v>0</v>
      </c>
      <c r="H9" s="234"/>
      <c r="I9" s="235">
        <f>ROUND(E9*H9,2)</f>
        <v>0</v>
      </c>
      <c r="J9" s="234"/>
      <c r="K9" s="235">
        <f>ROUND(E9*J9,2)</f>
        <v>0</v>
      </c>
      <c r="L9" s="235">
        <v>21</v>
      </c>
      <c r="M9" s="235">
        <f>G9*(1+L9/100)</f>
        <v>0</v>
      </c>
      <c r="N9" s="233">
        <v>3.3E-4</v>
      </c>
      <c r="O9" s="233">
        <f>ROUND(E9*N9,2)</f>
        <v>0.04</v>
      </c>
      <c r="P9" s="233">
        <v>0</v>
      </c>
      <c r="Q9" s="233">
        <f>ROUND(E9*P9,2)</f>
        <v>0</v>
      </c>
      <c r="R9" s="235" t="s">
        <v>394</v>
      </c>
      <c r="S9" s="235" t="s">
        <v>124</v>
      </c>
      <c r="T9" s="236" t="s">
        <v>124</v>
      </c>
      <c r="U9" s="219">
        <v>0.1</v>
      </c>
      <c r="V9" s="219">
        <f>ROUND(E9*U9,2)</f>
        <v>10.8</v>
      </c>
      <c r="W9" s="219"/>
      <c r="X9" s="219" t="s">
        <v>163</v>
      </c>
      <c r="Y9" s="219" t="s">
        <v>127</v>
      </c>
      <c r="Z9" s="209"/>
      <c r="AA9" s="209"/>
      <c r="AB9" s="209"/>
      <c r="AC9" s="209"/>
      <c r="AD9" s="209"/>
      <c r="AE9" s="209"/>
      <c r="AF9" s="209"/>
      <c r="AG9" s="209" t="s">
        <v>173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">
      <c r="A10" s="216"/>
      <c r="B10" s="217"/>
      <c r="C10" s="243" t="s">
        <v>395</v>
      </c>
      <c r="D10" s="238"/>
      <c r="E10" s="238"/>
      <c r="F10" s="238"/>
      <c r="G10" s="238"/>
      <c r="H10" s="219"/>
      <c r="I10" s="219"/>
      <c r="J10" s="219"/>
      <c r="K10" s="219"/>
      <c r="L10" s="219"/>
      <c r="M10" s="219"/>
      <c r="N10" s="218"/>
      <c r="O10" s="218"/>
      <c r="P10" s="218"/>
      <c r="Q10" s="218"/>
      <c r="R10" s="219"/>
      <c r="S10" s="219"/>
      <c r="T10" s="219"/>
      <c r="U10" s="219"/>
      <c r="V10" s="219"/>
      <c r="W10" s="219"/>
      <c r="X10" s="219"/>
      <c r="Y10" s="219"/>
      <c r="Z10" s="209"/>
      <c r="AA10" s="209"/>
      <c r="AB10" s="209"/>
      <c r="AC10" s="209"/>
      <c r="AD10" s="209"/>
      <c r="AE10" s="209"/>
      <c r="AF10" s="209"/>
      <c r="AG10" s="209" t="s">
        <v>130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2" x14ac:dyDescent="0.2">
      <c r="A11" s="216"/>
      <c r="B11" s="217"/>
      <c r="C11" s="246" t="s">
        <v>396</v>
      </c>
      <c r="D11" s="220"/>
      <c r="E11" s="221">
        <v>92</v>
      </c>
      <c r="F11" s="219"/>
      <c r="G11" s="219"/>
      <c r="H11" s="219"/>
      <c r="I11" s="219"/>
      <c r="J11" s="219"/>
      <c r="K11" s="219"/>
      <c r="L11" s="219"/>
      <c r="M11" s="219"/>
      <c r="N11" s="218"/>
      <c r="O11" s="218"/>
      <c r="P11" s="218"/>
      <c r="Q11" s="218"/>
      <c r="R11" s="219"/>
      <c r="S11" s="219"/>
      <c r="T11" s="219"/>
      <c r="U11" s="219"/>
      <c r="V11" s="219"/>
      <c r="W11" s="219"/>
      <c r="X11" s="219"/>
      <c r="Y11" s="219"/>
      <c r="Z11" s="209"/>
      <c r="AA11" s="209"/>
      <c r="AB11" s="209"/>
      <c r="AC11" s="209"/>
      <c r="AD11" s="209"/>
      <c r="AE11" s="209"/>
      <c r="AF11" s="209"/>
      <c r="AG11" s="209" t="s">
        <v>159</v>
      </c>
      <c r="AH11" s="209">
        <v>0</v>
      </c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3" x14ac:dyDescent="0.2">
      <c r="A12" s="216"/>
      <c r="B12" s="217"/>
      <c r="C12" s="246" t="s">
        <v>397</v>
      </c>
      <c r="D12" s="220"/>
      <c r="E12" s="221">
        <v>16</v>
      </c>
      <c r="F12" s="219"/>
      <c r="G12" s="219"/>
      <c r="H12" s="219"/>
      <c r="I12" s="219"/>
      <c r="J12" s="219"/>
      <c r="K12" s="219"/>
      <c r="L12" s="219"/>
      <c r="M12" s="219"/>
      <c r="N12" s="218"/>
      <c r="O12" s="218"/>
      <c r="P12" s="218"/>
      <c r="Q12" s="218"/>
      <c r="R12" s="219"/>
      <c r="S12" s="219"/>
      <c r="T12" s="219"/>
      <c r="U12" s="219"/>
      <c r="V12" s="219"/>
      <c r="W12" s="219"/>
      <c r="X12" s="219"/>
      <c r="Y12" s="219"/>
      <c r="Z12" s="209"/>
      <c r="AA12" s="209"/>
      <c r="AB12" s="209"/>
      <c r="AC12" s="209"/>
      <c r="AD12" s="209"/>
      <c r="AE12" s="209"/>
      <c r="AF12" s="209"/>
      <c r="AG12" s="209" t="s">
        <v>159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2" x14ac:dyDescent="0.2">
      <c r="A13" s="216"/>
      <c r="B13" s="217"/>
      <c r="C13" s="244"/>
      <c r="D13" s="239"/>
      <c r="E13" s="239"/>
      <c r="F13" s="239"/>
      <c r="G13" s="239"/>
      <c r="H13" s="219"/>
      <c r="I13" s="219"/>
      <c r="J13" s="219"/>
      <c r="K13" s="219"/>
      <c r="L13" s="219"/>
      <c r="M13" s="219"/>
      <c r="N13" s="218"/>
      <c r="O13" s="218"/>
      <c r="P13" s="218"/>
      <c r="Q13" s="218"/>
      <c r="R13" s="219"/>
      <c r="S13" s="219"/>
      <c r="T13" s="219"/>
      <c r="U13" s="219"/>
      <c r="V13" s="219"/>
      <c r="W13" s="219"/>
      <c r="X13" s="219"/>
      <c r="Y13" s="219"/>
      <c r="Z13" s="209"/>
      <c r="AA13" s="209"/>
      <c r="AB13" s="209"/>
      <c r="AC13" s="209"/>
      <c r="AD13" s="209"/>
      <c r="AE13" s="209"/>
      <c r="AF13" s="209"/>
      <c r="AG13" s="209" t="s">
        <v>131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x14ac:dyDescent="0.2">
      <c r="A14" s="223" t="s">
        <v>119</v>
      </c>
      <c r="B14" s="224" t="s">
        <v>80</v>
      </c>
      <c r="C14" s="241" t="s">
        <v>81</v>
      </c>
      <c r="D14" s="225"/>
      <c r="E14" s="226"/>
      <c r="F14" s="227"/>
      <c r="G14" s="227">
        <f>SUMIF(AG15:AG16,"&lt;&gt;NOR",G15:G16)</f>
        <v>0</v>
      </c>
      <c r="H14" s="227"/>
      <c r="I14" s="227">
        <f>SUM(I15:I16)</f>
        <v>0</v>
      </c>
      <c r="J14" s="227"/>
      <c r="K14" s="227">
        <f>SUM(K15:K16)</f>
        <v>0</v>
      </c>
      <c r="L14" s="227"/>
      <c r="M14" s="227">
        <f>SUM(M15:M16)</f>
        <v>0</v>
      </c>
      <c r="N14" s="226"/>
      <c r="O14" s="226">
        <f>SUM(O15:O16)</f>
        <v>0</v>
      </c>
      <c r="P14" s="226"/>
      <c r="Q14" s="226">
        <f>SUM(Q15:Q16)</f>
        <v>0</v>
      </c>
      <c r="R14" s="227"/>
      <c r="S14" s="227"/>
      <c r="T14" s="228"/>
      <c r="U14" s="222"/>
      <c r="V14" s="222">
        <f>SUM(V15:V16)</f>
        <v>0.04</v>
      </c>
      <c r="W14" s="222"/>
      <c r="X14" s="222"/>
      <c r="Y14" s="222"/>
      <c r="AG14" t="s">
        <v>120</v>
      </c>
    </row>
    <row r="15" spans="1:60" ht="22.5" outlineLevel="1" x14ac:dyDescent="0.2">
      <c r="A15" s="230">
        <v>2</v>
      </c>
      <c r="B15" s="231" t="s">
        <v>398</v>
      </c>
      <c r="C15" s="242" t="s">
        <v>399</v>
      </c>
      <c r="D15" s="232" t="s">
        <v>347</v>
      </c>
      <c r="E15" s="233">
        <v>3.5639999999999998E-2</v>
      </c>
      <c r="F15" s="234"/>
      <c r="G15" s="235">
        <f>ROUND(E15*F15,2)</f>
        <v>0</v>
      </c>
      <c r="H15" s="234"/>
      <c r="I15" s="235">
        <f>ROUND(E15*H15,2)</f>
        <v>0</v>
      </c>
      <c r="J15" s="234"/>
      <c r="K15" s="235">
        <f>ROUND(E15*J15,2)</f>
        <v>0</v>
      </c>
      <c r="L15" s="235">
        <v>21</v>
      </c>
      <c r="M15" s="235">
        <f>G15*(1+L15/100)</f>
        <v>0</v>
      </c>
      <c r="N15" s="233">
        <v>0</v>
      </c>
      <c r="O15" s="233">
        <f>ROUND(E15*N15,2)</f>
        <v>0</v>
      </c>
      <c r="P15" s="233">
        <v>0</v>
      </c>
      <c r="Q15" s="233">
        <f>ROUND(E15*P15,2)</f>
        <v>0</v>
      </c>
      <c r="R15" s="235" t="s">
        <v>394</v>
      </c>
      <c r="S15" s="235" t="s">
        <v>124</v>
      </c>
      <c r="T15" s="236" t="s">
        <v>124</v>
      </c>
      <c r="U15" s="219">
        <v>1.0129999999999999</v>
      </c>
      <c r="V15" s="219">
        <f>ROUND(E15*U15,2)</f>
        <v>0.04</v>
      </c>
      <c r="W15" s="219"/>
      <c r="X15" s="219" t="s">
        <v>365</v>
      </c>
      <c r="Y15" s="219" t="s">
        <v>127</v>
      </c>
      <c r="Z15" s="209"/>
      <c r="AA15" s="209"/>
      <c r="AB15" s="209"/>
      <c r="AC15" s="209"/>
      <c r="AD15" s="209"/>
      <c r="AE15" s="209"/>
      <c r="AF15" s="209"/>
      <c r="AG15" s="209" t="s">
        <v>366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2" x14ac:dyDescent="0.2">
      <c r="A16" s="216"/>
      <c r="B16" s="217"/>
      <c r="C16" s="253"/>
      <c r="D16" s="252"/>
      <c r="E16" s="252"/>
      <c r="F16" s="252"/>
      <c r="G16" s="252"/>
      <c r="H16" s="219"/>
      <c r="I16" s="219"/>
      <c r="J16" s="219"/>
      <c r="K16" s="219"/>
      <c r="L16" s="219"/>
      <c r="M16" s="219"/>
      <c r="N16" s="218"/>
      <c r="O16" s="218"/>
      <c r="P16" s="218"/>
      <c r="Q16" s="218"/>
      <c r="R16" s="219"/>
      <c r="S16" s="219"/>
      <c r="T16" s="219"/>
      <c r="U16" s="219"/>
      <c r="V16" s="219"/>
      <c r="W16" s="219"/>
      <c r="X16" s="219"/>
      <c r="Y16" s="219"/>
      <c r="Z16" s="209"/>
      <c r="AA16" s="209"/>
      <c r="AB16" s="209"/>
      <c r="AC16" s="209"/>
      <c r="AD16" s="209"/>
      <c r="AE16" s="209"/>
      <c r="AF16" s="209"/>
      <c r="AG16" s="209" t="s">
        <v>131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x14ac:dyDescent="0.2">
      <c r="A17" s="223" t="s">
        <v>119</v>
      </c>
      <c r="B17" s="224" t="s">
        <v>86</v>
      </c>
      <c r="C17" s="241" t="s">
        <v>87</v>
      </c>
      <c r="D17" s="225"/>
      <c r="E17" s="226"/>
      <c r="F17" s="227"/>
      <c r="G17" s="227">
        <f>SUMIF(AG18:AG59,"&lt;&gt;NOR",G18:G59)</f>
        <v>0</v>
      </c>
      <c r="H17" s="227"/>
      <c r="I17" s="227">
        <f>SUM(I18:I59)</f>
        <v>0</v>
      </c>
      <c r="J17" s="227"/>
      <c r="K17" s="227">
        <f>SUM(K18:K59)</f>
        <v>0</v>
      </c>
      <c r="L17" s="227"/>
      <c r="M17" s="227">
        <f>SUM(M18:M59)</f>
        <v>0</v>
      </c>
      <c r="N17" s="226"/>
      <c r="O17" s="226">
        <f>SUM(O18:O59)</f>
        <v>0.56000000000000005</v>
      </c>
      <c r="P17" s="226"/>
      <c r="Q17" s="226">
        <f>SUM(Q18:Q59)</f>
        <v>0</v>
      </c>
      <c r="R17" s="227"/>
      <c r="S17" s="227"/>
      <c r="T17" s="228"/>
      <c r="U17" s="222"/>
      <c r="V17" s="222">
        <f>SUM(V18:V59)</f>
        <v>51.88</v>
      </c>
      <c r="W17" s="222"/>
      <c r="X17" s="222"/>
      <c r="Y17" s="222"/>
      <c r="AG17" t="s">
        <v>120</v>
      </c>
    </row>
    <row r="18" spans="1:60" ht="22.5" outlineLevel="1" x14ac:dyDescent="0.2">
      <c r="A18" s="230">
        <v>3</v>
      </c>
      <c r="B18" s="231" t="s">
        <v>400</v>
      </c>
      <c r="C18" s="242" t="s">
        <v>401</v>
      </c>
      <c r="D18" s="232" t="s">
        <v>306</v>
      </c>
      <c r="E18" s="233">
        <v>12</v>
      </c>
      <c r="F18" s="234"/>
      <c r="G18" s="235">
        <f>ROUND(E18*F18,2)</f>
        <v>0</v>
      </c>
      <c r="H18" s="234"/>
      <c r="I18" s="235">
        <f>ROUND(E18*H18,2)</f>
        <v>0</v>
      </c>
      <c r="J18" s="234"/>
      <c r="K18" s="235">
        <f>ROUND(E18*J18,2)</f>
        <v>0</v>
      </c>
      <c r="L18" s="235">
        <v>21</v>
      </c>
      <c r="M18" s="235">
        <f>G18*(1+L18/100)</f>
        <v>0</v>
      </c>
      <c r="N18" s="233">
        <v>0</v>
      </c>
      <c r="O18" s="233">
        <f>ROUND(E18*N18,2)</f>
        <v>0</v>
      </c>
      <c r="P18" s="233">
        <v>0</v>
      </c>
      <c r="Q18" s="233">
        <f>ROUND(E18*P18,2)</f>
        <v>0</v>
      </c>
      <c r="R18" s="235" t="s">
        <v>86</v>
      </c>
      <c r="S18" s="235" t="s">
        <v>124</v>
      </c>
      <c r="T18" s="236" t="s">
        <v>124</v>
      </c>
      <c r="U18" s="219">
        <v>0.05</v>
      </c>
      <c r="V18" s="219">
        <f>ROUND(E18*U18,2)</f>
        <v>0.6</v>
      </c>
      <c r="W18" s="219"/>
      <c r="X18" s="219" t="s">
        <v>163</v>
      </c>
      <c r="Y18" s="219" t="s">
        <v>127</v>
      </c>
      <c r="Z18" s="209"/>
      <c r="AA18" s="209"/>
      <c r="AB18" s="209"/>
      <c r="AC18" s="209"/>
      <c r="AD18" s="209"/>
      <c r="AE18" s="209"/>
      <c r="AF18" s="209"/>
      <c r="AG18" s="209" t="s">
        <v>173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2" x14ac:dyDescent="0.2">
      <c r="A19" s="216"/>
      <c r="B19" s="217"/>
      <c r="C19" s="246" t="s">
        <v>402</v>
      </c>
      <c r="D19" s="220"/>
      <c r="E19" s="221">
        <v>12</v>
      </c>
      <c r="F19" s="219"/>
      <c r="G19" s="219"/>
      <c r="H19" s="219"/>
      <c r="I19" s="219"/>
      <c r="J19" s="219"/>
      <c r="K19" s="219"/>
      <c r="L19" s="219"/>
      <c r="M19" s="219"/>
      <c r="N19" s="218"/>
      <c r="O19" s="218"/>
      <c r="P19" s="218"/>
      <c r="Q19" s="218"/>
      <c r="R19" s="219"/>
      <c r="S19" s="219"/>
      <c r="T19" s="219"/>
      <c r="U19" s="219"/>
      <c r="V19" s="219"/>
      <c r="W19" s="219"/>
      <c r="X19" s="219"/>
      <c r="Y19" s="219"/>
      <c r="Z19" s="209"/>
      <c r="AA19" s="209"/>
      <c r="AB19" s="209"/>
      <c r="AC19" s="209"/>
      <c r="AD19" s="209"/>
      <c r="AE19" s="209"/>
      <c r="AF19" s="209"/>
      <c r="AG19" s="209" t="s">
        <v>159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2" x14ac:dyDescent="0.2">
      <c r="A20" s="216"/>
      <c r="B20" s="217"/>
      <c r="C20" s="244"/>
      <c r="D20" s="239"/>
      <c r="E20" s="239"/>
      <c r="F20" s="239"/>
      <c r="G20" s="239"/>
      <c r="H20" s="219"/>
      <c r="I20" s="219"/>
      <c r="J20" s="219"/>
      <c r="K20" s="219"/>
      <c r="L20" s="219"/>
      <c r="M20" s="219"/>
      <c r="N20" s="218"/>
      <c r="O20" s="218"/>
      <c r="P20" s="218"/>
      <c r="Q20" s="218"/>
      <c r="R20" s="219"/>
      <c r="S20" s="219"/>
      <c r="T20" s="219"/>
      <c r="U20" s="219"/>
      <c r="V20" s="219"/>
      <c r="W20" s="219"/>
      <c r="X20" s="219"/>
      <c r="Y20" s="219"/>
      <c r="Z20" s="209"/>
      <c r="AA20" s="209"/>
      <c r="AB20" s="209"/>
      <c r="AC20" s="209"/>
      <c r="AD20" s="209"/>
      <c r="AE20" s="209"/>
      <c r="AF20" s="209"/>
      <c r="AG20" s="209" t="s">
        <v>131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ht="22.5" outlineLevel="1" x14ac:dyDescent="0.2">
      <c r="A21" s="230">
        <v>4</v>
      </c>
      <c r="B21" s="231" t="s">
        <v>403</v>
      </c>
      <c r="C21" s="242" t="s">
        <v>404</v>
      </c>
      <c r="D21" s="232" t="s">
        <v>306</v>
      </c>
      <c r="E21" s="233">
        <v>24</v>
      </c>
      <c r="F21" s="234"/>
      <c r="G21" s="235">
        <f>ROUND(E21*F21,2)</f>
        <v>0</v>
      </c>
      <c r="H21" s="234"/>
      <c r="I21" s="235">
        <f>ROUND(E21*H21,2)</f>
        <v>0</v>
      </c>
      <c r="J21" s="234"/>
      <c r="K21" s="235">
        <f>ROUND(E21*J21,2)</f>
        <v>0</v>
      </c>
      <c r="L21" s="235">
        <v>21</v>
      </c>
      <c r="M21" s="235">
        <f>G21*(1+L21/100)</f>
        <v>0</v>
      </c>
      <c r="N21" s="233">
        <v>0</v>
      </c>
      <c r="O21" s="233">
        <f>ROUND(E21*N21,2)</f>
        <v>0</v>
      </c>
      <c r="P21" s="233">
        <v>0</v>
      </c>
      <c r="Q21" s="233">
        <f>ROUND(E21*P21,2)</f>
        <v>0</v>
      </c>
      <c r="R21" s="235" t="s">
        <v>86</v>
      </c>
      <c r="S21" s="235" t="s">
        <v>124</v>
      </c>
      <c r="T21" s="236" t="s">
        <v>124</v>
      </c>
      <c r="U21" s="219">
        <v>0.18</v>
      </c>
      <c r="V21" s="219">
        <f>ROUND(E21*U21,2)</f>
        <v>4.32</v>
      </c>
      <c r="W21" s="219"/>
      <c r="X21" s="219" t="s">
        <v>163</v>
      </c>
      <c r="Y21" s="219" t="s">
        <v>127</v>
      </c>
      <c r="Z21" s="209"/>
      <c r="AA21" s="209"/>
      <c r="AB21" s="209"/>
      <c r="AC21" s="209"/>
      <c r="AD21" s="209"/>
      <c r="AE21" s="209"/>
      <c r="AF21" s="209"/>
      <c r="AG21" s="209" t="s">
        <v>173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">
      <c r="A22" s="216"/>
      <c r="B22" s="217"/>
      <c r="C22" s="246" t="s">
        <v>405</v>
      </c>
      <c r="D22" s="220"/>
      <c r="E22" s="221">
        <v>24</v>
      </c>
      <c r="F22" s="219"/>
      <c r="G22" s="219"/>
      <c r="H22" s="219"/>
      <c r="I22" s="219"/>
      <c r="J22" s="219"/>
      <c r="K22" s="219"/>
      <c r="L22" s="219"/>
      <c r="M22" s="219"/>
      <c r="N22" s="218"/>
      <c r="O22" s="218"/>
      <c r="P22" s="218"/>
      <c r="Q22" s="218"/>
      <c r="R22" s="219"/>
      <c r="S22" s="219"/>
      <c r="T22" s="219"/>
      <c r="U22" s="219"/>
      <c r="V22" s="219"/>
      <c r="W22" s="219"/>
      <c r="X22" s="219"/>
      <c r="Y22" s="219"/>
      <c r="Z22" s="209"/>
      <c r="AA22" s="209"/>
      <c r="AB22" s="209"/>
      <c r="AC22" s="209"/>
      <c r="AD22" s="209"/>
      <c r="AE22" s="209"/>
      <c r="AF22" s="209"/>
      <c r="AG22" s="209" t="s">
        <v>159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2" x14ac:dyDescent="0.2">
      <c r="A23" s="216"/>
      <c r="B23" s="217"/>
      <c r="C23" s="244"/>
      <c r="D23" s="239"/>
      <c r="E23" s="239"/>
      <c r="F23" s="239"/>
      <c r="G23" s="239"/>
      <c r="H23" s="219"/>
      <c r="I23" s="219"/>
      <c r="J23" s="219"/>
      <c r="K23" s="219"/>
      <c r="L23" s="219"/>
      <c r="M23" s="219"/>
      <c r="N23" s="218"/>
      <c r="O23" s="218"/>
      <c r="P23" s="218"/>
      <c r="Q23" s="218"/>
      <c r="R23" s="219"/>
      <c r="S23" s="219"/>
      <c r="T23" s="219"/>
      <c r="U23" s="219"/>
      <c r="V23" s="219"/>
      <c r="W23" s="219"/>
      <c r="X23" s="219"/>
      <c r="Y23" s="219"/>
      <c r="Z23" s="209"/>
      <c r="AA23" s="209"/>
      <c r="AB23" s="209"/>
      <c r="AC23" s="209"/>
      <c r="AD23" s="209"/>
      <c r="AE23" s="209"/>
      <c r="AF23" s="209"/>
      <c r="AG23" s="209" t="s">
        <v>131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ht="22.5" outlineLevel="1" x14ac:dyDescent="0.2">
      <c r="A24" s="230">
        <v>5</v>
      </c>
      <c r="B24" s="231" t="s">
        <v>406</v>
      </c>
      <c r="C24" s="242" t="s">
        <v>407</v>
      </c>
      <c r="D24" s="232" t="s">
        <v>306</v>
      </c>
      <c r="E24" s="233">
        <v>4</v>
      </c>
      <c r="F24" s="234"/>
      <c r="G24" s="235">
        <f>ROUND(E24*F24,2)</f>
        <v>0</v>
      </c>
      <c r="H24" s="234"/>
      <c r="I24" s="235">
        <f>ROUND(E24*H24,2)</f>
        <v>0</v>
      </c>
      <c r="J24" s="234"/>
      <c r="K24" s="235">
        <f>ROUND(E24*J24,2)</f>
        <v>0</v>
      </c>
      <c r="L24" s="235">
        <v>21</v>
      </c>
      <c r="M24" s="235">
        <f>G24*(1+L24/100)</f>
        <v>0</v>
      </c>
      <c r="N24" s="233">
        <v>0</v>
      </c>
      <c r="O24" s="233">
        <f>ROUND(E24*N24,2)</f>
        <v>0</v>
      </c>
      <c r="P24" s="233">
        <v>0</v>
      </c>
      <c r="Q24" s="233">
        <f>ROUND(E24*P24,2)</f>
        <v>0</v>
      </c>
      <c r="R24" s="235" t="s">
        <v>86</v>
      </c>
      <c r="S24" s="235" t="s">
        <v>124</v>
      </c>
      <c r="T24" s="236" t="s">
        <v>124</v>
      </c>
      <c r="U24" s="219">
        <v>0.24</v>
      </c>
      <c r="V24" s="219">
        <f>ROUND(E24*U24,2)</f>
        <v>0.96</v>
      </c>
      <c r="W24" s="219"/>
      <c r="X24" s="219" t="s">
        <v>163</v>
      </c>
      <c r="Y24" s="219" t="s">
        <v>127</v>
      </c>
      <c r="Z24" s="209"/>
      <c r="AA24" s="209"/>
      <c r="AB24" s="209"/>
      <c r="AC24" s="209"/>
      <c r="AD24" s="209"/>
      <c r="AE24" s="209"/>
      <c r="AF24" s="209"/>
      <c r="AG24" s="209" t="s">
        <v>173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2" x14ac:dyDescent="0.2">
      <c r="A25" s="216"/>
      <c r="B25" s="217"/>
      <c r="C25" s="246" t="s">
        <v>408</v>
      </c>
      <c r="D25" s="220"/>
      <c r="E25" s="221">
        <v>4</v>
      </c>
      <c r="F25" s="219"/>
      <c r="G25" s="219"/>
      <c r="H25" s="219"/>
      <c r="I25" s="219"/>
      <c r="J25" s="219"/>
      <c r="K25" s="219"/>
      <c r="L25" s="219"/>
      <c r="M25" s="219"/>
      <c r="N25" s="218"/>
      <c r="O25" s="218"/>
      <c r="P25" s="218"/>
      <c r="Q25" s="218"/>
      <c r="R25" s="219"/>
      <c r="S25" s="219"/>
      <c r="T25" s="219"/>
      <c r="U25" s="219"/>
      <c r="V25" s="219"/>
      <c r="W25" s="219"/>
      <c r="X25" s="219"/>
      <c r="Y25" s="219"/>
      <c r="Z25" s="209"/>
      <c r="AA25" s="209"/>
      <c r="AB25" s="209"/>
      <c r="AC25" s="209"/>
      <c r="AD25" s="209"/>
      <c r="AE25" s="209"/>
      <c r="AF25" s="209"/>
      <c r="AG25" s="209" t="s">
        <v>159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2" x14ac:dyDescent="0.2">
      <c r="A26" s="216"/>
      <c r="B26" s="217"/>
      <c r="C26" s="244"/>
      <c r="D26" s="239"/>
      <c r="E26" s="239"/>
      <c r="F26" s="239"/>
      <c r="G26" s="239"/>
      <c r="H26" s="219"/>
      <c r="I26" s="219"/>
      <c r="J26" s="219"/>
      <c r="K26" s="219"/>
      <c r="L26" s="219"/>
      <c r="M26" s="219"/>
      <c r="N26" s="218"/>
      <c r="O26" s="218"/>
      <c r="P26" s="218"/>
      <c r="Q26" s="218"/>
      <c r="R26" s="219"/>
      <c r="S26" s="219"/>
      <c r="T26" s="219"/>
      <c r="U26" s="219"/>
      <c r="V26" s="219"/>
      <c r="W26" s="219"/>
      <c r="X26" s="219"/>
      <c r="Y26" s="219"/>
      <c r="Z26" s="209"/>
      <c r="AA26" s="209"/>
      <c r="AB26" s="209"/>
      <c r="AC26" s="209"/>
      <c r="AD26" s="209"/>
      <c r="AE26" s="209"/>
      <c r="AF26" s="209"/>
      <c r="AG26" s="209" t="s">
        <v>131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">
      <c r="A27" s="230">
        <v>6</v>
      </c>
      <c r="B27" s="231" t="s">
        <v>409</v>
      </c>
      <c r="C27" s="242" t="s">
        <v>410</v>
      </c>
      <c r="D27" s="232" t="s">
        <v>306</v>
      </c>
      <c r="E27" s="233">
        <v>4</v>
      </c>
      <c r="F27" s="234"/>
      <c r="G27" s="235">
        <f>ROUND(E27*F27,2)</f>
        <v>0</v>
      </c>
      <c r="H27" s="234"/>
      <c r="I27" s="235">
        <f>ROUND(E27*H27,2)</f>
        <v>0</v>
      </c>
      <c r="J27" s="234"/>
      <c r="K27" s="235">
        <f>ROUND(E27*J27,2)</f>
        <v>0</v>
      </c>
      <c r="L27" s="235">
        <v>21</v>
      </c>
      <c r="M27" s="235">
        <f>G27*(1+L27/100)</f>
        <v>0</v>
      </c>
      <c r="N27" s="233">
        <v>0</v>
      </c>
      <c r="O27" s="233">
        <f>ROUND(E27*N27,2)</f>
        <v>0</v>
      </c>
      <c r="P27" s="233">
        <v>0</v>
      </c>
      <c r="Q27" s="233">
        <f>ROUND(E27*P27,2)</f>
        <v>0</v>
      </c>
      <c r="R27" s="235" t="s">
        <v>86</v>
      </c>
      <c r="S27" s="235" t="s">
        <v>124</v>
      </c>
      <c r="T27" s="236" t="s">
        <v>124</v>
      </c>
      <c r="U27" s="219">
        <v>1</v>
      </c>
      <c r="V27" s="219">
        <f>ROUND(E27*U27,2)</f>
        <v>4</v>
      </c>
      <c r="W27" s="219"/>
      <c r="X27" s="219" t="s">
        <v>163</v>
      </c>
      <c r="Y27" s="219" t="s">
        <v>127</v>
      </c>
      <c r="Z27" s="209"/>
      <c r="AA27" s="209"/>
      <c r="AB27" s="209"/>
      <c r="AC27" s="209"/>
      <c r="AD27" s="209"/>
      <c r="AE27" s="209"/>
      <c r="AF27" s="209"/>
      <c r="AG27" s="209" t="s">
        <v>173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ht="22.5" outlineLevel="2" x14ac:dyDescent="0.2">
      <c r="A28" s="216"/>
      <c r="B28" s="217"/>
      <c r="C28" s="251" t="s">
        <v>411</v>
      </c>
      <c r="D28" s="250"/>
      <c r="E28" s="250"/>
      <c r="F28" s="250"/>
      <c r="G28" s="250"/>
      <c r="H28" s="219"/>
      <c r="I28" s="219"/>
      <c r="J28" s="219"/>
      <c r="K28" s="219"/>
      <c r="L28" s="219"/>
      <c r="M28" s="219"/>
      <c r="N28" s="218"/>
      <c r="O28" s="218"/>
      <c r="P28" s="218"/>
      <c r="Q28" s="218"/>
      <c r="R28" s="219"/>
      <c r="S28" s="219"/>
      <c r="T28" s="219"/>
      <c r="U28" s="219"/>
      <c r="V28" s="219"/>
      <c r="W28" s="219"/>
      <c r="X28" s="219"/>
      <c r="Y28" s="219"/>
      <c r="Z28" s="209"/>
      <c r="AA28" s="209"/>
      <c r="AB28" s="209"/>
      <c r="AC28" s="209"/>
      <c r="AD28" s="209"/>
      <c r="AE28" s="209"/>
      <c r="AF28" s="209"/>
      <c r="AG28" s="209" t="s">
        <v>175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37" t="str">
        <f>C28</f>
        <v>montáž rozvaděčů nn a vn včetně usazení, sestavení dílců, vyvážení, upevnění, zapojení a montáž demontovaných částí a přístrojů,  kontroly a dotažení spojů, opravy nátěrů, avšak bez zapojení, a ukončení kabelů</v>
      </c>
      <c r="BB28" s="209"/>
      <c r="BC28" s="209"/>
      <c r="BD28" s="209"/>
      <c r="BE28" s="209"/>
      <c r="BF28" s="209"/>
      <c r="BG28" s="209"/>
      <c r="BH28" s="209"/>
    </row>
    <row r="29" spans="1:60" outlineLevel="2" x14ac:dyDescent="0.2">
      <c r="A29" s="216"/>
      <c r="B29" s="217"/>
      <c r="C29" s="245" t="s">
        <v>412</v>
      </c>
      <c r="D29" s="240"/>
      <c r="E29" s="240"/>
      <c r="F29" s="240"/>
      <c r="G29" s="240"/>
      <c r="H29" s="219"/>
      <c r="I29" s="219"/>
      <c r="J29" s="219"/>
      <c r="K29" s="219"/>
      <c r="L29" s="219"/>
      <c r="M29" s="219"/>
      <c r="N29" s="218"/>
      <c r="O29" s="218"/>
      <c r="P29" s="218"/>
      <c r="Q29" s="218"/>
      <c r="R29" s="219"/>
      <c r="S29" s="219"/>
      <c r="T29" s="219"/>
      <c r="U29" s="219"/>
      <c r="V29" s="219"/>
      <c r="W29" s="219"/>
      <c r="X29" s="219"/>
      <c r="Y29" s="219"/>
      <c r="Z29" s="209"/>
      <c r="AA29" s="209"/>
      <c r="AB29" s="209"/>
      <c r="AC29" s="209"/>
      <c r="AD29" s="209"/>
      <c r="AE29" s="209"/>
      <c r="AF29" s="209"/>
      <c r="AG29" s="209" t="s">
        <v>130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2" x14ac:dyDescent="0.2">
      <c r="A30" s="216"/>
      <c r="B30" s="217"/>
      <c r="C30" s="246" t="s">
        <v>408</v>
      </c>
      <c r="D30" s="220"/>
      <c r="E30" s="221">
        <v>4</v>
      </c>
      <c r="F30" s="219"/>
      <c r="G30" s="219"/>
      <c r="H30" s="219"/>
      <c r="I30" s="219"/>
      <c r="J30" s="219"/>
      <c r="K30" s="219"/>
      <c r="L30" s="219"/>
      <c r="M30" s="219"/>
      <c r="N30" s="218"/>
      <c r="O30" s="218"/>
      <c r="P30" s="218"/>
      <c r="Q30" s="218"/>
      <c r="R30" s="219"/>
      <c r="S30" s="219"/>
      <c r="T30" s="219"/>
      <c r="U30" s="219"/>
      <c r="V30" s="219"/>
      <c r="W30" s="219"/>
      <c r="X30" s="219"/>
      <c r="Y30" s="219"/>
      <c r="Z30" s="209"/>
      <c r="AA30" s="209"/>
      <c r="AB30" s="209"/>
      <c r="AC30" s="209"/>
      <c r="AD30" s="209"/>
      <c r="AE30" s="209"/>
      <c r="AF30" s="209"/>
      <c r="AG30" s="209" t="s">
        <v>159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2" x14ac:dyDescent="0.2">
      <c r="A31" s="216"/>
      <c r="B31" s="217"/>
      <c r="C31" s="244"/>
      <c r="D31" s="239"/>
      <c r="E31" s="239"/>
      <c r="F31" s="239"/>
      <c r="G31" s="239"/>
      <c r="H31" s="219"/>
      <c r="I31" s="219"/>
      <c r="J31" s="219"/>
      <c r="K31" s="219"/>
      <c r="L31" s="219"/>
      <c r="M31" s="219"/>
      <c r="N31" s="218"/>
      <c r="O31" s="218"/>
      <c r="P31" s="218"/>
      <c r="Q31" s="218"/>
      <c r="R31" s="219"/>
      <c r="S31" s="219"/>
      <c r="T31" s="219"/>
      <c r="U31" s="219"/>
      <c r="V31" s="219"/>
      <c r="W31" s="219"/>
      <c r="X31" s="219"/>
      <c r="Y31" s="219"/>
      <c r="Z31" s="209"/>
      <c r="AA31" s="209"/>
      <c r="AB31" s="209"/>
      <c r="AC31" s="209"/>
      <c r="AD31" s="209"/>
      <c r="AE31" s="209"/>
      <c r="AF31" s="209"/>
      <c r="AG31" s="209" t="s">
        <v>131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ht="22.5" outlineLevel="1" x14ac:dyDescent="0.2">
      <c r="A32" s="230">
        <v>7</v>
      </c>
      <c r="B32" s="231" t="s">
        <v>413</v>
      </c>
      <c r="C32" s="242" t="s">
        <v>414</v>
      </c>
      <c r="D32" s="232" t="s">
        <v>306</v>
      </c>
      <c r="E32" s="233">
        <v>4</v>
      </c>
      <c r="F32" s="234"/>
      <c r="G32" s="235">
        <f>ROUND(E32*F32,2)</f>
        <v>0</v>
      </c>
      <c r="H32" s="234"/>
      <c r="I32" s="235">
        <f>ROUND(E32*H32,2)</f>
        <v>0</v>
      </c>
      <c r="J32" s="234"/>
      <c r="K32" s="235">
        <f>ROUND(E32*J32,2)</f>
        <v>0</v>
      </c>
      <c r="L32" s="235">
        <v>21</v>
      </c>
      <c r="M32" s="235">
        <f>G32*(1+L32/100)</f>
        <v>0</v>
      </c>
      <c r="N32" s="233">
        <v>0</v>
      </c>
      <c r="O32" s="233">
        <f>ROUND(E32*N32,2)</f>
        <v>0</v>
      </c>
      <c r="P32" s="233">
        <v>0</v>
      </c>
      <c r="Q32" s="233">
        <f>ROUND(E32*P32,2)</f>
        <v>0</v>
      </c>
      <c r="R32" s="235" t="s">
        <v>86</v>
      </c>
      <c r="S32" s="235" t="s">
        <v>124</v>
      </c>
      <c r="T32" s="236" t="s">
        <v>124</v>
      </c>
      <c r="U32" s="219">
        <v>3.42</v>
      </c>
      <c r="V32" s="219">
        <f>ROUND(E32*U32,2)</f>
        <v>13.68</v>
      </c>
      <c r="W32" s="219"/>
      <c r="X32" s="219" t="s">
        <v>163</v>
      </c>
      <c r="Y32" s="219" t="s">
        <v>127</v>
      </c>
      <c r="Z32" s="209"/>
      <c r="AA32" s="209"/>
      <c r="AB32" s="209"/>
      <c r="AC32" s="209"/>
      <c r="AD32" s="209"/>
      <c r="AE32" s="209"/>
      <c r="AF32" s="209"/>
      <c r="AG32" s="209" t="s">
        <v>173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">
      <c r="A33" s="216"/>
      <c r="B33" s="217"/>
      <c r="C33" s="243" t="s">
        <v>415</v>
      </c>
      <c r="D33" s="238"/>
      <c r="E33" s="238"/>
      <c r="F33" s="238"/>
      <c r="G33" s="238"/>
      <c r="H33" s="219"/>
      <c r="I33" s="219"/>
      <c r="J33" s="219"/>
      <c r="K33" s="219"/>
      <c r="L33" s="219"/>
      <c r="M33" s="219"/>
      <c r="N33" s="218"/>
      <c r="O33" s="218"/>
      <c r="P33" s="218"/>
      <c r="Q33" s="218"/>
      <c r="R33" s="219"/>
      <c r="S33" s="219"/>
      <c r="T33" s="219"/>
      <c r="U33" s="219"/>
      <c r="V33" s="219"/>
      <c r="W33" s="219"/>
      <c r="X33" s="219"/>
      <c r="Y33" s="219"/>
      <c r="Z33" s="209"/>
      <c r="AA33" s="209"/>
      <c r="AB33" s="209"/>
      <c r="AC33" s="209"/>
      <c r="AD33" s="209"/>
      <c r="AE33" s="209"/>
      <c r="AF33" s="209"/>
      <c r="AG33" s="209" t="s">
        <v>130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2" x14ac:dyDescent="0.2">
      <c r="A34" s="216"/>
      <c r="B34" s="217"/>
      <c r="C34" s="246" t="s">
        <v>408</v>
      </c>
      <c r="D34" s="220"/>
      <c r="E34" s="221">
        <v>4</v>
      </c>
      <c r="F34" s="219"/>
      <c r="G34" s="219"/>
      <c r="H34" s="219"/>
      <c r="I34" s="219"/>
      <c r="J34" s="219"/>
      <c r="K34" s="219"/>
      <c r="L34" s="219"/>
      <c r="M34" s="219"/>
      <c r="N34" s="218"/>
      <c r="O34" s="218"/>
      <c r="P34" s="218"/>
      <c r="Q34" s="218"/>
      <c r="R34" s="219"/>
      <c r="S34" s="219"/>
      <c r="T34" s="219"/>
      <c r="U34" s="219"/>
      <c r="V34" s="219"/>
      <c r="W34" s="219"/>
      <c r="X34" s="219"/>
      <c r="Y34" s="219"/>
      <c r="Z34" s="209"/>
      <c r="AA34" s="209"/>
      <c r="AB34" s="209"/>
      <c r="AC34" s="209"/>
      <c r="AD34" s="209"/>
      <c r="AE34" s="209"/>
      <c r="AF34" s="209"/>
      <c r="AG34" s="209" t="s">
        <v>159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2" x14ac:dyDescent="0.2">
      <c r="A35" s="216"/>
      <c r="B35" s="217"/>
      <c r="C35" s="244"/>
      <c r="D35" s="239"/>
      <c r="E35" s="239"/>
      <c r="F35" s="239"/>
      <c r="G35" s="239"/>
      <c r="H35" s="219"/>
      <c r="I35" s="219"/>
      <c r="J35" s="219"/>
      <c r="K35" s="219"/>
      <c r="L35" s="219"/>
      <c r="M35" s="219"/>
      <c r="N35" s="218"/>
      <c r="O35" s="218"/>
      <c r="P35" s="218"/>
      <c r="Q35" s="218"/>
      <c r="R35" s="219"/>
      <c r="S35" s="219"/>
      <c r="T35" s="219"/>
      <c r="U35" s="219"/>
      <c r="V35" s="219"/>
      <c r="W35" s="219"/>
      <c r="X35" s="219"/>
      <c r="Y35" s="219"/>
      <c r="Z35" s="209"/>
      <c r="AA35" s="209"/>
      <c r="AB35" s="209"/>
      <c r="AC35" s="209"/>
      <c r="AD35" s="209"/>
      <c r="AE35" s="209"/>
      <c r="AF35" s="209"/>
      <c r="AG35" s="209" t="s">
        <v>131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ht="22.5" outlineLevel="1" x14ac:dyDescent="0.2">
      <c r="A36" s="230">
        <v>8</v>
      </c>
      <c r="B36" s="231" t="s">
        <v>416</v>
      </c>
      <c r="C36" s="242" t="s">
        <v>417</v>
      </c>
      <c r="D36" s="232" t="s">
        <v>188</v>
      </c>
      <c r="E36" s="233">
        <v>116</v>
      </c>
      <c r="F36" s="234"/>
      <c r="G36" s="235">
        <f>ROUND(E36*F36,2)</f>
        <v>0</v>
      </c>
      <c r="H36" s="234"/>
      <c r="I36" s="235">
        <f>ROUND(E36*H36,2)</f>
        <v>0</v>
      </c>
      <c r="J36" s="234"/>
      <c r="K36" s="235">
        <f>ROUND(E36*J36,2)</f>
        <v>0</v>
      </c>
      <c r="L36" s="235">
        <v>21</v>
      </c>
      <c r="M36" s="235">
        <f>G36*(1+L36/100)</f>
        <v>0</v>
      </c>
      <c r="N36" s="233">
        <v>9.8999999999999999E-4</v>
      </c>
      <c r="O36" s="233">
        <f>ROUND(E36*N36,2)</f>
        <v>0.11</v>
      </c>
      <c r="P36" s="233">
        <v>0</v>
      </c>
      <c r="Q36" s="233">
        <f>ROUND(E36*P36,2)</f>
        <v>0</v>
      </c>
      <c r="R36" s="235" t="s">
        <v>86</v>
      </c>
      <c r="S36" s="235" t="s">
        <v>124</v>
      </c>
      <c r="T36" s="236" t="s">
        <v>124</v>
      </c>
      <c r="U36" s="219">
        <v>0.13</v>
      </c>
      <c r="V36" s="219">
        <f>ROUND(E36*U36,2)</f>
        <v>15.08</v>
      </c>
      <c r="W36" s="219"/>
      <c r="X36" s="219" t="s">
        <v>163</v>
      </c>
      <c r="Y36" s="219" t="s">
        <v>127</v>
      </c>
      <c r="Z36" s="209"/>
      <c r="AA36" s="209"/>
      <c r="AB36" s="209"/>
      <c r="AC36" s="209"/>
      <c r="AD36" s="209"/>
      <c r="AE36" s="209"/>
      <c r="AF36" s="209"/>
      <c r="AG36" s="209" t="s">
        <v>173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2" x14ac:dyDescent="0.2">
      <c r="A37" s="216"/>
      <c r="B37" s="217"/>
      <c r="C37" s="243" t="s">
        <v>418</v>
      </c>
      <c r="D37" s="238"/>
      <c r="E37" s="238"/>
      <c r="F37" s="238"/>
      <c r="G37" s="238"/>
      <c r="H37" s="219"/>
      <c r="I37" s="219"/>
      <c r="J37" s="219"/>
      <c r="K37" s="219"/>
      <c r="L37" s="219"/>
      <c r="M37" s="219"/>
      <c r="N37" s="218"/>
      <c r="O37" s="218"/>
      <c r="P37" s="218"/>
      <c r="Q37" s="218"/>
      <c r="R37" s="219"/>
      <c r="S37" s="219"/>
      <c r="T37" s="219"/>
      <c r="U37" s="219"/>
      <c r="V37" s="219"/>
      <c r="W37" s="219"/>
      <c r="X37" s="219"/>
      <c r="Y37" s="219"/>
      <c r="Z37" s="209"/>
      <c r="AA37" s="209"/>
      <c r="AB37" s="209"/>
      <c r="AC37" s="209"/>
      <c r="AD37" s="209"/>
      <c r="AE37" s="209"/>
      <c r="AF37" s="209"/>
      <c r="AG37" s="209" t="s">
        <v>130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2" x14ac:dyDescent="0.2">
      <c r="A38" s="216"/>
      <c r="B38" s="217"/>
      <c r="C38" s="246" t="s">
        <v>396</v>
      </c>
      <c r="D38" s="220"/>
      <c r="E38" s="221">
        <v>92</v>
      </c>
      <c r="F38" s="219"/>
      <c r="G38" s="219"/>
      <c r="H38" s="219"/>
      <c r="I38" s="219"/>
      <c r="J38" s="219"/>
      <c r="K38" s="219"/>
      <c r="L38" s="219"/>
      <c r="M38" s="219"/>
      <c r="N38" s="218"/>
      <c r="O38" s="218"/>
      <c r="P38" s="218"/>
      <c r="Q38" s="218"/>
      <c r="R38" s="219"/>
      <c r="S38" s="219"/>
      <c r="T38" s="219"/>
      <c r="U38" s="219"/>
      <c r="V38" s="219"/>
      <c r="W38" s="219"/>
      <c r="X38" s="219"/>
      <c r="Y38" s="219"/>
      <c r="Z38" s="209"/>
      <c r="AA38" s="209"/>
      <c r="AB38" s="209"/>
      <c r="AC38" s="209"/>
      <c r="AD38" s="209"/>
      <c r="AE38" s="209"/>
      <c r="AF38" s="209"/>
      <c r="AG38" s="209" t="s">
        <v>159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3" x14ac:dyDescent="0.2">
      <c r="A39" s="216"/>
      <c r="B39" s="217"/>
      <c r="C39" s="246" t="s">
        <v>419</v>
      </c>
      <c r="D39" s="220"/>
      <c r="E39" s="221">
        <v>24</v>
      </c>
      <c r="F39" s="219"/>
      <c r="G39" s="219"/>
      <c r="H39" s="219"/>
      <c r="I39" s="219"/>
      <c r="J39" s="219"/>
      <c r="K39" s="219"/>
      <c r="L39" s="219"/>
      <c r="M39" s="219"/>
      <c r="N39" s="218"/>
      <c r="O39" s="218"/>
      <c r="P39" s="218"/>
      <c r="Q39" s="218"/>
      <c r="R39" s="219"/>
      <c r="S39" s="219"/>
      <c r="T39" s="219"/>
      <c r="U39" s="219"/>
      <c r="V39" s="219"/>
      <c r="W39" s="219"/>
      <c r="X39" s="219"/>
      <c r="Y39" s="219"/>
      <c r="Z39" s="209"/>
      <c r="AA39" s="209"/>
      <c r="AB39" s="209"/>
      <c r="AC39" s="209"/>
      <c r="AD39" s="209"/>
      <c r="AE39" s="209"/>
      <c r="AF39" s="209"/>
      <c r="AG39" s="209" t="s">
        <v>159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">
      <c r="A40" s="216"/>
      <c r="B40" s="217"/>
      <c r="C40" s="244"/>
      <c r="D40" s="239"/>
      <c r="E40" s="239"/>
      <c r="F40" s="239"/>
      <c r="G40" s="239"/>
      <c r="H40" s="219"/>
      <c r="I40" s="219"/>
      <c r="J40" s="219"/>
      <c r="K40" s="219"/>
      <c r="L40" s="219"/>
      <c r="M40" s="219"/>
      <c r="N40" s="218"/>
      <c r="O40" s="218"/>
      <c r="P40" s="218"/>
      <c r="Q40" s="218"/>
      <c r="R40" s="219"/>
      <c r="S40" s="219"/>
      <c r="T40" s="219"/>
      <c r="U40" s="219"/>
      <c r="V40" s="219"/>
      <c r="W40" s="219"/>
      <c r="X40" s="219"/>
      <c r="Y40" s="219"/>
      <c r="Z40" s="209"/>
      <c r="AA40" s="209"/>
      <c r="AB40" s="209"/>
      <c r="AC40" s="209"/>
      <c r="AD40" s="209"/>
      <c r="AE40" s="209"/>
      <c r="AF40" s="209"/>
      <c r="AG40" s="209" t="s">
        <v>131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">
      <c r="A41" s="230">
        <v>9</v>
      </c>
      <c r="B41" s="231" t="s">
        <v>420</v>
      </c>
      <c r="C41" s="242" t="s">
        <v>421</v>
      </c>
      <c r="D41" s="232" t="s">
        <v>306</v>
      </c>
      <c r="E41" s="233">
        <v>8</v>
      </c>
      <c r="F41" s="234"/>
      <c r="G41" s="235">
        <f>ROUND(E41*F41,2)</f>
        <v>0</v>
      </c>
      <c r="H41" s="234"/>
      <c r="I41" s="235">
        <f>ROUND(E41*H41,2)</f>
        <v>0</v>
      </c>
      <c r="J41" s="234"/>
      <c r="K41" s="235">
        <f>ROUND(E41*J41,2)</f>
        <v>0</v>
      </c>
      <c r="L41" s="235">
        <v>21</v>
      </c>
      <c r="M41" s="235">
        <f>G41*(1+L41/100)</f>
        <v>0</v>
      </c>
      <c r="N41" s="233">
        <v>1.1E-4</v>
      </c>
      <c r="O41" s="233">
        <f>ROUND(E41*N41,2)</f>
        <v>0</v>
      </c>
      <c r="P41" s="233">
        <v>0</v>
      </c>
      <c r="Q41" s="233">
        <f>ROUND(E41*P41,2)</f>
        <v>0</v>
      </c>
      <c r="R41" s="235" t="s">
        <v>86</v>
      </c>
      <c r="S41" s="235" t="s">
        <v>124</v>
      </c>
      <c r="T41" s="236" t="s">
        <v>124</v>
      </c>
      <c r="U41" s="219">
        <v>0.24</v>
      </c>
      <c r="V41" s="219">
        <f>ROUND(E41*U41,2)</f>
        <v>1.92</v>
      </c>
      <c r="W41" s="219"/>
      <c r="X41" s="219" t="s">
        <v>163</v>
      </c>
      <c r="Y41" s="219" t="s">
        <v>127</v>
      </c>
      <c r="Z41" s="209"/>
      <c r="AA41" s="209"/>
      <c r="AB41" s="209"/>
      <c r="AC41" s="209"/>
      <c r="AD41" s="209"/>
      <c r="AE41" s="209"/>
      <c r="AF41" s="209"/>
      <c r="AG41" s="209" t="s">
        <v>173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2" x14ac:dyDescent="0.2">
      <c r="A42" s="216"/>
      <c r="B42" s="217"/>
      <c r="C42" s="246" t="s">
        <v>74</v>
      </c>
      <c r="D42" s="220"/>
      <c r="E42" s="221">
        <v>8</v>
      </c>
      <c r="F42" s="219"/>
      <c r="G42" s="219"/>
      <c r="H42" s="219"/>
      <c r="I42" s="219"/>
      <c r="J42" s="219"/>
      <c r="K42" s="219"/>
      <c r="L42" s="219"/>
      <c r="M42" s="219"/>
      <c r="N42" s="218"/>
      <c r="O42" s="218"/>
      <c r="P42" s="218"/>
      <c r="Q42" s="218"/>
      <c r="R42" s="219"/>
      <c r="S42" s="219"/>
      <c r="T42" s="219"/>
      <c r="U42" s="219"/>
      <c r="V42" s="219"/>
      <c r="W42" s="219"/>
      <c r="X42" s="219"/>
      <c r="Y42" s="219"/>
      <c r="Z42" s="209"/>
      <c r="AA42" s="209"/>
      <c r="AB42" s="209"/>
      <c r="AC42" s="209"/>
      <c r="AD42" s="209"/>
      <c r="AE42" s="209"/>
      <c r="AF42" s="209"/>
      <c r="AG42" s="209" t="s">
        <v>159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2" x14ac:dyDescent="0.2">
      <c r="A43" s="216"/>
      <c r="B43" s="217"/>
      <c r="C43" s="244"/>
      <c r="D43" s="239"/>
      <c r="E43" s="239"/>
      <c r="F43" s="239"/>
      <c r="G43" s="239"/>
      <c r="H43" s="219"/>
      <c r="I43" s="219"/>
      <c r="J43" s="219"/>
      <c r="K43" s="219"/>
      <c r="L43" s="219"/>
      <c r="M43" s="219"/>
      <c r="N43" s="218"/>
      <c r="O43" s="218"/>
      <c r="P43" s="218"/>
      <c r="Q43" s="218"/>
      <c r="R43" s="219"/>
      <c r="S43" s="219"/>
      <c r="T43" s="219"/>
      <c r="U43" s="219"/>
      <c r="V43" s="219"/>
      <c r="W43" s="219"/>
      <c r="X43" s="219"/>
      <c r="Y43" s="219"/>
      <c r="Z43" s="209"/>
      <c r="AA43" s="209"/>
      <c r="AB43" s="209"/>
      <c r="AC43" s="209"/>
      <c r="AD43" s="209"/>
      <c r="AE43" s="209"/>
      <c r="AF43" s="209"/>
      <c r="AG43" s="209" t="s">
        <v>131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ht="22.5" outlineLevel="1" x14ac:dyDescent="0.2">
      <c r="A44" s="230">
        <v>10</v>
      </c>
      <c r="B44" s="231" t="s">
        <v>422</v>
      </c>
      <c r="C44" s="242" t="s">
        <v>423</v>
      </c>
      <c r="D44" s="232" t="s">
        <v>188</v>
      </c>
      <c r="E44" s="233">
        <v>40</v>
      </c>
      <c r="F44" s="234"/>
      <c r="G44" s="235">
        <f>ROUND(E44*F44,2)</f>
        <v>0</v>
      </c>
      <c r="H44" s="234"/>
      <c r="I44" s="235">
        <f>ROUND(E44*H44,2)</f>
        <v>0</v>
      </c>
      <c r="J44" s="234"/>
      <c r="K44" s="235">
        <f>ROUND(E44*J44,2)</f>
        <v>0</v>
      </c>
      <c r="L44" s="235">
        <v>21</v>
      </c>
      <c r="M44" s="235">
        <f>G44*(1+L44/100)</f>
        <v>0</v>
      </c>
      <c r="N44" s="233">
        <v>1.6000000000000001E-4</v>
      </c>
      <c r="O44" s="233">
        <f>ROUND(E44*N44,2)</f>
        <v>0.01</v>
      </c>
      <c r="P44" s="233">
        <v>0</v>
      </c>
      <c r="Q44" s="233">
        <f>ROUND(E44*P44,2)</f>
        <v>0</v>
      </c>
      <c r="R44" s="235" t="s">
        <v>86</v>
      </c>
      <c r="S44" s="235" t="s">
        <v>124</v>
      </c>
      <c r="T44" s="236" t="s">
        <v>124</v>
      </c>
      <c r="U44" s="219">
        <v>0.08</v>
      </c>
      <c r="V44" s="219">
        <f>ROUND(E44*U44,2)</f>
        <v>3.2</v>
      </c>
      <c r="W44" s="219"/>
      <c r="X44" s="219" t="s">
        <v>163</v>
      </c>
      <c r="Y44" s="219" t="s">
        <v>127</v>
      </c>
      <c r="Z44" s="209"/>
      <c r="AA44" s="209"/>
      <c r="AB44" s="209"/>
      <c r="AC44" s="209"/>
      <c r="AD44" s="209"/>
      <c r="AE44" s="209"/>
      <c r="AF44" s="209"/>
      <c r="AG44" s="209" t="s">
        <v>173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2" x14ac:dyDescent="0.2">
      <c r="A45" s="216"/>
      <c r="B45" s="217"/>
      <c r="C45" s="246" t="s">
        <v>424</v>
      </c>
      <c r="D45" s="220"/>
      <c r="E45" s="221">
        <v>40</v>
      </c>
      <c r="F45" s="219"/>
      <c r="G45" s="219"/>
      <c r="H45" s="219"/>
      <c r="I45" s="219"/>
      <c r="J45" s="219"/>
      <c r="K45" s="219"/>
      <c r="L45" s="219"/>
      <c r="M45" s="219"/>
      <c r="N45" s="218"/>
      <c r="O45" s="218"/>
      <c r="P45" s="218"/>
      <c r="Q45" s="218"/>
      <c r="R45" s="219"/>
      <c r="S45" s="219"/>
      <c r="T45" s="219"/>
      <c r="U45" s="219"/>
      <c r="V45" s="219"/>
      <c r="W45" s="219"/>
      <c r="X45" s="219"/>
      <c r="Y45" s="219"/>
      <c r="Z45" s="209"/>
      <c r="AA45" s="209"/>
      <c r="AB45" s="209"/>
      <c r="AC45" s="209"/>
      <c r="AD45" s="209"/>
      <c r="AE45" s="209"/>
      <c r="AF45" s="209"/>
      <c r="AG45" s="209" t="s">
        <v>159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2" x14ac:dyDescent="0.2">
      <c r="A46" s="216"/>
      <c r="B46" s="217"/>
      <c r="C46" s="244"/>
      <c r="D46" s="239"/>
      <c r="E46" s="239"/>
      <c r="F46" s="239"/>
      <c r="G46" s="239"/>
      <c r="H46" s="219"/>
      <c r="I46" s="219"/>
      <c r="J46" s="219"/>
      <c r="K46" s="219"/>
      <c r="L46" s="219"/>
      <c r="M46" s="219"/>
      <c r="N46" s="218"/>
      <c r="O46" s="218"/>
      <c r="P46" s="218"/>
      <c r="Q46" s="218"/>
      <c r="R46" s="219"/>
      <c r="S46" s="219"/>
      <c r="T46" s="219"/>
      <c r="U46" s="219"/>
      <c r="V46" s="219"/>
      <c r="W46" s="219"/>
      <c r="X46" s="219"/>
      <c r="Y46" s="219"/>
      <c r="Z46" s="209"/>
      <c r="AA46" s="209"/>
      <c r="AB46" s="209"/>
      <c r="AC46" s="209"/>
      <c r="AD46" s="209"/>
      <c r="AE46" s="209"/>
      <c r="AF46" s="209"/>
      <c r="AG46" s="209" t="s">
        <v>131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">
      <c r="A47" s="230">
        <v>11</v>
      </c>
      <c r="B47" s="231" t="s">
        <v>425</v>
      </c>
      <c r="C47" s="242" t="s">
        <v>426</v>
      </c>
      <c r="D47" s="232" t="s">
        <v>188</v>
      </c>
      <c r="E47" s="233">
        <v>116</v>
      </c>
      <c r="F47" s="234"/>
      <c r="G47" s="235">
        <f>ROUND(E47*F47,2)</f>
        <v>0</v>
      </c>
      <c r="H47" s="234"/>
      <c r="I47" s="235">
        <f>ROUND(E47*H47,2)</f>
        <v>0</v>
      </c>
      <c r="J47" s="234"/>
      <c r="K47" s="235">
        <f>ROUND(E47*J47,2)</f>
        <v>0</v>
      </c>
      <c r="L47" s="235">
        <v>21</v>
      </c>
      <c r="M47" s="235">
        <f>G47*(1+L47/100)</f>
        <v>0</v>
      </c>
      <c r="N47" s="233">
        <v>2.0999999999999999E-3</v>
      </c>
      <c r="O47" s="233">
        <f>ROUND(E47*N47,2)</f>
        <v>0.24</v>
      </c>
      <c r="P47" s="233">
        <v>0</v>
      </c>
      <c r="Q47" s="233">
        <f>ROUND(E47*P47,2)</f>
        <v>0</v>
      </c>
      <c r="R47" s="235" t="s">
        <v>86</v>
      </c>
      <c r="S47" s="235" t="s">
        <v>124</v>
      </c>
      <c r="T47" s="236" t="s">
        <v>124</v>
      </c>
      <c r="U47" s="219">
        <v>7.0000000000000007E-2</v>
      </c>
      <c r="V47" s="219">
        <f>ROUND(E47*U47,2)</f>
        <v>8.1199999999999992</v>
      </c>
      <c r="W47" s="219"/>
      <c r="X47" s="219" t="s">
        <v>163</v>
      </c>
      <c r="Y47" s="219" t="s">
        <v>127</v>
      </c>
      <c r="Z47" s="209"/>
      <c r="AA47" s="209"/>
      <c r="AB47" s="209"/>
      <c r="AC47" s="209"/>
      <c r="AD47" s="209"/>
      <c r="AE47" s="209"/>
      <c r="AF47" s="209"/>
      <c r="AG47" s="209" t="s">
        <v>173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2" x14ac:dyDescent="0.2">
      <c r="A48" s="216"/>
      <c r="B48" s="217"/>
      <c r="C48" s="246" t="s">
        <v>396</v>
      </c>
      <c r="D48" s="220"/>
      <c r="E48" s="221">
        <v>92</v>
      </c>
      <c r="F48" s="219"/>
      <c r="G48" s="219"/>
      <c r="H48" s="219"/>
      <c r="I48" s="219"/>
      <c r="J48" s="219"/>
      <c r="K48" s="219"/>
      <c r="L48" s="219"/>
      <c r="M48" s="219"/>
      <c r="N48" s="218"/>
      <c r="O48" s="218"/>
      <c r="P48" s="218"/>
      <c r="Q48" s="218"/>
      <c r="R48" s="219"/>
      <c r="S48" s="219"/>
      <c r="T48" s="219"/>
      <c r="U48" s="219"/>
      <c r="V48" s="219"/>
      <c r="W48" s="219"/>
      <c r="X48" s="219"/>
      <c r="Y48" s="219"/>
      <c r="Z48" s="209"/>
      <c r="AA48" s="209"/>
      <c r="AB48" s="209"/>
      <c r="AC48" s="209"/>
      <c r="AD48" s="209"/>
      <c r="AE48" s="209"/>
      <c r="AF48" s="209"/>
      <c r="AG48" s="209" t="s">
        <v>159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3" x14ac:dyDescent="0.2">
      <c r="A49" s="216"/>
      <c r="B49" s="217"/>
      <c r="C49" s="246" t="s">
        <v>419</v>
      </c>
      <c r="D49" s="220"/>
      <c r="E49" s="221">
        <v>24</v>
      </c>
      <c r="F49" s="219"/>
      <c r="G49" s="219"/>
      <c r="H49" s="219"/>
      <c r="I49" s="219"/>
      <c r="J49" s="219"/>
      <c r="K49" s="219"/>
      <c r="L49" s="219"/>
      <c r="M49" s="219"/>
      <c r="N49" s="218"/>
      <c r="O49" s="218"/>
      <c r="P49" s="218"/>
      <c r="Q49" s="218"/>
      <c r="R49" s="219"/>
      <c r="S49" s="219"/>
      <c r="T49" s="219"/>
      <c r="U49" s="219"/>
      <c r="V49" s="219"/>
      <c r="W49" s="219"/>
      <c r="X49" s="219"/>
      <c r="Y49" s="219"/>
      <c r="Z49" s="209"/>
      <c r="AA49" s="209"/>
      <c r="AB49" s="209"/>
      <c r="AC49" s="209"/>
      <c r="AD49" s="209"/>
      <c r="AE49" s="209"/>
      <c r="AF49" s="209"/>
      <c r="AG49" s="209" t="s">
        <v>159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2" x14ac:dyDescent="0.2">
      <c r="A50" s="216"/>
      <c r="B50" s="217"/>
      <c r="C50" s="244"/>
      <c r="D50" s="239"/>
      <c r="E50" s="239"/>
      <c r="F50" s="239"/>
      <c r="G50" s="239"/>
      <c r="H50" s="219"/>
      <c r="I50" s="219"/>
      <c r="J50" s="219"/>
      <c r="K50" s="219"/>
      <c r="L50" s="219"/>
      <c r="M50" s="219"/>
      <c r="N50" s="218"/>
      <c r="O50" s="218"/>
      <c r="P50" s="218"/>
      <c r="Q50" s="218"/>
      <c r="R50" s="219"/>
      <c r="S50" s="219"/>
      <c r="T50" s="219"/>
      <c r="U50" s="219"/>
      <c r="V50" s="219"/>
      <c r="W50" s="219"/>
      <c r="X50" s="219"/>
      <c r="Y50" s="219"/>
      <c r="Z50" s="209"/>
      <c r="AA50" s="209"/>
      <c r="AB50" s="209"/>
      <c r="AC50" s="209"/>
      <c r="AD50" s="209"/>
      <c r="AE50" s="209"/>
      <c r="AF50" s="209"/>
      <c r="AG50" s="209" t="s">
        <v>131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1" x14ac:dyDescent="0.2">
      <c r="A51" s="230">
        <v>12</v>
      </c>
      <c r="B51" s="231" t="s">
        <v>427</v>
      </c>
      <c r="C51" s="242" t="s">
        <v>428</v>
      </c>
      <c r="D51" s="232" t="s">
        <v>429</v>
      </c>
      <c r="E51" s="233">
        <v>4</v>
      </c>
      <c r="F51" s="234"/>
      <c r="G51" s="235">
        <f>ROUND(E51*F51,2)</f>
        <v>0</v>
      </c>
      <c r="H51" s="234"/>
      <c r="I51" s="235">
        <f>ROUND(E51*H51,2)</f>
        <v>0</v>
      </c>
      <c r="J51" s="234"/>
      <c r="K51" s="235">
        <f>ROUND(E51*J51,2)</f>
        <v>0</v>
      </c>
      <c r="L51" s="235">
        <v>21</v>
      </c>
      <c r="M51" s="235">
        <f>G51*(1+L51/100)</f>
        <v>0</v>
      </c>
      <c r="N51" s="233">
        <v>0</v>
      </c>
      <c r="O51" s="233">
        <f>ROUND(E51*N51,2)</f>
        <v>0</v>
      </c>
      <c r="P51" s="233">
        <v>0</v>
      </c>
      <c r="Q51" s="233">
        <f>ROUND(E51*P51,2)</f>
        <v>0</v>
      </c>
      <c r="R51" s="235"/>
      <c r="S51" s="235" t="s">
        <v>430</v>
      </c>
      <c r="T51" s="236" t="s">
        <v>431</v>
      </c>
      <c r="U51" s="219">
        <v>0</v>
      </c>
      <c r="V51" s="219">
        <f>ROUND(E51*U51,2)</f>
        <v>0</v>
      </c>
      <c r="W51" s="219"/>
      <c r="X51" s="219" t="s">
        <v>432</v>
      </c>
      <c r="Y51" s="219" t="s">
        <v>127</v>
      </c>
      <c r="Z51" s="209"/>
      <c r="AA51" s="209"/>
      <c r="AB51" s="209"/>
      <c r="AC51" s="209"/>
      <c r="AD51" s="209"/>
      <c r="AE51" s="209"/>
      <c r="AF51" s="209"/>
      <c r="AG51" s="209" t="s">
        <v>433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2" x14ac:dyDescent="0.2">
      <c r="A52" s="216"/>
      <c r="B52" s="217"/>
      <c r="C52" s="246" t="s">
        <v>434</v>
      </c>
      <c r="D52" s="220"/>
      <c r="E52" s="221">
        <v>4</v>
      </c>
      <c r="F52" s="219"/>
      <c r="G52" s="219"/>
      <c r="H52" s="219"/>
      <c r="I52" s="219"/>
      <c r="J52" s="219"/>
      <c r="K52" s="219"/>
      <c r="L52" s="219"/>
      <c r="M52" s="219"/>
      <c r="N52" s="218"/>
      <c r="O52" s="218"/>
      <c r="P52" s="218"/>
      <c r="Q52" s="218"/>
      <c r="R52" s="219"/>
      <c r="S52" s="219"/>
      <c r="T52" s="219"/>
      <c r="U52" s="219"/>
      <c r="V52" s="219"/>
      <c r="W52" s="219"/>
      <c r="X52" s="219"/>
      <c r="Y52" s="219"/>
      <c r="Z52" s="209"/>
      <c r="AA52" s="209"/>
      <c r="AB52" s="209"/>
      <c r="AC52" s="209"/>
      <c r="AD52" s="209"/>
      <c r="AE52" s="209"/>
      <c r="AF52" s="209"/>
      <c r="AG52" s="209" t="s">
        <v>159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2" x14ac:dyDescent="0.2">
      <c r="A53" s="216"/>
      <c r="B53" s="217"/>
      <c r="C53" s="244"/>
      <c r="D53" s="239"/>
      <c r="E53" s="239"/>
      <c r="F53" s="239"/>
      <c r="G53" s="239"/>
      <c r="H53" s="219"/>
      <c r="I53" s="219"/>
      <c r="J53" s="219"/>
      <c r="K53" s="219"/>
      <c r="L53" s="219"/>
      <c r="M53" s="219"/>
      <c r="N53" s="218"/>
      <c r="O53" s="218"/>
      <c r="P53" s="218"/>
      <c r="Q53" s="218"/>
      <c r="R53" s="219"/>
      <c r="S53" s="219"/>
      <c r="T53" s="219"/>
      <c r="U53" s="219"/>
      <c r="V53" s="219"/>
      <c r="W53" s="219"/>
      <c r="X53" s="219"/>
      <c r="Y53" s="219"/>
      <c r="Z53" s="209"/>
      <c r="AA53" s="209"/>
      <c r="AB53" s="209"/>
      <c r="AC53" s="209"/>
      <c r="AD53" s="209"/>
      <c r="AE53" s="209"/>
      <c r="AF53" s="209"/>
      <c r="AG53" s="209" t="s">
        <v>131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ht="33.75" outlineLevel="1" x14ac:dyDescent="0.2">
      <c r="A54" s="230">
        <v>13</v>
      </c>
      <c r="B54" s="231" t="s">
        <v>435</v>
      </c>
      <c r="C54" s="242" t="s">
        <v>436</v>
      </c>
      <c r="D54" s="232" t="s">
        <v>306</v>
      </c>
      <c r="E54" s="233">
        <v>4</v>
      </c>
      <c r="F54" s="234"/>
      <c r="G54" s="235">
        <f>ROUND(E54*F54,2)</f>
        <v>0</v>
      </c>
      <c r="H54" s="234"/>
      <c r="I54" s="235">
        <f>ROUND(E54*H54,2)</f>
        <v>0</v>
      </c>
      <c r="J54" s="234"/>
      <c r="K54" s="235">
        <f>ROUND(E54*J54,2)</f>
        <v>0</v>
      </c>
      <c r="L54" s="235">
        <v>21</v>
      </c>
      <c r="M54" s="235">
        <f>G54*(1+L54/100)</f>
        <v>0</v>
      </c>
      <c r="N54" s="233">
        <v>0.05</v>
      </c>
      <c r="O54" s="233">
        <f>ROUND(E54*N54,2)</f>
        <v>0.2</v>
      </c>
      <c r="P54" s="233">
        <v>0</v>
      </c>
      <c r="Q54" s="233">
        <f>ROUND(E54*P54,2)</f>
        <v>0</v>
      </c>
      <c r="R54" s="235" t="s">
        <v>229</v>
      </c>
      <c r="S54" s="235" t="s">
        <v>124</v>
      </c>
      <c r="T54" s="236" t="s">
        <v>124</v>
      </c>
      <c r="U54" s="219">
        <v>0</v>
      </c>
      <c r="V54" s="219">
        <f>ROUND(E54*U54,2)</f>
        <v>0</v>
      </c>
      <c r="W54" s="219"/>
      <c r="X54" s="219" t="s">
        <v>230</v>
      </c>
      <c r="Y54" s="219" t="s">
        <v>127</v>
      </c>
      <c r="Z54" s="209"/>
      <c r="AA54" s="209"/>
      <c r="AB54" s="209"/>
      <c r="AC54" s="209"/>
      <c r="AD54" s="209"/>
      <c r="AE54" s="209"/>
      <c r="AF54" s="209"/>
      <c r="AG54" s="209" t="s">
        <v>231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2" x14ac:dyDescent="0.2">
      <c r="A55" s="216"/>
      <c r="B55" s="217"/>
      <c r="C55" s="246" t="s">
        <v>408</v>
      </c>
      <c r="D55" s="220"/>
      <c r="E55" s="221">
        <v>4</v>
      </c>
      <c r="F55" s="219"/>
      <c r="G55" s="219"/>
      <c r="H55" s="219"/>
      <c r="I55" s="219"/>
      <c r="J55" s="219"/>
      <c r="K55" s="219"/>
      <c r="L55" s="219"/>
      <c r="M55" s="219"/>
      <c r="N55" s="218"/>
      <c r="O55" s="218"/>
      <c r="P55" s="218"/>
      <c r="Q55" s="218"/>
      <c r="R55" s="219"/>
      <c r="S55" s="219"/>
      <c r="T55" s="219"/>
      <c r="U55" s="219"/>
      <c r="V55" s="219"/>
      <c r="W55" s="219"/>
      <c r="X55" s="219"/>
      <c r="Y55" s="219"/>
      <c r="Z55" s="209"/>
      <c r="AA55" s="209"/>
      <c r="AB55" s="209"/>
      <c r="AC55" s="209"/>
      <c r="AD55" s="209"/>
      <c r="AE55" s="209"/>
      <c r="AF55" s="209"/>
      <c r="AG55" s="209" t="s">
        <v>159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2" x14ac:dyDescent="0.2">
      <c r="A56" s="216"/>
      <c r="B56" s="217"/>
      <c r="C56" s="244"/>
      <c r="D56" s="239"/>
      <c r="E56" s="239"/>
      <c r="F56" s="239"/>
      <c r="G56" s="239"/>
      <c r="H56" s="219"/>
      <c r="I56" s="219"/>
      <c r="J56" s="219"/>
      <c r="K56" s="219"/>
      <c r="L56" s="219"/>
      <c r="M56" s="219"/>
      <c r="N56" s="218"/>
      <c r="O56" s="218"/>
      <c r="P56" s="218"/>
      <c r="Q56" s="218"/>
      <c r="R56" s="219"/>
      <c r="S56" s="219"/>
      <c r="T56" s="219"/>
      <c r="U56" s="219"/>
      <c r="V56" s="219"/>
      <c r="W56" s="219"/>
      <c r="X56" s="219"/>
      <c r="Y56" s="219"/>
      <c r="Z56" s="209"/>
      <c r="AA56" s="209"/>
      <c r="AB56" s="209"/>
      <c r="AC56" s="209"/>
      <c r="AD56" s="209"/>
      <c r="AE56" s="209"/>
      <c r="AF56" s="209"/>
      <c r="AG56" s="209" t="s">
        <v>131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">
      <c r="A57" s="230">
        <v>14</v>
      </c>
      <c r="B57" s="231" t="s">
        <v>437</v>
      </c>
      <c r="C57" s="242" t="s">
        <v>438</v>
      </c>
      <c r="D57" s="232" t="s">
        <v>306</v>
      </c>
      <c r="E57" s="233">
        <v>4</v>
      </c>
      <c r="F57" s="234"/>
      <c r="G57" s="235">
        <f>ROUND(E57*F57,2)</f>
        <v>0</v>
      </c>
      <c r="H57" s="234"/>
      <c r="I57" s="235">
        <f>ROUND(E57*H57,2)</f>
        <v>0</v>
      </c>
      <c r="J57" s="234"/>
      <c r="K57" s="235">
        <f>ROUND(E57*J57,2)</f>
        <v>0</v>
      </c>
      <c r="L57" s="235">
        <v>21</v>
      </c>
      <c r="M57" s="235">
        <f>G57*(1+L57/100)</f>
        <v>0</v>
      </c>
      <c r="N57" s="233">
        <v>2.5000000000000001E-4</v>
      </c>
      <c r="O57" s="233">
        <f>ROUND(E57*N57,2)</f>
        <v>0</v>
      </c>
      <c r="P57" s="233">
        <v>0</v>
      </c>
      <c r="Q57" s="233">
        <f>ROUND(E57*P57,2)</f>
        <v>0</v>
      </c>
      <c r="R57" s="235" t="s">
        <v>229</v>
      </c>
      <c r="S57" s="235" t="s">
        <v>124</v>
      </c>
      <c r="T57" s="236" t="s">
        <v>124</v>
      </c>
      <c r="U57" s="219">
        <v>0</v>
      </c>
      <c r="V57" s="219">
        <f>ROUND(E57*U57,2)</f>
        <v>0</v>
      </c>
      <c r="W57" s="219"/>
      <c r="X57" s="219" t="s">
        <v>230</v>
      </c>
      <c r="Y57" s="219" t="s">
        <v>127</v>
      </c>
      <c r="Z57" s="209"/>
      <c r="AA57" s="209"/>
      <c r="AB57" s="209"/>
      <c r="AC57" s="209"/>
      <c r="AD57" s="209"/>
      <c r="AE57" s="209"/>
      <c r="AF57" s="209"/>
      <c r="AG57" s="209" t="s">
        <v>231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2" x14ac:dyDescent="0.2">
      <c r="A58" s="216"/>
      <c r="B58" s="217"/>
      <c r="C58" s="246" t="s">
        <v>408</v>
      </c>
      <c r="D58" s="220"/>
      <c r="E58" s="221">
        <v>4</v>
      </c>
      <c r="F58" s="219"/>
      <c r="G58" s="219"/>
      <c r="H58" s="219"/>
      <c r="I58" s="219"/>
      <c r="J58" s="219"/>
      <c r="K58" s="219"/>
      <c r="L58" s="219"/>
      <c r="M58" s="219"/>
      <c r="N58" s="218"/>
      <c r="O58" s="218"/>
      <c r="P58" s="218"/>
      <c r="Q58" s="218"/>
      <c r="R58" s="219"/>
      <c r="S58" s="219"/>
      <c r="T58" s="219"/>
      <c r="U58" s="219"/>
      <c r="V58" s="219"/>
      <c r="W58" s="219"/>
      <c r="X58" s="219"/>
      <c r="Y58" s="219"/>
      <c r="Z58" s="209"/>
      <c r="AA58" s="209"/>
      <c r="AB58" s="209"/>
      <c r="AC58" s="209"/>
      <c r="AD58" s="209"/>
      <c r="AE58" s="209"/>
      <c r="AF58" s="209"/>
      <c r="AG58" s="209" t="s">
        <v>159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2" x14ac:dyDescent="0.2">
      <c r="A59" s="216"/>
      <c r="B59" s="217"/>
      <c r="C59" s="244"/>
      <c r="D59" s="239"/>
      <c r="E59" s="239"/>
      <c r="F59" s="239"/>
      <c r="G59" s="239"/>
      <c r="H59" s="219"/>
      <c r="I59" s="219"/>
      <c r="J59" s="219"/>
      <c r="K59" s="219"/>
      <c r="L59" s="219"/>
      <c r="M59" s="219"/>
      <c r="N59" s="218"/>
      <c r="O59" s="218"/>
      <c r="P59" s="218"/>
      <c r="Q59" s="218"/>
      <c r="R59" s="219"/>
      <c r="S59" s="219"/>
      <c r="T59" s="219"/>
      <c r="U59" s="219"/>
      <c r="V59" s="219"/>
      <c r="W59" s="219"/>
      <c r="X59" s="219"/>
      <c r="Y59" s="219"/>
      <c r="Z59" s="209"/>
      <c r="AA59" s="209"/>
      <c r="AB59" s="209"/>
      <c r="AC59" s="209"/>
      <c r="AD59" s="209"/>
      <c r="AE59" s="209"/>
      <c r="AF59" s="209"/>
      <c r="AG59" s="209" t="s">
        <v>131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x14ac:dyDescent="0.2">
      <c r="A60" s="223" t="s">
        <v>119</v>
      </c>
      <c r="B60" s="224" t="s">
        <v>88</v>
      </c>
      <c r="C60" s="241" t="s">
        <v>89</v>
      </c>
      <c r="D60" s="225"/>
      <c r="E60" s="226"/>
      <c r="F60" s="227"/>
      <c r="G60" s="227">
        <f>SUMIF(AG61:AG96,"&lt;&gt;NOR",G61:G96)</f>
        <v>0</v>
      </c>
      <c r="H60" s="227"/>
      <c r="I60" s="227">
        <f>SUM(I61:I96)</f>
        <v>0</v>
      </c>
      <c r="J60" s="227"/>
      <c r="K60" s="227">
        <f>SUM(K61:K96)</f>
        <v>0</v>
      </c>
      <c r="L60" s="227"/>
      <c r="M60" s="227">
        <f>SUM(M61:M96)</f>
        <v>0</v>
      </c>
      <c r="N60" s="226"/>
      <c r="O60" s="226">
        <f>SUM(O61:O96)</f>
        <v>14.54</v>
      </c>
      <c r="P60" s="226"/>
      <c r="Q60" s="226">
        <f>SUM(Q61:Q96)</f>
        <v>0</v>
      </c>
      <c r="R60" s="227"/>
      <c r="S60" s="227"/>
      <c r="T60" s="228"/>
      <c r="U60" s="222"/>
      <c r="V60" s="222">
        <f>SUM(V61:V96)</f>
        <v>141.67000000000002</v>
      </c>
      <c r="W60" s="222"/>
      <c r="X60" s="222"/>
      <c r="Y60" s="222"/>
      <c r="AG60" t="s">
        <v>120</v>
      </c>
    </row>
    <row r="61" spans="1:60" outlineLevel="1" x14ac:dyDescent="0.2">
      <c r="A61" s="230">
        <v>15</v>
      </c>
      <c r="B61" s="231" t="s">
        <v>439</v>
      </c>
      <c r="C61" s="242" t="s">
        <v>440</v>
      </c>
      <c r="D61" s="232" t="s">
        <v>441</v>
      </c>
      <c r="E61" s="233">
        <v>9.1999999999999998E-2</v>
      </c>
      <c r="F61" s="234"/>
      <c r="G61" s="235">
        <f>ROUND(E61*F61,2)</f>
        <v>0</v>
      </c>
      <c r="H61" s="234"/>
      <c r="I61" s="235">
        <f>ROUND(E61*H61,2)</f>
        <v>0</v>
      </c>
      <c r="J61" s="234"/>
      <c r="K61" s="235">
        <f>ROUND(E61*J61,2)</f>
        <v>0</v>
      </c>
      <c r="L61" s="235">
        <v>21</v>
      </c>
      <c r="M61" s="235">
        <f>G61*(1+L61/100)</f>
        <v>0</v>
      </c>
      <c r="N61" s="233">
        <v>1.124E-2</v>
      </c>
      <c r="O61" s="233">
        <f>ROUND(E61*N61,2)</f>
        <v>0</v>
      </c>
      <c r="P61" s="233">
        <v>0</v>
      </c>
      <c r="Q61" s="233">
        <f>ROUND(E61*P61,2)</f>
        <v>0</v>
      </c>
      <c r="R61" s="235"/>
      <c r="S61" s="235" t="s">
        <v>124</v>
      </c>
      <c r="T61" s="236" t="s">
        <v>124</v>
      </c>
      <c r="U61" s="219">
        <v>3.8210000000000002</v>
      </c>
      <c r="V61" s="219">
        <f>ROUND(E61*U61,2)</f>
        <v>0.35</v>
      </c>
      <c r="W61" s="219"/>
      <c r="X61" s="219" t="s">
        <v>163</v>
      </c>
      <c r="Y61" s="219" t="s">
        <v>127</v>
      </c>
      <c r="Z61" s="209"/>
      <c r="AA61" s="209"/>
      <c r="AB61" s="209"/>
      <c r="AC61" s="209"/>
      <c r="AD61" s="209"/>
      <c r="AE61" s="209"/>
      <c r="AF61" s="209"/>
      <c r="AG61" s="209" t="s">
        <v>173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2" x14ac:dyDescent="0.2">
      <c r="A62" s="216"/>
      <c r="B62" s="217"/>
      <c r="C62" s="246" t="s">
        <v>442</v>
      </c>
      <c r="D62" s="220"/>
      <c r="E62" s="221">
        <v>9.1999999999999998E-2</v>
      </c>
      <c r="F62" s="219"/>
      <c r="G62" s="219"/>
      <c r="H62" s="219"/>
      <c r="I62" s="219"/>
      <c r="J62" s="219"/>
      <c r="K62" s="219"/>
      <c r="L62" s="219"/>
      <c r="M62" s="219"/>
      <c r="N62" s="218"/>
      <c r="O62" s="218"/>
      <c r="P62" s="218"/>
      <c r="Q62" s="218"/>
      <c r="R62" s="219"/>
      <c r="S62" s="219"/>
      <c r="T62" s="219"/>
      <c r="U62" s="219"/>
      <c r="V62" s="219"/>
      <c r="W62" s="219"/>
      <c r="X62" s="219"/>
      <c r="Y62" s="219"/>
      <c r="Z62" s="209"/>
      <c r="AA62" s="209"/>
      <c r="AB62" s="209"/>
      <c r="AC62" s="209"/>
      <c r="AD62" s="209"/>
      <c r="AE62" s="209"/>
      <c r="AF62" s="209"/>
      <c r="AG62" s="209" t="s">
        <v>159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2" x14ac:dyDescent="0.2">
      <c r="A63" s="216"/>
      <c r="B63" s="217"/>
      <c r="C63" s="244"/>
      <c r="D63" s="239"/>
      <c r="E63" s="239"/>
      <c r="F63" s="239"/>
      <c r="G63" s="239"/>
      <c r="H63" s="219"/>
      <c r="I63" s="219"/>
      <c r="J63" s="219"/>
      <c r="K63" s="219"/>
      <c r="L63" s="219"/>
      <c r="M63" s="219"/>
      <c r="N63" s="218"/>
      <c r="O63" s="218"/>
      <c r="P63" s="218"/>
      <c r="Q63" s="218"/>
      <c r="R63" s="219"/>
      <c r="S63" s="219"/>
      <c r="T63" s="219"/>
      <c r="U63" s="219"/>
      <c r="V63" s="219"/>
      <c r="W63" s="219"/>
      <c r="X63" s="219"/>
      <c r="Y63" s="219"/>
      <c r="Z63" s="209"/>
      <c r="AA63" s="209"/>
      <c r="AB63" s="209"/>
      <c r="AC63" s="209"/>
      <c r="AD63" s="209"/>
      <c r="AE63" s="209"/>
      <c r="AF63" s="209"/>
      <c r="AG63" s="209" t="s">
        <v>131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1" x14ac:dyDescent="0.2">
      <c r="A64" s="230">
        <v>16</v>
      </c>
      <c r="B64" s="231" t="s">
        <v>443</v>
      </c>
      <c r="C64" s="242" t="s">
        <v>444</v>
      </c>
      <c r="D64" s="232" t="s">
        <v>195</v>
      </c>
      <c r="E64" s="233">
        <v>1</v>
      </c>
      <c r="F64" s="234"/>
      <c r="G64" s="235">
        <f>ROUND(E64*F64,2)</f>
        <v>0</v>
      </c>
      <c r="H64" s="234"/>
      <c r="I64" s="235">
        <f>ROUND(E64*H64,2)</f>
        <v>0</v>
      </c>
      <c r="J64" s="234"/>
      <c r="K64" s="235">
        <f>ROUND(E64*J64,2)</f>
        <v>0</v>
      </c>
      <c r="L64" s="235">
        <v>21</v>
      </c>
      <c r="M64" s="235">
        <f>G64*(1+L64/100)</f>
        <v>0</v>
      </c>
      <c r="N64" s="233">
        <v>0</v>
      </c>
      <c r="O64" s="233">
        <f>ROUND(E64*N64,2)</f>
        <v>0</v>
      </c>
      <c r="P64" s="233">
        <v>0</v>
      </c>
      <c r="Q64" s="233">
        <f>ROUND(E64*P64,2)</f>
        <v>0</v>
      </c>
      <c r="R64" s="235"/>
      <c r="S64" s="235" t="s">
        <v>124</v>
      </c>
      <c r="T64" s="236" t="s">
        <v>124</v>
      </c>
      <c r="U64" s="219">
        <v>3.44</v>
      </c>
      <c r="V64" s="219">
        <f>ROUND(E64*U64,2)</f>
        <v>3.44</v>
      </c>
      <c r="W64" s="219"/>
      <c r="X64" s="219" t="s">
        <v>163</v>
      </c>
      <c r="Y64" s="219" t="s">
        <v>127</v>
      </c>
      <c r="Z64" s="209"/>
      <c r="AA64" s="209"/>
      <c r="AB64" s="209"/>
      <c r="AC64" s="209"/>
      <c r="AD64" s="209"/>
      <c r="AE64" s="209"/>
      <c r="AF64" s="209"/>
      <c r="AG64" s="209" t="s">
        <v>173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2" x14ac:dyDescent="0.2">
      <c r="A65" s="216"/>
      <c r="B65" s="217"/>
      <c r="C65" s="246" t="s">
        <v>445</v>
      </c>
      <c r="D65" s="220"/>
      <c r="E65" s="221">
        <v>1</v>
      </c>
      <c r="F65" s="219"/>
      <c r="G65" s="219"/>
      <c r="H65" s="219"/>
      <c r="I65" s="219"/>
      <c r="J65" s="219"/>
      <c r="K65" s="219"/>
      <c r="L65" s="219"/>
      <c r="M65" s="219"/>
      <c r="N65" s="218"/>
      <c r="O65" s="218"/>
      <c r="P65" s="218"/>
      <c r="Q65" s="218"/>
      <c r="R65" s="219"/>
      <c r="S65" s="219"/>
      <c r="T65" s="219"/>
      <c r="U65" s="219"/>
      <c r="V65" s="219"/>
      <c r="W65" s="219"/>
      <c r="X65" s="219"/>
      <c r="Y65" s="219"/>
      <c r="Z65" s="209"/>
      <c r="AA65" s="209"/>
      <c r="AB65" s="209"/>
      <c r="AC65" s="209"/>
      <c r="AD65" s="209"/>
      <c r="AE65" s="209"/>
      <c r="AF65" s="209"/>
      <c r="AG65" s="209" t="s">
        <v>159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2" x14ac:dyDescent="0.2">
      <c r="A66" s="216"/>
      <c r="B66" s="217"/>
      <c r="C66" s="244"/>
      <c r="D66" s="239"/>
      <c r="E66" s="239"/>
      <c r="F66" s="239"/>
      <c r="G66" s="239"/>
      <c r="H66" s="219"/>
      <c r="I66" s="219"/>
      <c r="J66" s="219"/>
      <c r="K66" s="219"/>
      <c r="L66" s="219"/>
      <c r="M66" s="219"/>
      <c r="N66" s="218"/>
      <c r="O66" s="218"/>
      <c r="P66" s="218"/>
      <c r="Q66" s="218"/>
      <c r="R66" s="219"/>
      <c r="S66" s="219"/>
      <c r="T66" s="219"/>
      <c r="U66" s="219"/>
      <c r="V66" s="219"/>
      <c r="W66" s="219"/>
      <c r="X66" s="219"/>
      <c r="Y66" s="219"/>
      <c r="Z66" s="209"/>
      <c r="AA66" s="209"/>
      <c r="AB66" s="209"/>
      <c r="AC66" s="209"/>
      <c r="AD66" s="209"/>
      <c r="AE66" s="209"/>
      <c r="AF66" s="209"/>
      <c r="AG66" s="209" t="s">
        <v>131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ht="22.5" outlineLevel="1" x14ac:dyDescent="0.2">
      <c r="A67" s="230">
        <v>17</v>
      </c>
      <c r="B67" s="231" t="s">
        <v>446</v>
      </c>
      <c r="C67" s="242" t="s">
        <v>447</v>
      </c>
      <c r="D67" s="232" t="s">
        <v>306</v>
      </c>
      <c r="E67" s="233">
        <v>4</v>
      </c>
      <c r="F67" s="234"/>
      <c r="G67" s="235">
        <f>ROUND(E67*F67,2)</f>
        <v>0</v>
      </c>
      <c r="H67" s="234"/>
      <c r="I67" s="235">
        <f>ROUND(E67*H67,2)</f>
        <v>0</v>
      </c>
      <c r="J67" s="234"/>
      <c r="K67" s="235">
        <f>ROUND(E67*J67,2)</f>
        <v>0</v>
      </c>
      <c r="L67" s="235">
        <v>21</v>
      </c>
      <c r="M67" s="235">
        <f>G67*(1+L67/100)</f>
        <v>0</v>
      </c>
      <c r="N67" s="233">
        <v>0.13053999999999999</v>
      </c>
      <c r="O67" s="233">
        <f>ROUND(E67*N67,2)</f>
        <v>0.52</v>
      </c>
      <c r="P67" s="233">
        <v>0</v>
      </c>
      <c r="Q67" s="233">
        <f>ROUND(E67*P67,2)</f>
        <v>0</v>
      </c>
      <c r="R67" s="235"/>
      <c r="S67" s="235" t="s">
        <v>124</v>
      </c>
      <c r="T67" s="236" t="s">
        <v>124</v>
      </c>
      <c r="U67" s="219">
        <v>2.83</v>
      </c>
      <c r="V67" s="219">
        <f>ROUND(E67*U67,2)</f>
        <v>11.32</v>
      </c>
      <c r="W67" s="219"/>
      <c r="X67" s="219" t="s">
        <v>163</v>
      </c>
      <c r="Y67" s="219" t="s">
        <v>127</v>
      </c>
      <c r="Z67" s="209"/>
      <c r="AA67" s="209"/>
      <c r="AB67" s="209"/>
      <c r="AC67" s="209"/>
      <c r="AD67" s="209"/>
      <c r="AE67" s="209"/>
      <c r="AF67" s="209"/>
      <c r="AG67" s="209" t="s">
        <v>173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2" x14ac:dyDescent="0.2">
      <c r="A68" s="216"/>
      <c r="B68" s="217"/>
      <c r="C68" s="246" t="s">
        <v>408</v>
      </c>
      <c r="D68" s="220"/>
      <c r="E68" s="221">
        <v>4</v>
      </c>
      <c r="F68" s="219"/>
      <c r="G68" s="219"/>
      <c r="H68" s="219"/>
      <c r="I68" s="219"/>
      <c r="J68" s="219"/>
      <c r="K68" s="219"/>
      <c r="L68" s="219"/>
      <c r="M68" s="219"/>
      <c r="N68" s="218"/>
      <c r="O68" s="218"/>
      <c r="P68" s="218"/>
      <c r="Q68" s="218"/>
      <c r="R68" s="219"/>
      <c r="S68" s="219"/>
      <c r="T68" s="219"/>
      <c r="U68" s="219"/>
      <c r="V68" s="219"/>
      <c r="W68" s="219"/>
      <c r="X68" s="219"/>
      <c r="Y68" s="219"/>
      <c r="Z68" s="209"/>
      <c r="AA68" s="209"/>
      <c r="AB68" s="209"/>
      <c r="AC68" s="209"/>
      <c r="AD68" s="209"/>
      <c r="AE68" s="209"/>
      <c r="AF68" s="209"/>
      <c r="AG68" s="209" t="s">
        <v>159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2" x14ac:dyDescent="0.2">
      <c r="A69" s="216"/>
      <c r="B69" s="217"/>
      <c r="C69" s="244"/>
      <c r="D69" s="239"/>
      <c r="E69" s="239"/>
      <c r="F69" s="239"/>
      <c r="G69" s="239"/>
      <c r="H69" s="219"/>
      <c r="I69" s="219"/>
      <c r="J69" s="219"/>
      <c r="K69" s="219"/>
      <c r="L69" s="219"/>
      <c r="M69" s="219"/>
      <c r="N69" s="218"/>
      <c r="O69" s="218"/>
      <c r="P69" s="218"/>
      <c r="Q69" s="218"/>
      <c r="R69" s="219"/>
      <c r="S69" s="219"/>
      <c r="T69" s="219"/>
      <c r="U69" s="219"/>
      <c r="V69" s="219"/>
      <c r="W69" s="219"/>
      <c r="X69" s="219"/>
      <c r="Y69" s="219"/>
      <c r="Z69" s="209"/>
      <c r="AA69" s="209"/>
      <c r="AB69" s="209"/>
      <c r="AC69" s="209"/>
      <c r="AD69" s="209"/>
      <c r="AE69" s="209"/>
      <c r="AF69" s="209"/>
      <c r="AG69" s="209" t="s">
        <v>131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1" x14ac:dyDescent="0.2">
      <c r="A70" s="230">
        <v>18</v>
      </c>
      <c r="B70" s="231" t="s">
        <v>448</v>
      </c>
      <c r="C70" s="242" t="s">
        <v>449</v>
      </c>
      <c r="D70" s="232" t="s">
        <v>306</v>
      </c>
      <c r="E70" s="233">
        <v>4</v>
      </c>
      <c r="F70" s="234"/>
      <c r="G70" s="235">
        <f>ROUND(E70*F70,2)</f>
        <v>0</v>
      </c>
      <c r="H70" s="234"/>
      <c r="I70" s="235">
        <f>ROUND(E70*H70,2)</f>
        <v>0</v>
      </c>
      <c r="J70" s="234"/>
      <c r="K70" s="235">
        <f>ROUND(E70*J70,2)</f>
        <v>0</v>
      </c>
      <c r="L70" s="235">
        <v>21</v>
      </c>
      <c r="M70" s="235">
        <f>G70*(1+L70/100)</f>
        <v>0</v>
      </c>
      <c r="N70" s="233">
        <v>0</v>
      </c>
      <c r="O70" s="233">
        <f>ROUND(E70*N70,2)</f>
        <v>0</v>
      </c>
      <c r="P70" s="233">
        <v>0</v>
      </c>
      <c r="Q70" s="233">
        <f>ROUND(E70*P70,2)</f>
        <v>0</v>
      </c>
      <c r="R70" s="235"/>
      <c r="S70" s="235" t="s">
        <v>124</v>
      </c>
      <c r="T70" s="236" t="s">
        <v>124</v>
      </c>
      <c r="U70" s="219">
        <v>0.64</v>
      </c>
      <c r="V70" s="219">
        <f>ROUND(E70*U70,2)</f>
        <v>2.56</v>
      </c>
      <c r="W70" s="219"/>
      <c r="X70" s="219" t="s">
        <v>163</v>
      </c>
      <c r="Y70" s="219" t="s">
        <v>127</v>
      </c>
      <c r="Z70" s="209"/>
      <c r="AA70" s="209"/>
      <c r="AB70" s="209"/>
      <c r="AC70" s="209"/>
      <c r="AD70" s="209"/>
      <c r="AE70" s="209"/>
      <c r="AF70" s="209"/>
      <c r="AG70" s="209" t="s">
        <v>173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2" x14ac:dyDescent="0.2">
      <c r="A71" s="216"/>
      <c r="B71" s="217"/>
      <c r="C71" s="246" t="s">
        <v>408</v>
      </c>
      <c r="D71" s="220"/>
      <c r="E71" s="221">
        <v>4</v>
      </c>
      <c r="F71" s="219"/>
      <c r="G71" s="219"/>
      <c r="H71" s="219"/>
      <c r="I71" s="219"/>
      <c r="J71" s="219"/>
      <c r="K71" s="219"/>
      <c r="L71" s="219"/>
      <c r="M71" s="219"/>
      <c r="N71" s="218"/>
      <c r="O71" s="218"/>
      <c r="P71" s="218"/>
      <c r="Q71" s="218"/>
      <c r="R71" s="219"/>
      <c r="S71" s="219"/>
      <c r="T71" s="219"/>
      <c r="U71" s="219"/>
      <c r="V71" s="219"/>
      <c r="W71" s="219"/>
      <c r="X71" s="219"/>
      <c r="Y71" s="219"/>
      <c r="Z71" s="209"/>
      <c r="AA71" s="209"/>
      <c r="AB71" s="209"/>
      <c r="AC71" s="209"/>
      <c r="AD71" s="209"/>
      <c r="AE71" s="209"/>
      <c r="AF71" s="209"/>
      <c r="AG71" s="209" t="s">
        <v>159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2" x14ac:dyDescent="0.2">
      <c r="A72" s="216"/>
      <c r="B72" s="217"/>
      <c r="C72" s="244"/>
      <c r="D72" s="239"/>
      <c r="E72" s="239"/>
      <c r="F72" s="239"/>
      <c r="G72" s="239"/>
      <c r="H72" s="219"/>
      <c r="I72" s="219"/>
      <c r="J72" s="219"/>
      <c r="K72" s="219"/>
      <c r="L72" s="219"/>
      <c r="M72" s="219"/>
      <c r="N72" s="218"/>
      <c r="O72" s="218"/>
      <c r="P72" s="218"/>
      <c r="Q72" s="218"/>
      <c r="R72" s="219"/>
      <c r="S72" s="219"/>
      <c r="T72" s="219"/>
      <c r="U72" s="219"/>
      <c r="V72" s="219"/>
      <c r="W72" s="219"/>
      <c r="X72" s="219"/>
      <c r="Y72" s="219"/>
      <c r="Z72" s="209"/>
      <c r="AA72" s="209"/>
      <c r="AB72" s="209"/>
      <c r="AC72" s="209"/>
      <c r="AD72" s="209"/>
      <c r="AE72" s="209"/>
      <c r="AF72" s="209"/>
      <c r="AG72" s="209" t="s">
        <v>131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">
      <c r="A73" s="230">
        <v>19</v>
      </c>
      <c r="B73" s="231" t="s">
        <v>450</v>
      </c>
      <c r="C73" s="242" t="s">
        <v>451</v>
      </c>
      <c r="D73" s="232" t="s">
        <v>188</v>
      </c>
      <c r="E73" s="233">
        <v>92</v>
      </c>
      <c r="F73" s="234"/>
      <c r="G73" s="235">
        <f>ROUND(E73*F73,2)</f>
        <v>0</v>
      </c>
      <c r="H73" s="234"/>
      <c r="I73" s="235">
        <f>ROUND(E73*H73,2)</f>
        <v>0</v>
      </c>
      <c r="J73" s="234"/>
      <c r="K73" s="235">
        <f>ROUND(E73*J73,2)</f>
        <v>0</v>
      </c>
      <c r="L73" s="235">
        <v>21</v>
      </c>
      <c r="M73" s="235">
        <f>G73*(1+L73/100)</f>
        <v>0</v>
      </c>
      <c r="N73" s="233">
        <v>0</v>
      </c>
      <c r="O73" s="233">
        <f>ROUND(E73*N73,2)</f>
        <v>0</v>
      </c>
      <c r="P73" s="233">
        <v>0</v>
      </c>
      <c r="Q73" s="233">
        <f>ROUND(E73*P73,2)</f>
        <v>0</v>
      </c>
      <c r="R73" s="235"/>
      <c r="S73" s="235" t="s">
        <v>124</v>
      </c>
      <c r="T73" s="236" t="s">
        <v>124</v>
      </c>
      <c r="U73" s="219">
        <v>0.99</v>
      </c>
      <c r="V73" s="219">
        <f>ROUND(E73*U73,2)</f>
        <v>91.08</v>
      </c>
      <c r="W73" s="219"/>
      <c r="X73" s="219" t="s">
        <v>163</v>
      </c>
      <c r="Y73" s="219" t="s">
        <v>127</v>
      </c>
      <c r="Z73" s="209"/>
      <c r="AA73" s="209"/>
      <c r="AB73" s="209"/>
      <c r="AC73" s="209"/>
      <c r="AD73" s="209"/>
      <c r="AE73" s="209"/>
      <c r="AF73" s="209"/>
      <c r="AG73" s="209" t="s">
        <v>173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2" x14ac:dyDescent="0.2">
      <c r="A74" s="216"/>
      <c r="B74" s="217"/>
      <c r="C74" s="246" t="s">
        <v>452</v>
      </c>
      <c r="D74" s="220"/>
      <c r="E74" s="221">
        <v>92</v>
      </c>
      <c r="F74" s="219"/>
      <c r="G74" s="219"/>
      <c r="H74" s="219"/>
      <c r="I74" s="219"/>
      <c r="J74" s="219"/>
      <c r="K74" s="219"/>
      <c r="L74" s="219"/>
      <c r="M74" s="219"/>
      <c r="N74" s="218"/>
      <c r="O74" s="218"/>
      <c r="P74" s="218"/>
      <c r="Q74" s="218"/>
      <c r="R74" s="219"/>
      <c r="S74" s="219"/>
      <c r="T74" s="219"/>
      <c r="U74" s="219"/>
      <c r="V74" s="219"/>
      <c r="W74" s="219"/>
      <c r="X74" s="219"/>
      <c r="Y74" s="219"/>
      <c r="Z74" s="209"/>
      <c r="AA74" s="209"/>
      <c r="AB74" s="209"/>
      <c r="AC74" s="209"/>
      <c r="AD74" s="209"/>
      <c r="AE74" s="209"/>
      <c r="AF74" s="209"/>
      <c r="AG74" s="209" t="s">
        <v>159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2" x14ac:dyDescent="0.2">
      <c r="A75" s="216"/>
      <c r="B75" s="217"/>
      <c r="C75" s="244"/>
      <c r="D75" s="239"/>
      <c r="E75" s="239"/>
      <c r="F75" s="239"/>
      <c r="G75" s="239"/>
      <c r="H75" s="219"/>
      <c r="I75" s="219"/>
      <c r="J75" s="219"/>
      <c r="K75" s="219"/>
      <c r="L75" s="219"/>
      <c r="M75" s="219"/>
      <c r="N75" s="218"/>
      <c r="O75" s="218"/>
      <c r="P75" s="218"/>
      <c r="Q75" s="218"/>
      <c r="R75" s="219"/>
      <c r="S75" s="219"/>
      <c r="T75" s="219"/>
      <c r="U75" s="219"/>
      <c r="V75" s="219"/>
      <c r="W75" s="219"/>
      <c r="X75" s="219"/>
      <c r="Y75" s="219"/>
      <c r="Z75" s="209"/>
      <c r="AA75" s="209"/>
      <c r="AB75" s="209"/>
      <c r="AC75" s="209"/>
      <c r="AD75" s="209"/>
      <c r="AE75" s="209"/>
      <c r="AF75" s="209"/>
      <c r="AG75" s="209" t="s">
        <v>131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">
      <c r="A76" s="230">
        <v>20</v>
      </c>
      <c r="B76" s="231" t="s">
        <v>453</v>
      </c>
      <c r="C76" s="242" t="s">
        <v>454</v>
      </c>
      <c r="D76" s="232" t="s">
        <v>188</v>
      </c>
      <c r="E76" s="233">
        <v>92</v>
      </c>
      <c r="F76" s="234"/>
      <c r="G76" s="235">
        <f>ROUND(E76*F76,2)</f>
        <v>0</v>
      </c>
      <c r="H76" s="234"/>
      <c r="I76" s="235">
        <f>ROUND(E76*H76,2)</f>
        <v>0</v>
      </c>
      <c r="J76" s="234"/>
      <c r="K76" s="235">
        <f>ROUND(E76*J76,2)</f>
        <v>0</v>
      </c>
      <c r="L76" s="235">
        <v>21</v>
      </c>
      <c r="M76" s="235">
        <f>G76*(1+L76/100)</f>
        <v>0</v>
      </c>
      <c r="N76" s="233">
        <v>0.14699999999999999</v>
      </c>
      <c r="O76" s="233">
        <f>ROUND(E76*N76,2)</f>
        <v>13.52</v>
      </c>
      <c r="P76" s="233">
        <v>0</v>
      </c>
      <c r="Q76" s="233">
        <f>ROUND(E76*P76,2)</f>
        <v>0</v>
      </c>
      <c r="R76" s="235"/>
      <c r="S76" s="235" t="s">
        <v>124</v>
      </c>
      <c r="T76" s="236" t="s">
        <v>124</v>
      </c>
      <c r="U76" s="219">
        <v>0.06</v>
      </c>
      <c r="V76" s="219">
        <f>ROUND(E76*U76,2)</f>
        <v>5.52</v>
      </c>
      <c r="W76" s="219"/>
      <c r="X76" s="219" t="s">
        <v>163</v>
      </c>
      <c r="Y76" s="219" t="s">
        <v>127</v>
      </c>
      <c r="Z76" s="209"/>
      <c r="AA76" s="209"/>
      <c r="AB76" s="209"/>
      <c r="AC76" s="209"/>
      <c r="AD76" s="209"/>
      <c r="AE76" s="209"/>
      <c r="AF76" s="209"/>
      <c r="AG76" s="209" t="s">
        <v>173</v>
      </c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2" x14ac:dyDescent="0.2">
      <c r="A77" s="216"/>
      <c r="B77" s="217"/>
      <c r="C77" s="246" t="s">
        <v>455</v>
      </c>
      <c r="D77" s="220"/>
      <c r="E77" s="221">
        <v>92</v>
      </c>
      <c r="F77" s="219"/>
      <c r="G77" s="219"/>
      <c r="H77" s="219"/>
      <c r="I77" s="219"/>
      <c r="J77" s="219"/>
      <c r="K77" s="219"/>
      <c r="L77" s="219"/>
      <c r="M77" s="219"/>
      <c r="N77" s="218"/>
      <c r="O77" s="218"/>
      <c r="P77" s="218"/>
      <c r="Q77" s="218"/>
      <c r="R77" s="219"/>
      <c r="S77" s="219"/>
      <c r="T77" s="219"/>
      <c r="U77" s="219"/>
      <c r="V77" s="219"/>
      <c r="W77" s="219"/>
      <c r="X77" s="219"/>
      <c r="Y77" s="219"/>
      <c r="Z77" s="209"/>
      <c r="AA77" s="209"/>
      <c r="AB77" s="209"/>
      <c r="AC77" s="209"/>
      <c r="AD77" s="209"/>
      <c r="AE77" s="209"/>
      <c r="AF77" s="209"/>
      <c r="AG77" s="209" t="s">
        <v>159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2" x14ac:dyDescent="0.2">
      <c r="A78" s="216"/>
      <c r="B78" s="217"/>
      <c r="C78" s="244"/>
      <c r="D78" s="239"/>
      <c r="E78" s="239"/>
      <c r="F78" s="239"/>
      <c r="G78" s="239"/>
      <c r="H78" s="219"/>
      <c r="I78" s="219"/>
      <c r="J78" s="219"/>
      <c r="K78" s="219"/>
      <c r="L78" s="219"/>
      <c r="M78" s="219"/>
      <c r="N78" s="218"/>
      <c r="O78" s="218"/>
      <c r="P78" s="218"/>
      <c r="Q78" s="218"/>
      <c r="R78" s="219"/>
      <c r="S78" s="219"/>
      <c r="T78" s="219"/>
      <c r="U78" s="219"/>
      <c r="V78" s="219"/>
      <c r="W78" s="219"/>
      <c r="X78" s="219"/>
      <c r="Y78" s="219"/>
      <c r="Z78" s="209"/>
      <c r="AA78" s="209"/>
      <c r="AB78" s="209"/>
      <c r="AC78" s="209"/>
      <c r="AD78" s="209"/>
      <c r="AE78" s="209"/>
      <c r="AF78" s="209"/>
      <c r="AG78" s="209" t="s">
        <v>131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">
      <c r="A79" s="230">
        <v>21</v>
      </c>
      <c r="B79" s="231" t="s">
        <v>456</v>
      </c>
      <c r="C79" s="242" t="s">
        <v>457</v>
      </c>
      <c r="D79" s="232" t="s">
        <v>188</v>
      </c>
      <c r="E79" s="233">
        <v>92</v>
      </c>
      <c r="F79" s="234"/>
      <c r="G79" s="235">
        <f>ROUND(E79*F79,2)</f>
        <v>0</v>
      </c>
      <c r="H79" s="234"/>
      <c r="I79" s="235">
        <f>ROUND(E79*H79,2)</f>
        <v>0</v>
      </c>
      <c r="J79" s="234"/>
      <c r="K79" s="235">
        <f>ROUND(E79*J79,2)</f>
        <v>0</v>
      </c>
      <c r="L79" s="235">
        <v>21</v>
      </c>
      <c r="M79" s="235">
        <f>G79*(1+L79/100)</f>
        <v>0</v>
      </c>
      <c r="N79" s="233">
        <v>6.0000000000000002E-5</v>
      </c>
      <c r="O79" s="233">
        <f>ROUND(E79*N79,2)</f>
        <v>0.01</v>
      </c>
      <c r="P79" s="233">
        <v>0</v>
      </c>
      <c r="Q79" s="233">
        <f>ROUND(E79*P79,2)</f>
        <v>0</v>
      </c>
      <c r="R79" s="235"/>
      <c r="S79" s="235" t="s">
        <v>124</v>
      </c>
      <c r="T79" s="236" t="s">
        <v>124</v>
      </c>
      <c r="U79" s="219">
        <v>0.03</v>
      </c>
      <c r="V79" s="219">
        <f>ROUND(E79*U79,2)</f>
        <v>2.76</v>
      </c>
      <c r="W79" s="219"/>
      <c r="X79" s="219" t="s">
        <v>163</v>
      </c>
      <c r="Y79" s="219" t="s">
        <v>127</v>
      </c>
      <c r="Z79" s="209"/>
      <c r="AA79" s="209"/>
      <c r="AB79" s="209"/>
      <c r="AC79" s="209"/>
      <c r="AD79" s="209"/>
      <c r="AE79" s="209"/>
      <c r="AF79" s="209"/>
      <c r="AG79" s="209" t="s">
        <v>173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2" x14ac:dyDescent="0.2">
      <c r="A80" s="216"/>
      <c r="B80" s="217"/>
      <c r="C80" s="246" t="s">
        <v>458</v>
      </c>
      <c r="D80" s="220"/>
      <c r="E80" s="221">
        <v>92</v>
      </c>
      <c r="F80" s="219"/>
      <c r="G80" s="219"/>
      <c r="H80" s="219"/>
      <c r="I80" s="219"/>
      <c r="J80" s="219"/>
      <c r="K80" s="219"/>
      <c r="L80" s="219"/>
      <c r="M80" s="219"/>
      <c r="N80" s="218"/>
      <c r="O80" s="218"/>
      <c r="P80" s="218"/>
      <c r="Q80" s="218"/>
      <c r="R80" s="219"/>
      <c r="S80" s="219"/>
      <c r="T80" s="219"/>
      <c r="U80" s="219"/>
      <c r="V80" s="219"/>
      <c r="W80" s="219"/>
      <c r="X80" s="219"/>
      <c r="Y80" s="219"/>
      <c r="Z80" s="209"/>
      <c r="AA80" s="209"/>
      <c r="AB80" s="209"/>
      <c r="AC80" s="209"/>
      <c r="AD80" s="209"/>
      <c r="AE80" s="209"/>
      <c r="AF80" s="209"/>
      <c r="AG80" s="209" t="s">
        <v>159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2" x14ac:dyDescent="0.2">
      <c r="A81" s="216"/>
      <c r="B81" s="217"/>
      <c r="C81" s="244"/>
      <c r="D81" s="239"/>
      <c r="E81" s="239"/>
      <c r="F81" s="239"/>
      <c r="G81" s="239"/>
      <c r="H81" s="219"/>
      <c r="I81" s="219"/>
      <c r="J81" s="219"/>
      <c r="K81" s="219"/>
      <c r="L81" s="219"/>
      <c r="M81" s="219"/>
      <c r="N81" s="218"/>
      <c r="O81" s="218"/>
      <c r="P81" s="218"/>
      <c r="Q81" s="218"/>
      <c r="R81" s="219"/>
      <c r="S81" s="219"/>
      <c r="T81" s="219"/>
      <c r="U81" s="219"/>
      <c r="V81" s="219"/>
      <c r="W81" s="219"/>
      <c r="X81" s="219"/>
      <c r="Y81" s="219"/>
      <c r="Z81" s="209"/>
      <c r="AA81" s="209"/>
      <c r="AB81" s="209"/>
      <c r="AC81" s="209"/>
      <c r="AD81" s="209"/>
      <c r="AE81" s="209"/>
      <c r="AF81" s="209"/>
      <c r="AG81" s="209" t="s">
        <v>131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">
      <c r="A82" s="230">
        <v>22</v>
      </c>
      <c r="B82" s="231" t="s">
        <v>459</v>
      </c>
      <c r="C82" s="242" t="s">
        <v>460</v>
      </c>
      <c r="D82" s="232" t="s">
        <v>188</v>
      </c>
      <c r="E82" s="233">
        <v>32</v>
      </c>
      <c r="F82" s="234"/>
      <c r="G82" s="235">
        <f>ROUND(E82*F82,2)</f>
        <v>0</v>
      </c>
      <c r="H82" s="234"/>
      <c r="I82" s="235">
        <f>ROUND(E82*H82,2)</f>
        <v>0</v>
      </c>
      <c r="J82" s="234"/>
      <c r="K82" s="235">
        <f>ROUND(E82*J82,2)</f>
        <v>0</v>
      </c>
      <c r="L82" s="235">
        <v>21</v>
      </c>
      <c r="M82" s="235">
        <f>G82*(1+L82/100)</f>
        <v>0</v>
      </c>
      <c r="N82" s="233">
        <v>1.52E-2</v>
      </c>
      <c r="O82" s="233">
        <f>ROUND(E82*N82,2)</f>
        <v>0.49</v>
      </c>
      <c r="P82" s="233">
        <v>0</v>
      </c>
      <c r="Q82" s="233">
        <f>ROUND(E82*P82,2)</f>
        <v>0</v>
      </c>
      <c r="R82" s="235"/>
      <c r="S82" s="235" t="s">
        <v>124</v>
      </c>
      <c r="T82" s="236" t="s">
        <v>124</v>
      </c>
      <c r="U82" s="219">
        <v>0.22</v>
      </c>
      <c r="V82" s="219">
        <f>ROUND(E82*U82,2)</f>
        <v>7.04</v>
      </c>
      <c r="W82" s="219"/>
      <c r="X82" s="219" t="s">
        <v>163</v>
      </c>
      <c r="Y82" s="219" t="s">
        <v>127</v>
      </c>
      <c r="Z82" s="209"/>
      <c r="AA82" s="209"/>
      <c r="AB82" s="209"/>
      <c r="AC82" s="209"/>
      <c r="AD82" s="209"/>
      <c r="AE82" s="209"/>
      <c r="AF82" s="209"/>
      <c r="AG82" s="209" t="s">
        <v>173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2" x14ac:dyDescent="0.2">
      <c r="A83" s="216"/>
      <c r="B83" s="217"/>
      <c r="C83" s="246" t="s">
        <v>461</v>
      </c>
      <c r="D83" s="220"/>
      <c r="E83" s="221">
        <v>32</v>
      </c>
      <c r="F83" s="219"/>
      <c r="G83" s="219"/>
      <c r="H83" s="219"/>
      <c r="I83" s="219"/>
      <c r="J83" s="219"/>
      <c r="K83" s="219"/>
      <c r="L83" s="219"/>
      <c r="M83" s="219"/>
      <c r="N83" s="218"/>
      <c r="O83" s="218"/>
      <c r="P83" s="218"/>
      <c r="Q83" s="218"/>
      <c r="R83" s="219"/>
      <c r="S83" s="219"/>
      <c r="T83" s="219"/>
      <c r="U83" s="219"/>
      <c r="V83" s="219"/>
      <c r="W83" s="219"/>
      <c r="X83" s="219"/>
      <c r="Y83" s="219"/>
      <c r="Z83" s="209"/>
      <c r="AA83" s="209"/>
      <c r="AB83" s="209"/>
      <c r="AC83" s="209"/>
      <c r="AD83" s="209"/>
      <c r="AE83" s="209"/>
      <c r="AF83" s="209"/>
      <c r="AG83" s="209" t="s">
        <v>159</v>
      </c>
      <c r="AH83" s="209">
        <v>0</v>
      </c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2" x14ac:dyDescent="0.2">
      <c r="A84" s="216"/>
      <c r="B84" s="217"/>
      <c r="C84" s="244"/>
      <c r="D84" s="239"/>
      <c r="E84" s="239"/>
      <c r="F84" s="239"/>
      <c r="G84" s="239"/>
      <c r="H84" s="219"/>
      <c r="I84" s="219"/>
      <c r="J84" s="219"/>
      <c r="K84" s="219"/>
      <c r="L84" s="219"/>
      <c r="M84" s="219"/>
      <c r="N84" s="218"/>
      <c r="O84" s="218"/>
      <c r="P84" s="218"/>
      <c r="Q84" s="218"/>
      <c r="R84" s="219"/>
      <c r="S84" s="219"/>
      <c r="T84" s="219"/>
      <c r="U84" s="219"/>
      <c r="V84" s="219"/>
      <c r="W84" s="219"/>
      <c r="X84" s="219"/>
      <c r="Y84" s="219"/>
      <c r="Z84" s="209"/>
      <c r="AA84" s="209"/>
      <c r="AB84" s="209"/>
      <c r="AC84" s="209"/>
      <c r="AD84" s="209"/>
      <c r="AE84" s="209"/>
      <c r="AF84" s="209"/>
      <c r="AG84" s="209" t="s">
        <v>131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">
      <c r="A85" s="230">
        <v>23</v>
      </c>
      <c r="B85" s="231" t="s">
        <v>462</v>
      </c>
      <c r="C85" s="242" t="s">
        <v>463</v>
      </c>
      <c r="D85" s="232" t="s">
        <v>188</v>
      </c>
      <c r="E85" s="233">
        <v>92</v>
      </c>
      <c r="F85" s="234"/>
      <c r="G85" s="235">
        <f>ROUND(E85*F85,2)</f>
        <v>0</v>
      </c>
      <c r="H85" s="234"/>
      <c r="I85" s="235">
        <f>ROUND(E85*H85,2)</f>
        <v>0</v>
      </c>
      <c r="J85" s="234"/>
      <c r="K85" s="235">
        <f>ROUND(E85*J85,2)</f>
        <v>0</v>
      </c>
      <c r="L85" s="235">
        <v>21</v>
      </c>
      <c r="M85" s="235">
        <f>G85*(1+L85/100)</f>
        <v>0</v>
      </c>
      <c r="N85" s="233">
        <v>0</v>
      </c>
      <c r="O85" s="233">
        <f>ROUND(E85*N85,2)</f>
        <v>0</v>
      </c>
      <c r="P85" s="233">
        <v>0</v>
      </c>
      <c r="Q85" s="233">
        <f>ROUND(E85*P85,2)</f>
        <v>0</v>
      </c>
      <c r="R85" s="235"/>
      <c r="S85" s="235" t="s">
        <v>124</v>
      </c>
      <c r="T85" s="236" t="s">
        <v>124</v>
      </c>
      <c r="U85" s="219">
        <v>0.19</v>
      </c>
      <c r="V85" s="219">
        <f>ROUND(E85*U85,2)</f>
        <v>17.48</v>
      </c>
      <c r="W85" s="219"/>
      <c r="X85" s="219" t="s">
        <v>163</v>
      </c>
      <c r="Y85" s="219" t="s">
        <v>127</v>
      </c>
      <c r="Z85" s="209"/>
      <c r="AA85" s="209"/>
      <c r="AB85" s="209"/>
      <c r="AC85" s="209"/>
      <c r="AD85" s="209"/>
      <c r="AE85" s="209"/>
      <c r="AF85" s="209"/>
      <c r="AG85" s="209" t="s">
        <v>173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2" x14ac:dyDescent="0.2">
      <c r="A86" s="216"/>
      <c r="B86" s="217"/>
      <c r="C86" s="246" t="s">
        <v>458</v>
      </c>
      <c r="D86" s="220"/>
      <c r="E86" s="221">
        <v>92</v>
      </c>
      <c r="F86" s="219"/>
      <c r="G86" s="219"/>
      <c r="H86" s="219"/>
      <c r="I86" s="219"/>
      <c r="J86" s="219"/>
      <c r="K86" s="219"/>
      <c r="L86" s="219"/>
      <c r="M86" s="219"/>
      <c r="N86" s="218"/>
      <c r="O86" s="218"/>
      <c r="P86" s="218"/>
      <c r="Q86" s="218"/>
      <c r="R86" s="219"/>
      <c r="S86" s="219"/>
      <c r="T86" s="219"/>
      <c r="U86" s="219"/>
      <c r="V86" s="219"/>
      <c r="W86" s="219"/>
      <c r="X86" s="219"/>
      <c r="Y86" s="219"/>
      <c r="Z86" s="209"/>
      <c r="AA86" s="209"/>
      <c r="AB86" s="209"/>
      <c r="AC86" s="209"/>
      <c r="AD86" s="209"/>
      <c r="AE86" s="209"/>
      <c r="AF86" s="209"/>
      <c r="AG86" s="209" t="s">
        <v>159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2" x14ac:dyDescent="0.2">
      <c r="A87" s="216"/>
      <c r="B87" s="217"/>
      <c r="C87" s="244"/>
      <c r="D87" s="239"/>
      <c r="E87" s="239"/>
      <c r="F87" s="239"/>
      <c r="G87" s="239"/>
      <c r="H87" s="219"/>
      <c r="I87" s="219"/>
      <c r="J87" s="219"/>
      <c r="K87" s="219"/>
      <c r="L87" s="219"/>
      <c r="M87" s="219"/>
      <c r="N87" s="218"/>
      <c r="O87" s="218"/>
      <c r="P87" s="218"/>
      <c r="Q87" s="218"/>
      <c r="R87" s="219"/>
      <c r="S87" s="219"/>
      <c r="T87" s="219"/>
      <c r="U87" s="219"/>
      <c r="V87" s="219"/>
      <c r="W87" s="219"/>
      <c r="X87" s="219"/>
      <c r="Y87" s="219"/>
      <c r="Z87" s="209"/>
      <c r="AA87" s="209"/>
      <c r="AB87" s="209"/>
      <c r="AC87" s="209"/>
      <c r="AD87" s="209"/>
      <c r="AE87" s="209"/>
      <c r="AF87" s="209"/>
      <c r="AG87" s="209" t="s">
        <v>131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1" x14ac:dyDescent="0.2">
      <c r="A88" s="230">
        <v>24</v>
      </c>
      <c r="B88" s="231" t="s">
        <v>464</v>
      </c>
      <c r="C88" s="242" t="s">
        <v>465</v>
      </c>
      <c r="D88" s="232" t="s">
        <v>306</v>
      </c>
      <c r="E88" s="233">
        <v>4</v>
      </c>
      <c r="F88" s="234"/>
      <c r="G88" s="235">
        <f>ROUND(E88*F88,2)</f>
        <v>0</v>
      </c>
      <c r="H88" s="234"/>
      <c r="I88" s="235">
        <f>ROUND(E88*H88,2)</f>
        <v>0</v>
      </c>
      <c r="J88" s="234"/>
      <c r="K88" s="235">
        <f>ROUND(E88*J88,2)</f>
        <v>0</v>
      </c>
      <c r="L88" s="235">
        <v>21</v>
      </c>
      <c r="M88" s="235">
        <f>G88*(1+L88/100)</f>
        <v>0</v>
      </c>
      <c r="N88" s="233">
        <v>0</v>
      </c>
      <c r="O88" s="233">
        <f>ROUND(E88*N88,2)</f>
        <v>0</v>
      </c>
      <c r="P88" s="233">
        <v>0</v>
      </c>
      <c r="Q88" s="233">
        <f>ROUND(E88*P88,2)</f>
        <v>0</v>
      </c>
      <c r="R88" s="235"/>
      <c r="S88" s="235" t="s">
        <v>124</v>
      </c>
      <c r="T88" s="236" t="s">
        <v>124</v>
      </c>
      <c r="U88" s="219">
        <v>0.01</v>
      </c>
      <c r="V88" s="219">
        <f>ROUND(E88*U88,2)</f>
        <v>0.04</v>
      </c>
      <c r="W88" s="219"/>
      <c r="X88" s="219" t="s">
        <v>163</v>
      </c>
      <c r="Y88" s="219" t="s">
        <v>127</v>
      </c>
      <c r="Z88" s="209"/>
      <c r="AA88" s="209"/>
      <c r="AB88" s="209"/>
      <c r="AC88" s="209"/>
      <c r="AD88" s="209"/>
      <c r="AE88" s="209"/>
      <c r="AF88" s="209"/>
      <c r="AG88" s="209" t="s">
        <v>173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2" x14ac:dyDescent="0.2">
      <c r="A89" s="216"/>
      <c r="B89" s="217"/>
      <c r="C89" s="246" t="s">
        <v>466</v>
      </c>
      <c r="D89" s="220"/>
      <c r="E89" s="221">
        <v>4</v>
      </c>
      <c r="F89" s="219"/>
      <c r="G89" s="219"/>
      <c r="H89" s="219"/>
      <c r="I89" s="219"/>
      <c r="J89" s="219"/>
      <c r="K89" s="219"/>
      <c r="L89" s="219"/>
      <c r="M89" s="219"/>
      <c r="N89" s="218"/>
      <c r="O89" s="218"/>
      <c r="P89" s="218"/>
      <c r="Q89" s="218"/>
      <c r="R89" s="219"/>
      <c r="S89" s="219"/>
      <c r="T89" s="219"/>
      <c r="U89" s="219"/>
      <c r="V89" s="219"/>
      <c r="W89" s="219"/>
      <c r="X89" s="219"/>
      <c r="Y89" s="219"/>
      <c r="Z89" s="209"/>
      <c r="AA89" s="209"/>
      <c r="AB89" s="209"/>
      <c r="AC89" s="209"/>
      <c r="AD89" s="209"/>
      <c r="AE89" s="209"/>
      <c r="AF89" s="209"/>
      <c r="AG89" s="209" t="s">
        <v>159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2" x14ac:dyDescent="0.2">
      <c r="A90" s="216"/>
      <c r="B90" s="217"/>
      <c r="C90" s="244"/>
      <c r="D90" s="239"/>
      <c r="E90" s="239"/>
      <c r="F90" s="239"/>
      <c r="G90" s="239"/>
      <c r="H90" s="219"/>
      <c r="I90" s="219"/>
      <c r="J90" s="219"/>
      <c r="K90" s="219"/>
      <c r="L90" s="219"/>
      <c r="M90" s="219"/>
      <c r="N90" s="218"/>
      <c r="O90" s="218"/>
      <c r="P90" s="218"/>
      <c r="Q90" s="218"/>
      <c r="R90" s="219"/>
      <c r="S90" s="219"/>
      <c r="T90" s="219"/>
      <c r="U90" s="219"/>
      <c r="V90" s="219"/>
      <c r="W90" s="219"/>
      <c r="X90" s="219"/>
      <c r="Y90" s="219"/>
      <c r="Z90" s="209"/>
      <c r="AA90" s="209"/>
      <c r="AB90" s="209"/>
      <c r="AC90" s="209"/>
      <c r="AD90" s="209"/>
      <c r="AE90" s="209"/>
      <c r="AF90" s="209"/>
      <c r="AG90" s="209" t="s">
        <v>131</v>
      </c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1" x14ac:dyDescent="0.2">
      <c r="A91" s="230">
        <v>25</v>
      </c>
      <c r="B91" s="231" t="s">
        <v>467</v>
      </c>
      <c r="C91" s="242" t="s">
        <v>468</v>
      </c>
      <c r="D91" s="232" t="s">
        <v>306</v>
      </c>
      <c r="E91" s="233">
        <v>4</v>
      </c>
      <c r="F91" s="234"/>
      <c r="G91" s="235">
        <f>ROUND(E91*F91,2)</f>
        <v>0</v>
      </c>
      <c r="H91" s="234"/>
      <c r="I91" s="235">
        <f>ROUND(E91*H91,2)</f>
        <v>0</v>
      </c>
      <c r="J91" s="234"/>
      <c r="K91" s="235">
        <f>ROUND(E91*J91,2)</f>
        <v>0</v>
      </c>
      <c r="L91" s="235">
        <v>21</v>
      </c>
      <c r="M91" s="235">
        <f>G91*(1+L91/100)</f>
        <v>0</v>
      </c>
      <c r="N91" s="233">
        <v>0</v>
      </c>
      <c r="O91" s="233">
        <f>ROUND(E91*N91,2)</f>
        <v>0</v>
      </c>
      <c r="P91" s="233">
        <v>0</v>
      </c>
      <c r="Q91" s="233">
        <f>ROUND(E91*P91,2)</f>
        <v>0</v>
      </c>
      <c r="R91" s="235"/>
      <c r="S91" s="235" t="s">
        <v>124</v>
      </c>
      <c r="T91" s="236" t="s">
        <v>124</v>
      </c>
      <c r="U91" s="219">
        <v>0.02</v>
      </c>
      <c r="V91" s="219">
        <f>ROUND(E91*U91,2)</f>
        <v>0.08</v>
      </c>
      <c r="W91" s="219"/>
      <c r="X91" s="219" t="s">
        <v>163</v>
      </c>
      <c r="Y91" s="219" t="s">
        <v>127</v>
      </c>
      <c r="Z91" s="209"/>
      <c r="AA91" s="209"/>
      <c r="AB91" s="209"/>
      <c r="AC91" s="209"/>
      <c r="AD91" s="209"/>
      <c r="AE91" s="209"/>
      <c r="AF91" s="209"/>
      <c r="AG91" s="209" t="s">
        <v>173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2" x14ac:dyDescent="0.2">
      <c r="A92" s="216"/>
      <c r="B92" s="217"/>
      <c r="C92" s="246" t="s">
        <v>408</v>
      </c>
      <c r="D92" s="220"/>
      <c r="E92" s="221">
        <v>4</v>
      </c>
      <c r="F92" s="219"/>
      <c r="G92" s="219"/>
      <c r="H92" s="219"/>
      <c r="I92" s="219"/>
      <c r="J92" s="219"/>
      <c r="K92" s="219"/>
      <c r="L92" s="219"/>
      <c r="M92" s="219"/>
      <c r="N92" s="218"/>
      <c r="O92" s="218"/>
      <c r="P92" s="218"/>
      <c r="Q92" s="218"/>
      <c r="R92" s="219"/>
      <c r="S92" s="219"/>
      <c r="T92" s="219"/>
      <c r="U92" s="219"/>
      <c r="V92" s="219"/>
      <c r="W92" s="219"/>
      <c r="X92" s="219"/>
      <c r="Y92" s="219"/>
      <c r="Z92" s="209"/>
      <c r="AA92" s="209"/>
      <c r="AB92" s="209"/>
      <c r="AC92" s="209"/>
      <c r="AD92" s="209"/>
      <c r="AE92" s="209"/>
      <c r="AF92" s="209"/>
      <c r="AG92" s="209" t="s">
        <v>159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2" x14ac:dyDescent="0.2">
      <c r="A93" s="216"/>
      <c r="B93" s="217"/>
      <c r="C93" s="244"/>
      <c r="D93" s="239"/>
      <c r="E93" s="239"/>
      <c r="F93" s="239"/>
      <c r="G93" s="239"/>
      <c r="H93" s="219"/>
      <c r="I93" s="219"/>
      <c r="J93" s="219"/>
      <c r="K93" s="219"/>
      <c r="L93" s="219"/>
      <c r="M93" s="219"/>
      <c r="N93" s="218"/>
      <c r="O93" s="218"/>
      <c r="P93" s="218"/>
      <c r="Q93" s="218"/>
      <c r="R93" s="219"/>
      <c r="S93" s="219"/>
      <c r="T93" s="219"/>
      <c r="U93" s="219"/>
      <c r="V93" s="219"/>
      <c r="W93" s="219"/>
      <c r="X93" s="219"/>
      <c r="Y93" s="219"/>
      <c r="Z93" s="209"/>
      <c r="AA93" s="209"/>
      <c r="AB93" s="209"/>
      <c r="AC93" s="209"/>
      <c r="AD93" s="209"/>
      <c r="AE93" s="209"/>
      <c r="AF93" s="209"/>
      <c r="AG93" s="209" t="s">
        <v>131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">
      <c r="A94" s="230">
        <v>26</v>
      </c>
      <c r="B94" s="231" t="s">
        <v>469</v>
      </c>
      <c r="C94" s="242" t="s">
        <v>470</v>
      </c>
      <c r="D94" s="232" t="s">
        <v>429</v>
      </c>
      <c r="E94" s="233">
        <v>1</v>
      </c>
      <c r="F94" s="234"/>
      <c r="G94" s="235">
        <f>ROUND(E94*F94,2)</f>
        <v>0</v>
      </c>
      <c r="H94" s="234"/>
      <c r="I94" s="235">
        <f>ROUND(E94*H94,2)</f>
        <v>0</v>
      </c>
      <c r="J94" s="234"/>
      <c r="K94" s="235">
        <f>ROUND(E94*J94,2)</f>
        <v>0</v>
      </c>
      <c r="L94" s="235">
        <v>21</v>
      </c>
      <c r="M94" s="235">
        <f>G94*(1+L94/100)</f>
        <v>0</v>
      </c>
      <c r="N94" s="233">
        <v>0</v>
      </c>
      <c r="O94" s="233">
        <f>ROUND(E94*N94,2)</f>
        <v>0</v>
      </c>
      <c r="P94" s="233">
        <v>0</v>
      </c>
      <c r="Q94" s="233">
        <f>ROUND(E94*P94,2)</f>
        <v>0</v>
      </c>
      <c r="R94" s="235"/>
      <c r="S94" s="235" t="s">
        <v>430</v>
      </c>
      <c r="T94" s="236" t="s">
        <v>431</v>
      </c>
      <c r="U94" s="219">
        <v>0</v>
      </c>
      <c r="V94" s="219">
        <f>ROUND(E94*U94,2)</f>
        <v>0</v>
      </c>
      <c r="W94" s="219"/>
      <c r="X94" s="219" t="s">
        <v>432</v>
      </c>
      <c r="Y94" s="219" t="s">
        <v>127</v>
      </c>
      <c r="Z94" s="209"/>
      <c r="AA94" s="209"/>
      <c r="AB94" s="209"/>
      <c r="AC94" s="209"/>
      <c r="AD94" s="209"/>
      <c r="AE94" s="209"/>
      <c r="AF94" s="209"/>
      <c r="AG94" s="209" t="s">
        <v>433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2" x14ac:dyDescent="0.2">
      <c r="A95" s="216"/>
      <c r="B95" s="217"/>
      <c r="C95" s="246" t="s">
        <v>66</v>
      </c>
      <c r="D95" s="220"/>
      <c r="E95" s="221">
        <v>1</v>
      </c>
      <c r="F95" s="219"/>
      <c r="G95" s="219"/>
      <c r="H95" s="219"/>
      <c r="I95" s="219"/>
      <c r="J95" s="219"/>
      <c r="K95" s="219"/>
      <c r="L95" s="219"/>
      <c r="M95" s="219"/>
      <c r="N95" s="218"/>
      <c r="O95" s="218"/>
      <c r="P95" s="218"/>
      <c r="Q95" s="218"/>
      <c r="R95" s="219"/>
      <c r="S95" s="219"/>
      <c r="T95" s="219"/>
      <c r="U95" s="219"/>
      <c r="V95" s="219"/>
      <c r="W95" s="219"/>
      <c r="X95" s="219"/>
      <c r="Y95" s="219"/>
      <c r="Z95" s="209"/>
      <c r="AA95" s="209"/>
      <c r="AB95" s="209"/>
      <c r="AC95" s="209"/>
      <c r="AD95" s="209"/>
      <c r="AE95" s="209"/>
      <c r="AF95" s="209"/>
      <c r="AG95" s="209" t="s">
        <v>159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2" x14ac:dyDescent="0.2">
      <c r="A96" s="216"/>
      <c r="B96" s="217"/>
      <c r="C96" s="244"/>
      <c r="D96" s="239"/>
      <c r="E96" s="239"/>
      <c r="F96" s="239"/>
      <c r="G96" s="239"/>
      <c r="H96" s="219"/>
      <c r="I96" s="219"/>
      <c r="J96" s="219"/>
      <c r="K96" s="219"/>
      <c r="L96" s="219"/>
      <c r="M96" s="219"/>
      <c r="N96" s="218"/>
      <c r="O96" s="218"/>
      <c r="P96" s="218"/>
      <c r="Q96" s="218"/>
      <c r="R96" s="219"/>
      <c r="S96" s="219"/>
      <c r="T96" s="219"/>
      <c r="U96" s="219"/>
      <c r="V96" s="219"/>
      <c r="W96" s="219"/>
      <c r="X96" s="219"/>
      <c r="Y96" s="219"/>
      <c r="Z96" s="209"/>
      <c r="AA96" s="209"/>
      <c r="AB96" s="209"/>
      <c r="AC96" s="209"/>
      <c r="AD96" s="209"/>
      <c r="AE96" s="209"/>
      <c r="AF96" s="209"/>
      <c r="AG96" s="209" t="s">
        <v>131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33" x14ac:dyDescent="0.2">
      <c r="A97" s="3"/>
      <c r="B97" s="4"/>
      <c r="C97" s="247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E97">
        <v>12</v>
      </c>
      <c r="AF97">
        <v>21</v>
      </c>
      <c r="AG97" t="s">
        <v>105</v>
      </c>
    </row>
    <row r="98" spans="1:33" x14ac:dyDescent="0.2">
      <c r="A98" s="212"/>
      <c r="B98" s="213" t="s">
        <v>29</v>
      </c>
      <c r="C98" s="248"/>
      <c r="D98" s="214"/>
      <c r="E98" s="215"/>
      <c r="F98" s="215"/>
      <c r="G98" s="229">
        <f>G8+G14+G17+G60</f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E98">
        <f>SUMIF(L7:L96,AE97,G7:G96)</f>
        <v>0</v>
      </c>
      <c r="AF98">
        <f>SUMIF(L7:L96,AF97,G7:G96)</f>
        <v>0</v>
      </c>
      <c r="AG98" t="s">
        <v>166</v>
      </c>
    </row>
    <row r="99" spans="1:33" x14ac:dyDescent="0.2">
      <c r="C99" s="249"/>
      <c r="D99" s="10"/>
      <c r="AG99" t="s">
        <v>168</v>
      </c>
    </row>
    <row r="100" spans="1:33" x14ac:dyDescent="0.2">
      <c r="D100" s="10"/>
    </row>
    <row r="101" spans="1:33" x14ac:dyDescent="0.2">
      <c r="D101" s="10"/>
    </row>
    <row r="102" spans="1:33" x14ac:dyDescent="0.2">
      <c r="D102" s="10"/>
    </row>
    <row r="103" spans="1:33" x14ac:dyDescent="0.2">
      <c r="D103" s="10"/>
    </row>
    <row r="104" spans="1:33" x14ac:dyDescent="0.2">
      <c r="D104" s="10"/>
    </row>
    <row r="105" spans="1:33" x14ac:dyDescent="0.2">
      <c r="D105" s="10"/>
    </row>
    <row r="106" spans="1:33" x14ac:dyDescent="0.2">
      <c r="D106" s="10"/>
    </row>
    <row r="107" spans="1:33" x14ac:dyDescent="0.2">
      <c r="D107" s="10"/>
    </row>
    <row r="108" spans="1:33" x14ac:dyDescent="0.2">
      <c r="D108" s="10"/>
    </row>
    <row r="109" spans="1:33" x14ac:dyDescent="0.2">
      <c r="D109" s="10"/>
    </row>
    <row r="110" spans="1:33" x14ac:dyDescent="0.2">
      <c r="D110" s="10"/>
    </row>
    <row r="111" spans="1:33" x14ac:dyDescent="0.2">
      <c r="D111" s="10"/>
    </row>
    <row r="112" spans="1:33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nyA2wO2tm+8lcgVkwuT4VfbAGWCNxyo2TR1CqVqwjf+cwGcd+JLw8LPaSXyo85ETEK9HJhS2bGqCcz68eSaGvA==" saltValue="bvCa0u3TARdqP7aCBB4GUg==" spinCount="100000" sheet="1" formatRows="0"/>
  <mergeCells count="35">
    <mergeCell ref="C84:G84"/>
    <mergeCell ref="C87:G87"/>
    <mergeCell ref="C90:G90"/>
    <mergeCell ref="C93:G93"/>
    <mergeCell ref="C96:G96"/>
    <mergeCell ref="C66:G66"/>
    <mergeCell ref="C69:G69"/>
    <mergeCell ref="C72:G72"/>
    <mergeCell ref="C75:G75"/>
    <mergeCell ref="C78:G78"/>
    <mergeCell ref="C81:G81"/>
    <mergeCell ref="C46:G46"/>
    <mergeCell ref="C50:G50"/>
    <mergeCell ref="C53:G53"/>
    <mergeCell ref="C56:G56"/>
    <mergeCell ref="C59:G59"/>
    <mergeCell ref="C63:G63"/>
    <mergeCell ref="C31:G31"/>
    <mergeCell ref="C33:G33"/>
    <mergeCell ref="C35:G35"/>
    <mergeCell ref="C37:G37"/>
    <mergeCell ref="C40:G40"/>
    <mergeCell ref="C43:G43"/>
    <mergeCell ref="C16:G16"/>
    <mergeCell ref="C20:G20"/>
    <mergeCell ref="C23:G23"/>
    <mergeCell ref="C26:G26"/>
    <mergeCell ref="C28:G28"/>
    <mergeCell ref="C29:G29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52</vt:i4>
      </vt:variant>
    </vt:vector>
  </HeadingPairs>
  <TitlesOfParts>
    <vt:vector size="57" baseType="lpstr">
      <vt:lpstr>Stavba</vt:lpstr>
      <vt:lpstr>VzorPolozky</vt:lpstr>
      <vt:lpstr>000 ON a VN Pol</vt:lpstr>
      <vt:lpstr>SO 101 SO 101 Pol</vt:lpstr>
      <vt:lpstr>SO 401 SO 401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'000 ON a VN Pol'!Názvy_tisku</vt:lpstr>
      <vt:lpstr>'SO 101 SO 101 Pol'!Názvy_tisku</vt:lpstr>
      <vt:lpstr>'SO 401 SO 401 Pol'!Názvy_tisku</vt:lpstr>
      <vt:lpstr>oadresa</vt:lpstr>
      <vt:lpstr>Stavba!Objednatel</vt:lpstr>
      <vt:lpstr>Stavba!Objekt</vt:lpstr>
      <vt:lpstr>'000 ON a VN Pol'!Oblast_tisku</vt:lpstr>
      <vt:lpstr>'SO 101 SO 101 Pol'!Oblast_tisku</vt:lpstr>
      <vt:lpstr>'SO 401 SO 401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cp:lastPrinted>2019-03-19T12:27:02Z</cp:lastPrinted>
  <dcterms:created xsi:type="dcterms:W3CDTF">2009-04-08T07:15:50Z</dcterms:created>
  <dcterms:modified xsi:type="dcterms:W3CDTF">2025-02-13T09:41:43Z</dcterms:modified>
</cp:coreProperties>
</file>