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UT" sheetId="3" r:id="rId3"/>
    <sheet name="03 - Elektroinstalace" sheetId="4" r:id="rId4"/>
    <sheet name="VRN - Vedlejší rozpočtové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'01 - Stavební část'!$C$98:$K$499</definedName>
    <definedName name="_xlnm.Print_Area" localSheetId="1">'01 - Stavební část'!$C$4:$J$39,'01 - Stavební část'!$C$45:$J$80,'01 - Stavební část'!$C$86:$K$499</definedName>
    <definedName name="_xlnm.Print_Titles" localSheetId="1">'01 - Stavební část'!$98:$98</definedName>
    <definedName name="_xlnm._FilterDatabase" localSheetId="2" hidden="1">'02 - UT'!$C$80:$K$105</definedName>
    <definedName name="_xlnm.Print_Area" localSheetId="2">'02 - UT'!$C$4:$J$39,'02 - UT'!$C$45:$J$62,'02 - UT'!$C$68:$K$105</definedName>
    <definedName name="_xlnm.Print_Titles" localSheetId="2">'02 - UT'!$80:$80</definedName>
    <definedName name="_xlnm._FilterDatabase" localSheetId="3" hidden="1">'03 - Elektroinstalace'!$C$84:$K$178</definedName>
    <definedName name="_xlnm.Print_Area" localSheetId="3">'03 - Elektroinstalace'!$C$4:$J$39,'03 - Elektroinstalace'!$C$45:$J$66,'03 - Elektroinstalace'!$C$72:$K$178</definedName>
    <definedName name="_xlnm.Print_Titles" localSheetId="3">'03 - Elektroinstalace'!$84:$84</definedName>
    <definedName name="_xlnm._FilterDatabase" localSheetId="4" hidden="1">'VRN - Vedlejší rozpočtové...'!$C$79:$K$87</definedName>
    <definedName name="_xlnm.Print_Area" localSheetId="4">'VRN - Vedlejší rozpočtové...'!$C$4:$J$39,'VRN - Vedlejší rozpočtové...'!$C$45:$J$61,'VRN - Vedlejší rozpočtové...'!$C$67:$K$87</definedName>
    <definedName name="_xlnm.Print_Titles" localSheetId="4">'VRN - Vedlejší rozpočtové...'!$79:$79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74"/>
  <c r="E7"/>
  <c r="E70"/>
  <c i="4" r="J37"/>
  <c r="J36"/>
  <c i="1" r="AY57"/>
  <c i="4" r="J35"/>
  <c i="1" r="AX57"/>
  <c i="4"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48"/>
  <c i="3" r="J37"/>
  <c r="J36"/>
  <c i="1" r="AY56"/>
  <c i="3" r="J35"/>
  <c i="1" r="AX56"/>
  <c i="3"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55"/>
  <c r="J17"/>
  <c r="J12"/>
  <c r="J52"/>
  <c r="E7"/>
  <c r="E48"/>
  <c i="2" r="J37"/>
  <c r="J36"/>
  <c i="1" r="AY55"/>
  <c i="2" r="J35"/>
  <c i="1" r="AX55"/>
  <c i="2" r="BI498"/>
  <c r="BH498"/>
  <c r="BG498"/>
  <c r="BF498"/>
  <c r="T498"/>
  <c r="R498"/>
  <c r="P498"/>
  <c r="BI495"/>
  <c r="BH495"/>
  <c r="BG495"/>
  <c r="BF495"/>
  <c r="T495"/>
  <c r="R495"/>
  <c r="P495"/>
  <c r="BI490"/>
  <c r="BH490"/>
  <c r="BG490"/>
  <c r="BF490"/>
  <c r="T490"/>
  <c r="R490"/>
  <c r="P490"/>
  <c r="BI487"/>
  <c r="BH487"/>
  <c r="BG487"/>
  <c r="BF487"/>
  <c r="T487"/>
  <c r="R487"/>
  <c r="P487"/>
  <c r="BI485"/>
  <c r="BH485"/>
  <c r="BG485"/>
  <c r="BF485"/>
  <c r="T485"/>
  <c r="R485"/>
  <c r="P485"/>
  <c r="BI483"/>
  <c r="BH483"/>
  <c r="BG483"/>
  <c r="BF483"/>
  <c r="T483"/>
  <c r="R483"/>
  <c r="P483"/>
  <c r="BI481"/>
  <c r="BH481"/>
  <c r="BG481"/>
  <c r="BF481"/>
  <c r="T481"/>
  <c r="R481"/>
  <c r="P481"/>
  <c r="BI478"/>
  <c r="BH478"/>
  <c r="BG478"/>
  <c r="BF478"/>
  <c r="T478"/>
  <c r="R478"/>
  <c r="P478"/>
  <c r="BI474"/>
  <c r="BH474"/>
  <c r="BG474"/>
  <c r="BF474"/>
  <c r="T474"/>
  <c r="R474"/>
  <c r="P474"/>
  <c r="BI471"/>
  <c r="BH471"/>
  <c r="BG471"/>
  <c r="BF471"/>
  <c r="T471"/>
  <c r="R471"/>
  <c r="P471"/>
  <c r="BI468"/>
  <c r="BH468"/>
  <c r="BG468"/>
  <c r="BF468"/>
  <c r="T468"/>
  <c r="R468"/>
  <c r="P468"/>
  <c r="BI466"/>
  <c r="BH466"/>
  <c r="BG466"/>
  <c r="BF466"/>
  <c r="T466"/>
  <c r="R466"/>
  <c r="P466"/>
  <c r="BI464"/>
  <c r="BH464"/>
  <c r="BG464"/>
  <c r="BF464"/>
  <c r="T464"/>
  <c r="R464"/>
  <c r="P464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50"/>
  <c r="BH450"/>
  <c r="BG450"/>
  <c r="BF450"/>
  <c r="T450"/>
  <c r="R450"/>
  <c r="P450"/>
  <c r="BI447"/>
  <c r="BH447"/>
  <c r="BG447"/>
  <c r="BF447"/>
  <c r="T447"/>
  <c r="R447"/>
  <c r="P447"/>
  <c r="BI445"/>
  <c r="BH445"/>
  <c r="BG445"/>
  <c r="BF445"/>
  <c r="T445"/>
  <c r="R445"/>
  <c r="P445"/>
  <c r="BI443"/>
  <c r="BH443"/>
  <c r="BG443"/>
  <c r="BF443"/>
  <c r="T443"/>
  <c r="R443"/>
  <c r="P443"/>
  <c r="BI440"/>
  <c r="BH440"/>
  <c r="BG440"/>
  <c r="BF440"/>
  <c r="T440"/>
  <c r="R440"/>
  <c r="P440"/>
  <c r="BI439"/>
  <c r="BH439"/>
  <c r="BG439"/>
  <c r="BF439"/>
  <c r="T439"/>
  <c r="R439"/>
  <c r="P439"/>
  <c r="BI436"/>
  <c r="BH436"/>
  <c r="BG436"/>
  <c r="BF436"/>
  <c r="T436"/>
  <c r="R436"/>
  <c r="P436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4"/>
  <c r="BH424"/>
  <c r="BG424"/>
  <c r="BF424"/>
  <c r="T424"/>
  <c r="R424"/>
  <c r="P424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08"/>
  <c r="BH408"/>
  <c r="BG408"/>
  <c r="BF408"/>
  <c r="T408"/>
  <c r="R408"/>
  <c r="P408"/>
  <c r="BI403"/>
  <c r="BH403"/>
  <c r="BG403"/>
  <c r="BF403"/>
  <c r="T403"/>
  <c r="R403"/>
  <c r="P403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3"/>
  <c r="BH393"/>
  <c r="BG393"/>
  <c r="BF393"/>
  <c r="T393"/>
  <c r="R393"/>
  <c r="P393"/>
  <c r="BI391"/>
  <c r="BH391"/>
  <c r="BG391"/>
  <c r="BF391"/>
  <c r="T391"/>
  <c r="R391"/>
  <c r="P391"/>
  <c r="BI388"/>
  <c r="BH388"/>
  <c r="BG388"/>
  <c r="BF388"/>
  <c r="T388"/>
  <c r="R388"/>
  <c r="P388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73"/>
  <c r="BH373"/>
  <c r="BG373"/>
  <c r="BF373"/>
  <c r="T373"/>
  <c r="R373"/>
  <c r="P373"/>
  <c r="BI372"/>
  <c r="BH372"/>
  <c r="BG372"/>
  <c r="BF372"/>
  <c r="T372"/>
  <c r="R372"/>
  <c r="P372"/>
  <c r="BI370"/>
  <c r="BH370"/>
  <c r="BG370"/>
  <c r="BF370"/>
  <c r="T370"/>
  <c r="R370"/>
  <c r="P370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0"/>
  <c r="BH360"/>
  <c r="BG360"/>
  <c r="BF360"/>
  <c r="T360"/>
  <c r="R360"/>
  <c r="P360"/>
  <c r="BI354"/>
  <c r="BH354"/>
  <c r="BG354"/>
  <c r="BF354"/>
  <c r="T354"/>
  <c r="R354"/>
  <c r="P354"/>
  <c r="BI348"/>
  <c r="BH348"/>
  <c r="BG348"/>
  <c r="BF348"/>
  <c r="T348"/>
  <c r="R348"/>
  <c r="P348"/>
  <c r="BI346"/>
  <c r="BH346"/>
  <c r="BG346"/>
  <c r="BF346"/>
  <c r="T346"/>
  <c r="R346"/>
  <c r="P346"/>
  <c r="BI343"/>
  <c r="BH343"/>
  <c r="BG343"/>
  <c r="BF343"/>
  <c r="T343"/>
  <c r="R343"/>
  <c r="P343"/>
  <c r="BI337"/>
  <c r="BH337"/>
  <c r="BG337"/>
  <c r="BF337"/>
  <c r="T337"/>
  <c r="R337"/>
  <c r="P337"/>
  <c r="BI331"/>
  <c r="BH331"/>
  <c r="BG331"/>
  <c r="BF331"/>
  <c r="T331"/>
  <c r="R331"/>
  <c r="P331"/>
  <c r="BI325"/>
  <c r="BH325"/>
  <c r="BG325"/>
  <c r="BF325"/>
  <c r="T325"/>
  <c r="R325"/>
  <c r="P325"/>
  <c r="BI322"/>
  <c r="BH322"/>
  <c r="BG322"/>
  <c r="BF322"/>
  <c r="T322"/>
  <c r="R322"/>
  <c r="P322"/>
  <c r="BI316"/>
  <c r="BH316"/>
  <c r="BG316"/>
  <c r="BF316"/>
  <c r="T316"/>
  <c r="R316"/>
  <c r="P316"/>
  <c r="BI309"/>
  <c r="BH309"/>
  <c r="BG309"/>
  <c r="BF309"/>
  <c r="T309"/>
  <c r="R309"/>
  <c r="P309"/>
  <c r="BI307"/>
  <c r="BH307"/>
  <c r="BG307"/>
  <c r="BF307"/>
  <c r="T307"/>
  <c r="R307"/>
  <c r="P307"/>
  <c r="BI301"/>
  <c r="BH301"/>
  <c r="BG301"/>
  <c r="BF301"/>
  <c r="T301"/>
  <c r="R301"/>
  <c r="P301"/>
  <c r="BI295"/>
  <c r="BH295"/>
  <c r="BG295"/>
  <c r="BF295"/>
  <c r="T295"/>
  <c r="R295"/>
  <c r="P295"/>
  <c r="BI288"/>
  <c r="BH288"/>
  <c r="BG288"/>
  <c r="BF288"/>
  <c r="T288"/>
  <c r="R288"/>
  <c r="P288"/>
  <c r="BI280"/>
  <c r="BH280"/>
  <c r="BG280"/>
  <c r="BF280"/>
  <c r="T280"/>
  <c r="R280"/>
  <c r="P280"/>
  <c r="BI271"/>
  <c r="BH271"/>
  <c r="BG271"/>
  <c r="BF271"/>
  <c r="T271"/>
  <c r="R271"/>
  <c r="P271"/>
  <c r="BI265"/>
  <c r="BH265"/>
  <c r="BG265"/>
  <c r="BF265"/>
  <c r="T265"/>
  <c r="R265"/>
  <c r="P265"/>
  <c r="BI261"/>
  <c r="BH261"/>
  <c r="BG261"/>
  <c r="BF261"/>
  <c r="T261"/>
  <c r="T260"/>
  <c r="R261"/>
  <c r="R260"/>
  <c r="P261"/>
  <c r="P260"/>
  <c r="BI257"/>
  <c r="BH257"/>
  <c r="BG257"/>
  <c r="BF257"/>
  <c r="T257"/>
  <c r="R257"/>
  <c r="P257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4"/>
  <c r="BH244"/>
  <c r="BG244"/>
  <c r="BF244"/>
  <c r="T244"/>
  <c r="R244"/>
  <c r="P244"/>
  <c r="BI240"/>
  <c r="BH240"/>
  <c r="BG240"/>
  <c r="BF240"/>
  <c r="T240"/>
  <c r="R240"/>
  <c r="P240"/>
  <c r="BI233"/>
  <c r="BH233"/>
  <c r="BG233"/>
  <c r="BF233"/>
  <c r="T233"/>
  <c r="R233"/>
  <c r="P233"/>
  <c r="BI227"/>
  <c r="BH227"/>
  <c r="BG227"/>
  <c r="BF227"/>
  <c r="T227"/>
  <c r="R227"/>
  <c r="P227"/>
  <c r="BI225"/>
  <c r="BH225"/>
  <c r="BG225"/>
  <c r="BF225"/>
  <c r="T225"/>
  <c r="R225"/>
  <c r="P225"/>
  <c r="BI218"/>
  <c r="BH218"/>
  <c r="BG218"/>
  <c r="BF218"/>
  <c r="T218"/>
  <c r="R218"/>
  <c r="P218"/>
  <c r="BI203"/>
  <c r="BH203"/>
  <c r="BG203"/>
  <c r="BF203"/>
  <c r="T203"/>
  <c r="R203"/>
  <c r="P203"/>
  <c r="BI187"/>
  <c r="BH187"/>
  <c r="BG187"/>
  <c r="BF187"/>
  <c r="T187"/>
  <c r="T186"/>
  <c r="R187"/>
  <c r="R186"/>
  <c r="P187"/>
  <c r="P186"/>
  <c r="BI179"/>
  <c r="BH179"/>
  <c r="BG179"/>
  <c r="BF179"/>
  <c r="T179"/>
  <c r="R179"/>
  <c r="P179"/>
  <c r="BI177"/>
  <c r="BH177"/>
  <c r="BG177"/>
  <c r="BF177"/>
  <c r="T177"/>
  <c r="R177"/>
  <c r="P177"/>
  <c r="BI170"/>
  <c r="BH170"/>
  <c r="BG170"/>
  <c r="BF170"/>
  <c r="T170"/>
  <c r="R170"/>
  <c r="P170"/>
  <c r="BI164"/>
  <c r="BH164"/>
  <c r="BG164"/>
  <c r="BF164"/>
  <c r="T164"/>
  <c r="R164"/>
  <c r="P164"/>
  <c r="BI161"/>
  <c r="BH161"/>
  <c r="BG161"/>
  <c r="BF161"/>
  <c r="T161"/>
  <c r="R161"/>
  <c r="P161"/>
  <c r="BI153"/>
  <c r="BH153"/>
  <c r="BG153"/>
  <c r="BF153"/>
  <c r="T153"/>
  <c r="R153"/>
  <c r="P153"/>
  <c r="BI151"/>
  <c r="BH151"/>
  <c r="BG151"/>
  <c r="BF151"/>
  <c r="T151"/>
  <c r="R151"/>
  <c r="P151"/>
  <c r="BI143"/>
  <c r="BH143"/>
  <c r="BG143"/>
  <c r="BF143"/>
  <c r="T143"/>
  <c r="R143"/>
  <c r="P143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5"/>
  <c r="BH125"/>
  <c r="BG125"/>
  <c r="BF125"/>
  <c r="T125"/>
  <c r="R125"/>
  <c r="P125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J96"/>
  <c r="J95"/>
  <c r="F95"/>
  <c r="F93"/>
  <c r="E91"/>
  <c r="J55"/>
  <c r="J54"/>
  <c r="F54"/>
  <c r="F52"/>
  <c r="E50"/>
  <c r="J18"/>
  <c r="E18"/>
  <c r="F96"/>
  <c r="J17"/>
  <c r="J12"/>
  <c r="J93"/>
  <c r="E7"/>
  <c r="E89"/>
  <c i="1" r="L50"/>
  <c r="AM50"/>
  <c r="AM49"/>
  <c r="L49"/>
  <c r="AM47"/>
  <c r="L47"/>
  <c r="L45"/>
  <c r="L44"/>
  <c i="2" r="J461"/>
  <c r="BK102"/>
  <c r="J280"/>
  <c i="4" r="J143"/>
  <c r="J95"/>
  <c r="BK91"/>
  <c i="2" r="BK118"/>
  <c r="BK161"/>
  <c i="4" r="J158"/>
  <c r="J116"/>
  <c i="2" r="BK257"/>
  <c r="BK495"/>
  <c r="BK288"/>
  <c i="3" r="BK84"/>
  <c i="4" r="J153"/>
  <c r="BK174"/>
  <c r="J111"/>
  <c i="2" r="J118"/>
  <c r="J102"/>
  <c r="BK372"/>
  <c i="3" r="J87"/>
  <c i="4" r="J122"/>
  <c i="5" r="J82"/>
  <c i="2" r="BK337"/>
  <c r="BK393"/>
  <c i="3" r="J95"/>
  <c i="4" r="J157"/>
  <c r="J138"/>
  <c r="J109"/>
  <c i="2" r="J187"/>
  <c r="J455"/>
  <c i="4" r="J92"/>
  <c r="J119"/>
  <c i="2" r="BK364"/>
  <c r="J132"/>
  <c i="3" r="J96"/>
  <c i="4" r="J101"/>
  <c r="J113"/>
  <c r="BK177"/>
  <c i="2" r="BK367"/>
  <c r="BK457"/>
  <c i="4" r="BK155"/>
  <c i="2" r="BK415"/>
  <c r="J377"/>
  <c r="BK447"/>
  <c i="4" r="J140"/>
  <c r="BK173"/>
  <c i="2" r="BK143"/>
  <c i="4" r="J123"/>
  <c r="J173"/>
  <c i="2" r="J307"/>
  <c i="4" r="BK102"/>
  <c r="BK114"/>
  <c i="2" r="J464"/>
  <c r="BK468"/>
  <c r="BK485"/>
  <c i="3" r="J104"/>
  <c i="4" r="BK165"/>
  <c i="2" r="J367"/>
  <c r="J116"/>
  <c i="4" r="BK146"/>
  <c r="J133"/>
  <c i="2" r="J417"/>
  <c r="J403"/>
  <c r="BK153"/>
  <c i="4" r="J166"/>
  <c r="BK121"/>
  <c i="2" r="J459"/>
  <c i="4" r="J108"/>
  <c i="5" r="BK84"/>
  <c i="4" r="BK116"/>
  <c i="5" r="BK86"/>
  <c i="2" r="J265"/>
  <c i="1" r="AS54"/>
  <c i="2" r="J348"/>
  <c r="J322"/>
  <c i="4" r="BK136"/>
  <c r="BK140"/>
  <c r="J163"/>
  <c i="2" r="BK301"/>
  <c r="J134"/>
  <c i="3" r="BK89"/>
  <c i="4" r="BK139"/>
  <c i="2" r="BK104"/>
  <c r="J257"/>
  <c r="BK483"/>
  <c i="4" r="BK129"/>
  <c r="BK99"/>
  <c i="2" r="J373"/>
  <c r="J398"/>
  <c r="J288"/>
  <c i="4" r="BK172"/>
  <c i="2" r="BK295"/>
  <c r="J471"/>
  <c r="BK265"/>
  <c r="J450"/>
  <c i="4" r="J136"/>
  <c r="J99"/>
  <c r="J131"/>
  <c r="J127"/>
  <c i="2" r="J179"/>
  <c r="J483"/>
  <c i="4" r="BK108"/>
  <c r="J128"/>
  <c i="2" r="BK439"/>
  <c r="J161"/>
  <c i="3" r="BK95"/>
  <c i="4" r="J144"/>
  <c r="BK120"/>
  <c i="2" r="BK343"/>
  <c i="4" r="BK137"/>
  <c i="2" r="J343"/>
  <c i="4" r="BK97"/>
  <c r="BK141"/>
  <c i="2" r="BK450"/>
  <c r="J424"/>
  <c r="BK388"/>
  <c r="BK106"/>
  <c r="BK373"/>
  <c i="4" r="BK160"/>
  <c r="J164"/>
  <c r="J102"/>
  <c i="2" r="J466"/>
  <c r="J415"/>
  <c i="3" r="J94"/>
  <c i="4" r="BK132"/>
  <c i="2" r="BK225"/>
  <c r="BK134"/>
  <c r="J360"/>
  <c i="4" r="J132"/>
  <c r="BK163"/>
  <c r="J90"/>
  <c i="2" r="BK244"/>
  <c r="J447"/>
  <c r="BK487"/>
  <c i="3" r="BK99"/>
  <c i="4" r="BK90"/>
  <c i="2" r="J369"/>
  <c r="BK471"/>
  <c i="3" r="J100"/>
  <c i="4" r="BK125"/>
  <c r="J103"/>
  <c r="J145"/>
  <c i="3" r="J84"/>
  <c i="4" r="J93"/>
  <c i="2" r="J331"/>
  <c r="BK108"/>
  <c r="J490"/>
  <c i="3" r="J90"/>
  <c i="4" r="BK134"/>
  <c r="J175"/>
  <c i="2" r="J429"/>
  <c r="BK250"/>
  <c r="BK254"/>
  <c r="J474"/>
  <c r="J125"/>
  <c i="4" r="J176"/>
  <c r="BK138"/>
  <c i="2" r="J110"/>
  <c r="BK445"/>
  <c i="4" r="BK123"/>
  <c r="J88"/>
  <c i="3" r="J103"/>
  <c i="4" r="J125"/>
  <c i="2" r="J396"/>
  <c i="4" r="J142"/>
  <c r="BK161"/>
  <c r="J171"/>
  <c i="2" r="J261"/>
  <c r="BK433"/>
  <c r="J408"/>
  <c i="3" r="BK105"/>
  <c i="4" r="BK176"/>
  <c r="BK152"/>
  <c i="2" r="J240"/>
  <c r="J346"/>
  <c i="4" r="J110"/>
  <c r="J139"/>
  <c i="2" r="BK187"/>
  <c r="J363"/>
  <c i="3" r="J97"/>
  <c i="4" r="BK111"/>
  <c r="J146"/>
  <c i="2" r="BK307"/>
  <c r="BK386"/>
  <c i="3" r="J86"/>
  <c i="4" r="BK89"/>
  <c r="BK164"/>
  <c i="2" r="J443"/>
  <c r="J411"/>
  <c r="J485"/>
  <c i="3" r="BK87"/>
  <c i="4" r="J89"/>
  <c r="BK144"/>
  <c i="2" r="BK116"/>
  <c r="BK309"/>
  <c i="3" r="J105"/>
  <c i="4" r="BK119"/>
  <c r="BK127"/>
  <c i="2" r="BK164"/>
  <c r="BK203"/>
  <c r="J495"/>
  <c i="3" r="BK96"/>
  <c i="4" r="J167"/>
  <c i="2" r="J433"/>
  <c i="3" r="BK92"/>
  <c i="4" r="J159"/>
  <c i="2" r="BK396"/>
  <c i="4" r="BK158"/>
  <c r="BK148"/>
  <c r="J154"/>
  <c i="2" r="J436"/>
  <c r="J419"/>
  <c r="BK408"/>
  <c i="4" r="BK170"/>
  <c r="BK110"/>
  <c i="5" r="J86"/>
  <c i="2" r="J393"/>
  <c r="BK377"/>
  <c i="3" r="J88"/>
  <c i="4" r="J91"/>
  <c r="J178"/>
  <c i="2" r="J388"/>
  <c r="BK179"/>
  <c i="4" r="BK171"/>
  <c r="J129"/>
  <c r="J177"/>
  <c i="5" r="BK82"/>
  <c i="2" r="J439"/>
  <c r="BK132"/>
  <c i="3" r="BK98"/>
  <c i="4" r="BK124"/>
  <c i="2" r="BK331"/>
  <c r="BK346"/>
  <c r="BK170"/>
  <c i="3" r="BK100"/>
  <c i="4" r="BK122"/>
  <c r="BK153"/>
  <c r="BK107"/>
  <c i="2" r="J445"/>
  <c r="BK177"/>
  <c i="3" r="BK88"/>
  <c i="4" r="BK157"/>
  <c i="2" r="BK271"/>
  <c r="J325"/>
  <c r="J386"/>
  <c i="3" r="BK103"/>
  <c i="4" r="J107"/>
  <c i="2" r="BK348"/>
  <c r="BK481"/>
  <c i="4" r="BK154"/>
  <c r="J104"/>
  <c i="2" r="BK383"/>
  <c i="4" r="BK112"/>
  <c r="J105"/>
  <c i="2" r="J227"/>
  <c r="J244"/>
  <c r="BK227"/>
  <c r="BK252"/>
  <c i="4" r="J137"/>
  <c r="BK88"/>
  <c r="BK113"/>
  <c i="2" r="J309"/>
  <c r="J151"/>
  <c r="J108"/>
  <c i="4" r="J165"/>
  <c r="BK95"/>
  <c i="2" r="BK233"/>
  <c r="BK400"/>
  <c r="J225"/>
  <c i="3" r="BK90"/>
  <c i="4" r="J121"/>
  <c r="J162"/>
  <c r="J148"/>
  <c i="2" r="J177"/>
  <c r="J250"/>
  <c i="4" r="J169"/>
  <c r="J126"/>
  <c i="2" r="BK240"/>
  <c r="J252"/>
  <c r="J354"/>
  <c i="3" r="BK97"/>
  <c i="4" r="J160"/>
  <c r="J172"/>
  <c i="2" r="J372"/>
  <c r="BK443"/>
  <c r="J254"/>
  <c i="3" r="J85"/>
  <c i="4" r="BK145"/>
  <c i="5" r="BK83"/>
  <c i="2" r="BK424"/>
  <c r="BK498"/>
  <c i="3" r="BK93"/>
  <c i="4" r="BK147"/>
  <c i="2" r="BK478"/>
  <c i="4" r="J161"/>
  <c i="2" r="BK411"/>
  <c i="4" r="BK143"/>
  <c r="BK175"/>
  <c r="J156"/>
  <c i="2" r="J481"/>
  <c r="BK369"/>
  <c r="J413"/>
  <c r="J365"/>
  <c i="4" r="BK117"/>
  <c r="BK106"/>
  <c r="BK101"/>
  <c i="2" r="J440"/>
  <c r="BK370"/>
  <c r="J337"/>
  <c i="4" r="BK156"/>
  <c r="BK169"/>
  <c i="2" r="J316"/>
  <c r="BK436"/>
  <c r="J233"/>
  <c i="4" r="J120"/>
  <c r="BK128"/>
  <c i="5" r="BK87"/>
  <c i="2" r="BK380"/>
  <c r="J137"/>
  <c i="3" r="J102"/>
  <c i="4" r="BK92"/>
  <c i="2" r="BK354"/>
  <c r="J114"/>
  <c r="BK125"/>
  <c r="BK218"/>
  <c i="3" r="J92"/>
  <c i="4" r="BK105"/>
  <c r="J124"/>
  <c i="5" r="J83"/>
  <c i="4" r="J106"/>
  <c i="3" r="BK104"/>
  <c i="4" r="J115"/>
  <c i="2" r="BK455"/>
  <c i="4" r="J155"/>
  <c r="J94"/>
  <c i="2" r="J391"/>
  <c r="BK322"/>
  <c r="BK137"/>
  <c r="BK459"/>
  <c i="3" r="BK94"/>
  <c i="4" r="J152"/>
  <c r="J135"/>
  <c i="2" r="J170"/>
  <c r="BK461"/>
  <c i="4" r="J112"/>
  <c i="2" r="J431"/>
  <c r="BK431"/>
  <c r="J380"/>
  <c i="3" r="J89"/>
  <c i="4" r="BK126"/>
  <c i="2" r="BK403"/>
  <c r="BK464"/>
  <c i="3" r="BK101"/>
  <c i="4" r="BK162"/>
  <c i="5" r="BK85"/>
  <c i="2" r="BK490"/>
  <c r="BK391"/>
  <c r="BK363"/>
  <c i="4" r="J117"/>
  <c r="J170"/>
  <c i="5" r="J85"/>
  <c i="2" r="J498"/>
  <c r="J383"/>
  <c i="3" r="J101"/>
  <c i="4" r="J147"/>
  <c i="2" r="BK280"/>
  <c r="J271"/>
  <c i="3" r="J93"/>
  <c i="4" r="J174"/>
  <c i="2" r="BK110"/>
  <c i="4" r="BK135"/>
  <c i="2" r="J153"/>
  <c i="4" r="BK93"/>
  <c r="BK104"/>
  <c r="BK133"/>
  <c i="2" r="BK325"/>
  <c r="J104"/>
  <c r="J203"/>
  <c r="BK466"/>
  <c r="J106"/>
  <c i="3" r="J98"/>
  <c i="4" r="BK109"/>
  <c i="5" r="J84"/>
  <c i="4" r="BK151"/>
  <c i="2" r="BK429"/>
  <c r="J468"/>
  <c i="4" r="BK142"/>
  <c r="J150"/>
  <c i="2" r="BK474"/>
  <c r="J478"/>
  <c i="3" r="BK86"/>
  <c i="4" r="BK103"/>
  <c r="J134"/>
  <c r="J97"/>
  <c i="2" r="J453"/>
  <c r="J218"/>
  <c r="BK365"/>
  <c i="4" r="BK130"/>
  <c i="2" r="J457"/>
  <c r="J301"/>
  <c r="BK453"/>
  <c i="3" r="BK102"/>
  <c i="4" r="BK94"/>
  <c r="BK167"/>
  <c i="2" r="BK440"/>
  <c i="3" r="BK85"/>
  <c i="4" r="BK150"/>
  <c i="2" r="J370"/>
  <c r="BK417"/>
  <c i="4" r="BK159"/>
  <c i="2" r="BK151"/>
  <c i="3" r="J99"/>
  <c i="4" r="BK115"/>
  <c i="5" r="J87"/>
  <c i="2" r="BK419"/>
  <c r="J364"/>
  <c r="BK413"/>
  <c r="J487"/>
  <c i="3" r="J91"/>
  <c i="4" r="J130"/>
  <c r="J151"/>
  <c i="2" r="BK398"/>
  <c r="BK316"/>
  <c r="J164"/>
  <c i="3" r="BK91"/>
  <c i="4" r="BK166"/>
  <c i="2" r="J400"/>
  <c r="BK360"/>
  <c r="BK114"/>
  <c i="4" r="J141"/>
  <c i="2" r="J143"/>
  <c r="J295"/>
  <c r="BK261"/>
  <c i="4" r="BK131"/>
  <c r="J114"/>
  <c r="BK178"/>
  <c i="2" l="1" r="R101"/>
  <c r="T163"/>
  <c r="P202"/>
  <c r="P264"/>
  <c r="BK362"/>
  <c r="J362"/>
  <c r="J74"/>
  <c r="P379"/>
  <c r="P442"/>
  <c r="R477"/>
  <c i="3" r="R83"/>
  <c r="R82"/>
  <c r="R81"/>
  <c i="2" r="R113"/>
  <c r="R202"/>
  <c r="P249"/>
  <c r="P324"/>
  <c r="P410"/>
  <c r="P477"/>
  <c i="4" r="T118"/>
  <c i="2" r="BK113"/>
  <c r="J113"/>
  <c r="J63"/>
  <c r="T202"/>
  <c r="BK249"/>
  <c r="J249"/>
  <c r="J69"/>
  <c r="BK324"/>
  <c r="J324"/>
  <c r="J73"/>
  <c r="T362"/>
  <c r="BK442"/>
  <c r="J442"/>
  <c r="J77"/>
  <c r="R463"/>
  <c i="3" r="BK83"/>
  <c r="J83"/>
  <c r="J61"/>
  <c i="4" r="T96"/>
  <c r="BK168"/>
  <c r="J168"/>
  <c r="J65"/>
  <c i="2" r="BK163"/>
  <c r="J163"/>
  <c r="J64"/>
  <c r="BK224"/>
  <c r="J224"/>
  <c r="J68"/>
  <c r="R264"/>
  <c r="R362"/>
  <c r="T379"/>
  <c r="BK477"/>
  <c r="J477"/>
  <c r="J79"/>
  <c i="4" r="BK118"/>
  <c r="J118"/>
  <c r="J63"/>
  <c r="P168"/>
  <c i="2" r="T101"/>
  <c r="R224"/>
  <c r="T324"/>
  <c r="R410"/>
  <c r="T477"/>
  <c i="4" r="P96"/>
  <c r="R149"/>
  <c i="2" r="T113"/>
  <c r="T112"/>
  <c r="BK264"/>
  <c r="P362"/>
  <c r="T410"/>
  <c r="T463"/>
  <c i="4" r="R118"/>
  <c r="T87"/>
  <c r="T149"/>
  <c i="5" r="BK81"/>
  <c r="BK80"/>
  <c r="J80"/>
  <c r="J59"/>
  <c i="2" r="P101"/>
  <c r="R249"/>
  <c r="R442"/>
  <c i="4" r="R87"/>
  <c r="R168"/>
  <c i="2" r="P113"/>
  <c r="T224"/>
  <c r="BK379"/>
  <c r="J379"/>
  <c r="J75"/>
  <c r="P463"/>
  <c i="3" r="T83"/>
  <c r="T82"/>
  <c r="T81"/>
  <c i="4" r="BK87"/>
  <c r="R96"/>
  <c r="P149"/>
  <c i="5" r="P81"/>
  <c r="P80"/>
  <c i="1" r="AU58"/>
  <c i="2" r="P163"/>
  <c r="BK202"/>
  <c r="J202"/>
  <c r="J67"/>
  <c r="T264"/>
  <c r="T263"/>
  <c r="R379"/>
  <c r="BK463"/>
  <c r="J463"/>
  <c r="J78"/>
  <c i="4" r="BK96"/>
  <c r="J96"/>
  <c r="J62"/>
  <c r="BK149"/>
  <c r="J149"/>
  <c r="J64"/>
  <c i="5" r="R81"/>
  <c r="R80"/>
  <c i="2" r="BK101"/>
  <c r="J101"/>
  <c r="J61"/>
  <c r="R163"/>
  <c r="P224"/>
  <c r="T249"/>
  <c r="R324"/>
  <c r="BK410"/>
  <c r="J410"/>
  <c r="J76"/>
  <c r="T442"/>
  <c i="3" r="P83"/>
  <c r="P82"/>
  <c r="P81"/>
  <c i="1" r="AU56"/>
  <c i="4" r="P87"/>
  <c r="P118"/>
  <c r="T168"/>
  <c i="5" r="T81"/>
  <c r="T80"/>
  <c i="2" r="BK186"/>
  <c r="J186"/>
  <c r="J66"/>
  <c r="BK260"/>
  <c r="J260"/>
  <c r="J70"/>
  <c i="5" r="E48"/>
  <c r="BE82"/>
  <c r="BE87"/>
  <c r="F55"/>
  <c i="4" r="J87"/>
  <c r="J61"/>
  <c i="5" r="BE83"/>
  <c r="BE85"/>
  <c r="BE86"/>
  <c r="J52"/>
  <c r="BE84"/>
  <c i="4" r="E75"/>
  <c r="BE101"/>
  <c r="BE116"/>
  <c r="BE103"/>
  <c r="BE106"/>
  <c r="BE111"/>
  <c r="BE117"/>
  <c r="BE135"/>
  <c r="BE142"/>
  <c r="BE151"/>
  <c r="BE159"/>
  <c r="BE160"/>
  <c r="BE173"/>
  <c r="BE91"/>
  <c r="BE114"/>
  <c r="BE120"/>
  <c r="BE123"/>
  <c r="BE124"/>
  <c r="BE127"/>
  <c r="BE131"/>
  <c r="BE137"/>
  <c r="BE143"/>
  <c r="BE162"/>
  <c r="BE177"/>
  <c r="J52"/>
  <c r="BE107"/>
  <c r="BE122"/>
  <c r="BE132"/>
  <c r="BE134"/>
  <c r="BE146"/>
  <c r="BE171"/>
  <c r="BE176"/>
  <c r="BE93"/>
  <c r="BE126"/>
  <c r="BE136"/>
  <c r="BE138"/>
  <c r="BE140"/>
  <c r="BE158"/>
  <c r="BE165"/>
  <c r="BE167"/>
  <c r="BE174"/>
  <c r="BE108"/>
  <c r="BE145"/>
  <c r="BE147"/>
  <c r="BE170"/>
  <c r="BE125"/>
  <c r="BE156"/>
  <c r="BE169"/>
  <c i="3" r="BK82"/>
  <c r="J82"/>
  <c r="J60"/>
  <c i="4" r="BE104"/>
  <c r="BE110"/>
  <c r="BE115"/>
  <c r="BE144"/>
  <c r="F55"/>
  <c r="BE92"/>
  <c r="BE97"/>
  <c r="BE102"/>
  <c r="BE105"/>
  <c r="BE109"/>
  <c r="BE112"/>
  <c r="BE119"/>
  <c r="BE133"/>
  <c r="BE139"/>
  <c r="BE155"/>
  <c r="BE164"/>
  <c r="BE166"/>
  <c r="BE175"/>
  <c r="BE88"/>
  <c r="BE89"/>
  <c r="BE90"/>
  <c r="BE94"/>
  <c r="BE99"/>
  <c r="BE113"/>
  <c r="BE154"/>
  <c r="BE95"/>
  <c r="BE128"/>
  <c r="BE130"/>
  <c r="BE141"/>
  <c r="BE150"/>
  <c r="BE153"/>
  <c r="BE163"/>
  <c r="BE172"/>
  <c r="BE178"/>
  <c r="BE121"/>
  <c r="BE129"/>
  <c r="BE148"/>
  <c r="BE152"/>
  <c r="BE157"/>
  <c r="BE161"/>
  <c i="2" r="BK112"/>
  <c r="J112"/>
  <c r="J62"/>
  <c i="3" r="F78"/>
  <c r="E71"/>
  <c r="BE95"/>
  <c i="2" r="J264"/>
  <c r="J72"/>
  <c i="3" r="BE91"/>
  <c r="BE93"/>
  <c r="BE101"/>
  <c r="J75"/>
  <c r="BE87"/>
  <c r="BE88"/>
  <c r="BE89"/>
  <c r="BE92"/>
  <c r="BE97"/>
  <c r="BE99"/>
  <c i="2" r="BK185"/>
  <c r="J185"/>
  <c r="J65"/>
  <c i="3" r="BE84"/>
  <c r="BE85"/>
  <c r="BE100"/>
  <c r="BE94"/>
  <c r="BE102"/>
  <c r="BE103"/>
  <c r="BE104"/>
  <c r="BE86"/>
  <c r="BE98"/>
  <c r="BE90"/>
  <c r="BE105"/>
  <c r="BE96"/>
  <c i="2" r="J52"/>
  <c r="BE118"/>
  <c r="BE417"/>
  <c r="BE429"/>
  <c r="BE455"/>
  <c r="E48"/>
  <c r="BE244"/>
  <c r="BE447"/>
  <c r="BE459"/>
  <c r="BE464"/>
  <c r="BE466"/>
  <c r="BE483"/>
  <c r="BE487"/>
  <c r="BE498"/>
  <c r="BE104"/>
  <c r="BE271"/>
  <c r="BE309"/>
  <c r="BE325"/>
  <c r="BE346"/>
  <c r="BE363"/>
  <c r="BE370"/>
  <c r="BE373"/>
  <c r="BE391"/>
  <c r="BE400"/>
  <c r="BE413"/>
  <c r="BE415"/>
  <c r="BE474"/>
  <c r="BE481"/>
  <c r="BE485"/>
  <c r="BE170"/>
  <c r="BE233"/>
  <c r="BE261"/>
  <c r="BE288"/>
  <c r="BE360"/>
  <c r="BE440"/>
  <c r="BE445"/>
  <c r="BE471"/>
  <c r="BE478"/>
  <c r="F55"/>
  <c r="BE116"/>
  <c r="BE161"/>
  <c r="BE177"/>
  <c r="BE203"/>
  <c r="BE218"/>
  <c r="BE322"/>
  <c r="BE240"/>
  <c r="BE265"/>
  <c r="BE301"/>
  <c r="BE433"/>
  <c r="BE457"/>
  <c r="BE143"/>
  <c r="BE227"/>
  <c r="BE252"/>
  <c r="BE280"/>
  <c r="BE337"/>
  <c r="BE367"/>
  <c r="BE388"/>
  <c r="BE408"/>
  <c r="BE419"/>
  <c r="BE436"/>
  <c r="BE108"/>
  <c r="BE187"/>
  <c r="BE250"/>
  <c r="BE254"/>
  <c r="BE295"/>
  <c r="BE431"/>
  <c r="BE439"/>
  <c r="BE468"/>
  <c r="BE490"/>
  <c r="BE495"/>
  <c r="BE153"/>
  <c r="BE164"/>
  <c r="BE316"/>
  <c r="BE331"/>
  <c r="BE343"/>
  <c r="BE348"/>
  <c r="BE364"/>
  <c r="BE372"/>
  <c r="BE380"/>
  <c r="BE383"/>
  <c r="BE393"/>
  <c r="BE398"/>
  <c r="BE424"/>
  <c r="BE453"/>
  <c r="BE461"/>
  <c r="BE106"/>
  <c r="BE125"/>
  <c r="BE132"/>
  <c r="BE354"/>
  <c r="BE377"/>
  <c r="BE386"/>
  <c r="BE443"/>
  <c r="BE450"/>
  <c r="BE114"/>
  <c r="BE134"/>
  <c r="BE179"/>
  <c r="BE307"/>
  <c r="BE365"/>
  <c r="BE396"/>
  <c r="BE403"/>
  <c r="BE411"/>
  <c r="BE102"/>
  <c r="BE110"/>
  <c r="BE137"/>
  <c r="BE151"/>
  <c r="BE225"/>
  <c r="BE257"/>
  <c r="BE369"/>
  <c r="F34"/>
  <c i="1" r="BA55"/>
  <c i="4" r="F36"/>
  <c i="1" r="BC57"/>
  <c i="4" r="F35"/>
  <c i="1" r="BB57"/>
  <c i="3" r="F36"/>
  <c i="1" r="BC56"/>
  <c i="5" r="F35"/>
  <c i="1" r="BB58"/>
  <c i="4" r="J34"/>
  <c i="1" r="AW57"/>
  <c i="3" r="F35"/>
  <c i="1" r="BB56"/>
  <c i="4" r="F34"/>
  <c i="1" r="BA57"/>
  <c i="3" r="F34"/>
  <c i="1" r="BA56"/>
  <c i="5" r="F36"/>
  <c i="1" r="BC58"/>
  <c i="4" r="F37"/>
  <c i="1" r="BD57"/>
  <c i="2" r="F35"/>
  <c i="1" r="BB55"/>
  <c i="3" r="F37"/>
  <c i="1" r="BD56"/>
  <c i="2" r="F36"/>
  <c i="1" r="BC55"/>
  <c i="2" r="F37"/>
  <c i="1" r="BD55"/>
  <c i="5" r="J34"/>
  <c i="1" r="AW58"/>
  <c i="2" r="J34"/>
  <c i="1" r="AW55"/>
  <c i="5" r="F34"/>
  <c i="1" r="BA58"/>
  <c i="5" r="F37"/>
  <c i="1" r="BD58"/>
  <c i="3" r="J34"/>
  <c i="1" r="AW56"/>
  <c i="2" l="1" r="T185"/>
  <c r="P112"/>
  <c r="BK263"/>
  <c r="J263"/>
  <c r="J71"/>
  <c r="R263"/>
  <c i="4" r="P86"/>
  <c r="P85"/>
  <c i="1" r="AU57"/>
  <c i="4" r="T86"/>
  <c r="T85"/>
  <c r="R86"/>
  <c r="R85"/>
  <c i="2" r="P185"/>
  <c r="P263"/>
  <c i="4" r="BK86"/>
  <c r="J86"/>
  <c r="J60"/>
  <c i="2" r="R112"/>
  <c r="T100"/>
  <c r="T99"/>
  <c r="R185"/>
  <c i="5" r="J81"/>
  <c r="J60"/>
  <c i="3" r="BK81"/>
  <c r="J81"/>
  <c i="2" r="BK100"/>
  <c r="J100"/>
  <c r="J60"/>
  <c i="3" r="J33"/>
  <c i="1" r="AV56"/>
  <c r="AT56"/>
  <c i="2" r="F33"/>
  <c i="1" r="AZ55"/>
  <c r="BB54"/>
  <c r="W31"/>
  <c r="BD54"/>
  <c r="W33"/>
  <c i="5" r="J33"/>
  <c i="1" r="AV58"/>
  <c r="AT58"/>
  <c i="5" r="F33"/>
  <c i="1" r="AZ58"/>
  <c r="BA54"/>
  <c r="AW54"/>
  <c r="AK30"/>
  <c i="2" r="J33"/>
  <c i="1" r="AV55"/>
  <c r="AT55"/>
  <c r="BC54"/>
  <c r="W32"/>
  <c i="4" r="F33"/>
  <c i="1" r="AZ57"/>
  <c i="5" r="J30"/>
  <c i="1" r="AG58"/>
  <c i="4" r="J33"/>
  <c i="1" r="AV57"/>
  <c r="AT57"/>
  <c i="3" r="J30"/>
  <c i="1" r="AG56"/>
  <c i="3" r="F33"/>
  <c i="1" r="AZ56"/>
  <c i="2" l="1" r="R100"/>
  <c r="R99"/>
  <c r="P100"/>
  <c r="P99"/>
  <c i="1" r="AU55"/>
  <c i="4" r="BK85"/>
  <c r="J85"/>
  <c i="5" r="J39"/>
  <c i="1" r="AN56"/>
  <c i="3" r="J59"/>
  <c i="2" r="BK99"/>
  <c r="J99"/>
  <c i="3" r="J39"/>
  <c i="1" r="AN58"/>
  <c i="4" r="J30"/>
  <c i="1" r="AG57"/>
  <c r="AY54"/>
  <c r="W30"/>
  <c r="AU54"/>
  <c i="2" r="J30"/>
  <c i="1" r="AG55"/>
  <c r="AZ54"/>
  <c r="AV54"/>
  <c r="AK29"/>
  <c r="AX54"/>
  <c i="4" l="1" r="J39"/>
  <c r="J59"/>
  <c i="2" r="J39"/>
  <c r="J59"/>
  <c i="1" r="AN55"/>
  <c r="AN57"/>
  <c r="W29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<sst xmlns="http://schemas.openxmlformats.org/spreadsheetml/2006/main">
  <si>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</si>
  <si>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</si>
  <si>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</si>
  <si>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</si>
  <si>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</si>
  <si>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{02fe3a50-a27b-460a-975e-c2013d21b8ac}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</si>
  <si>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</si>
  <si>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</si>
  <si>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</si>
  <si>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</si>
  <si>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</si>
  <si>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</si>
  <si>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</si>
  <si>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</si>
  <si>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25003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</si>
  <si>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</si>
  <si>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</si>
  <si>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POVRCHŮ PODLAH A ZDIVA V 1NP – I. ETAPA STŘEDISKO VOLNÉHO ČASU KRNOV zrcadlový, sloupový sál a recepce</t>
  </si>
  <si>
    <t>KSO:</t>
  </si>
  <si>
    <t/>
  </si>
  <si>
    <t>CC-CZ:</t>
  </si>
  <si>
    <t>Místo:</t>
  </si>
  <si>
    <t xml:space="preserve">Dobrovksého 281/16, 79401  Krnov</t>
  </si>
  <si>
    <t>Datum:</t>
  </si>
  <si>
    <t>6. 1. 2025</t>
  </si>
  <si>
    <t>Zadavatel:</t>
  </si>
  <si>
    <t>IČ:</t>
  </si>
  <si>
    <t>00296139</t>
  </si>
  <si>
    <t>Město Krnov</t>
  </si>
  <si>
    <t>DIČ:</t>
  </si>
  <si>
    <t>CZ00296139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</si>
  <si>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</si>
  <si>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</si>
  <si>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</si>
  <si>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</si>
  <si>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</si>
  <si>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</si>
  <si>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</si>
  <si>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</si>
  <si>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</si>
  <si>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</si>
  <si>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</si>
  <si>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</si>
  <si>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</si>
  <si>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</si>
  <si>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</si>
  <si>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</si>
  <si>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</si>
  <si>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</si>
  <si>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</si>
  <si>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</si>
  <si>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</si>
  <si>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</si>
  <si>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</si>
  <si>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</si>
  <si>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</si>
  <si>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</si>
  <si>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</si>
  <si>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</si>
  <si>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</si>
  <si>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</si>
  <si>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</si>
  <si>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</si>
  <si>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</si>
  <si>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</si>
  <si>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</si>
  <si>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</si>
  <si>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</si>
  <si>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</si>
  <si>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</si>
  <si>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</si>
  <si>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</si>
  <si>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</si>
  <si>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</si>
  <si>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</si>
  <si>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</si>
  <si>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</si>
  <si>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</si>
  <si>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</si>
  <si>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</si>
  <si>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</si>
  <si>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</si>
  <si>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{d3a69da0-1030-4ba0-bb7d-630121c9687c}</t>
  </si>
  <si>
    <t>2</t>
  </si>
  <si>
    <t>02</t>
  </si>
  <si>
    <t>UT</t>
  </si>
  <si>
    <t>{49c05b39-de55-4b0f-9943-3e135c3d2d17}</t>
  </si>
  <si>
    <t>03</t>
  </si>
  <si>
    <t>Elektroinstalace</t>
  </si>
  <si>
    <t>{7e06227e-5909-46d5-943f-268a94657a06}</t>
  </si>
  <si>
    <t>VRN</t>
  </si>
  <si>
    <t>Vedlejší rozpočtové náklady</t>
  </si>
  <si>
    <t>{560dea1f-4509-4c93-9f96-8f3b45bea5c4}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</si>
  <si>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</si>
  <si>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</si>
  <si>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</si>
  <si>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</si>
  <si>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</si>
  <si>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</si>
  <si>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</si>
  <si>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</si>
  <si>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</si>
  <si>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</si>
  <si>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  61 - Úprava povrchů vnitřních</t>
  </si>
  <si>
    <t xml:space="preserve">      63 - Podlahy a podlahové konstrukce</t>
  </si>
  <si>
    <t xml:space="preserve">    9 - Ostatní konstrukce a práce, bourání</t>
  </si>
  <si>
    <t xml:space="preserve">      94 - Lešení a stavební výtahy</t>
  </si>
  <si>
    <t xml:space="preserve">      95 - Dokončovací konstrukce a práce pozemních staveb</t>
  </si>
  <si>
    <t xml:space="preserve">  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</si>
  <si>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</si>
  <si>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</si>
  <si>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</si>
  <si>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</si>
  <si>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</si>
  <si>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</si>
  <si>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</si>
  <si>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</si>
  <si>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</si>
  <si>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</si>
  <si>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</si>
  <si>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</si>
  <si>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</si>
  <si>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</si>
  <si>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</si>
  <si>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</si>
  <si>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</si>
  <si>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</si>
  <si>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</si>
  <si>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</si>
  <si>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</si>
  <si>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</si>
  <si>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</si>
  <si>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</si>
  <si>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</si>
  <si>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</si>
  <si>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</si>
  <si>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</si>
  <si>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</si>
  <si>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119</t>
  </si>
  <si>
    <t>K</t>
  </si>
  <si>
    <t>317121212</t>
  </si>
  <si>
    <t>Železobetonové prefabrikované překlady osazené jednotlivě na výšku, do lože z cementové malty šíře 60 mm, výšky 190 mm délky 1200 mm</t>
  </si>
  <si>
    <t>kus</t>
  </si>
  <si>
    <t>CS ÚRS 2025 01</t>
  </si>
  <si>
    <t>16</t>
  </si>
  <si>
    <t>-549267124</t>
  </si>
  <si>
    <t>Online PSC</t>
  </si>
  <si>
    <t>https://podminky.urs.cz/item/CS_URS_2025_01/317121212</t>
  </si>
  <si>
    <t>86</t>
  </si>
  <si>
    <t>317142422</t>
  </si>
  <si>
    <t>Překlady nenosné z pórobetonu osazené do tenkého maltového lože, výšky do 250 mm, šířky překladu 100 mm, délky překladu přes 1000 do 1250 mm</t>
  </si>
  <si>
    <t>-270974860</t>
  </si>
  <si>
    <t>https://podminky.urs.cz/item/CS_URS_2025_01/317142422</t>
  </si>
  <si>
    <t>87</t>
  </si>
  <si>
    <t>342272225</t>
  </si>
  <si>
    <t>Příčky z pórobetonových tvárnic hladkých na tenké maltové lože objemová hmotnost do 500 kg/m3, tloušťka příčky 100 mm</t>
  </si>
  <si>
    <t>m2</t>
  </si>
  <si>
    <t>-947480883</t>
  </si>
  <si>
    <t>https://podminky.urs.cz/item/CS_URS_2025_01/342272225</t>
  </si>
  <si>
    <t>88</t>
  </si>
  <si>
    <t>342291111</t>
  </si>
  <si>
    <t>Ukotvení příček polyuretanovou pěnou, tl. příčky do 100 mm</t>
  </si>
  <si>
    <t>m</t>
  </si>
  <si>
    <t>-1423353720</t>
  </si>
  <si>
    <t>https://podminky.urs.cz/item/CS_URS_2025_01/342291111</t>
  </si>
  <si>
    <t>89</t>
  </si>
  <si>
    <t>342291121</t>
  </si>
  <si>
    <t>Ukotvení příček plochými kotvami, do konstrukce cihelné</t>
  </si>
  <si>
    <t>1545013413</t>
  </si>
  <si>
    <t>https://podminky.urs.cz/item/CS_URS_2025_01/342291121</t>
  </si>
  <si>
    <t>6</t>
  </si>
  <si>
    <t>Úpravy povrchů, podlahy a osazování výplní</t>
  </si>
  <si>
    <t>61</t>
  </si>
  <si>
    <t>Úprava povrchů vnitřních</t>
  </si>
  <si>
    <t>90</t>
  </si>
  <si>
    <t>611131121</t>
  </si>
  <si>
    <t>Podkladní a spojovací vrstva vnitřních omítaných ploch penetrace disperzní nanášená ručně stropů</t>
  </si>
  <si>
    <t>4</t>
  </si>
  <si>
    <t>-567973604</t>
  </si>
  <si>
    <t>https://podminky.urs.cz/item/CS_URS_2025_01/611131121</t>
  </si>
  <si>
    <t>611311131</t>
  </si>
  <si>
    <t>Vápenný štuk vnitřních ploch tloušťky do 3 mm vodorovných konstrukcí stropů rovných</t>
  </si>
  <si>
    <t>1011596182</t>
  </si>
  <si>
    <t>https://podminky.urs.cz/item/CS_URS_2025_01/611311131</t>
  </si>
  <si>
    <t>91</t>
  </si>
  <si>
    <t>612131121</t>
  </si>
  <si>
    <t>Podkladní a spojovací vrstva vnitřních omítaných ploch penetrace disperzní nanášená ručně stěn</t>
  </si>
  <si>
    <t>251527798</t>
  </si>
  <si>
    <t>https://podminky.urs.cz/item/CS_URS_2025_01/612131121</t>
  </si>
  <si>
    <t>VV</t>
  </si>
  <si>
    <t>42,27*1,5</t>
  </si>
  <si>
    <t>12,049*1,5</t>
  </si>
  <si>
    <t>70,427*1,5</t>
  </si>
  <si>
    <t>588,424</t>
  </si>
  <si>
    <t>Součet</t>
  </si>
  <si>
    <t>612131151</t>
  </si>
  <si>
    <t>Sanační postřik vnitřních omítaných ploch vápenocementový nanášený ručně celoplošně stěn</t>
  </si>
  <si>
    <t>-1135314690</t>
  </si>
  <si>
    <t>https://podminky.urs.cz/item/CS_URS_2025_01/612131151</t>
  </si>
  <si>
    <t>P</t>
  </si>
  <si>
    <t>Poznámka k položce:_x000d_
Sanační omítkový systém musí mít spolehlivou a dlouhodobou funkčnost deklarovanou směrnicí WTA s velmi vysokou pórovitostí (až 50%). Před zahájením prací je nutné, aby byly hotové veškeré práce technického zařízení budov (především ÚT a elektroinstalace)._x000d_
Před sanačními omítkami bude aplikován anti-sanitrační přípravek. Další vrstva bude sanační špric, který musí být nanesen síťovitě. Po zatvrdnutí špricu se nanáší sanační vyrovnávací omítka v tloušťce cca 10-15 mm. Po vyzrání se aplikuje vlastní sanační omítka ve vrstvě min. 20 mm a jako konečná úprava se nanáší sanační štuk ve vrstvě 2 – 3mm. Sanační omítkový systém bude použit do výšky min. 1,5m nad úroveň budoucí podlahy, samotný sanační štuk musí aplikován na celou výšku místností.</t>
  </si>
  <si>
    <t>120</t>
  </si>
  <si>
    <t>612142001</t>
  </si>
  <si>
    <t>Pletivo vnitřních ploch v ploše nebo pruzích, na plném podkladu sklovláknité vtlačené do tmelu včetně tmelu stěn</t>
  </si>
  <si>
    <t>-1645513574</t>
  </si>
  <si>
    <t>https://podminky.urs.cz/item/CS_URS_2025_01/612142001</t>
  </si>
  <si>
    <t>612316121</t>
  </si>
  <si>
    <t>Omítka sanační vápenná vnitřních ploch jednovrstvá jednovrstvá, tloušťky do 20 mm nanášená ručně svislých konstrukcí stěn</t>
  </si>
  <si>
    <t>-1614987705</t>
  </si>
  <si>
    <t>https://podminky.urs.cz/item/CS_URS_2025_01/612316121</t>
  </si>
  <si>
    <t>5</t>
  </si>
  <si>
    <t>612324111</t>
  </si>
  <si>
    <t>Omítka sanační vnitřních ploch podkladní (vyrovnávací) tloušťky do 10 mm nanášená ručně svislých konstrukcí stěn</t>
  </si>
  <si>
    <t>585216832</t>
  </si>
  <si>
    <t>https://podminky.urs.cz/item/CS_URS_2025_01/612324111</t>
  </si>
  <si>
    <t>612324191</t>
  </si>
  <si>
    <t>Omítka sanační vnitřních ploch podkladní (vyrovnávací) Příplatek k cenám podkladní sanační omítky nanášené ručně za každých dalších i započatých 5 mm tloušťky omítky přes 10 mm stěn</t>
  </si>
  <si>
    <t>-1955393509</t>
  </si>
  <si>
    <t>https://podminky.urs.cz/item/CS_URS_2025_01/612324191</t>
  </si>
  <si>
    <t>187,12*6 'Přepočtené koeficientem množství</t>
  </si>
  <si>
    <t>7</t>
  </si>
  <si>
    <t>612325302</t>
  </si>
  <si>
    <t>Vápenocementová omítka ostění nebo nadpraží štuková dvouvrstvá</t>
  </si>
  <si>
    <t>-1569318444</t>
  </si>
  <si>
    <t>https://podminky.urs.cz/item/CS_URS_2025_01/612325302</t>
  </si>
  <si>
    <t>8</t>
  </si>
  <si>
    <t>612328131</t>
  </si>
  <si>
    <t>Sanační štuk vnitřních ploch tloušťky do 3 mm svislých konstrukcí stěn</t>
  </si>
  <si>
    <t>-1030126644</t>
  </si>
  <si>
    <t>https://podminky.urs.cz/item/CS_URS_2025_01/612328131</t>
  </si>
  <si>
    <t>9</t>
  </si>
  <si>
    <t>619995001</t>
  </si>
  <si>
    <t>Začištění omítek (s dodáním hmot) kolem oken, dveří, podlah, obkladů apod.</t>
  </si>
  <si>
    <t>1306662529</t>
  </si>
  <si>
    <t>https://podminky.urs.cz/item/CS_URS_2025_01/619995001</t>
  </si>
  <si>
    <t>63</t>
  </si>
  <si>
    <t>Podlahy a podlahové konstrukce</t>
  </si>
  <si>
    <t>10</t>
  </si>
  <si>
    <t>632451234</t>
  </si>
  <si>
    <t>Potěr cementový samonivelační litý tř. C 25, tl. přes 45 do 50 mm</t>
  </si>
  <si>
    <t>512</t>
  </si>
  <si>
    <t>503498846</t>
  </si>
  <si>
    <t>https://podminky.urs.cz/item/CS_URS_2025_01/632451234</t>
  </si>
  <si>
    <t>75,11</t>
  </si>
  <si>
    <t>144,28</t>
  </si>
  <si>
    <t>8,92</t>
  </si>
  <si>
    <t>11</t>
  </si>
  <si>
    <t>632451292</t>
  </si>
  <si>
    <t>Potěr cementový samonivelační litý Příplatek k cenám za každých dalších i započatých 5 mm tloušťky přes 50 mm tř. C 25</t>
  </si>
  <si>
    <t>-2071629030</t>
  </si>
  <si>
    <t>https://podminky.urs.cz/item/CS_URS_2025_01/632451292</t>
  </si>
  <si>
    <t>228,31*2 'Přepočtené koeficientem množství</t>
  </si>
  <si>
    <t>109</t>
  </si>
  <si>
    <t>633811111</t>
  </si>
  <si>
    <t>Povrchová úprava betonových podlah broušení nerovností do 2 mm (stržení šlemu)</t>
  </si>
  <si>
    <t>-1599047536</t>
  </si>
  <si>
    <t>https://podminky.urs.cz/item/CS_URS_2025_01/633811111</t>
  </si>
  <si>
    <t>634111114</t>
  </si>
  <si>
    <t>Obvodová dilatace mezi stěnou a mazaninou nebo potěrem pružnou těsnicí páskou na bázi syntetického kaučuku šířky 10 mm výšky 100 mm</t>
  </si>
  <si>
    <t>518525539</t>
  </si>
  <si>
    <t>https://podminky.urs.cz/item/CS_URS_2025_01/634111114</t>
  </si>
  <si>
    <t>70,427</t>
  </si>
  <si>
    <t>42,27</t>
  </si>
  <si>
    <t>12,049</t>
  </si>
  <si>
    <t>Ostatní konstrukce a práce, bourání</t>
  </si>
  <si>
    <t>94</t>
  </si>
  <si>
    <t>Lešení a stavební výtahy</t>
  </si>
  <si>
    <t>15</t>
  </si>
  <si>
    <t>949101111</t>
  </si>
  <si>
    <t>Lešení pomocné pracovní pro objekty pozemních staveb pro zatížení do 150 kg/m2, o výšce lešeňové podlahy do 1,9 m</t>
  </si>
  <si>
    <t>-164132918</t>
  </si>
  <si>
    <t>https://podminky.urs.cz/item/CS_URS_2025_01/949101111</t>
  </si>
  <si>
    <t>2,85</t>
  </si>
  <si>
    <t>0,44</t>
  </si>
  <si>
    <t>0,42</t>
  </si>
  <si>
    <t>0,48</t>
  </si>
  <si>
    <t>0,43</t>
  </si>
  <si>
    <t>52,06</t>
  </si>
  <si>
    <t>4,87</t>
  </si>
  <si>
    <t>19,75</t>
  </si>
  <si>
    <t>9,94</t>
  </si>
  <si>
    <t>95</t>
  </si>
  <si>
    <t>Dokončovací konstrukce a práce pozemních staveb</t>
  </si>
  <si>
    <t>952901111</t>
  </si>
  <si>
    <t>Vyčištění budov nebo objektů před předáním do užívání budov bytové nebo občanské výstavby, světlé výšky podlaží do 4 m</t>
  </si>
  <si>
    <t>41092090</t>
  </si>
  <si>
    <t>https://podminky.urs.cz/item/CS_URS_2025_01/952901111</t>
  </si>
  <si>
    <t>92</t>
  </si>
  <si>
    <t>985421144</t>
  </si>
  <si>
    <t>Injektáž trhlin v cihelném, kamenném nebo smíšeném zdivu nízkotlaká do 0,6 MP, včetně provedení vrtů aktivovanou cementovou maltou šířka trhlin přes 10 do 15 mm tloušťka zdiva přes 600 mm</t>
  </si>
  <si>
    <t>1766108668</t>
  </si>
  <si>
    <t>https://podminky.urs.cz/item/CS_URS_2025_01/985421144</t>
  </si>
  <si>
    <t>6,924</t>
  </si>
  <si>
    <t>96</t>
  </si>
  <si>
    <t>Bourání konstrukcí</t>
  </si>
  <si>
    <t>116</t>
  </si>
  <si>
    <t>962031023</t>
  </si>
  <si>
    <t>Bourání příček nebo přizdívek z cihel děrovaných broušených, tl. přes 100 do 150 mm</t>
  </si>
  <si>
    <t>1550821388</t>
  </si>
  <si>
    <t>https://podminky.urs.cz/item/CS_URS_2025_01/962031023</t>
  </si>
  <si>
    <t>78</t>
  </si>
  <si>
    <t>965043341</t>
  </si>
  <si>
    <t>Bourání mazanin betonových s potěrem nebo teracem tl. do 100 mm, plochy přes 4 m2</t>
  </si>
  <si>
    <t>m3</t>
  </si>
  <si>
    <t>477805513</t>
  </si>
  <si>
    <t>https://podminky.urs.cz/item/CS_URS_2025_01/965043341</t>
  </si>
  <si>
    <t>75,11*0,1</t>
  </si>
  <si>
    <t>144,28*0,1</t>
  </si>
  <si>
    <t>8,92*0,11</t>
  </si>
  <si>
    <t>80</t>
  </si>
  <si>
    <t>965046111</t>
  </si>
  <si>
    <t>Broušení stávajících betonových podlah úběr do 3 mm</t>
  </si>
  <si>
    <t>1681094654</t>
  </si>
  <si>
    <t>https://podminky.urs.cz/item/CS_URS_2025_01/965046111</t>
  </si>
  <si>
    <t>Poznámka k položce:_x000d_
Broušení stávající podlahy po odstranění izolace.</t>
  </si>
  <si>
    <t>81</t>
  </si>
  <si>
    <t>965081213</t>
  </si>
  <si>
    <t>Bourání podlah z dlaždic bez podkladního lože nebo mazaniny, s jakoukoliv výplní spár keramických nebo xylolitových tl. do 10 mm, plochy přes 1 m2</t>
  </si>
  <si>
    <t>-591721147</t>
  </si>
  <si>
    <t>https://podminky.urs.cz/item/CS_URS_2025_01/965081213</t>
  </si>
  <si>
    <t>82</t>
  </si>
  <si>
    <t>971033641</t>
  </si>
  <si>
    <t>Vybourání otvorů ve zdivu základovém nebo nadzákladovém z cihel, tvárnic, příčkovek z cihel pálených na maltu vápennou nebo vápenocementovou plochy do 4 m2, tl. do 300 mm</t>
  </si>
  <si>
    <t>-1190895528</t>
  </si>
  <si>
    <t>https://podminky.urs.cz/item/CS_URS_2025_01/971033641</t>
  </si>
  <si>
    <t>1,07*0,26*2,08</t>
  </si>
  <si>
    <t>1,07*0,26*2,5</t>
  </si>
  <si>
    <t>997</t>
  </si>
  <si>
    <t>Doprava suti a vybouraných hmot</t>
  </si>
  <si>
    <t>19</t>
  </si>
  <si>
    <t>997013151</t>
  </si>
  <si>
    <t>Vnitrostaveništní doprava suti a vybouraných hmot vodorovně do 50 m s naložením s omezením mechanizace pro budovy a haly výšky do 6 m</t>
  </si>
  <si>
    <t>t</t>
  </si>
  <si>
    <t>1053001032</t>
  </si>
  <si>
    <t>https://podminky.urs.cz/item/CS_URS_2025_01/997013151</t>
  </si>
  <si>
    <t>20</t>
  </si>
  <si>
    <t>997013501</t>
  </si>
  <si>
    <t>Odvoz suti a vybouraných hmot na skládku nebo meziskládku se složením, na vzdálenost do 1 km</t>
  </si>
  <si>
    <t>-367754065</t>
  </si>
  <si>
    <t>https://podminky.urs.cz/item/CS_URS_2025_01/997013501</t>
  </si>
  <si>
    <t>997013509</t>
  </si>
  <si>
    <t>Odvoz suti a vybouraných hmot na skládku nebo meziskládku se složením, na vzdálenost Příplatek k ceně za každý další započatý 1 km přes 1 km</t>
  </si>
  <si>
    <t>-1673424542</t>
  </si>
  <si>
    <t>https://podminky.urs.cz/item/CS_URS_2025_01/997013509</t>
  </si>
  <si>
    <t>69,324*19 'Přepočtené koeficientem množství</t>
  </si>
  <si>
    <t>22</t>
  </si>
  <si>
    <t>997013631</t>
  </si>
  <si>
    <t>Poplatek za uložení stavebního odpadu na skládce (skládkovné) směsného stavebního a demoličního zatříděného do Katalogu odpadů pod kódem 17 09 04</t>
  </si>
  <si>
    <t>1439039957</t>
  </si>
  <si>
    <t>https://podminky.urs.cz/item/CS_URS_2025_01/997013631</t>
  </si>
  <si>
    <t>Poznámka k položce:_x000d_
Skládka Holasovice 20km.</t>
  </si>
  <si>
    <t>998</t>
  </si>
  <si>
    <t>Přesun hmot</t>
  </si>
  <si>
    <t>23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</si>
  <si>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</si>
  <si>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</si>
  <si>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-1222971125</t>
  </si>
  <si>
    <t>https://podminky.urs.cz/item/CS_URS_2025_01/998011008</t>
  </si>
  <si>
    <t>PSV</t>
  </si>
  <si>
    <t>Práce a dodávky PSV</t>
  </si>
  <si>
    <t>711</t>
  </si>
  <si>
    <t>Izolace proti vodě, vlhkosti a plynům</t>
  </si>
  <si>
    <t>24</t>
  </si>
  <si>
    <t>711141811</t>
  </si>
  <si>
    <t>Odstranění izolace proti vodě, vlhkosti a plynům z přitavených pásů NAIP z plochy vodorovné V jednovrstvé</t>
  </si>
  <si>
    <t>1185793181</t>
  </si>
  <si>
    <t>https://podminky.urs.cz/item/CS_URS_2025_01/711141811</t>
  </si>
  <si>
    <t>25</t>
  </si>
  <si>
    <t>711121131</t>
  </si>
  <si>
    <t>Provedení izolace proti zemní vlhkosti natěradly a tmely za horka na ploše vodorovné V nátěrem asfaltovým</t>
  </si>
  <si>
    <t>1116858753</t>
  </si>
  <si>
    <t>https://podminky.urs.cz/item/CS_URS_2025_01/711121131</t>
  </si>
  <si>
    <t>42,27*0,2</t>
  </si>
  <si>
    <t>70,427*0,2</t>
  </si>
  <si>
    <t>12,049*0,2</t>
  </si>
  <si>
    <t>24,342*0,2</t>
  </si>
  <si>
    <t>26</t>
  </si>
  <si>
    <t>M</t>
  </si>
  <si>
    <t>11163150</t>
  </si>
  <si>
    <t>lak penetrační asfaltový</t>
  </si>
  <si>
    <t>32</t>
  </si>
  <si>
    <t>-1684540249</t>
  </si>
  <si>
    <t>75,11*0,001*0,3*1,1</t>
  </si>
  <si>
    <t>144,28*0,001*0,3*1,1</t>
  </si>
  <si>
    <t>42,27*0,2*0,001*0,3*1,1</t>
  </si>
  <si>
    <t>70,427*0,2*0,001*0,3*1,1</t>
  </si>
  <si>
    <t>12,049*0,2*0,001*0,3*1,1</t>
  </si>
  <si>
    <t>24,342*0,2*0,001*0,3*1,1</t>
  </si>
  <si>
    <t>27</t>
  </si>
  <si>
    <t>711141559</t>
  </si>
  <si>
    <t>Provedení izolace proti zemní vlhkosti pásy přitavením NAIP na ploše vodorovné V</t>
  </si>
  <si>
    <t>774259931</t>
  </si>
  <si>
    <t>https://podminky.urs.cz/item/CS_URS_2025_01/711141559</t>
  </si>
  <si>
    <t>75,11*2</t>
  </si>
  <si>
    <t>144,28*2</t>
  </si>
  <si>
    <t>8,92*2</t>
  </si>
  <si>
    <t>35,67*2</t>
  </si>
  <si>
    <t>28</t>
  </si>
  <si>
    <t>62853004</t>
  </si>
  <si>
    <t>pás asfaltový natavitelný modifikovaný SBS s vložkou ze skleněné tkaniny a spalitelnou PE fólií nebo jemnozrnným minerálním posypem na horním povrchu tl 4,0mm</t>
  </si>
  <si>
    <t>1747090991</t>
  </si>
  <si>
    <t>75,11*1,1</t>
  </si>
  <si>
    <t>144,28*1,1</t>
  </si>
  <si>
    <t>8,92*1,1</t>
  </si>
  <si>
    <t>35,67*1,1</t>
  </si>
  <si>
    <t>85</t>
  </si>
  <si>
    <t>62855001</t>
  </si>
  <si>
    <t>pás asfaltový natavitelný modifikovaný SBS s vložkou z polyesterové rohože a spalitelnou PE fólií nebo jemnozrnným minerálním posypem na horním povrchu tl 4,0mm</t>
  </si>
  <si>
    <t>2017321466</t>
  </si>
  <si>
    <t>118</t>
  </si>
  <si>
    <t>711142811</t>
  </si>
  <si>
    <t>Odstranění izolace proti vodě, vlhkosti a plynům z přitavených pásů NAIP z plochy svislé S jednovrstvé</t>
  </si>
  <si>
    <t>1553314591</t>
  </si>
  <si>
    <t>https://podminky.urs.cz/item/CS_URS_2025_01/711142811</t>
  </si>
  <si>
    <t>83</t>
  </si>
  <si>
    <t>711192202</t>
  </si>
  <si>
    <t>Provedení izolace proti zemní vlhkosti hydroizolační stěrkou na ploše svislé S dvouvrstvá na zdivu</t>
  </si>
  <si>
    <t>-794225329</t>
  </si>
  <si>
    <t>https://podminky.urs.cz/item/CS_URS_2025_01/711192202</t>
  </si>
  <si>
    <t>42,27*0,5</t>
  </si>
  <si>
    <t>70,427*0,5</t>
  </si>
  <si>
    <t>12,049*0,5</t>
  </si>
  <si>
    <t>24,342*0,5</t>
  </si>
  <si>
    <t>84</t>
  </si>
  <si>
    <t>24551031</t>
  </si>
  <si>
    <t>stěrka hydroizolační dvousložková cemento-polymerová proti zemní vlhkosti</t>
  </si>
  <si>
    <t>kg</t>
  </si>
  <si>
    <t>583296245</t>
  </si>
  <si>
    <t>42,27*0,5*2,2*2</t>
  </si>
  <si>
    <t>70,427*0,5*2,2*2</t>
  </si>
  <si>
    <t>12,049*0,5*2,2*2</t>
  </si>
  <si>
    <t>24,342*0,5*2,2*2</t>
  </si>
  <si>
    <t>31</t>
  </si>
  <si>
    <t>998711201</t>
  </si>
  <si>
    <t>Přesun hmot pro izolace proti vodě, vlhkosti a plynům stanovený procentní sazbou (%) z ceny vodorovná dopravní vzdálenost do 50 m základní v objektech výšky do 6 m</t>
  </si>
  <si>
    <t>%</t>
  </si>
  <si>
    <t>-1360978334</t>
  </si>
  <si>
    <t>https://podminky.urs.cz/item/CS_URS_2025_01/998711201</t>
  </si>
  <si>
    <t>713</t>
  </si>
  <si>
    <t>Izolace tepelné</t>
  </si>
  <si>
    <t>713120821</t>
  </si>
  <si>
    <t>Odstranění tepelné izolace podlah z rohoží, pásů, dílců, desek, bloků podlah volně kladených nebo mezi trámy z polystyrenu, tloušťka izolace suchého, tloušťka izolace do 100 mm</t>
  </si>
  <si>
    <t>-1667475243</t>
  </si>
  <si>
    <t>https://podminky.urs.cz/item/CS_URS_2025_01/713120821</t>
  </si>
  <si>
    <t>33</t>
  </si>
  <si>
    <t>713121111</t>
  </si>
  <si>
    <t>Montáž tepelné izolace podlah rohožemi, pásy, deskami, dílci, bloky (izolační materiál ve specifikaci) kladenými volně jednovrstvá</t>
  </si>
  <si>
    <t>-272621346</t>
  </si>
  <si>
    <t>https://podminky.urs.cz/item/CS_URS_2025_01/713121111</t>
  </si>
  <si>
    <t>34</t>
  </si>
  <si>
    <t>28375911</t>
  </si>
  <si>
    <t>deska EPS 150 pro konstrukce s vysokým zatížením λ=0,035 tl 70mm</t>
  </si>
  <si>
    <t>-565843482</t>
  </si>
  <si>
    <t>35</t>
  </si>
  <si>
    <t>713121121</t>
  </si>
  <si>
    <t>Montáž tepelné izolace podlah rohožemi, pásy, deskami, dílci, bloky (izolační materiál ve specifikaci) kladenými volně dvouvrstvá</t>
  </si>
  <si>
    <t>-1442204211</t>
  </si>
  <si>
    <t>https://podminky.urs.cz/item/CS_URS_2025_01/713121121</t>
  </si>
  <si>
    <t>35,67</t>
  </si>
  <si>
    <t>36</t>
  </si>
  <si>
    <t>28375912</t>
  </si>
  <si>
    <t>deska EPS 150 pro konstrukce s vysokým zatížením λ=0,035 tl 80mm</t>
  </si>
  <si>
    <t>-1537872252</t>
  </si>
  <si>
    <t>37</t>
  </si>
  <si>
    <t>713191132</t>
  </si>
  <si>
    <t>Montáž tepelné izolace stavebních konstrukcí - doplňky a konstrukční součásti podlah, stropů vrchem nebo střech překrytí fólií separační z PE</t>
  </si>
  <si>
    <t>-1091000127</t>
  </si>
  <si>
    <t>https://podminky.urs.cz/item/CS_URS_2025_01/713191132</t>
  </si>
  <si>
    <t>219,39</t>
  </si>
  <si>
    <t>38</t>
  </si>
  <si>
    <t>28323053</t>
  </si>
  <si>
    <t>fólie PE (500 kg/m3) separační podlahová oddělující tepelnou izolaci tl 0,6mm</t>
  </si>
  <si>
    <t>1390790397</t>
  </si>
  <si>
    <t>39</t>
  </si>
  <si>
    <t>998713201</t>
  </si>
  <si>
    <t>Přesun hmot pro izolace tepelné stanovený procentní sazbou (%) z ceny vodorovná dopravní vzdálenost do 50 m s užitím mechanizace v objektech výšky do 6 m</t>
  </si>
  <si>
    <t>1706574000</t>
  </si>
  <si>
    <t>https://podminky.urs.cz/item/CS_URS_2025_01/998713201</t>
  </si>
  <si>
    <t>766</t>
  </si>
  <si>
    <t>Konstrukce truhlářské</t>
  </si>
  <si>
    <t>40</t>
  </si>
  <si>
    <t>766001</t>
  </si>
  <si>
    <t>D+M dřevěné recepčního okýnka do vybouraného otvoru 1050x2500, dle požadavků investora</t>
  </si>
  <si>
    <t>kpl</t>
  </si>
  <si>
    <t>2129093023</t>
  </si>
  <si>
    <t>104</t>
  </si>
  <si>
    <t>7660001</t>
  </si>
  <si>
    <t>D+M Dveří včetně obložkové zárubně dle původních dveří v objektu 600-900x2080</t>
  </si>
  <si>
    <t>-1301858377</t>
  </si>
  <si>
    <t>45</t>
  </si>
  <si>
    <t>766691811</t>
  </si>
  <si>
    <t>Demontáž parapetních desek šířky do 300 mm</t>
  </si>
  <si>
    <t>431340918</t>
  </si>
  <si>
    <t>https://podminky.urs.cz/item/CS_URS_2025_01/766691811</t>
  </si>
  <si>
    <t>46</t>
  </si>
  <si>
    <t>766694116</t>
  </si>
  <si>
    <t>Montáž ostatních truhlářských konstrukcí parapetních desek dřevěných nebo plastových šířky do 300 mm</t>
  </si>
  <si>
    <t>-1440232789</t>
  </si>
  <si>
    <t>https://podminky.urs.cz/item/CS_URS_2025_01/766694116</t>
  </si>
  <si>
    <t>47</t>
  </si>
  <si>
    <t>60794199</t>
  </si>
  <si>
    <t>parapet dřevotřískový vnitřní povrch laminátový š 300mm</t>
  </si>
  <si>
    <t>-717723423</t>
  </si>
  <si>
    <t>105</t>
  </si>
  <si>
    <t>775429121</t>
  </si>
  <si>
    <t>Montáž lišty přechodové (vyrovnávací) připevněné vruty</t>
  </si>
  <si>
    <t>648406057</t>
  </si>
  <si>
    <t>https://podminky.urs.cz/item/CS_URS_2025_01/775429121</t>
  </si>
  <si>
    <t>106</t>
  </si>
  <si>
    <t>55343115</t>
  </si>
  <si>
    <t>profil přechodový Al narážecí 30mm dub, buk, javor, třešeň</t>
  </si>
  <si>
    <t>1665263646</t>
  </si>
  <si>
    <t>17</t>
  </si>
  <si>
    <t>953966122</t>
  </si>
  <si>
    <t>Montáž ochranných prvků stěn do zdravotnických zařízení antibakteriálních pomocí hmoždinek rohový profil</t>
  </si>
  <si>
    <t>704467602</t>
  </si>
  <si>
    <t>https://podminky.urs.cz/item/CS_URS_2025_01/953966122</t>
  </si>
  <si>
    <t>Poznámka k položce:_x000d_
Rohový profil 40x40x1400mm_x000d_
- dub / nastavovaný sopj cinkem, fazetka_x000d_
- hoblovaný, nátěr krycí bílou barvou_x000d_
- kotvený pomocí tří vrutů do hmoždin</t>
  </si>
  <si>
    <t>(9+10+2+8+4+2)*1,4</t>
  </si>
  <si>
    <t>50</t>
  </si>
  <si>
    <t>998766201</t>
  </si>
  <si>
    <t>Přesun hmot pro konstrukce truhlářské stanovený procentní sazbou (%) z ceny vodorovná dopravní vzdálenost do 50 m základní v objektech výšky do 6 m</t>
  </si>
  <si>
    <t>2012445306</t>
  </si>
  <si>
    <t>https://podminky.urs.cz/item/CS_URS_2025_01/998766201</t>
  </si>
  <si>
    <t>771</t>
  </si>
  <si>
    <t>Podlahy z dlaždic</t>
  </si>
  <si>
    <t>51</t>
  </si>
  <si>
    <t>771111011</t>
  </si>
  <si>
    <t>Příprava podkladu před provedením dlažby vysátí podlah</t>
  </si>
  <si>
    <t>-1105629631</t>
  </si>
  <si>
    <t>https://podminky.urs.cz/item/CS_URS_2025_01/771111011</t>
  </si>
  <si>
    <t>8,92+13,1+16,2</t>
  </si>
  <si>
    <t>52</t>
  </si>
  <si>
    <t>771121015</t>
  </si>
  <si>
    <t>Příprava podkladu před provedením dlažby nátěr kontaktní pro nesavé podklady na podlahu</t>
  </si>
  <si>
    <t>-429430809</t>
  </si>
  <si>
    <t>https://podminky.urs.cz/item/CS_URS_2025_01/771121015</t>
  </si>
  <si>
    <t>107</t>
  </si>
  <si>
    <t>771121026</t>
  </si>
  <si>
    <t>Příprava podkladu před provedením dlažby broušení podlah stávajícího podkladu pro odstranění lepidla (po starých krytinách)</t>
  </si>
  <si>
    <t>336155847</t>
  </si>
  <si>
    <t>https://podminky.urs.cz/item/CS_URS_2025_01/771121026</t>
  </si>
  <si>
    <t>53</t>
  </si>
  <si>
    <t>771474113</t>
  </si>
  <si>
    <t>Montáž soklů z dlaždic keramických lepených cementovým flexibilním lepidlem rovných, výšky přes 90 do 120 mm</t>
  </si>
  <si>
    <t>580580692</t>
  </si>
  <si>
    <t>https://podminky.urs.cz/item/CS_URS_2025_01/771474113</t>
  </si>
  <si>
    <t>12,049+17,137+20,638</t>
  </si>
  <si>
    <t>108</t>
  </si>
  <si>
    <t>771571810</t>
  </si>
  <si>
    <t>Demontáž podlah z dlaždic keramických kladených do malty</t>
  </si>
  <si>
    <t>2009030751</t>
  </si>
  <si>
    <t>https://podminky.urs.cz/item/CS_URS_2025_01/771571810</t>
  </si>
  <si>
    <t>54</t>
  </si>
  <si>
    <t>771574414</t>
  </si>
  <si>
    <t>Montáž podlah z dlaždic keramických lepených cementovým flexibilním lepidlem hladkých, tloušťky do 10 mm přes 4 do 6 ks/m2</t>
  </si>
  <si>
    <t>545209684</t>
  </si>
  <si>
    <t>https://podminky.urs.cz/item/CS_URS_2025_01/771574414</t>
  </si>
  <si>
    <t>55</t>
  </si>
  <si>
    <t>771591115</t>
  </si>
  <si>
    <t>Podlahy - dokončovací práce spárování silikonem</t>
  </si>
  <si>
    <t>-935616801</t>
  </si>
  <si>
    <t>https://podminky.urs.cz/item/CS_URS_2025_01/771591115</t>
  </si>
  <si>
    <t>56</t>
  </si>
  <si>
    <t>771591184</t>
  </si>
  <si>
    <t>Podlahy - dokončovací práce pracnější řezání dlaždic keramických rovné</t>
  </si>
  <si>
    <t>1976135811</t>
  </si>
  <si>
    <t>https://podminky.urs.cz/item/CS_URS_2025_01/771591184</t>
  </si>
  <si>
    <t>57</t>
  </si>
  <si>
    <t>771592011</t>
  </si>
  <si>
    <t>Čištění vnitřních ploch po položení dlažby podlah nebo schodišť chemickými prostředky</t>
  </si>
  <si>
    <t>230782592</t>
  </si>
  <si>
    <t>https://podminky.urs.cz/item/CS_URS_2025_01/771592011</t>
  </si>
  <si>
    <t>58</t>
  </si>
  <si>
    <t>59761111</t>
  </si>
  <si>
    <t>dlažba keramická slinutá mrazuvzdorná R10/B povrch hladký/matný tl do 10mm přes 0,5 do 2ks/m2</t>
  </si>
  <si>
    <t>-92130457</t>
  </si>
  <si>
    <t>49,824*0,3</t>
  </si>
  <si>
    <t>53,167*1,1 'Přepočtené koeficientem množství</t>
  </si>
  <si>
    <t>59</t>
  </si>
  <si>
    <t>998771201</t>
  </si>
  <si>
    <t>Přesun hmot pro podlahy z dlaždic stanovený procentní sazbou (%) z ceny vodorovná dopravní vzdálenost do 50 m základní v objektech výšky do 6 m</t>
  </si>
  <si>
    <t>1494708224</t>
  </si>
  <si>
    <t>https://podminky.urs.cz/item/CS_URS_2025_01/998771201</t>
  </si>
  <si>
    <t>775</t>
  </si>
  <si>
    <t>Podlahy skládané</t>
  </si>
  <si>
    <t>110</t>
  </si>
  <si>
    <t>775111115</t>
  </si>
  <si>
    <t>Příprava podkladu skládaných podlah a stěn broušení podlah stávajícího podkladu před litím stěrky</t>
  </si>
  <si>
    <t>1028930170</t>
  </si>
  <si>
    <t>https://podminky.urs.cz/item/CS_URS_2025_01/775111115</t>
  </si>
  <si>
    <t>114</t>
  </si>
  <si>
    <t>775111331</t>
  </si>
  <si>
    <t>Příprava podkladu skládaných podlah a stěn vysátí stěn</t>
  </si>
  <si>
    <t>-1750337329</t>
  </si>
  <si>
    <t>https://podminky.urs.cz/item/CS_URS_2025_01/775111331</t>
  </si>
  <si>
    <t>113</t>
  </si>
  <si>
    <t>775121111</t>
  </si>
  <si>
    <t>Příprava podkladu skládaných podlah a stěn penetrace vodou ředitelná na savý podklad (válečkováním) podlah</t>
  </si>
  <si>
    <t>1969513533</t>
  </si>
  <si>
    <t>https://podminky.urs.cz/item/CS_URS_2025_01/775121111</t>
  </si>
  <si>
    <t>115</t>
  </si>
  <si>
    <t>775141123</t>
  </si>
  <si>
    <t>Příprava podkladu skládaných podlah a stěn vyrovnání samonivelační stěrkou podlah min.pevnosti 30 MPa, tloušťky přes 5 do 8 mm</t>
  </si>
  <si>
    <t>1181675391</t>
  </si>
  <si>
    <t>https://podminky.urs.cz/item/CS_URS_2025_01/775141123</t>
  </si>
  <si>
    <t>60</t>
  </si>
  <si>
    <t>775511611</t>
  </si>
  <si>
    <t>Podlahy vlysové masivní lepené rybinový, řemenový, průpletový vzor s tmelením a broušením, bez povrchové úpravy a olištování z vlysů tl. do 22 mm šířky přes 60 do 70 mm, délky přes 400 do 500 mm dub, třída I</t>
  </si>
  <si>
    <t>1186820810</t>
  </si>
  <si>
    <t>https://podminky.urs.cz/item/CS_URS_2025_01/775511611</t>
  </si>
  <si>
    <t>79</t>
  </si>
  <si>
    <t>775511820</t>
  </si>
  <si>
    <t>Demontáž podlah vlysových do suti bez lišt lepených</t>
  </si>
  <si>
    <t>2108321568</t>
  </si>
  <si>
    <t>https://podminky.urs.cz/item/CS_URS_2025_01/775511820</t>
  </si>
  <si>
    <t>775591311</t>
  </si>
  <si>
    <t>Skládané podlahy - ostatní práce lakování jednotlivé operace základní lak</t>
  </si>
  <si>
    <t>-1936672042</t>
  </si>
  <si>
    <t>https://podminky.urs.cz/item/CS_URS_2025_01/775591311</t>
  </si>
  <si>
    <t>62</t>
  </si>
  <si>
    <t>775591314</t>
  </si>
  <si>
    <t>Skládané podlahy - ostatní práce lakování jednotlivé operace vrchní lak pro velmi vysokou zátěž (schodiště, taneční sály, restaurace apod.)</t>
  </si>
  <si>
    <t>705491572</t>
  </si>
  <si>
    <t>https://podminky.urs.cz/item/CS_URS_2025_01/775591314</t>
  </si>
  <si>
    <t>775591316</t>
  </si>
  <si>
    <t>Skládané podlahy - ostatní práce lakování jednotlivé operace mezibroušení mezi vrstvami laku</t>
  </si>
  <si>
    <t>19839021</t>
  </si>
  <si>
    <t>https://podminky.urs.cz/item/CS_URS_2025_01/775591316</t>
  </si>
  <si>
    <t>219,390*2</t>
  </si>
  <si>
    <t>111</t>
  </si>
  <si>
    <t>775413401</t>
  </si>
  <si>
    <t>Montáž lišty obvodové lepené</t>
  </si>
  <si>
    <t>-368716453</t>
  </si>
  <si>
    <t>https://podminky.urs.cz/item/CS_URS_2025_01/775413401</t>
  </si>
  <si>
    <t>70,427+39,488</t>
  </si>
  <si>
    <t>112</t>
  </si>
  <si>
    <t>28341070</t>
  </si>
  <si>
    <t>lišta soklová vinilová s HDF jádrem 15x45mm</t>
  </si>
  <si>
    <t>1646454155</t>
  </si>
  <si>
    <t>64</t>
  </si>
  <si>
    <t>998775201</t>
  </si>
  <si>
    <t>Přesun hmot pro podlahy skládané stanovený procentní sazbou (%) z ceny vodorovná dopravní vzdálenost do 50 m základní v objektech výšky do 6 m</t>
  </si>
  <si>
    <t>105353571</t>
  </si>
  <si>
    <t>https://podminky.urs.cz/item/CS_URS_2025_01/998775201</t>
  </si>
  <si>
    <t>781</t>
  </si>
  <si>
    <t>Dokončovací práce - obklady</t>
  </si>
  <si>
    <t>93</t>
  </si>
  <si>
    <t>781121011</t>
  </si>
  <si>
    <t>Příprava podkladu před provedením obkladu nátěr penetrační na stěnu</t>
  </si>
  <si>
    <t>815109449</t>
  </si>
  <si>
    <t>https://podminky.urs.cz/item/CS_URS_2025_01/781121011</t>
  </si>
  <si>
    <t>781472214</t>
  </si>
  <si>
    <t>Montáž keramických obkladů stěn lepených cementovým flexibilním lepidlem hladkých přes 4 do 6 ks/m2</t>
  </si>
  <si>
    <t>1663450968</t>
  </si>
  <si>
    <t>https://podminky.urs.cz/item/CS_URS_2025_01/781472214</t>
  </si>
  <si>
    <t>LSS.WADVK822</t>
  </si>
  <si>
    <t>Obkládačka, povrch glazovaný, bílá 598x298x8 mm</t>
  </si>
  <si>
    <t>347676612</t>
  </si>
  <si>
    <t>6,15</t>
  </si>
  <si>
    <t>6,15*1,1 'Přepočtené koeficientem množství</t>
  </si>
  <si>
    <t>781473810</t>
  </si>
  <si>
    <t>Demontáž obkladů z dlaždic keramických lepených</t>
  </si>
  <si>
    <t>CS ÚRS 2024 02</t>
  </si>
  <si>
    <t>-621258458</t>
  </si>
  <si>
    <t>https://podminky.urs.cz/item/CS_URS_2024_02/781473810</t>
  </si>
  <si>
    <t>6,15*2</t>
  </si>
  <si>
    <t>99</t>
  </si>
  <si>
    <t>781495115</t>
  </si>
  <si>
    <t>Obklad - dokončující práce ostatní práce spárování silikonem</t>
  </si>
  <si>
    <t>-408004088</t>
  </si>
  <si>
    <t>https://podminky.urs.cz/item/CS_URS_2025_01/781495115</t>
  </si>
  <si>
    <t>100</t>
  </si>
  <si>
    <t>781495141</t>
  </si>
  <si>
    <t>Obklad - dokončující práce průnik obkladem kruhový, bez izolace do DN 30</t>
  </si>
  <si>
    <t>178994215</t>
  </si>
  <si>
    <t>https://podminky.urs.cz/item/CS_URS_2025_01/781495141</t>
  </si>
  <si>
    <t>101</t>
  </si>
  <si>
    <t>781495142</t>
  </si>
  <si>
    <t>Obklad - dokončující práce průnik obkladem kruhový, bez izolace přes DN 30 do DN 90</t>
  </si>
  <si>
    <t>-484763923</t>
  </si>
  <si>
    <t>https://podminky.urs.cz/item/CS_URS_2025_01/781495142</t>
  </si>
  <si>
    <t>102</t>
  </si>
  <si>
    <t>781495211</t>
  </si>
  <si>
    <t>Čištění vnitřních ploch po provedení obkladu stěn chemickými prostředky</t>
  </si>
  <si>
    <t>-743727313</t>
  </si>
  <si>
    <t>https://podminky.urs.cz/item/CS_URS_2025_01/781495211</t>
  </si>
  <si>
    <t>103</t>
  </si>
  <si>
    <t>998781202</t>
  </si>
  <si>
    <t>Přesun hmot pro obklady keramické stanovený procentní sazbou (%) z ceny vodorovná dopravní vzdálenost do 50 m základní v objektech výšky přes 6 do 12 m</t>
  </si>
  <si>
    <t>1253315353</t>
  </si>
  <si>
    <t>https://podminky.urs.cz/item/CS_URS_2025_01/998781202</t>
  </si>
  <si>
    <t>783</t>
  </si>
  <si>
    <t>Dokončovací práce - nátěry</t>
  </si>
  <si>
    <t>65</t>
  </si>
  <si>
    <t>783101401</t>
  </si>
  <si>
    <t>Příprava podkladu truhlářských konstrukcí před provedením nátěru ometení</t>
  </si>
  <si>
    <t>-439785193</t>
  </si>
  <si>
    <t>https://podminky.urs.cz/item/CS_URS_2025_01/783101401</t>
  </si>
  <si>
    <t>66</t>
  </si>
  <si>
    <t>783106805</t>
  </si>
  <si>
    <t>Odstranění nátěrů z truhlářských konstrukcí opálením s obroušením</t>
  </si>
  <si>
    <t>-1516126660</t>
  </si>
  <si>
    <t>https://podminky.urs.cz/item/CS_URS_2025_01/783106805</t>
  </si>
  <si>
    <t>67</t>
  </si>
  <si>
    <t>783154101</t>
  </si>
  <si>
    <t>Základní nátěr truhlářských konstrukcí jednonásobný</t>
  </si>
  <si>
    <t>659740809</t>
  </si>
  <si>
    <t>https://podminky.urs.cz/item/CS_URS_2025_01/783154101</t>
  </si>
  <si>
    <t>Poznámka k položce:_x000d_
Vnější i vnitřní povrch opatřit třívrstvým nátěrovým systémem BSP (bez syntetických pryskyřic)</t>
  </si>
  <si>
    <t>68</t>
  </si>
  <si>
    <t>783163101</t>
  </si>
  <si>
    <t>Jednonásobný napouštěcí nátěr truhlářských konstrukcí</t>
  </si>
  <si>
    <t>-1744679237</t>
  </si>
  <si>
    <t>https://podminky.urs.cz/item/CS_URS_2025_01/783163101</t>
  </si>
  <si>
    <t xml:space="preserve">Poznámka k položce:_x000d_
Opatřit nátěrovým systémem BSP (bez syntetických pryskyřic). V první vrstvě aplikovat základní napouštěcí nátěr, v druhé vrstvě vrchní UV odolný nátěr a ve třetí vrstvě vrchní olej v matném nebo polomatném vzhledu. </t>
  </si>
  <si>
    <t>69</t>
  </si>
  <si>
    <t>783168201</t>
  </si>
  <si>
    <t>Lakovací nátěr truhlářských konstrukcí jednonásobný</t>
  </si>
  <si>
    <t>256686468</t>
  </si>
  <si>
    <t>https://podminky.urs.cz/item/CS_URS_2025_01/783168201</t>
  </si>
  <si>
    <t>784</t>
  </si>
  <si>
    <t>Dokončovací práce - malby a tapety</t>
  </si>
  <si>
    <t>70</t>
  </si>
  <si>
    <t>784111001</t>
  </si>
  <si>
    <t>Oprášení (ometení) podkladu v místnostech výšky do 3,80 m</t>
  </si>
  <si>
    <t>-1999042081</t>
  </si>
  <si>
    <t>https://podminky.urs.cz/item/CS_URS_2025_01/784111001</t>
  </si>
  <si>
    <t>1095,094-187,12</t>
  </si>
  <si>
    <t>71</t>
  </si>
  <si>
    <t>784111021</t>
  </si>
  <si>
    <t>Obroušení podkladu stěrky v místnostech výšky do 3,80 m</t>
  </si>
  <si>
    <t>-1261353761</t>
  </si>
  <si>
    <t>https://podminky.urs.cz/item/CS_URS_2025_01/784111021</t>
  </si>
  <si>
    <t>72</t>
  </si>
  <si>
    <t>784121001</t>
  </si>
  <si>
    <t>Oškrabání malby v místnostech výšky do 3,80 m</t>
  </si>
  <si>
    <t>2075581613</t>
  </si>
  <si>
    <t>https://podminky.urs.cz/item/CS_URS_2025_01/784121001</t>
  </si>
  <si>
    <t>73</t>
  </si>
  <si>
    <t>784121011</t>
  </si>
  <si>
    <t>Rozmývání podkladu po oškrabání malby v místnostech výšky do 3,80 m</t>
  </si>
  <si>
    <t>1296947758</t>
  </si>
  <si>
    <t>https://podminky.urs.cz/item/CS_URS_2025_01/784121011</t>
  </si>
  <si>
    <t>74</t>
  </si>
  <si>
    <t>784181112</t>
  </si>
  <si>
    <t>Penetrace podkladu jednonásobná základní pigmentovaná v místnostech výšky do 3,80 m</t>
  </si>
  <si>
    <t>-1896529265</t>
  </si>
  <si>
    <t>https://podminky.urs.cz/item/CS_URS_2025_01/784181112</t>
  </si>
  <si>
    <t>1095,094</t>
  </si>
  <si>
    <t>75</t>
  </si>
  <si>
    <t>784312001</t>
  </si>
  <si>
    <t>Malby vápenné jednonásobné, bílé v místnostech výšky do 3,80 m</t>
  </si>
  <si>
    <t>-288909595</t>
  </si>
  <si>
    <t>https://podminky.urs.cz/item/CS_URS_2025_01/784312001</t>
  </si>
  <si>
    <t>Poznámka k položce:_x000d_
Nové malby budou provedeny ve třech vrstvách a ve dvou barevných odstínech. Je nutno použít vysoce prodyšnou barvu s difúzní tloušťkou Sd&lt;0,2m.</t>
  </si>
  <si>
    <t>1095,094*3 'Přepočtené koeficientem množství</t>
  </si>
  <si>
    <t>76</t>
  </si>
  <si>
    <t>784312053</t>
  </si>
  <si>
    <t>Malby vápenné dvojnásobné, bílé Příplatek k cenám vápenných maleb za zvýšenou pracnost při provádění styku 2 barev</t>
  </si>
  <si>
    <t>983357223</t>
  </si>
  <si>
    <t>https://podminky.urs.cz/item/CS_URS_2025_01/784312053</t>
  </si>
  <si>
    <t>332,3</t>
  </si>
  <si>
    <t>77</t>
  </si>
  <si>
    <t>784312061</t>
  </si>
  <si>
    <t>Malby vápenné dvojnásobné, bílé Příplatek k cenám vápenných maleb provádění barevné malby tónované tónovacími přípravky</t>
  </si>
  <si>
    <t>1056182021</t>
  </si>
  <si>
    <t>https://podminky.urs.cz/item/CS_URS_2025_01/784312061</t>
  </si>
  <si>
    <t>02 - UT</t>
  </si>
  <si>
    <t xml:space="preserve">    733 - Ústřední vytápění</t>
  </si>
  <si>
    <t>733</t>
  </si>
  <si>
    <t>Ústřední vytápění</t>
  </si>
  <si>
    <t>73001</t>
  </si>
  <si>
    <t>Odstavení příslušné topné větve, vypuštění topné vody v nejnutnějším rozsahu.</t>
  </si>
  <si>
    <t>hod</t>
  </si>
  <si>
    <t>854304406</t>
  </si>
  <si>
    <t>73002</t>
  </si>
  <si>
    <t>Demontáž vybraného stávajícího topného systému-pouze ležaté potrubní rozvody ve stěnách v loutkovém a zrcadlovém sálu, přípojky k otopným tělesům, deskové tělesa (21-500/1400-3ks, 21/600/1000-5ks), radiátorové armatury. Vynesení do kontejneru, odvoz, likv</t>
  </si>
  <si>
    <t>-1211282349</t>
  </si>
  <si>
    <t>73003</t>
  </si>
  <si>
    <t>Propláchnutí nového otopného systému, napuštění topné vody, odvzdušnění topného systému.</t>
  </si>
  <si>
    <t>994487992</t>
  </si>
  <si>
    <t>73004</t>
  </si>
  <si>
    <t>Nastavení TRV na okolních stáv. otopných tělesech</t>
  </si>
  <si>
    <t>1591446265</t>
  </si>
  <si>
    <t>73005</t>
  </si>
  <si>
    <t>Nastavení druhé regulace nových radiátorových ventilů</t>
  </si>
  <si>
    <t>-954016943</t>
  </si>
  <si>
    <t>73006</t>
  </si>
  <si>
    <t>Dvouregulační termostatický ventil DN 15</t>
  </si>
  <si>
    <t>ks</t>
  </si>
  <si>
    <t>1943750659</t>
  </si>
  <si>
    <t>73007</t>
  </si>
  <si>
    <t>Radiátorové regulovatelné šroubení bez vypouštění DN15</t>
  </si>
  <si>
    <t>1260558234</t>
  </si>
  <si>
    <t>73008</t>
  </si>
  <si>
    <t>Termostatická hlavice</t>
  </si>
  <si>
    <t>-1832788224</t>
  </si>
  <si>
    <t>73009</t>
  </si>
  <si>
    <t>Potrubí měděné (Typ a fitinky určí odborný dodavatel) 22 x 1 vč. tvarovek</t>
  </si>
  <si>
    <t>208207573</t>
  </si>
  <si>
    <t>73010</t>
  </si>
  <si>
    <t>Potrubí měděné (Typ a fitinky určí odborný dodavatel) 18 x 1 vč. tvarovek</t>
  </si>
  <si>
    <t>-376394186</t>
  </si>
  <si>
    <t>73011</t>
  </si>
  <si>
    <t>Potrubí měděné (Typ a fitinky určí odborný dodavatel) 15 x 1 vč. tvarovek</t>
  </si>
  <si>
    <t>958433429</t>
  </si>
  <si>
    <t>73012</t>
  </si>
  <si>
    <t>Litinové článkové těleso s nohou-podstavec a bočním připojením vč. růžic, odvzušnění, spojek, těsnícího materiálu 510/160</t>
  </si>
  <si>
    <t>145988230</t>
  </si>
  <si>
    <t>13</t>
  </si>
  <si>
    <t>73013</t>
  </si>
  <si>
    <t>Nástřik článkových těles, odstín barvy dle NPÚ</t>
  </si>
  <si>
    <t>-536975152</t>
  </si>
  <si>
    <t>14</t>
  </si>
  <si>
    <t>73014</t>
  </si>
  <si>
    <t>Tepelné izolace návleková DN 22/13</t>
  </si>
  <si>
    <t>2028405502</t>
  </si>
  <si>
    <t>73015</t>
  </si>
  <si>
    <t>Tepelné izolace návleková DN 18/13</t>
  </si>
  <si>
    <t>562106068</t>
  </si>
  <si>
    <t>73016</t>
  </si>
  <si>
    <t>Tepelné izolace návleková DN 15/9</t>
  </si>
  <si>
    <t>450918520</t>
  </si>
  <si>
    <t>73017</t>
  </si>
  <si>
    <t>Stavební výpomoci, průrazy, drážky (60/120-30m), hrubé zazdění</t>
  </si>
  <si>
    <t>934646079</t>
  </si>
  <si>
    <t>18</t>
  </si>
  <si>
    <t>73018</t>
  </si>
  <si>
    <t>Jádrové vrtání DN 100</t>
  </si>
  <si>
    <t>-1810482472</t>
  </si>
  <si>
    <t>73019</t>
  </si>
  <si>
    <t>Napojení nového rozvodu na stávající topný rozvod, rozpojení stáv. topného rozvodu</t>
  </si>
  <si>
    <t>-1091888243</t>
  </si>
  <si>
    <t>73020</t>
  </si>
  <si>
    <t>Nátěr měděného potrubí-přípojek k otopným tělesům</t>
  </si>
  <si>
    <t>-641409848</t>
  </si>
  <si>
    <t>73021</t>
  </si>
  <si>
    <t>Pomocný materiál - spojovací, těsnící, uchycení potrubí, propan-butan</t>
  </si>
  <si>
    <t>1899193091</t>
  </si>
  <si>
    <t>73022</t>
  </si>
  <si>
    <t>HZS - zaregulování otopné soustavy + zkoušky dle ČSN</t>
  </si>
  <si>
    <t>2090675057</t>
  </si>
  <si>
    <t>03 - Elektroinstalace</t>
  </si>
  <si>
    <t xml:space="preserve">    741 - Elektroinstalace - silnoproud</t>
  </si>
  <si>
    <t xml:space="preserve">    742 - Elektroinstalace - slaboproud</t>
  </si>
  <si>
    <t xml:space="preserve">    747 - Elektromontáže - kompletace rozvodů</t>
  </si>
  <si>
    <t xml:space="preserve">    748 - Elektromontáže - osvětlovací zařízení a svítidla</t>
  </si>
  <si>
    <t xml:space="preserve">    749 - Elektromontáže - Rozvaděč RM11_x000d_
</t>
  </si>
  <si>
    <t>741</t>
  </si>
  <si>
    <t>Elektroinstalace - silnoproud</t>
  </si>
  <si>
    <t>74101</t>
  </si>
  <si>
    <t>Rozvaděč RH (diplnění jističe 3x25A/B)</t>
  </si>
  <si>
    <t>-120189770</t>
  </si>
  <si>
    <t>74102</t>
  </si>
  <si>
    <t>Zasuvka bílá 2P+T keramická kompletní</t>
  </si>
  <si>
    <t>-971524343</t>
  </si>
  <si>
    <t>74103</t>
  </si>
  <si>
    <t>Tlačítko ř.1/0, keramické, kompletní</t>
  </si>
  <si>
    <t>208517339</t>
  </si>
  <si>
    <t>74104</t>
  </si>
  <si>
    <t>Tlačítko dvojité ř.1/0 + 1/0, keramické, kompletní</t>
  </si>
  <si>
    <t>-1093861089</t>
  </si>
  <si>
    <t>74105</t>
  </si>
  <si>
    <t>Přidružený materiál</t>
  </si>
  <si>
    <t>-347663971</t>
  </si>
  <si>
    <t>74106</t>
  </si>
  <si>
    <t>Koordinace a spolupráce s jinými profesemi</t>
  </si>
  <si>
    <t>162330286</t>
  </si>
  <si>
    <t>74107</t>
  </si>
  <si>
    <t>Provedení vých. elektrorevize, vyprac. reviz. zprávy</t>
  </si>
  <si>
    <t>-503607579</t>
  </si>
  <si>
    <t>74108</t>
  </si>
  <si>
    <t>HZS</t>
  </si>
  <si>
    <t>-583627754</t>
  </si>
  <si>
    <t>742</t>
  </si>
  <si>
    <t>Elektroinstalace - slaboproud</t>
  </si>
  <si>
    <t>74201</t>
  </si>
  <si>
    <t>Reprosoustava s konzolou bílá 150/300 W, 8 Ω, 90 dB Typ: Dvoupásmová pasivní reprosoustava</t>
  </si>
  <si>
    <t>1887626728</t>
  </si>
  <si>
    <t xml:space="preserve">Poznámka k položce:_x000d_
"Reprosoustava s konzolou bílá 150/300 W, 8 Ω, 90 dB Typ: Dvoupásmová pasivní reprosoustava
Reproduktorová osazení:
Basový reproduktor: 10"" (250 mm) s polypropylenovou membránou
Výškový reproduktor: 1"" (25 mm) titanová kalota
Frekvenční rozsah: 45 Hz – 22 kHz
RMS výkon: 150 W
Maximální výkon: 300 W
Citlivost: 91 dB (1W/1m)
Impedance: 8 Ω
Dělící frekvence výhybky: 2,5 kHz
Konektory: 2× Speakon (NL4) + svorky pro přímé připojení vodičů
Materiál ozvučnice: MDF deska s akustickým tlumením
Povrchová úprava: Odolná bílá strukturovaná barva
Rozměry: 320 × 500 × 280 mm
Hmotnost: 12,5 kg  Konzole pro nástěnné kotvení"_x000d_
</t>
  </si>
  <si>
    <t>74202</t>
  </si>
  <si>
    <t>Reprosoustava s konzolou bílá 80/160 W, 8 Ω, 88 dB Typ: Dvoupásmová pasivní reprosoustava</t>
  </si>
  <si>
    <t>1249699310</t>
  </si>
  <si>
    <t xml:space="preserve">Poznámka k položce:_x000d_
"Reprosoustava s konzolou bílá 80/160 W, 8 Ω, 88 dB Typ: Dvoupásmová pasivní reprosoustava
Reproduktorová osazení:
Basový reproduktor: 6,5"" (165 mm) s polypropylenovou membránou
Výškový reproduktor: 1"" (25 mm) kalotový tweeter
Frekvenční rozsah: 55 Hz – 20 kHz
RMS výkon: 80 W
Maximální výkon: 160 W
Citlivost: 89 dB (1W/1m)
Impedance: 8 Ω
Dělící frekvence výhybky: 3 kHz
Konektory: 2× svorky pro přímé připojení vodičů
Materiál ozvučnice: MDF deska s vnitřním tlumením
Povrchová úprava: Bílá strukturovaná barva
Rozměry: 250 × 380 × 200 mm
Hmotnost: 7,5 kg                                                                Konzole pro nástěnné kotvení"_x000d_
</t>
  </si>
  <si>
    <t>74203</t>
  </si>
  <si>
    <t>Video kabel 10m - propojovací, male konektory: 2× HDMI (HDMI 1.4) s přenosovou rychlostí až 4K (3840×2160) při 30Hz, 8 audio/zvukových kanálů, s oboustrannou koncovkou, s pozlacenými konektory,</t>
  </si>
  <si>
    <t>-1713050631</t>
  </si>
  <si>
    <t>74204</t>
  </si>
  <si>
    <t>předkonektorovaná zásuvka HDMI do KU68 keramická</t>
  </si>
  <si>
    <t>482925380</t>
  </si>
  <si>
    <t>74205</t>
  </si>
  <si>
    <t>reproduktorový kabel 2x4,0 mm²</t>
  </si>
  <si>
    <t>1169114149</t>
  </si>
  <si>
    <t>74206</t>
  </si>
  <si>
    <t>Zásuvka audio MONO, do KU68 keramická kompletní</t>
  </si>
  <si>
    <t>-1617513611</t>
  </si>
  <si>
    <t>74207</t>
  </si>
  <si>
    <t>Zásuvka audio STEREO, do KU68 keramická kompletní</t>
  </si>
  <si>
    <t>444437746</t>
  </si>
  <si>
    <t>74208</t>
  </si>
  <si>
    <t>PIR čidlo nástěnné, dosah 12m</t>
  </si>
  <si>
    <t>-355321485</t>
  </si>
  <si>
    <t>74209</t>
  </si>
  <si>
    <t>kabel PZTS - FI-H06</t>
  </si>
  <si>
    <t>706376471</t>
  </si>
  <si>
    <t>74210</t>
  </si>
  <si>
    <t>Opticko-kouřový hlásič</t>
  </si>
  <si>
    <t>1301071267</t>
  </si>
  <si>
    <t>74211</t>
  </si>
  <si>
    <t>Kabel J-Y(ST)Y 1x2x0,8</t>
  </si>
  <si>
    <t>-1819410114</t>
  </si>
  <si>
    <t>74212</t>
  </si>
  <si>
    <t>Zásuvka 1x RJ45, cat. 6, keramická kompletní</t>
  </si>
  <si>
    <t>977491786</t>
  </si>
  <si>
    <t>74213</t>
  </si>
  <si>
    <t>Zásuvka 2x RJ45, cat. 6, keramická kompletní</t>
  </si>
  <si>
    <t>-845492647</t>
  </si>
  <si>
    <t>74214</t>
  </si>
  <si>
    <t>U/UTP instalační kabel Cat.6</t>
  </si>
  <si>
    <t>-1812446630</t>
  </si>
  <si>
    <t>74215</t>
  </si>
  <si>
    <t>Měření vývodu SK kat.6 vč. protokolů</t>
  </si>
  <si>
    <t>1683869397</t>
  </si>
  <si>
    <t>74216</t>
  </si>
  <si>
    <t>Přidružený materiál (svorky apod.)</t>
  </si>
  <si>
    <t>-2020259470</t>
  </si>
  <si>
    <t>74217</t>
  </si>
  <si>
    <t>Demontáže stávajících zařízení</t>
  </si>
  <si>
    <t>183206436</t>
  </si>
  <si>
    <t>74218</t>
  </si>
  <si>
    <t>133739097</t>
  </si>
  <si>
    <t>74219</t>
  </si>
  <si>
    <t>800996847</t>
  </si>
  <si>
    <t>747</t>
  </si>
  <si>
    <t>Elektromontáže - kompletace rozvodů</t>
  </si>
  <si>
    <t>74701</t>
  </si>
  <si>
    <t>Trubka ohebná PVC DN20</t>
  </si>
  <si>
    <t>-729721771</t>
  </si>
  <si>
    <t>29</t>
  </si>
  <si>
    <t>74702</t>
  </si>
  <si>
    <t>Trubka ohebná PVC DN25</t>
  </si>
  <si>
    <t>612289964</t>
  </si>
  <si>
    <t>30</t>
  </si>
  <si>
    <t>74703</t>
  </si>
  <si>
    <t>Trubka ohebná PVC DN32</t>
  </si>
  <si>
    <t>-467803401</t>
  </si>
  <si>
    <t>74704</t>
  </si>
  <si>
    <t>Trubka ohebná PVC DN50</t>
  </si>
  <si>
    <t>193203451</t>
  </si>
  <si>
    <t>74705</t>
  </si>
  <si>
    <t>Krabice KP68</t>
  </si>
  <si>
    <t>1002059633</t>
  </si>
  <si>
    <t>74706</t>
  </si>
  <si>
    <t>Krabice KPR68</t>
  </si>
  <si>
    <t>-373074995</t>
  </si>
  <si>
    <t>74707</t>
  </si>
  <si>
    <t>Krabice kruhová odbočná s víčkem KO97V</t>
  </si>
  <si>
    <t>1680693478</t>
  </si>
  <si>
    <t>74708</t>
  </si>
  <si>
    <t>CYKY-J 5x1,5</t>
  </si>
  <si>
    <t>-93516093</t>
  </si>
  <si>
    <t>74709</t>
  </si>
  <si>
    <t>CYKY-J 3x2,5</t>
  </si>
  <si>
    <t>667539706</t>
  </si>
  <si>
    <t>74710</t>
  </si>
  <si>
    <t>CYKY-J 5x6</t>
  </si>
  <si>
    <t>-823404643</t>
  </si>
  <si>
    <t>74711</t>
  </si>
  <si>
    <t>Průraz ve zdivu cihel. tl. 60cm, do průměru 6cm, vč. začištění</t>
  </si>
  <si>
    <t>1425954638</t>
  </si>
  <si>
    <t>74712</t>
  </si>
  <si>
    <t>Průraz ve zdivu cihel. tl. 80cm, do průměru 6cm, vč. začištění</t>
  </si>
  <si>
    <t>-1663616407</t>
  </si>
  <si>
    <t>74713</t>
  </si>
  <si>
    <t>Vysekání kapsy v cihl. zdi, krabice do 100x100x50 mm</t>
  </si>
  <si>
    <t>-190232652</t>
  </si>
  <si>
    <t>41</t>
  </si>
  <si>
    <t>74714</t>
  </si>
  <si>
    <t>Vysekání drážky v cihl. zdi do hl. 30 mm, š. do 30 mm</t>
  </si>
  <si>
    <t>32573552</t>
  </si>
  <si>
    <t>42</t>
  </si>
  <si>
    <t>74715</t>
  </si>
  <si>
    <t>Vysekání drážky v cihl. zdi do hl. 30 mm, š. do 70 mm</t>
  </si>
  <si>
    <t>1744023642</t>
  </si>
  <si>
    <t>43</t>
  </si>
  <si>
    <t>74716</t>
  </si>
  <si>
    <t>Vysekání drážky v cihl. zdi do hl. 30 mm, š. do 100 mm</t>
  </si>
  <si>
    <t>966066334</t>
  </si>
  <si>
    <t>44</t>
  </si>
  <si>
    <t>74717</t>
  </si>
  <si>
    <t>Vysekání drážky v cihl. zdi do hl. 50 mm, š. do 150 mm</t>
  </si>
  <si>
    <t>1868301200</t>
  </si>
  <si>
    <t>74718</t>
  </si>
  <si>
    <t>Vyplnění a omítnutí drážky hl. 30 mm, š. do 30 mm</t>
  </si>
  <si>
    <t>-820859361</t>
  </si>
  <si>
    <t>74719</t>
  </si>
  <si>
    <t>Vyplnění a omítnutí drážky hl. 30 mm, š. do 70 mm</t>
  </si>
  <si>
    <t>-2099684724</t>
  </si>
  <si>
    <t>74720</t>
  </si>
  <si>
    <t>Vyplnění a omítnutí drážky hl. 30 mm, š. do 100 mm</t>
  </si>
  <si>
    <t>-663125226</t>
  </si>
  <si>
    <t>48</t>
  </si>
  <si>
    <t>74721</t>
  </si>
  <si>
    <t>Vyplnění a omítnutí drážky hl. 50 mm, š. do 150 mm</t>
  </si>
  <si>
    <t>1388159766</t>
  </si>
  <si>
    <t>49</t>
  </si>
  <si>
    <t>74722</t>
  </si>
  <si>
    <t>Vnitrostaveništní doprava suti a vybouraných hmot pro budovy v do 18 m ručně</t>
  </si>
  <si>
    <t>-917366230</t>
  </si>
  <si>
    <t>74723</t>
  </si>
  <si>
    <t>Odvoz suti na skládku a vybouraných hmot nebo meziskládku do 1 km se složením</t>
  </si>
  <si>
    <t>-1475332038</t>
  </si>
  <si>
    <t>74724</t>
  </si>
  <si>
    <t>Příplatek k odvozu suti a vybouraných hmot na skládku ZKD 1 km přes 1 km</t>
  </si>
  <si>
    <t>-1119658066</t>
  </si>
  <si>
    <t>74725</t>
  </si>
  <si>
    <t>Poplatek za uložení stavebního směsného odpadu na skládce (skládkovné)</t>
  </si>
  <si>
    <t>1356545754</t>
  </si>
  <si>
    <t>74726</t>
  </si>
  <si>
    <t>Rekognoskace a úpravy stávajících elektroinstalací</t>
  </si>
  <si>
    <t>-291726722</t>
  </si>
  <si>
    <t>74727</t>
  </si>
  <si>
    <t>Přidružený materiál k úpravám stáv. elektroinstalací</t>
  </si>
  <si>
    <t>747284866</t>
  </si>
  <si>
    <t>74728</t>
  </si>
  <si>
    <t>Demontáž stávajících elektroinstalací</t>
  </si>
  <si>
    <t>-817713342</t>
  </si>
  <si>
    <t>74729</t>
  </si>
  <si>
    <t>-1331495866</t>
  </si>
  <si>
    <t>74730</t>
  </si>
  <si>
    <t>790014967</t>
  </si>
  <si>
    <t>748</t>
  </si>
  <si>
    <t>Elektromontáže - osvětlovací zařízení a svítidla</t>
  </si>
  <si>
    <t>74801</t>
  </si>
  <si>
    <t>"1" - Závěsné LED svítidlo, délka 1200mm, akrylátový difusor, tyčový závěs, těleso plech, RAL MOSAZ, DALI (5359 lm; 42.0 W)</t>
  </si>
  <si>
    <t>381881217</t>
  </si>
  <si>
    <t>74802</t>
  </si>
  <si>
    <t>"1N" - Závěsné LED svítidlo, délka 1200mm, akrylátový difusor, tyčový závěs, těleso plech, RAL MOSAZ, DALI, bateriový zdroj 60 minut (5359 lm; 42.0 W)</t>
  </si>
  <si>
    <t>973727347</t>
  </si>
  <si>
    <t>74803</t>
  </si>
  <si>
    <t>"2" - Závěsné LED svítidlo, délka 1500mm, akrylátový difusor, tyčový závěs, těleso plech, RAL MOSAZ, DALI, bateriový zdroj 60 minut (6591 lm; 51.0 W)</t>
  </si>
  <si>
    <t>1479446331</t>
  </si>
  <si>
    <t>74804</t>
  </si>
  <si>
    <t>"3" - Nástěnné LED svítidlo, opálový difusor (sklo), DALI (2386 lm; 26.1 W)</t>
  </si>
  <si>
    <t>1713606111</t>
  </si>
  <si>
    <t>74805</t>
  </si>
  <si>
    <t>Nástěnný piktogram označení únikových dveří s nouzovým modulem 60 minut</t>
  </si>
  <si>
    <t>-154223204</t>
  </si>
  <si>
    <t>74806</t>
  </si>
  <si>
    <t>Controlní jednotka vztdálené zprávy</t>
  </si>
  <si>
    <t>783009270</t>
  </si>
  <si>
    <t>74807</t>
  </si>
  <si>
    <t>Control Unit DALI, 2x 64 adres, ethernet, remote servis (2x 64 adres, plánovač událostí, pokročilá logika, astronomické hodiny, vzdálený přístup pro kontrolu a servis)</t>
  </si>
  <si>
    <t>1152130715</t>
  </si>
  <si>
    <t>74808</t>
  </si>
  <si>
    <t>Input Device (3x tlačítkový vstup, napájení z DALI, volitelný stav po výpadku)</t>
  </si>
  <si>
    <t>-748366312</t>
  </si>
  <si>
    <t>74809</t>
  </si>
  <si>
    <t>Tablet - displej 11" QHD 2360 × 1640, RAM 8 GB, kapacita úložiště 128 GB, WiFi, Bluetooth, zadní fotoaparát 12 Mpx (f/1,8), přední fotoaparát 12 Mpx (f/2,4), USB-C</t>
  </si>
  <si>
    <t>-690995848</t>
  </si>
  <si>
    <t>74810</t>
  </si>
  <si>
    <t>Vizual 128, 2 PC (Vizualizace všech svítidel v půdorysu, indikace stavů, poruch, 2 PC časově neomezené)</t>
  </si>
  <si>
    <t>1979341753</t>
  </si>
  <si>
    <t>74811</t>
  </si>
  <si>
    <t>Instalace regulace</t>
  </si>
  <si>
    <t>812321846</t>
  </si>
  <si>
    <t>74812</t>
  </si>
  <si>
    <t>Programování regulace</t>
  </si>
  <si>
    <t>-401240524</t>
  </si>
  <si>
    <t>74813</t>
  </si>
  <si>
    <t>Tvorba vizualizace</t>
  </si>
  <si>
    <t>-259902712</t>
  </si>
  <si>
    <t>74814</t>
  </si>
  <si>
    <t>Dopravné (regulace)</t>
  </si>
  <si>
    <t>1976083608</t>
  </si>
  <si>
    <t>74815</t>
  </si>
  <si>
    <t>2114093757</t>
  </si>
  <si>
    <t>74816</t>
  </si>
  <si>
    <t>Demontáže a likvidace stávajících svítidel</t>
  </si>
  <si>
    <t>-1457146243</t>
  </si>
  <si>
    <t>74817</t>
  </si>
  <si>
    <t>-64458702</t>
  </si>
  <si>
    <t>74818</t>
  </si>
  <si>
    <t>2028966962</t>
  </si>
  <si>
    <t>749</t>
  </si>
  <si>
    <t xml:space="preserve">Elektromontáže - Rozvaděč RM11_x000d_
</t>
  </si>
  <si>
    <t>74901</t>
  </si>
  <si>
    <t>Rozvodnice zápustná min.72M IP30</t>
  </si>
  <si>
    <t>-698709478</t>
  </si>
  <si>
    <t>74902</t>
  </si>
  <si>
    <t>SPD T2 TNS</t>
  </si>
  <si>
    <t>-2020720058</t>
  </si>
  <si>
    <t>74903</t>
  </si>
  <si>
    <t>jistič 10k 10B-1</t>
  </si>
  <si>
    <t>-2104409415</t>
  </si>
  <si>
    <t>74904</t>
  </si>
  <si>
    <t>Spínač páčkový 32/3</t>
  </si>
  <si>
    <t>-303749224</t>
  </si>
  <si>
    <t>74905</t>
  </si>
  <si>
    <t>Zdroj na DIN lištu 230V AC/ 12V DC</t>
  </si>
  <si>
    <t>-699942378</t>
  </si>
  <si>
    <t>74906</t>
  </si>
  <si>
    <t>Proudový chránič 10k 10B-1N-030AC</t>
  </si>
  <si>
    <t>320162412</t>
  </si>
  <si>
    <t>74907</t>
  </si>
  <si>
    <t>Proudový chránič 10k 16B-1N-030AC</t>
  </si>
  <si>
    <t>41219671</t>
  </si>
  <si>
    <t>74908</t>
  </si>
  <si>
    <t>Řadová svorka šedá, 2,5mm2</t>
  </si>
  <si>
    <t>-2088662402</t>
  </si>
  <si>
    <t>74909</t>
  </si>
  <si>
    <t>drobný materiál (svorky, lišty, vydrátování, atd.)</t>
  </si>
  <si>
    <t>1789907977</t>
  </si>
  <si>
    <t>74910</t>
  </si>
  <si>
    <t>Sestavení rozvaděče, zkoušky, certifikace</t>
  </si>
  <si>
    <t>-1344266527</t>
  </si>
  <si>
    <t>VRN - Vedlejší rozpočtové náklady</t>
  </si>
  <si>
    <t>020001000</t>
  </si>
  <si>
    <t>Příprava staveniště</t>
  </si>
  <si>
    <t>…</t>
  </si>
  <si>
    <t>1024</t>
  </si>
  <si>
    <t>-12578924</t>
  </si>
  <si>
    <t>030001000</t>
  </si>
  <si>
    <t>Zařízení staveniště</t>
  </si>
  <si>
    <t>-1546410193</t>
  </si>
  <si>
    <t>040001000</t>
  </si>
  <si>
    <t>Inženýrská činnost</t>
  </si>
  <si>
    <t>1304684969</t>
  </si>
  <si>
    <t>070001000</t>
  </si>
  <si>
    <t>Provozní vlivy</t>
  </si>
  <si>
    <t>-631089077</t>
  </si>
  <si>
    <t>080001000</t>
  </si>
  <si>
    <t>Další náklady na pracovníky</t>
  </si>
  <si>
    <t>-774122481</t>
  </si>
  <si>
    <t>090001001</t>
  </si>
  <si>
    <t>Ostatní náklady</t>
  </si>
  <si>
    <t>229036000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</si>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</sst>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17121212" TargetMode="External" /><Relationship Id="rId2" Type="http://schemas.openxmlformats.org/officeDocument/2006/relationships/hyperlink" Target="https://podminky.urs.cz/item/CS_URS_2025_01/317142422" TargetMode="External" /><Relationship Id="rId3" Type="http://schemas.openxmlformats.org/officeDocument/2006/relationships/hyperlink" Target="https://podminky.urs.cz/item/CS_URS_2025_01/342272225" TargetMode="External" /><Relationship Id="rId4" Type="http://schemas.openxmlformats.org/officeDocument/2006/relationships/hyperlink" Target="https://podminky.urs.cz/item/CS_URS_2025_01/342291111" TargetMode="External" /><Relationship Id="rId5" Type="http://schemas.openxmlformats.org/officeDocument/2006/relationships/hyperlink" Target="https://podminky.urs.cz/item/CS_URS_2025_01/342291121" TargetMode="External" /><Relationship Id="rId6" Type="http://schemas.openxmlformats.org/officeDocument/2006/relationships/hyperlink" Target="https://podminky.urs.cz/item/CS_URS_2025_01/611131121" TargetMode="External" /><Relationship Id="rId7" Type="http://schemas.openxmlformats.org/officeDocument/2006/relationships/hyperlink" Target="https://podminky.urs.cz/item/CS_URS_2025_01/611311131" TargetMode="External" /><Relationship Id="rId8" Type="http://schemas.openxmlformats.org/officeDocument/2006/relationships/hyperlink" Target="https://podminky.urs.cz/item/CS_URS_2025_01/612131121" TargetMode="External" /><Relationship Id="rId9" Type="http://schemas.openxmlformats.org/officeDocument/2006/relationships/hyperlink" Target="https://podminky.urs.cz/item/CS_URS_2025_01/612131151" TargetMode="External" /><Relationship Id="rId10" Type="http://schemas.openxmlformats.org/officeDocument/2006/relationships/hyperlink" Target="https://podminky.urs.cz/item/CS_URS_2025_01/612142001" TargetMode="External" /><Relationship Id="rId11" Type="http://schemas.openxmlformats.org/officeDocument/2006/relationships/hyperlink" Target="https://podminky.urs.cz/item/CS_URS_2025_01/612316121" TargetMode="External" /><Relationship Id="rId12" Type="http://schemas.openxmlformats.org/officeDocument/2006/relationships/hyperlink" Target="https://podminky.urs.cz/item/CS_URS_2025_01/612324111" TargetMode="External" /><Relationship Id="rId13" Type="http://schemas.openxmlformats.org/officeDocument/2006/relationships/hyperlink" Target="https://podminky.urs.cz/item/CS_URS_2025_01/612324191" TargetMode="External" /><Relationship Id="rId14" Type="http://schemas.openxmlformats.org/officeDocument/2006/relationships/hyperlink" Target="https://podminky.urs.cz/item/CS_URS_2025_01/612325302" TargetMode="External" /><Relationship Id="rId15" Type="http://schemas.openxmlformats.org/officeDocument/2006/relationships/hyperlink" Target="https://podminky.urs.cz/item/CS_URS_2025_01/612328131" TargetMode="External" /><Relationship Id="rId16" Type="http://schemas.openxmlformats.org/officeDocument/2006/relationships/hyperlink" Target="https://podminky.urs.cz/item/CS_URS_2025_01/619995001" TargetMode="External" /><Relationship Id="rId17" Type="http://schemas.openxmlformats.org/officeDocument/2006/relationships/hyperlink" Target="https://podminky.urs.cz/item/CS_URS_2025_01/632451234" TargetMode="External" /><Relationship Id="rId18" Type="http://schemas.openxmlformats.org/officeDocument/2006/relationships/hyperlink" Target="https://podminky.urs.cz/item/CS_URS_2025_01/632451292" TargetMode="External" /><Relationship Id="rId19" Type="http://schemas.openxmlformats.org/officeDocument/2006/relationships/hyperlink" Target="https://podminky.urs.cz/item/CS_URS_2025_01/633811111" TargetMode="External" /><Relationship Id="rId20" Type="http://schemas.openxmlformats.org/officeDocument/2006/relationships/hyperlink" Target="https://podminky.urs.cz/item/CS_URS_2025_01/634111114" TargetMode="External" /><Relationship Id="rId21" Type="http://schemas.openxmlformats.org/officeDocument/2006/relationships/hyperlink" Target="https://podminky.urs.cz/item/CS_URS_2025_01/949101111" TargetMode="External" /><Relationship Id="rId22" Type="http://schemas.openxmlformats.org/officeDocument/2006/relationships/hyperlink" Target="https://podminky.urs.cz/item/CS_URS_2025_01/952901111" TargetMode="External" /><Relationship Id="rId23" Type="http://schemas.openxmlformats.org/officeDocument/2006/relationships/hyperlink" Target="https://podminky.urs.cz/item/CS_URS_2025_01/985421144" TargetMode="External" /><Relationship Id="rId24" Type="http://schemas.openxmlformats.org/officeDocument/2006/relationships/hyperlink" Target="https://podminky.urs.cz/item/CS_URS_2025_01/962031023" TargetMode="External" /><Relationship Id="rId25" Type="http://schemas.openxmlformats.org/officeDocument/2006/relationships/hyperlink" Target="https://podminky.urs.cz/item/CS_URS_2025_01/965043341" TargetMode="External" /><Relationship Id="rId26" Type="http://schemas.openxmlformats.org/officeDocument/2006/relationships/hyperlink" Target="https://podminky.urs.cz/item/CS_URS_2025_01/965046111" TargetMode="External" /><Relationship Id="rId27" Type="http://schemas.openxmlformats.org/officeDocument/2006/relationships/hyperlink" Target="https://podminky.urs.cz/item/CS_URS_2025_01/965081213" TargetMode="External" /><Relationship Id="rId28" Type="http://schemas.openxmlformats.org/officeDocument/2006/relationships/hyperlink" Target="https://podminky.urs.cz/item/CS_URS_2025_01/971033641" TargetMode="External" /><Relationship Id="rId29" Type="http://schemas.openxmlformats.org/officeDocument/2006/relationships/hyperlink" Target="https://podminky.urs.cz/item/CS_URS_2025_01/997013151" TargetMode="External" /><Relationship Id="rId30" Type="http://schemas.openxmlformats.org/officeDocument/2006/relationships/hyperlink" Target="https://podminky.urs.cz/item/CS_URS_2025_01/997013501" TargetMode="External" /><Relationship Id="rId31" Type="http://schemas.openxmlformats.org/officeDocument/2006/relationships/hyperlink" Target="https://podminky.urs.cz/item/CS_URS_2025_01/997013509" TargetMode="External" /><Relationship Id="rId32" Type="http://schemas.openxmlformats.org/officeDocument/2006/relationships/hyperlink" Target="https://podminky.urs.cz/item/CS_URS_2025_01/997013631" TargetMode="External" /><Relationship Id="rId33" Type="http://schemas.openxmlformats.org/officeDocument/2006/relationships/hyperlink" Target="https://podminky.urs.cz/item/CS_URS_2025_01/998011008" TargetMode="External" /><Relationship Id="rId34" Type="http://schemas.openxmlformats.org/officeDocument/2006/relationships/hyperlink" Target="https://podminky.urs.cz/item/CS_URS_2025_01/711141811" TargetMode="External" /><Relationship Id="rId35" Type="http://schemas.openxmlformats.org/officeDocument/2006/relationships/hyperlink" Target="https://podminky.urs.cz/item/CS_URS_2025_01/711121131" TargetMode="External" /><Relationship Id="rId36" Type="http://schemas.openxmlformats.org/officeDocument/2006/relationships/hyperlink" Target="https://podminky.urs.cz/item/CS_URS_2025_01/711141559" TargetMode="External" /><Relationship Id="rId37" Type="http://schemas.openxmlformats.org/officeDocument/2006/relationships/hyperlink" Target="https://podminky.urs.cz/item/CS_URS_2025_01/711142811" TargetMode="External" /><Relationship Id="rId38" Type="http://schemas.openxmlformats.org/officeDocument/2006/relationships/hyperlink" Target="https://podminky.urs.cz/item/CS_URS_2025_01/711192202" TargetMode="External" /><Relationship Id="rId39" Type="http://schemas.openxmlformats.org/officeDocument/2006/relationships/hyperlink" Target="https://podminky.urs.cz/item/CS_URS_2025_01/998711201" TargetMode="External" /><Relationship Id="rId40" Type="http://schemas.openxmlformats.org/officeDocument/2006/relationships/hyperlink" Target="https://podminky.urs.cz/item/CS_URS_2025_01/713120821" TargetMode="External" /><Relationship Id="rId41" Type="http://schemas.openxmlformats.org/officeDocument/2006/relationships/hyperlink" Target="https://podminky.urs.cz/item/CS_URS_2025_01/713121111" TargetMode="External" /><Relationship Id="rId42" Type="http://schemas.openxmlformats.org/officeDocument/2006/relationships/hyperlink" Target="https://podminky.urs.cz/item/CS_URS_2025_01/713121121" TargetMode="External" /><Relationship Id="rId43" Type="http://schemas.openxmlformats.org/officeDocument/2006/relationships/hyperlink" Target="https://podminky.urs.cz/item/CS_URS_2025_01/713191132" TargetMode="External" /><Relationship Id="rId44" Type="http://schemas.openxmlformats.org/officeDocument/2006/relationships/hyperlink" Target="https://podminky.urs.cz/item/CS_URS_2025_01/998713201" TargetMode="External" /><Relationship Id="rId45" Type="http://schemas.openxmlformats.org/officeDocument/2006/relationships/hyperlink" Target="https://podminky.urs.cz/item/CS_URS_2025_01/766691811" TargetMode="External" /><Relationship Id="rId46" Type="http://schemas.openxmlformats.org/officeDocument/2006/relationships/hyperlink" Target="https://podminky.urs.cz/item/CS_URS_2025_01/766694116" TargetMode="External" /><Relationship Id="rId47" Type="http://schemas.openxmlformats.org/officeDocument/2006/relationships/hyperlink" Target="https://podminky.urs.cz/item/CS_URS_2025_01/775429121" TargetMode="External" /><Relationship Id="rId48" Type="http://schemas.openxmlformats.org/officeDocument/2006/relationships/hyperlink" Target="https://podminky.urs.cz/item/CS_URS_2025_01/953966122" TargetMode="External" /><Relationship Id="rId49" Type="http://schemas.openxmlformats.org/officeDocument/2006/relationships/hyperlink" Target="https://podminky.urs.cz/item/CS_URS_2025_01/998766201" TargetMode="External" /><Relationship Id="rId50" Type="http://schemas.openxmlformats.org/officeDocument/2006/relationships/hyperlink" Target="https://podminky.urs.cz/item/CS_URS_2025_01/771111011" TargetMode="External" /><Relationship Id="rId51" Type="http://schemas.openxmlformats.org/officeDocument/2006/relationships/hyperlink" Target="https://podminky.urs.cz/item/CS_URS_2025_01/771121015" TargetMode="External" /><Relationship Id="rId52" Type="http://schemas.openxmlformats.org/officeDocument/2006/relationships/hyperlink" Target="https://podminky.urs.cz/item/CS_URS_2025_01/771121026" TargetMode="External" /><Relationship Id="rId53" Type="http://schemas.openxmlformats.org/officeDocument/2006/relationships/hyperlink" Target="https://podminky.urs.cz/item/CS_URS_2025_01/771474113" TargetMode="External" /><Relationship Id="rId54" Type="http://schemas.openxmlformats.org/officeDocument/2006/relationships/hyperlink" Target="https://podminky.urs.cz/item/CS_URS_2025_01/771571810" TargetMode="External" /><Relationship Id="rId55" Type="http://schemas.openxmlformats.org/officeDocument/2006/relationships/hyperlink" Target="https://podminky.urs.cz/item/CS_URS_2025_01/771574414" TargetMode="External" /><Relationship Id="rId56" Type="http://schemas.openxmlformats.org/officeDocument/2006/relationships/hyperlink" Target="https://podminky.urs.cz/item/CS_URS_2025_01/771591115" TargetMode="External" /><Relationship Id="rId57" Type="http://schemas.openxmlformats.org/officeDocument/2006/relationships/hyperlink" Target="https://podminky.urs.cz/item/CS_URS_2025_01/771591184" TargetMode="External" /><Relationship Id="rId58" Type="http://schemas.openxmlformats.org/officeDocument/2006/relationships/hyperlink" Target="https://podminky.urs.cz/item/CS_URS_2025_01/771592011" TargetMode="External" /><Relationship Id="rId59" Type="http://schemas.openxmlformats.org/officeDocument/2006/relationships/hyperlink" Target="https://podminky.urs.cz/item/CS_URS_2025_01/998771201" TargetMode="External" /><Relationship Id="rId60" Type="http://schemas.openxmlformats.org/officeDocument/2006/relationships/hyperlink" Target="https://podminky.urs.cz/item/CS_URS_2025_01/775111115" TargetMode="External" /><Relationship Id="rId61" Type="http://schemas.openxmlformats.org/officeDocument/2006/relationships/hyperlink" Target="https://podminky.urs.cz/item/CS_URS_2025_01/775111331" TargetMode="External" /><Relationship Id="rId62" Type="http://schemas.openxmlformats.org/officeDocument/2006/relationships/hyperlink" Target="https://podminky.urs.cz/item/CS_URS_2025_01/775121111" TargetMode="External" /><Relationship Id="rId63" Type="http://schemas.openxmlformats.org/officeDocument/2006/relationships/hyperlink" Target="https://podminky.urs.cz/item/CS_URS_2025_01/775141123" TargetMode="External" /><Relationship Id="rId64" Type="http://schemas.openxmlformats.org/officeDocument/2006/relationships/hyperlink" Target="https://podminky.urs.cz/item/CS_URS_2025_01/775511611" TargetMode="External" /><Relationship Id="rId65" Type="http://schemas.openxmlformats.org/officeDocument/2006/relationships/hyperlink" Target="https://podminky.urs.cz/item/CS_URS_2025_01/775511820" TargetMode="External" /><Relationship Id="rId66" Type="http://schemas.openxmlformats.org/officeDocument/2006/relationships/hyperlink" Target="https://podminky.urs.cz/item/CS_URS_2025_01/775591311" TargetMode="External" /><Relationship Id="rId67" Type="http://schemas.openxmlformats.org/officeDocument/2006/relationships/hyperlink" Target="https://podminky.urs.cz/item/CS_URS_2025_01/775591314" TargetMode="External" /><Relationship Id="rId68" Type="http://schemas.openxmlformats.org/officeDocument/2006/relationships/hyperlink" Target="https://podminky.urs.cz/item/CS_URS_2025_01/775591316" TargetMode="External" /><Relationship Id="rId69" Type="http://schemas.openxmlformats.org/officeDocument/2006/relationships/hyperlink" Target="https://podminky.urs.cz/item/CS_URS_2025_01/775413401" TargetMode="External" /><Relationship Id="rId70" Type="http://schemas.openxmlformats.org/officeDocument/2006/relationships/hyperlink" Target="https://podminky.urs.cz/item/CS_URS_2025_01/998775201" TargetMode="External" /><Relationship Id="rId71" Type="http://schemas.openxmlformats.org/officeDocument/2006/relationships/hyperlink" Target="https://podminky.urs.cz/item/CS_URS_2025_01/781121011" TargetMode="External" /><Relationship Id="rId72" Type="http://schemas.openxmlformats.org/officeDocument/2006/relationships/hyperlink" Target="https://podminky.urs.cz/item/CS_URS_2025_01/781472214" TargetMode="External" /><Relationship Id="rId73" Type="http://schemas.openxmlformats.org/officeDocument/2006/relationships/hyperlink" Target="https://podminky.urs.cz/item/CS_URS_2024_02/781473810" TargetMode="External" /><Relationship Id="rId74" Type="http://schemas.openxmlformats.org/officeDocument/2006/relationships/hyperlink" Target="https://podminky.urs.cz/item/CS_URS_2025_01/781495115" TargetMode="External" /><Relationship Id="rId75" Type="http://schemas.openxmlformats.org/officeDocument/2006/relationships/hyperlink" Target="https://podminky.urs.cz/item/CS_URS_2025_01/781495141" TargetMode="External" /><Relationship Id="rId76" Type="http://schemas.openxmlformats.org/officeDocument/2006/relationships/hyperlink" Target="https://podminky.urs.cz/item/CS_URS_2025_01/781495142" TargetMode="External" /><Relationship Id="rId77" Type="http://schemas.openxmlformats.org/officeDocument/2006/relationships/hyperlink" Target="https://podminky.urs.cz/item/CS_URS_2025_01/781495211" TargetMode="External" /><Relationship Id="rId78" Type="http://schemas.openxmlformats.org/officeDocument/2006/relationships/hyperlink" Target="https://podminky.urs.cz/item/CS_URS_2025_01/998781202" TargetMode="External" /><Relationship Id="rId79" Type="http://schemas.openxmlformats.org/officeDocument/2006/relationships/hyperlink" Target="https://podminky.urs.cz/item/CS_URS_2025_01/783101401" TargetMode="External" /><Relationship Id="rId80" Type="http://schemas.openxmlformats.org/officeDocument/2006/relationships/hyperlink" Target="https://podminky.urs.cz/item/CS_URS_2025_01/783106805" TargetMode="External" /><Relationship Id="rId81" Type="http://schemas.openxmlformats.org/officeDocument/2006/relationships/hyperlink" Target="https://podminky.urs.cz/item/CS_URS_2025_01/783154101" TargetMode="External" /><Relationship Id="rId82" Type="http://schemas.openxmlformats.org/officeDocument/2006/relationships/hyperlink" Target="https://podminky.urs.cz/item/CS_URS_2025_01/783163101" TargetMode="External" /><Relationship Id="rId83" Type="http://schemas.openxmlformats.org/officeDocument/2006/relationships/hyperlink" Target="https://podminky.urs.cz/item/CS_URS_2025_01/783168201" TargetMode="External" /><Relationship Id="rId84" Type="http://schemas.openxmlformats.org/officeDocument/2006/relationships/hyperlink" Target="https://podminky.urs.cz/item/CS_URS_2025_01/784111001" TargetMode="External" /><Relationship Id="rId85" Type="http://schemas.openxmlformats.org/officeDocument/2006/relationships/hyperlink" Target="https://podminky.urs.cz/item/CS_URS_2025_01/784111021" TargetMode="External" /><Relationship Id="rId86" Type="http://schemas.openxmlformats.org/officeDocument/2006/relationships/hyperlink" Target="https://podminky.urs.cz/item/CS_URS_2025_01/784121001" TargetMode="External" /><Relationship Id="rId87" Type="http://schemas.openxmlformats.org/officeDocument/2006/relationships/hyperlink" Target="https://podminky.urs.cz/item/CS_URS_2025_01/784121011" TargetMode="External" /><Relationship Id="rId88" Type="http://schemas.openxmlformats.org/officeDocument/2006/relationships/hyperlink" Target="https://podminky.urs.cz/item/CS_URS_2025_01/784181112" TargetMode="External" /><Relationship Id="rId89" Type="http://schemas.openxmlformats.org/officeDocument/2006/relationships/hyperlink" Target="https://podminky.urs.cz/item/CS_URS_2025_01/784312001" TargetMode="External" /><Relationship Id="rId90" Type="http://schemas.openxmlformats.org/officeDocument/2006/relationships/hyperlink" Target="https://podminky.urs.cz/item/CS_URS_2025_01/784312053" TargetMode="External" /><Relationship Id="rId91" Type="http://schemas.openxmlformats.org/officeDocument/2006/relationships/hyperlink" Target="https://podminky.urs.cz/item/CS_URS_2025_01/784312061" TargetMode="External" /><Relationship Id="rId9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52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25003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OPRAVA POVRCHŮ PODLAH A ZDIVA V 1NP – I. ETAPA STŘEDISKO VOLNÉHO ČASU KRNOV zrcadlový, sloupový sál a recepce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Dobrovksého 281/16, 79401  Krnov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6. 1. 2025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Krnov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53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54</v>
      </c>
      <c r="D52" s="88"/>
      <c r="E52" s="88"/>
      <c r="F52" s="88"/>
      <c r="G52" s="88"/>
      <c r="H52" s="89"/>
      <c r="I52" s="90" t="s">
        <v>55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56</v>
      </c>
      <c r="AH52" s="88"/>
      <c r="AI52" s="88"/>
      <c r="AJ52" s="88"/>
      <c r="AK52" s="88"/>
      <c r="AL52" s="88"/>
      <c r="AM52" s="88"/>
      <c r="AN52" s="90" t="s">
        <v>57</v>
      </c>
      <c r="AO52" s="88"/>
      <c r="AP52" s="88"/>
      <c r="AQ52" s="92" t="s">
        <v>58</v>
      </c>
      <c r="AR52" s="45"/>
      <c r="AS52" s="93" t="s">
        <v>59</v>
      </c>
      <c r="AT52" s="94" t="s">
        <v>60</v>
      </c>
      <c r="AU52" s="94" t="s">
        <v>61</v>
      </c>
      <c r="AV52" s="94" t="s">
        <v>62</v>
      </c>
      <c r="AW52" s="94" t="s">
        <v>63</v>
      </c>
      <c r="AX52" s="94" t="s">
        <v>64</v>
      </c>
      <c r="AY52" s="94" t="s">
        <v>65</v>
      </c>
      <c r="AZ52" s="94" t="s">
        <v>66</v>
      </c>
      <c r="BA52" s="94" t="s">
        <v>67</v>
      </c>
      <c r="BB52" s="94" t="s">
        <v>68</v>
      </c>
      <c r="BC52" s="94" t="s">
        <v>69</v>
      </c>
      <c r="BD52" s="95" t="s">
        <v>70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71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ROUND(SUM(AG55:AG58),2)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ROUND(SUM(AS55:AS58),2)</f>
        <v>0</v>
      </c>
      <c r="AT54" s="107">
        <f>ROUND(SUM(AV54:AW54),2)</f>
        <v>0</v>
      </c>
      <c r="AU54" s="108">
        <f>ROUND(SUM(AU55:AU58),5)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ROUND(SUM(AZ55:AZ58),2)</f>
        <v>0</v>
      </c>
      <c r="BA54" s="107">
        <f>ROUND(SUM(BA55:BA58),2)</f>
        <v>0</v>
      </c>
      <c r="BB54" s="107">
        <f>ROUND(SUM(BB55:BB58),2)</f>
        <v>0</v>
      </c>
      <c r="BC54" s="107">
        <f>ROUND(SUM(BC55:BC58),2)</f>
        <v>0</v>
      </c>
      <c r="BD54" s="109">
        <f>ROUND(SUM(BD55:BD58),2)</f>
        <v>0</v>
      </c>
      <c r="BE54" s="6"/>
      <c r="BS54" s="110" t="s">
        <v>72</v>
      </c>
      <c r="BT54" s="110" t="s">
        <v>73</v>
      </c>
      <c r="BU54" s="111" t="s">
        <v>74</v>
      </c>
      <c r="BV54" s="110" t="s">
        <v>75</v>
      </c>
      <c r="BW54" s="110" t="s">
        <v>5</v>
      </c>
      <c r="BX54" s="110" t="s">
        <v>76</v>
      </c>
      <c r="CL54" s="110" t="s">
        <v>19</v>
      </c>
    </row>
    <row r="55" s="7" customFormat="1" ht="16.5" customHeight="1">
      <c r="A55" s="112" t="s">
        <v>77</v>
      </c>
      <c r="B55" s="113"/>
      <c r="C55" s="114"/>
      <c r="D55" s="115" t="s">
        <v>78</v>
      </c>
      <c r="E55" s="115"/>
      <c r="F55" s="115"/>
      <c r="G55" s="115"/>
      <c r="H55" s="115"/>
      <c r="I55" s="116"/>
      <c r="J55" s="115" t="s">
        <v>79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'01 - Stavební část'!J30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80</v>
      </c>
      <c r="AR55" s="119"/>
      <c r="AS55" s="120">
        <v>0</v>
      </c>
      <c r="AT55" s="121">
        <f>ROUND(SUM(AV55:AW55),2)</f>
        <v>0</v>
      </c>
      <c r="AU55" s="122">
        <f>'01 - Stavební část'!P99</f>
        <v>0</v>
      </c>
      <c r="AV55" s="121">
        <f>'01 - Stavební část'!J33</f>
        <v>0</v>
      </c>
      <c r="AW55" s="121">
        <f>'01 - Stavební část'!J34</f>
        <v>0</v>
      </c>
      <c r="AX55" s="121">
        <f>'01 - Stavební část'!J35</f>
        <v>0</v>
      </c>
      <c r="AY55" s="121">
        <f>'01 - Stavební část'!J36</f>
        <v>0</v>
      </c>
      <c r="AZ55" s="121">
        <f>'01 - Stavební část'!F33</f>
        <v>0</v>
      </c>
      <c r="BA55" s="121">
        <f>'01 - Stavební část'!F34</f>
        <v>0</v>
      </c>
      <c r="BB55" s="121">
        <f>'01 - Stavební část'!F35</f>
        <v>0</v>
      </c>
      <c r="BC55" s="121">
        <f>'01 - Stavební část'!F36</f>
        <v>0</v>
      </c>
      <c r="BD55" s="123">
        <f>'01 - Stavební část'!F37</f>
        <v>0</v>
      </c>
      <c r="BE55" s="7"/>
      <c r="BT55" s="124" t="s">
        <v>81</v>
      </c>
      <c r="BV55" s="124" t="s">
        <v>75</v>
      </c>
      <c r="BW55" s="124" t="s">
        <v>82</v>
      </c>
      <c r="BX55" s="124" t="s">
        <v>5</v>
      </c>
      <c r="CL55" s="124" t="s">
        <v>19</v>
      </c>
      <c r="CM55" s="124" t="s">
        <v>83</v>
      </c>
    </row>
    <row r="56" s="7" customFormat="1" ht="16.5" customHeight="1">
      <c r="A56" s="112" t="s">
        <v>77</v>
      </c>
      <c r="B56" s="113"/>
      <c r="C56" s="114"/>
      <c r="D56" s="115" t="s">
        <v>84</v>
      </c>
      <c r="E56" s="115"/>
      <c r="F56" s="115"/>
      <c r="G56" s="115"/>
      <c r="H56" s="115"/>
      <c r="I56" s="116"/>
      <c r="J56" s="115" t="s">
        <v>85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'02 - UT'!J30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80</v>
      </c>
      <c r="AR56" s="119"/>
      <c r="AS56" s="120">
        <v>0</v>
      </c>
      <c r="AT56" s="121">
        <f>ROUND(SUM(AV56:AW56),2)</f>
        <v>0</v>
      </c>
      <c r="AU56" s="122">
        <f>'02 - UT'!P81</f>
        <v>0</v>
      </c>
      <c r="AV56" s="121">
        <f>'02 - UT'!J33</f>
        <v>0</v>
      </c>
      <c r="AW56" s="121">
        <f>'02 - UT'!J34</f>
        <v>0</v>
      </c>
      <c r="AX56" s="121">
        <f>'02 - UT'!J35</f>
        <v>0</v>
      </c>
      <c r="AY56" s="121">
        <f>'02 - UT'!J36</f>
        <v>0</v>
      </c>
      <c r="AZ56" s="121">
        <f>'02 - UT'!F33</f>
        <v>0</v>
      </c>
      <c r="BA56" s="121">
        <f>'02 - UT'!F34</f>
        <v>0</v>
      </c>
      <c r="BB56" s="121">
        <f>'02 - UT'!F35</f>
        <v>0</v>
      </c>
      <c r="BC56" s="121">
        <f>'02 - UT'!F36</f>
        <v>0</v>
      </c>
      <c r="BD56" s="123">
        <f>'02 - UT'!F37</f>
        <v>0</v>
      </c>
      <c r="BE56" s="7"/>
      <c r="BT56" s="124" t="s">
        <v>81</v>
      </c>
      <c r="BV56" s="124" t="s">
        <v>75</v>
      </c>
      <c r="BW56" s="124" t="s">
        <v>86</v>
      </c>
      <c r="BX56" s="124" t="s">
        <v>5</v>
      </c>
      <c r="CL56" s="124" t="s">
        <v>19</v>
      </c>
      <c r="CM56" s="124" t="s">
        <v>83</v>
      </c>
    </row>
    <row r="57" s="7" customFormat="1" ht="16.5" customHeight="1">
      <c r="A57" s="112" t="s">
        <v>77</v>
      </c>
      <c r="B57" s="113"/>
      <c r="C57" s="114"/>
      <c r="D57" s="115" t="s">
        <v>87</v>
      </c>
      <c r="E57" s="115"/>
      <c r="F57" s="115"/>
      <c r="G57" s="115"/>
      <c r="H57" s="115"/>
      <c r="I57" s="116"/>
      <c r="J57" s="115" t="s">
        <v>88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'03 - Elektroinstalace'!J30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80</v>
      </c>
      <c r="AR57" s="119"/>
      <c r="AS57" s="120">
        <v>0</v>
      </c>
      <c r="AT57" s="121">
        <f>ROUND(SUM(AV57:AW57),2)</f>
        <v>0</v>
      </c>
      <c r="AU57" s="122">
        <f>'03 - Elektroinstalace'!P85</f>
        <v>0</v>
      </c>
      <c r="AV57" s="121">
        <f>'03 - Elektroinstalace'!J33</f>
        <v>0</v>
      </c>
      <c r="AW57" s="121">
        <f>'03 - Elektroinstalace'!J34</f>
        <v>0</v>
      </c>
      <c r="AX57" s="121">
        <f>'03 - Elektroinstalace'!J35</f>
        <v>0</v>
      </c>
      <c r="AY57" s="121">
        <f>'03 - Elektroinstalace'!J36</f>
        <v>0</v>
      </c>
      <c r="AZ57" s="121">
        <f>'03 - Elektroinstalace'!F33</f>
        <v>0</v>
      </c>
      <c r="BA57" s="121">
        <f>'03 - Elektroinstalace'!F34</f>
        <v>0</v>
      </c>
      <c r="BB57" s="121">
        <f>'03 - Elektroinstalace'!F35</f>
        <v>0</v>
      </c>
      <c r="BC57" s="121">
        <f>'03 - Elektroinstalace'!F36</f>
        <v>0</v>
      </c>
      <c r="BD57" s="123">
        <f>'03 - Elektroinstalace'!F37</f>
        <v>0</v>
      </c>
      <c r="BE57" s="7"/>
      <c r="BT57" s="124" t="s">
        <v>81</v>
      </c>
      <c r="BV57" s="124" t="s">
        <v>75</v>
      </c>
      <c r="BW57" s="124" t="s">
        <v>89</v>
      </c>
      <c r="BX57" s="124" t="s">
        <v>5</v>
      </c>
      <c r="CL57" s="124" t="s">
        <v>19</v>
      </c>
      <c r="CM57" s="124" t="s">
        <v>83</v>
      </c>
    </row>
    <row r="58" s="7" customFormat="1" ht="16.5" customHeight="1">
      <c r="A58" s="112" t="s">
        <v>77</v>
      </c>
      <c r="B58" s="113"/>
      <c r="C58" s="114"/>
      <c r="D58" s="115" t="s">
        <v>90</v>
      </c>
      <c r="E58" s="115"/>
      <c r="F58" s="115"/>
      <c r="G58" s="115"/>
      <c r="H58" s="115"/>
      <c r="I58" s="116"/>
      <c r="J58" s="115" t="s">
        <v>91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'VRN - Vedlejší rozpočtové...'!J30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80</v>
      </c>
      <c r="AR58" s="119"/>
      <c r="AS58" s="125">
        <v>0</v>
      </c>
      <c r="AT58" s="126">
        <f>ROUND(SUM(AV58:AW58),2)</f>
        <v>0</v>
      </c>
      <c r="AU58" s="127">
        <f>'VRN - Vedlejší rozpočtové...'!P80</f>
        <v>0</v>
      </c>
      <c r="AV58" s="126">
        <f>'VRN - Vedlejší rozpočtové...'!J33</f>
        <v>0</v>
      </c>
      <c r="AW58" s="126">
        <f>'VRN - Vedlejší rozpočtové...'!J34</f>
        <v>0</v>
      </c>
      <c r="AX58" s="126">
        <f>'VRN - Vedlejší rozpočtové...'!J35</f>
        <v>0</v>
      </c>
      <c r="AY58" s="126">
        <f>'VRN - Vedlejší rozpočtové...'!J36</f>
        <v>0</v>
      </c>
      <c r="AZ58" s="126">
        <f>'VRN - Vedlejší rozpočtové...'!F33</f>
        <v>0</v>
      </c>
      <c r="BA58" s="126">
        <f>'VRN - Vedlejší rozpočtové...'!F34</f>
        <v>0</v>
      </c>
      <c r="BB58" s="126">
        <f>'VRN - Vedlejší rozpočtové...'!F35</f>
        <v>0</v>
      </c>
      <c r="BC58" s="126">
        <f>'VRN - Vedlejší rozpočtové...'!F36</f>
        <v>0</v>
      </c>
      <c r="BD58" s="128">
        <f>'VRN - Vedlejší rozpočtové...'!F37</f>
        <v>0</v>
      </c>
      <c r="BE58" s="7"/>
      <c r="BT58" s="124" t="s">
        <v>81</v>
      </c>
      <c r="BV58" s="124" t="s">
        <v>75</v>
      </c>
      <c r="BW58" s="124" t="s">
        <v>92</v>
      </c>
      <c r="BX58" s="124" t="s">
        <v>5</v>
      </c>
      <c r="CL58" s="124" t="s">
        <v>19</v>
      </c>
      <c r="CM58" s="124" t="s">
        <v>83</v>
      </c>
    </row>
    <row r="59" s="2" customFormat="1" ht="30" customHeight="1">
      <c r="A59" s="39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="2" customFormat="1" ht="6.96" customHeight="1">
      <c r="A60" s="39"/>
      <c r="B60" s="60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45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</sheetData>
  <sheetProtection sheet="1" formatColumns="0" formatRows="0" objects="1" scenarios="1" spinCount="100000" saltValue="rA9eyodZIf5CDWkzAZ7nFNe6mU8FK0L3IySV4H4SKJdGyYqKHFRw3RU3KdUoqjFCmD0cQ4w0K0kdj6Z5XFzCJA==" hashValue="3Cv3NMbC2e3lPLW6O9T+43W8McWFuYc7WWjM38Q+zoGtej3ETHfAbPmU24l37iBtXkrNJhpNMbyupcu481MS/g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Stavební část'!C2" display="/"/>
    <hyperlink ref="A56" location="'02 - UT'!C2" display="/"/>
    <hyperlink ref="A57" location="'03 - Elektroinstalace'!C2" display="/"/>
    <hyperlink ref="A58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93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39.75" customHeight="1">
      <c r="B7" s="21"/>
      <c r="E7" s="134" t="str">
        <f>'Rekapitulace stavby'!K6</f>
        <v>OPRAVA POVRCHŮ PODLAH A ZDIVA V 1NP – I. ETAPA STŘEDISKO VOLNÉHO ČASU KRNOV zrcadlový, sloupový sál a recepce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95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6. 1. 2025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34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ROUND(J99,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ROUND((SUM(BE99:BE499)),  2)</f>
        <v>0</v>
      </c>
      <c r="G33" s="39"/>
      <c r="H33" s="39"/>
      <c r="I33" s="149">
        <v>0.20999999999999999</v>
      </c>
      <c r="J33" s="148">
        <f>ROUND(((SUM(BE99:BE499))*I33),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ROUND((SUM(BF99:BF499)),  2)</f>
        <v>0</v>
      </c>
      <c r="G34" s="39"/>
      <c r="H34" s="39"/>
      <c r="I34" s="149">
        <v>0.12</v>
      </c>
      <c r="J34" s="148">
        <f>ROUND(((SUM(BF99:BF499))*I34),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ROUND((SUM(BG99:BG499)),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ROUND((SUM(BH99:BH499)),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ROUND((SUM(BI99:BI499)),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39.75" customHeight="1">
      <c r="A48" s="39"/>
      <c r="B48" s="40"/>
      <c r="C48" s="41"/>
      <c r="D48" s="41"/>
      <c r="E48" s="161" t="str">
        <f>E7</f>
        <v>OPRAVA POVRCHŮ PODLAH A ZDIVA V 1NP – I. ETAPA STŘEDISKO VOLNÉHO ČASU KRNOV zrcadlový, sloupový sál a recepce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01 - Stavební část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Dobrovksého 281/16, 79401  Krnov</v>
      </c>
      <c r="G52" s="41"/>
      <c r="H52" s="41"/>
      <c r="I52" s="33" t="s">
        <v>23</v>
      </c>
      <c r="J52" s="73" t="str">
        <f>IF(J12="","",J12)</f>
        <v>6. 1. 2025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Krnov</v>
      </c>
      <c r="G54" s="41"/>
      <c r="H54" s="41"/>
      <c r="I54" s="33" t="s">
        <v>33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97</v>
      </c>
      <c r="D57" s="163"/>
      <c r="E57" s="163"/>
      <c r="F57" s="163"/>
      <c r="G57" s="163"/>
      <c r="H57" s="163"/>
      <c r="I57" s="163"/>
      <c r="J57" s="164" t="s">
        <v>98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J99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99</v>
      </c>
    </row>
    <row r="60" s="9" customFormat="1" ht="24.96" customHeight="1">
      <c r="A60" s="9"/>
      <c r="B60" s="166"/>
      <c r="C60" s="167"/>
      <c r="D60" s="168" t="s">
        <v>100</v>
      </c>
      <c r="E60" s="169"/>
      <c r="F60" s="169"/>
      <c r="G60" s="169"/>
      <c r="H60" s="169"/>
      <c r="I60" s="169"/>
      <c r="J60" s="170">
        <f>J100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101</v>
      </c>
      <c r="E61" s="175"/>
      <c r="F61" s="175"/>
      <c r="G61" s="175"/>
      <c r="H61" s="175"/>
      <c r="I61" s="175"/>
      <c r="J61" s="176">
        <f>J101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102</v>
      </c>
      <c r="E62" s="175"/>
      <c r="F62" s="175"/>
      <c r="G62" s="175"/>
      <c r="H62" s="175"/>
      <c r="I62" s="175"/>
      <c r="J62" s="176">
        <f>J112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2"/>
      <c r="C63" s="173"/>
      <c r="D63" s="174" t="s">
        <v>103</v>
      </c>
      <c r="E63" s="175"/>
      <c r="F63" s="175"/>
      <c r="G63" s="175"/>
      <c r="H63" s="175"/>
      <c r="I63" s="175"/>
      <c r="J63" s="176">
        <f>J113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2"/>
      <c r="C64" s="173"/>
      <c r="D64" s="174" t="s">
        <v>104</v>
      </c>
      <c r="E64" s="175"/>
      <c r="F64" s="175"/>
      <c r="G64" s="175"/>
      <c r="H64" s="175"/>
      <c r="I64" s="175"/>
      <c r="J64" s="176">
        <f>J163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105</v>
      </c>
      <c r="E65" s="175"/>
      <c r="F65" s="175"/>
      <c r="G65" s="175"/>
      <c r="H65" s="175"/>
      <c r="I65" s="175"/>
      <c r="J65" s="176">
        <f>J185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2"/>
      <c r="C66" s="173"/>
      <c r="D66" s="174" t="s">
        <v>106</v>
      </c>
      <c r="E66" s="175"/>
      <c r="F66" s="175"/>
      <c r="G66" s="175"/>
      <c r="H66" s="175"/>
      <c r="I66" s="175"/>
      <c r="J66" s="176">
        <f>J186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2"/>
      <c r="C67" s="173"/>
      <c r="D67" s="174" t="s">
        <v>107</v>
      </c>
      <c r="E67" s="175"/>
      <c r="F67" s="175"/>
      <c r="G67" s="175"/>
      <c r="H67" s="175"/>
      <c r="I67" s="175"/>
      <c r="J67" s="176">
        <f>J202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2"/>
      <c r="C68" s="173"/>
      <c r="D68" s="174" t="s">
        <v>108</v>
      </c>
      <c r="E68" s="175"/>
      <c r="F68" s="175"/>
      <c r="G68" s="175"/>
      <c r="H68" s="175"/>
      <c r="I68" s="175"/>
      <c r="J68" s="176">
        <f>J224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109</v>
      </c>
      <c r="E69" s="175"/>
      <c r="F69" s="175"/>
      <c r="G69" s="175"/>
      <c r="H69" s="175"/>
      <c r="I69" s="175"/>
      <c r="J69" s="176">
        <f>J249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2"/>
      <c r="C70" s="173"/>
      <c r="D70" s="174" t="s">
        <v>110</v>
      </c>
      <c r="E70" s="175"/>
      <c r="F70" s="175"/>
      <c r="G70" s="175"/>
      <c r="H70" s="175"/>
      <c r="I70" s="175"/>
      <c r="J70" s="176">
        <f>J260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6"/>
      <c r="C71" s="167"/>
      <c r="D71" s="168" t="s">
        <v>111</v>
      </c>
      <c r="E71" s="169"/>
      <c r="F71" s="169"/>
      <c r="G71" s="169"/>
      <c r="H71" s="169"/>
      <c r="I71" s="169"/>
      <c r="J71" s="170">
        <f>J263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2"/>
      <c r="C72" s="173"/>
      <c r="D72" s="174" t="s">
        <v>112</v>
      </c>
      <c r="E72" s="175"/>
      <c r="F72" s="175"/>
      <c r="G72" s="175"/>
      <c r="H72" s="175"/>
      <c r="I72" s="175"/>
      <c r="J72" s="176">
        <f>J264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2"/>
      <c r="C73" s="173"/>
      <c r="D73" s="174" t="s">
        <v>113</v>
      </c>
      <c r="E73" s="175"/>
      <c r="F73" s="175"/>
      <c r="G73" s="175"/>
      <c r="H73" s="175"/>
      <c r="I73" s="175"/>
      <c r="J73" s="176">
        <f>J324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114</v>
      </c>
      <c r="E74" s="175"/>
      <c r="F74" s="175"/>
      <c r="G74" s="175"/>
      <c r="H74" s="175"/>
      <c r="I74" s="175"/>
      <c r="J74" s="176">
        <f>J362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2"/>
      <c r="C75" s="173"/>
      <c r="D75" s="174" t="s">
        <v>115</v>
      </c>
      <c r="E75" s="175"/>
      <c r="F75" s="175"/>
      <c r="G75" s="175"/>
      <c r="H75" s="175"/>
      <c r="I75" s="175"/>
      <c r="J75" s="176">
        <f>J379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2"/>
      <c r="C76" s="173"/>
      <c r="D76" s="174" t="s">
        <v>116</v>
      </c>
      <c r="E76" s="175"/>
      <c r="F76" s="175"/>
      <c r="G76" s="175"/>
      <c r="H76" s="175"/>
      <c r="I76" s="175"/>
      <c r="J76" s="176">
        <f>J410</f>
        <v>0</v>
      </c>
      <c r="K76" s="173"/>
      <c r="L76" s="17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2"/>
      <c r="C77" s="173"/>
      <c r="D77" s="174" t="s">
        <v>117</v>
      </c>
      <c r="E77" s="175"/>
      <c r="F77" s="175"/>
      <c r="G77" s="175"/>
      <c r="H77" s="175"/>
      <c r="I77" s="175"/>
      <c r="J77" s="176">
        <f>J442</f>
        <v>0</v>
      </c>
      <c r="K77" s="173"/>
      <c r="L77" s="17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2"/>
      <c r="C78" s="173"/>
      <c r="D78" s="174" t="s">
        <v>118</v>
      </c>
      <c r="E78" s="175"/>
      <c r="F78" s="175"/>
      <c r="G78" s="175"/>
      <c r="H78" s="175"/>
      <c r="I78" s="175"/>
      <c r="J78" s="176">
        <f>J463</f>
        <v>0</v>
      </c>
      <c r="K78" s="173"/>
      <c r="L78" s="17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2"/>
      <c r="C79" s="173"/>
      <c r="D79" s="174" t="s">
        <v>119</v>
      </c>
      <c r="E79" s="175"/>
      <c r="F79" s="175"/>
      <c r="G79" s="175"/>
      <c r="H79" s="175"/>
      <c r="I79" s="175"/>
      <c r="J79" s="176">
        <f>J477</f>
        <v>0</v>
      </c>
      <c r="K79" s="173"/>
      <c r="L79" s="17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5" s="2" customFormat="1" ht="6.96" customHeight="1">
      <c r="A85" s="39"/>
      <c r="B85" s="62"/>
      <c r="C85" s="63"/>
      <c r="D85" s="63"/>
      <c r="E85" s="63"/>
      <c r="F85" s="63"/>
      <c r="G85" s="63"/>
      <c r="H85" s="63"/>
      <c r="I85" s="63"/>
      <c r="J85" s="63"/>
      <c r="K85" s="63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24.96" customHeight="1">
      <c r="A86" s="39"/>
      <c r="B86" s="40"/>
      <c r="C86" s="24" t="s">
        <v>120</v>
      </c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16</v>
      </c>
      <c r="D88" s="41"/>
      <c r="E88" s="41"/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39.75" customHeight="1">
      <c r="A89" s="39"/>
      <c r="B89" s="40"/>
      <c r="C89" s="41"/>
      <c r="D89" s="41"/>
      <c r="E89" s="161" t="str">
        <f>E7</f>
        <v>OPRAVA POVRCHŮ PODLAH A ZDIVA V 1NP – I. ETAPA STŘEDISKO VOLNÉHO ČASU KRNOV zrcadlový, sloupový sál a recepce</v>
      </c>
      <c r="F89" s="33"/>
      <c r="G89" s="33"/>
      <c r="H89" s="33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94</v>
      </c>
      <c r="D90" s="41"/>
      <c r="E90" s="41"/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0" t="str">
        <f>E9</f>
        <v>01 - Stavební část</v>
      </c>
      <c r="F91" s="41"/>
      <c r="G91" s="41"/>
      <c r="H91" s="41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21</v>
      </c>
      <c r="D93" s="41"/>
      <c r="E93" s="41"/>
      <c r="F93" s="28" t="str">
        <f>F12</f>
        <v xml:space="preserve">Dobrovksého 281/16, 79401  Krnov</v>
      </c>
      <c r="G93" s="41"/>
      <c r="H93" s="41"/>
      <c r="I93" s="33" t="s">
        <v>23</v>
      </c>
      <c r="J93" s="73" t="str">
        <f>IF(J12="","",J12)</f>
        <v>6. 1. 2025</v>
      </c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25</v>
      </c>
      <c r="D95" s="41"/>
      <c r="E95" s="41"/>
      <c r="F95" s="28" t="str">
        <f>E15</f>
        <v>Město Krnov</v>
      </c>
      <c r="G95" s="41"/>
      <c r="H95" s="41"/>
      <c r="I95" s="33" t="s">
        <v>33</v>
      </c>
      <c r="J95" s="37" t="str">
        <f>E21</f>
        <v xml:space="preserve"> </v>
      </c>
      <c r="K95" s="41"/>
      <c r="L95" s="13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31</v>
      </c>
      <c r="D96" s="41"/>
      <c r="E96" s="41"/>
      <c r="F96" s="28" t="str">
        <f>IF(E18="","",E18)</f>
        <v>Vyplň údaj</v>
      </c>
      <c r="G96" s="41"/>
      <c r="H96" s="41"/>
      <c r="I96" s="33" t="s">
        <v>36</v>
      </c>
      <c r="J96" s="37" t="str">
        <f>E24</f>
        <v xml:space="preserve"> </v>
      </c>
      <c r="K96" s="41"/>
      <c r="L96" s="13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13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11" customFormat="1" ht="29.28" customHeight="1">
      <c r="A98" s="178"/>
      <c r="B98" s="179"/>
      <c r="C98" s="180" t="s">
        <v>121</v>
      </c>
      <c r="D98" s="181" t="s">
        <v>58</v>
      </c>
      <c r="E98" s="181" t="s">
        <v>54</v>
      </c>
      <c r="F98" s="181" t="s">
        <v>55</v>
      </c>
      <c r="G98" s="181" t="s">
        <v>122</v>
      </c>
      <c r="H98" s="181" t="s">
        <v>123</v>
      </c>
      <c r="I98" s="181" t="s">
        <v>124</v>
      </c>
      <c r="J98" s="181" t="s">
        <v>98</v>
      </c>
      <c r="K98" s="182" t="s">
        <v>125</v>
      </c>
      <c r="L98" s="183"/>
      <c r="M98" s="93" t="s">
        <v>19</v>
      </c>
      <c r="N98" s="94" t="s">
        <v>43</v>
      </c>
      <c r="O98" s="94" t="s">
        <v>126</v>
      </c>
      <c r="P98" s="94" t="s">
        <v>127</v>
      </c>
      <c r="Q98" s="94" t="s">
        <v>128</v>
      </c>
      <c r="R98" s="94" t="s">
        <v>129</v>
      </c>
      <c r="S98" s="94" t="s">
        <v>130</v>
      </c>
      <c r="T98" s="95" t="s">
        <v>131</v>
      </c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</row>
    <row r="99" s="2" customFormat="1" ht="22.8" customHeight="1">
      <c r="A99" s="39"/>
      <c r="B99" s="40"/>
      <c r="C99" s="100" t="s">
        <v>132</v>
      </c>
      <c r="D99" s="41"/>
      <c r="E99" s="41"/>
      <c r="F99" s="41"/>
      <c r="G99" s="41"/>
      <c r="H99" s="41"/>
      <c r="I99" s="41"/>
      <c r="J99" s="184">
        <f>BK99</f>
        <v>0</v>
      </c>
      <c r="K99" s="41"/>
      <c r="L99" s="45"/>
      <c r="M99" s="96"/>
      <c r="N99" s="185"/>
      <c r="O99" s="97"/>
      <c r="P99" s="186">
        <f>P100+P263</f>
        <v>0</v>
      </c>
      <c r="Q99" s="97"/>
      <c r="R99" s="186">
        <f>R100+R263</f>
        <v>69.323666090459994</v>
      </c>
      <c r="S99" s="97"/>
      <c r="T99" s="187">
        <f>T100+T263</f>
        <v>65.204711720000006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72</v>
      </c>
      <c r="AU99" s="18" t="s">
        <v>99</v>
      </c>
      <c r="BK99" s="188">
        <f>BK100+BK263</f>
        <v>0</v>
      </c>
    </row>
    <row r="100" s="12" customFormat="1" ht="25.92" customHeight="1">
      <c r="A100" s="12"/>
      <c r="B100" s="189"/>
      <c r="C100" s="190"/>
      <c r="D100" s="191" t="s">
        <v>72</v>
      </c>
      <c r="E100" s="192" t="s">
        <v>133</v>
      </c>
      <c r="F100" s="192" t="s">
        <v>134</v>
      </c>
      <c r="G100" s="190"/>
      <c r="H100" s="190"/>
      <c r="I100" s="193"/>
      <c r="J100" s="194">
        <f>BK100</f>
        <v>0</v>
      </c>
      <c r="K100" s="190"/>
      <c r="L100" s="195"/>
      <c r="M100" s="196"/>
      <c r="N100" s="197"/>
      <c r="O100" s="197"/>
      <c r="P100" s="198">
        <f>P101+P112+P185+P249+P260</f>
        <v>0</v>
      </c>
      <c r="Q100" s="197"/>
      <c r="R100" s="198">
        <f>R101+R112+R185+R249+R260</f>
        <v>54.00577672123999</v>
      </c>
      <c r="S100" s="197"/>
      <c r="T100" s="199">
        <f>T101+T112+T185+T249+T260</f>
        <v>56.112200000000009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0" t="s">
        <v>81</v>
      </c>
      <c r="AT100" s="201" t="s">
        <v>72</v>
      </c>
      <c r="AU100" s="201" t="s">
        <v>73</v>
      </c>
      <c r="AY100" s="200" t="s">
        <v>135</v>
      </c>
      <c r="BK100" s="202">
        <f>BK101+BK112+BK185+BK249+BK260</f>
        <v>0</v>
      </c>
    </row>
    <row r="101" s="12" customFormat="1" ht="22.8" customHeight="1">
      <c r="A101" s="12"/>
      <c r="B101" s="189"/>
      <c r="C101" s="190"/>
      <c r="D101" s="191" t="s">
        <v>72</v>
      </c>
      <c r="E101" s="203" t="s">
        <v>136</v>
      </c>
      <c r="F101" s="203" t="s">
        <v>137</v>
      </c>
      <c r="G101" s="190"/>
      <c r="H101" s="190"/>
      <c r="I101" s="193"/>
      <c r="J101" s="204">
        <f>BK101</f>
        <v>0</v>
      </c>
      <c r="K101" s="190"/>
      <c r="L101" s="195"/>
      <c r="M101" s="196"/>
      <c r="N101" s="197"/>
      <c r="O101" s="197"/>
      <c r="P101" s="198">
        <f>SUM(P102:P111)</f>
        <v>0</v>
      </c>
      <c r="Q101" s="197"/>
      <c r="R101" s="198">
        <f>SUM(R102:R111)</f>
        <v>0.66598511124000004</v>
      </c>
      <c r="S101" s="197"/>
      <c r="T101" s="199">
        <f>SUM(T102:T111)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0" t="s">
        <v>81</v>
      </c>
      <c r="AT101" s="201" t="s">
        <v>72</v>
      </c>
      <c r="AU101" s="201" t="s">
        <v>81</v>
      </c>
      <c r="AY101" s="200" t="s">
        <v>135</v>
      </c>
      <c r="BK101" s="202">
        <f>SUM(BK102:BK111)</f>
        <v>0</v>
      </c>
    </row>
    <row r="102" s="2" customFormat="1" ht="37.8" customHeight="1">
      <c r="A102" s="39"/>
      <c r="B102" s="40"/>
      <c r="C102" s="205" t="s">
        <v>138</v>
      </c>
      <c r="D102" s="205" t="s">
        <v>139</v>
      </c>
      <c r="E102" s="206" t="s">
        <v>140</v>
      </c>
      <c r="F102" s="207" t="s">
        <v>141</v>
      </c>
      <c r="G102" s="208" t="s">
        <v>142</v>
      </c>
      <c r="H102" s="209">
        <v>1</v>
      </c>
      <c r="I102" s="210"/>
      <c r="J102" s="211">
        <f>ROUND(I102*H102,2)</f>
        <v>0</v>
      </c>
      <c r="K102" s="207" t="s">
        <v>143</v>
      </c>
      <c r="L102" s="45"/>
      <c r="M102" s="212" t="s">
        <v>19</v>
      </c>
      <c r="N102" s="213" t="s">
        <v>44</v>
      </c>
      <c r="O102" s="85"/>
      <c r="P102" s="214">
        <f>O102*H102</f>
        <v>0</v>
      </c>
      <c r="Q102" s="214">
        <v>0.033360000000000001</v>
      </c>
      <c r="R102" s="214">
        <f>Q102*H102</f>
        <v>0.033360000000000001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144</v>
      </c>
      <c r="AT102" s="216" t="s">
        <v>139</v>
      </c>
      <c r="AU102" s="216" t="s">
        <v>83</v>
      </c>
      <c r="AY102" s="18" t="s">
        <v>135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81</v>
      </c>
      <c r="BK102" s="217">
        <f>ROUND(I102*H102,2)</f>
        <v>0</v>
      </c>
      <c r="BL102" s="18" t="s">
        <v>144</v>
      </c>
      <c r="BM102" s="216" t="s">
        <v>145</v>
      </c>
    </row>
    <row r="103" s="2" customFormat="1">
      <c r="A103" s="39"/>
      <c r="B103" s="40"/>
      <c r="C103" s="41"/>
      <c r="D103" s="218" t="s">
        <v>146</v>
      </c>
      <c r="E103" s="41"/>
      <c r="F103" s="219" t="s">
        <v>147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146</v>
      </c>
      <c r="AU103" s="18" t="s">
        <v>83</v>
      </c>
    </row>
    <row r="104" s="2" customFormat="1" ht="44.25" customHeight="1">
      <c r="A104" s="39"/>
      <c r="B104" s="40"/>
      <c r="C104" s="205" t="s">
        <v>148</v>
      </c>
      <c r="D104" s="205" t="s">
        <v>139</v>
      </c>
      <c r="E104" s="206" t="s">
        <v>149</v>
      </c>
      <c r="F104" s="207" t="s">
        <v>150</v>
      </c>
      <c r="G104" s="208" t="s">
        <v>142</v>
      </c>
      <c r="H104" s="209">
        <v>1</v>
      </c>
      <c r="I104" s="210"/>
      <c r="J104" s="211">
        <f>ROUND(I104*H104,2)</f>
        <v>0</v>
      </c>
      <c r="K104" s="207" t="s">
        <v>143</v>
      </c>
      <c r="L104" s="45"/>
      <c r="M104" s="212" t="s">
        <v>19</v>
      </c>
      <c r="N104" s="213" t="s">
        <v>44</v>
      </c>
      <c r="O104" s="85"/>
      <c r="P104" s="214">
        <f>O104*H104</f>
        <v>0</v>
      </c>
      <c r="Q104" s="214">
        <v>0.026280000000000001</v>
      </c>
      <c r="R104" s="214">
        <f>Q104*H104</f>
        <v>0.026280000000000001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144</v>
      </c>
      <c r="AT104" s="216" t="s">
        <v>139</v>
      </c>
      <c r="AU104" s="216" t="s">
        <v>83</v>
      </c>
      <c r="AY104" s="18" t="s">
        <v>135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81</v>
      </c>
      <c r="BK104" s="217">
        <f>ROUND(I104*H104,2)</f>
        <v>0</v>
      </c>
      <c r="BL104" s="18" t="s">
        <v>144</v>
      </c>
      <c r="BM104" s="216" t="s">
        <v>151</v>
      </c>
    </row>
    <row r="105" s="2" customFormat="1">
      <c r="A105" s="39"/>
      <c r="B105" s="40"/>
      <c r="C105" s="41"/>
      <c r="D105" s="218" t="s">
        <v>146</v>
      </c>
      <c r="E105" s="41"/>
      <c r="F105" s="219" t="s">
        <v>152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146</v>
      </c>
      <c r="AU105" s="18" t="s">
        <v>83</v>
      </c>
    </row>
    <row r="106" s="2" customFormat="1" ht="37.8" customHeight="1">
      <c r="A106" s="39"/>
      <c r="B106" s="40"/>
      <c r="C106" s="205" t="s">
        <v>153</v>
      </c>
      <c r="D106" s="205" t="s">
        <v>139</v>
      </c>
      <c r="E106" s="206" t="s">
        <v>154</v>
      </c>
      <c r="F106" s="207" t="s">
        <v>155</v>
      </c>
      <c r="G106" s="208" t="s">
        <v>156</v>
      </c>
      <c r="H106" s="209">
        <v>9.8010000000000002</v>
      </c>
      <c r="I106" s="210"/>
      <c r="J106" s="211">
        <f>ROUND(I106*H106,2)</f>
        <v>0</v>
      </c>
      <c r="K106" s="207" t="s">
        <v>143</v>
      </c>
      <c r="L106" s="45"/>
      <c r="M106" s="212" t="s">
        <v>19</v>
      </c>
      <c r="N106" s="213" t="s">
        <v>44</v>
      </c>
      <c r="O106" s="85"/>
      <c r="P106" s="214">
        <f>O106*H106</f>
        <v>0</v>
      </c>
      <c r="Q106" s="214">
        <v>0.061719999999999997</v>
      </c>
      <c r="R106" s="214">
        <f>Q106*H106</f>
        <v>0.60491771999999999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144</v>
      </c>
      <c r="AT106" s="216" t="s">
        <v>139</v>
      </c>
      <c r="AU106" s="216" t="s">
        <v>83</v>
      </c>
      <c r="AY106" s="18" t="s">
        <v>135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81</v>
      </c>
      <c r="BK106" s="217">
        <f>ROUND(I106*H106,2)</f>
        <v>0</v>
      </c>
      <c r="BL106" s="18" t="s">
        <v>144</v>
      </c>
      <c r="BM106" s="216" t="s">
        <v>157</v>
      </c>
    </row>
    <row r="107" s="2" customFormat="1">
      <c r="A107" s="39"/>
      <c r="B107" s="40"/>
      <c r="C107" s="41"/>
      <c r="D107" s="218" t="s">
        <v>146</v>
      </c>
      <c r="E107" s="41"/>
      <c r="F107" s="219" t="s">
        <v>158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146</v>
      </c>
      <c r="AU107" s="18" t="s">
        <v>83</v>
      </c>
    </row>
    <row r="108" s="2" customFormat="1" ht="24.15" customHeight="1">
      <c r="A108" s="39"/>
      <c r="B108" s="40"/>
      <c r="C108" s="205" t="s">
        <v>159</v>
      </c>
      <c r="D108" s="205" t="s">
        <v>139</v>
      </c>
      <c r="E108" s="206" t="s">
        <v>160</v>
      </c>
      <c r="F108" s="207" t="s">
        <v>161</v>
      </c>
      <c r="G108" s="208" t="s">
        <v>162</v>
      </c>
      <c r="H108" s="209">
        <v>6.5999999999999996</v>
      </c>
      <c r="I108" s="210"/>
      <c r="J108" s="211">
        <f>ROUND(I108*H108,2)</f>
        <v>0</v>
      </c>
      <c r="K108" s="207" t="s">
        <v>143</v>
      </c>
      <c r="L108" s="45"/>
      <c r="M108" s="212" t="s">
        <v>19</v>
      </c>
      <c r="N108" s="213" t="s">
        <v>44</v>
      </c>
      <c r="O108" s="85"/>
      <c r="P108" s="214">
        <f>O108*H108</f>
        <v>0</v>
      </c>
      <c r="Q108" s="214">
        <v>8.0271400000000005E-05</v>
      </c>
      <c r="R108" s="214">
        <f>Q108*H108</f>
        <v>0.00052979123999999996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144</v>
      </c>
      <c r="AT108" s="216" t="s">
        <v>139</v>
      </c>
      <c r="AU108" s="216" t="s">
        <v>83</v>
      </c>
      <c r="AY108" s="18" t="s">
        <v>135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81</v>
      </c>
      <c r="BK108" s="217">
        <f>ROUND(I108*H108,2)</f>
        <v>0</v>
      </c>
      <c r="BL108" s="18" t="s">
        <v>144</v>
      </c>
      <c r="BM108" s="216" t="s">
        <v>163</v>
      </c>
    </row>
    <row r="109" s="2" customFormat="1">
      <c r="A109" s="39"/>
      <c r="B109" s="40"/>
      <c r="C109" s="41"/>
      <c r="D109" s="218" t="s">
        <v>146</v>
      </c>
      <c r="E109" s="41"/>
      <c r="F109" s="219" t="s">
        <v>164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146</v>
      </c>
      <c r="AU109" s="18" t="s">
        <v>83</v>
      </c>
    </row>
    <row r="110" s="2" customFormat="1" ht="24.15" customHeight="1">
      <c r="A110" s="39"/>
      <c r="B110" s="40"/>
      <c r="C110" s="205" t="s">
        <v>165</v>
      </c>
      <c r="D110" s="205" t="s">
        <v>139</v>
      </c>
      <c r="E110" s="206" t="s">
        <v>166</v>
      </c>
      <c r="F110" s="207" t="s">
        <v>167</v>
      </c>
      <c r="G110" s="208" t="s">
        <v>162</v>
      </c>
      <c r="H110" s="209">
        <v>6.5999999999999996</v>
      </c>
      <c r="I110" s="210"/>
      <c r="J110" s="211">
        <f>ROUND(I110*H110,2)</f>
        <v>0</v>
      </c>
      <c r="K110" s="207" t="s">
        <v>143</v>
      </c>
      <c r="L110" s="45"/>
      <c r="M110" s="212" t="s">
        <v>19</v>
      </c>
      <c r="N110" s="213" t="s">
        <v>44</v>
      </c>
      <c r="O110" s="85"/>
      <c r="P110" s="214">
        <f>O110*H110</f>
        <v>0</v>
      </c>
      <c r="Q110" s="214">
        <v>0.000136</v>
      </c>
      <c r="R110" s="214">
        <f>Q110*H110</f>
        <v>0.00089759999999999992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144</v>
      </c>
      <c r="AT110" s="216" t="s">
        <v>139</v>
      </c>
      <c r="AU110" s="216" t="s">
        <v>83</v>
      </c>
      <c r="AY110" s="18" t="s">
        <v>135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81</v>
      </c>
      <c r="BK110" s="217">
        <f>ROUND(I110*H110,2)</f>
        <v>0</v>
      </c>
      <c r="BL110" s="18" t="s">
        <v>144</v>
      </c>
      <c r="BM110" s="216" t="s">
        <v>168</v>
      </c>
    </row>
    <row r="111" s="2" customFormat="1">
      <c r="A111" s="39"/>
      <c r="B111" s="40"/>
      <c r="C111" s="41"/>
      <c r="D111" s="218" t="s">
        <v>146</v>
      </c>
      <c r="E111" s="41"/>
      <c r="F111" s="219" t="s">
        <v>169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146</v>
      </c>
      <c r="AU111" s="18" t="s">
        <v>83</v>
      </c>
    </row>
    <row r="112" s="12" customFormat="1" ht="22.8" customHeight="1">
      <c r="A112" s="12"/>
      <c r="B112" s="189"/>
      <c r="C112" s="190"/>
      <c r="D112" s="191" t="s">
        <v>72</v>
      </c>
      <c r="E112" s="203" t="s">
        <v>170</v>
      </c>
      <c r="F112" s="203" t="s">
        <v>171</v>
      </c>
      <c r="G112" s="190"/>
      <c r="H112" s="190"/>
      <c r="I112" s="193"/>
      <c r="J112" s="204">
        <f>BK112</f>
        <v>0</v>
      </c>
      <c r="K112" s="190"/>
      <c r="L112" s="195"/>
      <c r="M112" s="196"/>
      <c r="N112" s="197"/>
      <c r="O112" s="197"/>
      <c r="P112" s="198">
        <f>P113+P163</f>
        <v>0</v>
      </c>
      <c r="Q112" s="197"/>
      <c r="R112" s="198">
        <f>R113+R163</f>
        <v>49.355199279999994</v>
      </c>
      <c r="S112" s="197"/>
      <c r="T112" s="199">
        <f>T113+T163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0" t="s">
        <v>81</v>
      </c>
      <c r="AT112" s="201" t="s">
        <v>72</v>
      </c>
      <c r="AU112" s="201" t="s">
        <v>81</v>
      </c>
      <c r="AY112" s="200" t="s">
        <v>135</v>
      </c>
      <c r="BK112" s="202">
        <f>BK113+BK163</f>
        <v>0</v>
      </c>
    </row>
    <row r="113" s="12" customFormat="1" ht="20.88" customHeight="1">
      <c r="A113" s="12"/>
      <c r="B113" s="189"/>
      <c r="C113" s="190"/>
      <c r="D113" s="191" t="s">
        <v>72</v>
      </c>
      <c r="E113" s="203" t="s">
        <v>172</v>
      </c>
      <c r="F113" s="203" t="s">
        <v>173</v>
      </c>
      <c r="G113" s="190"/>
      <c r="H113" s="190"/>
      <c r="I113" s="193"/>
      <c r="J113" s="204">
        <f>BK113</f>
        <v>0</v>
      </c>
      <c r="K113" s="190"/>
      <c r="L113" s="195"/>
      <c r="M113" s="196"/>
      <c r="N113" s="197"/>
      <c r="O113" s="197"/>
      <c r="P113" s="198">
        <f>SUM(P114:P162)</f>
        <v>0</v>
      </c>
      <c r="Q113" s="197"/>
      <c r="R113" s="198">
        <f>SUM(R114:R162)</f>
        <v>19.158401199999997</v>
      </c>
      <c r="S113" s="197"/>
      <c r="T113" s="199">
        <f>SUM(T114:T162)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0" t="s">
        <v>81</v>
      </c>
      <c r="AT113" s="201" t="s">
        <v>72</v>
      </c>
      <c r="AU113" s="201" t="s">
        <v>83</v>
      </c>
      <c r="AY113" s="200" t="s">
        <v>135</v>
      </c>
      <c r="BK113" s="202">
        <f>SUM(BK114:BK162)</f>
        <v>0</v>
      </c>
    </row>
    <row r="114" s="2" customFormat="1" ht="24.15" customHeight="1">
      <c r="A114" s="39"/>
      <c r="B114" s="40"/>
      <c r="C114" s="205" t="s">
        <v>174</v>
      </c>
      <c r="D114" s="205" t="s">
        <v>139</v>
      </c>
      <c r="E114" s="206" t="s">
        <v>175</v>
      </c>
      <c r="F114" s="207" t="s">
        <v>176</v>
      </c>
      <c r="G114" s="208" t="s">
        <v>156</v>
      </c>
      <c r="H114" s="209">
        <v>319.55000000000001</v>
      </c>
      <c r="I114" s="210"/>
      <c r="J114" s="211">
        <f>ROUND(I114*H114,2)</f>
        <v>0</v>
      </c>
      <c r="K114" s="207" t="s">
        <v>143</v>
      </c>
      <c r="L114" s="45"/>
      <c r="M114" s="212" t="s">
        <v>19</v>
      </c>
      <c r="N114" s="213" t="s">
        <v>44</v>
      </c>
      <c r="O114" s="85"/>
      <c r="P114" s="214">
        <f>O114*H114</f>
        <v>0</v>
      </c>
      <c r="Q114" s="214">
        <v>0.00025999999999999998</v>
      </c>
      <c r="R114" s="214">
        <f>Q114*H114</f>
        <v>0.08308299999999999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177</v>
      </c>
      <c r="AT114" s="216" t="s">
        <v>139</v>
      </c>
      <c r="AU114" s="216" t="s">
        <v>136</v>
      </c>
      <c r="AY114" s="18" t="s">
        <v>135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81</v>
      </c>
      <c r="BK114" s="217">
        <f>ROUND(I114*H114,2)</f>
        <v>0</v>
      </c>
      <c r="BL114" s="18" t="s">
        <v>177</v>
      </c>
      <c r="BM114" s="216" t="s">
        <v>178</v>
      </c>
    </row>
    <row r="115" s="2" customFormat="1">
      <c r="A115" s="39"/>
      <c r="B115" s="40"/>
      <c r="C115" s="41"/>
      <c r="D115" s="218" t="s">
        <v>146</v>
      </c>
      <c r="E115" s="41"/>
      <c r="F115" s="219" t="s">
        <v>179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146</v>
      </c>
      <c r="AU115" s="18" t="s">
        <v>136</v>
      </c>
    </row>
    <row r="116" s="2" customFormat="1" ht="24.15" customHeight="1">
      <c r="A116" s="39"/>
      <c r="B116" s="40"/>
      <c r="C116" s="205" t="s">
        <v>81</v>
      </c>
      <c r="D116" s="205" t="s">
        <v>139</v>
      </c>
      <c r="E116" s="206" t="s">
        <v>180</v>
      </c>
      <c r="F116" s="207" t="s">
        <v>181</v>
      </c>
      <c r="G116" s="208" t="s">
        <v>156</v>
      </c>
      <c r="H116" s="209">
        <v>319.55000000000001</v>
      </c>
      <c r="I116" s="210"/>
      <c r="J116" s="211">
        <f>ROUND(I116*H116,2)</f>
        <v>0</v>
      </c>
      <c r="K116" s="207" t="s">
        <v>143</v>
      </c>
      <c r="L116" s="45"/>
      <c r="M116" s="212" t="s">
        <v>19</v>
      </c>
      <c r="N116" s="213" t="s">
        <v>44</v>
      </c>
      <c r="O116" s="85"/>
      <c r="P116" s="214">
        <f>O116*H116</f>
        <v>0</v>
      </c>
      <c r="Q116" s="214">
        <v>0.0040000000000000001</v>
      </c>
      <c r="R116" s="214">
        <f>Q116*H116</f>
        <v>1.2782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177</v>
      </c>
      <c r="AT116" s="216" t="s">
        <v>139</v>
      </c>
      <c r="AU116" s="216" t="s">
        <v>136</v>
      </c>
      <c r="AY116" s="18" t="s">
        <v>135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81</v>
      </c>
      <c r="BK116" s="217">
        <f>ROUND(I116*H116,2)</f>
        <v>0</v>
      </c>
      <c r="BL116" s="18" t="s">
        <v>177</v>
      </c>
      <c r="BM116" s="216" t="s">
        <v>182</v>
      </c>
    </row>
    <row r="117" s="2" customFormat="1">
      <c r="A117" s="39"/>
      <c r="B117" s="40"/>
      <c r="C117" s="41"/>
      <c r="D117" s="218" t="s">
        <v>146</v>
      </c>
      <c r="E117" s="41"/>
      <c r="F117" s="219" t="s">
        <v>183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146</v>
      </c>
      <c r="AU117" s="18" t="s">
        <v>136</v>
      </c>
    </row>
    <row r="118" s="2" customFormat="1" ht="24.15" customHeight="1">
      <c r="A118" s="39"/>
      <c r="B118" s="40"/>
      <c r="C118" s="205" t="s">
        <v>184</v>
      </c>
      <c r="D118" s="205" t="s">
        <v>139</v>
      </c>
      <c r="E118" s="206" t="s">
        <v>185</v>
      </c>
      <c r="F118" s="207" t="s">
        <v>186</v>
      </c>
      <c r="G118" s="208" t="s">
        <v>156</v>
      </c>
      <c r="H118" s="209">
        <v>775.54399999999998</v>
      </c>
      <c r="I118" s="210"/>
      <c r="J118" s="211">
        <f>ROUND(I118*H118,2)</f>
        <v>0</v>
      </c>
      <c r="K118" s="207" t="s">
        <v>143</v>
      </c>
      <c r="L118" s="45"/>
      <c r="M118" s="212" t="s">
        <v>19</v>
      </c>
      <c r="N118" s="213" t="s">
        <v>44</v>
      </c>
      <c r="O118" s="85"/>
      <c r="P118" s="214">
        <f>O118*H118</f>
        <v>0</v>
      </c>
      <c r="Q118" s="214">
        <v>0.00025999999999999998</v>
      </c>
      <c r="R118" s="214">
        <f>Q118*H118</f>
        <v>0.20164143999999998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177</v>
      </c>
      <c r="AT118" s="216" t="s">
        <v>139</v>
      </c>
      <c r="AU118" s="216" t="s">
        <v>136</v>
      </c>
      <c r="AY118" s="18" t="s">
        <v>135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81</v>
      </c>
      <c r="BK118" s="217">
        <f>ROUND(I118*H118,2)</f>
        <v>0</v>
      </c>
      <c r="BL118" s="18" t="s">
        <v>177</v>
      </c>
      <c r="BM118" s="216" t="s">
        <v>187</v>
      </c>
    </row>
    <row r="119" s="2" customFormat="1">
      <c r="A119" s="39"/>
      <c r="B119" s="40"/>
      <c r="C119" s="41"/>
      <c r="D119" s="218" t="s">
        <v>146</v>
      </c>
      <c r="E119" s="41"/>
      <c r="F119" s="219" t="s">
        <v>188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146</v>
      </c>
      <c r="AU119" s="18" t="s">
        <v>136</v>
      </c>
    </row>
    <row r="120" s="13" customFormat="1">
      <c r="A120" s="13"/>
      <c r="B120" s="223"/>
      <c r="C120" s="224"/>
      <c r="D120" s="225" t="s">
        <v>189</v>
      </c>
      <c r="E120" s="226" t="s">
        <v>19</v>
      </c>
      <c r="F120" s="227" t="s">
        <v>190</v>
      </c>
      <c r="G120" s="224"/>
      <c r="H120" s="228">
        <v>63.405000000000001</v>
      </c>
      <c r="I120" s="229"/>
      <c r="J120" s="224"/>
      <c r="K120" s="224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189</v>
      </c>
      <c r="AU120" s="234" t="s">
        <v>136</v>
      </c>
      <c r="AV120" s="13" t="s">
        <v>83</v>
      </c>
      <c r="AW120" s="13" t="s">
        <v>35</v>
      </c>
      <c r="AX120" s="13" t="s">
        <v>73</v>
      </c>
      <c r="AY120" s="234" t="s">
        <v>135</v>
      </c>
    </row>
    <row r="121" s="13" customFormat="1">
      <c r="A121" s="13"/>
      <c r="B121" s="223"/>
      <c r="C121" s="224"/>
      <c r="D121" s="225" t="s">
        <v>189</v>
      </c>
      <c r="E121" s="226" t="s">
        <v>19</v>
      </c>
      <c r="F121" s="227" t="s">
        <v>191</v>
      </c>
      <c r="G121" s="224"/>
      <c r="H121" s="228">
        <v>18.074000000000002</v>
      </c>
      <c r="I121" s="229"/>
      <c r="J121" s="224"/>
      <c r="K121" s="224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189</v>
      </c>
      <c r="AU121" s="234" t="s">
        <v>136</v>
      </c>
      <c r="AV121" s="13" t="s">
        <v>83</v>
      </c>
      <c r="AW121" s="13" t="s">
        <v>35</v>
      </c>
      <c r="AX121" s="13" t="s">
        <v>73</v>
      </c>
      <c r="AY121" s="234" t="s">
        <v>135</v>
      </c>
    </row>
    <row r="122" s="13" customFormat="1">
      <c r="A122" s="13"/>
      <c r="B122" s="223"/>
      <c r="C122" s="224"/>
      <c r="D122" s="225" t="s">
        <v>189</v>
      </c>
      <c r="E122" s="226" t="s">
        <v>19</v>
      </c>
      <c r="F122" s="227" t="s">
        <v>192</v>
      </c>
      <c r="G122" s="224"/>
      <c r="H122" s="228">
        <v>105.64100000000001</v>
      </c>
      <c r="I122" s="229"/>
      <c r="J122" s="224"/>
      <c r="K122" s="224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189</v>
      </c>
      <c r="AU122" s="234" t="s">
        <v>136</v>
      </c>
      <c r="AV122" s="13" t="s">
        <v>83</v>
      </c>
      <c r="AW122" s="13" t="s">
        <v>35</v>
      </c>
      <c r="AX122" s="13" t="s">
        <v>73</v>
      </c>
      <c r="AY122" s="234" t="s">
        <v>135</v>
      </c>
    </row>
    <row r="123" s="13" customFormat="1">
      <c r="A123" s="13"/>
      <c r="B123" s="223"/>
      <c r="C123" s="224"/>
      <c r="D123" s="225" t="s">
        <v>189</v>
      </c>
      <c r="E123" s="226" t="s">
        <v>19</v>
      </c>
      <c r="F123" s="227" t="s">
        <v>193</v>
      </c>
      <c r="G123" s="224"/>
      <c r="H123" s="228">
        <v>588.42399999999998</v>
      </c>
      <c r="I123" s="229"/>
      <c r="J123" s="224"/>
      <c r="K123" s="224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189</v>
      </c>
      <c r="AU123" s="234" t="s">
        <v>136</v>
      </c>
      <c r="AV123" s="13" t="s">
        <v>83</v>
      </c>
      <c r="AW123" s="13" t="s">
        <v>35</v>
      </c>
      <c r="AX123" s="13" t="s">
        <v>73</v>
      </c>
      <c r="AY123" s="234" t="s">
        <v>135</v>
      </c>
    </row>
    <row r="124" s="14" customFormat="1">
      <c r="A124" s="14"/>
      <c r="B124" s="235"/>
      <c r="C124" s="236"/>
      <c r="D124" s="225" t="s">
        <v>189</v>
      </c>
      <c r="E124" s="237" t="s">
        <v>19</v>
      </c>
      <c r="F124" s="238" t="s">
        <v>194</v>
      </c>
      <c r="G124" s="236"/>
      <c r="H124" s="239">
        <v>775.54399999999998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5" t="s">
        <v>189</v>
      </c>
      <c r="AU124" s="245" t="s">
        <v>136</v>
      </c>
      <c r="AV124" s="14" t="s">
        <v>177</v>
      </c>
      <c r="AW124" s="14" t="s">
        <v>35</v>
      </c>
      <c r="AX124" s="14" t="s">
        <v>81</v>
      </c>
      <c r="AY124" s="245" t="s">
        <v>135</v>
      </c>
    </row>
    <row r="125" s="2" customFormat="1" ht="33" customHeight="1">
      <c r="A125" s="39"/>
      <c r="B125" s="40"/>
      <c r="C125" s="205" t="s">
        <v>83</v>
      </c>
      <c r="D125" s="205" t="s">
        <v>139</v>
      </c>
      <c r="E125" s="206" t="s">
        <v>195</v>
      </c>
      <c r="F125" s="207" t="s">
        <v>196</v>
      </c>
      <c r="G125" s="208" t="s">
        <v>156</v>
      </c>
      <c r="H125" s="209">
        <v>187.12000000000001</v>
      </c>
      <c r="I125" s="210"/>
      <c r="J125" s="211">
        <f>ROUND(I125*H125,2)</f>
        <v>0</v>
      </c>
      <c r="K125" s="207" t="s">
        <v>143</v>
      </c>
      <c r="L125" s="45"/>
      <c r="M125" s="212" t="s">
        <v>19</v>
      </c>
      <c r="N125" s="213" t="s">
        <v>44</v>
      </c>
      <c r="O125" s="85"/>
      <c r="P125" s="214">
        <f>O125*H125</f>
        <v>0</v>
      </c>
      <c r="Q125" s="214">
        <v>0.0080000000000000002</v>
      </c>
      <c r="R125" s="214">
        <f>Q125*H125</f>
        <v>1.4969600000000001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177</v>
      </c>
      <c r="AT125" s="216" t="s">
        <v>139</v>
      </c>
      <c r="AU125" s="216" t="s">
        <v>136</v>
      </c>
      <c r="AY125" s="18" t="s">
        <v>135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81</v>
      </c>
      <c r="BK125" s="217">
        <f>ROUND(I125*H125,2)</f>
        <v>0</v>
      </c>
      <c r="BL125" s="18" t="s">
        <v>177</v>
      </c>
      <c r="BM125" s="216" t="s">
        <v>197</v>
      </c>
    </row>
    <row r="126" s="2" customFormat="1">
      <c r="A126" s="39"/>
      <c r="B126" s="40"/>
      <c r="C126" s="41"/>
      <c r="D126" s="218" t="s">
        <v>146</v>
      </c>
      <c r="E126" s="41"/>
      <c r="F126" s="219" t="s">
        <v>198</v>
      </c>
      <c r="G126" s="41"/>
      <c r="H126" s="41"/>
      <c r="I126" s="220"/>
      <c r="J126" s="41"/>
      <c r="K126" s="41"/>
      <c r="L126" s="45"/>
      <c r="M126" s="221"/>
      <c r="N126" s="22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146</v>
      </c>
      <c r="AU126" s="18" t="s">
        <v>136</v>
      </c>
    </row>
    <row r="127" s="2" customFormat="1">
      <c r="A127" s="39"/>
      <c r="B127" s="40"/>
      <c r="C127" s="41"/>
      <c r="D127" s="225" t="s">
        <v>199</v>
      </c>
      <c r="E127" s="41"/>
      <c r="F127" s="246" t="s">
        <v>200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199</v>
      </c>
      <c r="AU127" s="18" t="s">
        <v>136</v>
      </c>
    </row>
    <row r="128" s="13" customFormat="1">
      <c r="A128" s="13"/>
      <c r="B128" s="223"/>
      <c r="C128" s="224"/>
      <c r="D128" s="225" t="s">
        <v>189</v>
      </c>
      <c r="E128" s="226" t="s">
        <v>19</v>
      </c>
      <c r="F128" s="227" t="s">
        <v>190</v>
      </c>
      <c r="G128" s="224"/>
      <c r="H128" s="228">
        <v>63.405000000000001</v>
      </c>
      <c r="I128" s="229"/>
      <c r="J128" s="224"/>
      <c r="K128" s="224"/>
      <c r="L128" s="230"/>
      <c r="M128" s="231"/>
      <c r="N128" s="232"/>
      <c r="O128" s="232"/>
      <c r="P128" s="232"/>
      <c r="Q128" s="232"/>
      <c r="R128" s="232"/>
      <c r="S128" s="232"/>
      <c r="T128" s="23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4" t="s">
        <v>189</v>
      </c>
      <c r="AU128" s="234" t="s">
        <v>136</v>
      </c>
      <c r="AV128" s="13" t="s">
        <v>83</v>
      </c>
      <c r="AW128" s="13" t="s">
        <v>35</v>
      </c>
      <c r="AX128" s="13" t="s">
        <v>73</v>
      </c>
      <c r="AY128" s="234" t="s">
        <v>135</v>
      </c>
    </row>
    <row r="129" s="13" customFormat="1">
      <c r="A129" s="13"/>
      <c r="B129" s="223"/>
      <c r="C129" s="224"/>
      <c r="D129" s="225" t="s">
        <v>189</v>
      </c>
      <c r="E129" s="226" t="s">
        <v>19</v>
      </c>
      <c r="F129" s="227" t="s">
        <v>191</v>
      </c>
      <c r="G129" s="224"/>
      <c r="H129" s="228">
        <v>18.074000000000002</v>
      </c>
      <c r="I129" s="229"/>
      <c r="J129" s="224"/>
      <c r="K129" s="224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189</v>
      </c>
      <c r="AU129" s="234" t="s">
        <v>136</v>
      </c>
      <c r="AV129" s="13" t="s">
        <v>83</v>
      </c>
      <c r="AW129" s="13" t="s">
        <v>35</v>
      </c>
      <c r="AX129" s="13" t="s">
        <v>73</v>
      </c>
      <c r="AY129" s="234" t="s">
        <v>135</v>
      </c>
    </row>
    <row r="130" s="13" customFormat="1">
      <c r="A130" s="13"/>
      <c r="B130" s="223"/>
      <c r="C130" s="224"/>
      <c r="D130" s="225" t="s">
        <v>189</v>
      </c>
      <c r="E130" s="226" t="s">
        <v>19</v>
      </c>
      <c r="F130" s="227" t="s">
        <v>192</v>
      </c>
      <c r="G130" s="224"/>
      <c r="H130" s="228">
        <v>105.64100000000001</v>
      </c>
      <c r="I130" s="229"/>
      <c r="J130" s="224"/>
      <c r="K130" s="224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189</v>
      </c>
      <c r="AU130" s="234" t="s">
        <v>136</v>
      </c>
      <c r="AV130" s="13" t="s">
        <v>83</v>
      </c>
      <c r="AW130" s="13" t="s">
        <v>35</v>
      </c>
      <c r="AX130" s="13" t="s">
        <v>73</v>
      </c>
      <c r="AY130" s="234" t="s">
        <v>135</v>
      </c>
    </row>
    <row r="131" s="14" customFormat="1">
      <c r="A131" s="14"/>
      <c r="B131" s="235"/>
      <c r="C131" s="236"/>
      <c r="D131" s="225" t="s">
        <v>189</v>
      </c>
      <c r="E131" s="237" t="s">
        <v>19</v>
      </c>
      <c r="F131" s="238" t="s">
        <v>194</v>
      </c>
      <c r="G131" s="236"/>
      <c r="H131" s="239">
        <v>187.12000000000001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5" t="s">
        <v>189</v>
      </c>
      <c r="AU131" s="245" t="s">
        <v>136</v>
      </c>
      <c r="AV131" s="14" t="s">
        <v>177</v>
      </c>
      <c r="AW131" s="14" t="s">
        <v>35</v>
      </c>
      <c r="AX131" s="14" t="s">
        <v>81</v>
      </c>
      <c r="AY131" s="245" t="s">
        <v>135</v>
      </c>
    </row>
    <row r="132" s="2" customFormat="1" ht="37.8" customHeight="1">
      <c r="A132" s="39"/>
      <c r="B132" s="40"/>
      <c r="C132" s="205" t="s">
        <v>201</v>
      </c>
      <c r="D132" s="205" t="s">
        <v>139</v>
      </c>
      <c r="E132" s="206" t="s">
        <v>202</v>
      </c>
      <c r="F132" s="207" t="s">
        <v>203</v>
      </c>
      <c r="G132" s="208" t="s">
        <v>156</v>
      </c>
      <c r="H132" s="209">
        <v>19.602</v>
      </c>
      <c r="I132" s="210"/>
      <c r="J132" s="211">
        <f>ROUND(I132*H132,2)</f>
        <v>0</v>
      </c>
      <c r="K132" s="207" t="s">
        <v>143</v>
      </c>
      <c r="L132" s="45"/>
      <c r="M132" s="212" t="s">
        <v>19</v>
      </c>
      <c r="N132" s="213" t="s">
        <v>44</v>
      </c>
      <c r="O132" s="85"/>
      <c r="P132" s="214">
        <f>O132*H132</f>
        <v>0</v>
      </c>
      <c r="Q132" s="214">
        <v>0.0043800000000000002</v>
      </c>
      <c r="R132" s="214">
        <f>Q132*H132</f>
        <v>0.085856760000000004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177</v>
      </c>
      <c r="AT132" s="216" t="s">
        <v>139</v>
      </c>
      <c r="AU132" s="216" t="s">
        <v>136</v>
      </c>
      <c r="AY132" s="18" t="s">
        <v>135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81</v>
      </c>
      <c r="BK132" s="217">
        <f>ROUND(I132*H132,2)</f>
        <v>0</v>
      </c>
      <c r="BL132" s="18" t="s">
        <v>177</v>
      </c>
      <c r="BM132" s="216" t="s">
        <v>204</v>
      </c>
    </row>
    <row r="133" s="2" customFormat="1">
      <c r="A133" s="39"/>
      <c r="B133" s="40"/>
      <c r="C133" s="41"/>
      <c r="D133" s="218" t="s">
        <v>146</v>
      </c>
      <c r="E133" s="41"/>
      <c r="F133" s="219" t="s">
        <v>205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146</v>
      </c>
      <c r="AU133" s="18" t="s">
        <v>136</v>
      </c>
    </row>
    <row r="134" s="2" customFormat="1" ht="37.8" customHeight="1">
      <c r="A134" s="39"/>
      <c r="B134" s="40"/>
      <c r="C134" s="205" t="s">
        <v>177</v>
      </c>
      <c r="D134" s="205" t="s">
        <v>139</v>
      </c>
      <c r="E134" s="206" t="s">
        <v>206</v>
      </c>
      <c r="F134" s="207" t="s">
        <v>207</v>
      </c>
      <c r="G134" s="208" t="s">
        <v>156</v>
      </c>
      <c r="H134" s="209">
        <v>187.12000000000001</v>
      </c>
      <c r="I134" s="210"/>
      <c r="J134" s="211">
        <f>ROUND(I134*H134,2)</f>
        <v>0</v>
      </c>
      <c r="K134" s="207" t="s">
        <v>143</v>
      </c>
      <c r="L134" s="45"/>
      <c r="M134" s="212" t="s">
        <v>19</v>
      </c>
      <c r="N134" s="213" t="s">
        <v>44</v>
      </c>
      <c r="O134" s="85"/>
      <c r="P134" s="214">
        <f>O134*H134</f>
        <v>0</v>
      </c>
      <c r="Q134" s="214">
        <v>0.02</v>
      </c>
      <c r="R134" s="214">
        <f>Q134*H134</f>
        <v>3.7423999999999999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177</v>
      </c>
      <c r="AT134" s="216" t="s">
        <v>139</v>
      </c>
      <c r="AU134" s="216" t="s">
        <v>136</v>
      </c>
      <c r="AY134" s="18" t="s">
        <v>135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81</v>
      </c>
      <c r="BK134" s="217">
        <f>ROUND(I134*H134,2)</f>
        <v>0</v>
      </c>
      <c r="BL134" s="18" t="s">
        <v>177</v>
      </c>
      <c r="BM134" s="216" t="s">
        <v>208</v>
      </c>
    </row>
    <row r="135" s="2" customFormat="1">
      <c r="A135" s="39"/>
      <c r="B135" s="40"/>
      <c r="C135" s="41"/>
      <c r="D135" s="218" t="s">
        <v>146</v>
      </c>
      <c r="E135" s="41"/>
      <c r="F135" s="219" t="s">
        <v>209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146</v>
      </c>
      <c r="AU135" s="18" t="s">
        <v>136</v>
      </c>
    </row>
    <row r="136" s="2" customFormat="1">
      <c r="A136" s="39"/>
      <c r="B136" s="40"/>
      <c r="C136" s="41"/>
      <c r="D136" s="225" t="s">
        <v>199</v>
      </c>
      <c r="E136" s="41"/>
      <c r="F136" s="246" t="s">
        <v>200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199</v>
      </c>
      <c r="AU136" s="18" t="s">
        <v>136</v>
      </c>
    </row>
    <row r="137" s="2" customFormat="1" ht="37.8" customHeight="1">
      <c r="A137" s="39"/>
      <c r="B137" s="40"/>
      <c r="C137" s="205" t="s">
        <v>210</v>
      </c>
      <c r="D137" s="205" t="s">
        <v>139</v>
      </c>
      <c r="E137" s="206" t="s">
        <v>211</v>
      </c>
      <c r="F137" s="207" t="s">
        <v>212</v>
      </c>
      <c r="G137" s="208" t="s">
        <v>156</v>
      </c>
      <c r="H137" s="209">
        <v>187.12000000000001</v>
      </c>
      <c r="I137" s="210"/>
      <c r="J137" s="211">
        <f>ROUND(I137*H137,2)</f>
        <v>0</v>
      </c>
      <c r="K137" s="207" t="s">
        <v>143</v>
      </c>
      <c r="L137" s="45"/>
      <c r="M137" s="212" t="s">
        <v>19</v>
      </c>
      <c r="N137" s="213" t="s">
        <v>44</v>
      </c>
      <c r="O137" s="85"/>
      <c r="P137" s="214">
        <f>O137*H137</f>
        <v>0</v>
      </c>
      <c r="Q137" s="214">
        <v>0.012</v>
      </c>
      <c r="R137" s="214">
        <f>Q137*H137</f>
        <v>2.2454399999999999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177</v>
      </c>
      <c r="AT137" s="216" t="s">
        <v>139</v>
      </c>
      <c r="AU137" s="216" t="s">
        <v>136</v>
      </c>
      <c r="AY137" s="18" t="s">
        <v>135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81</v>
      </c>
      <c r="BK137" s="217">
        <f>ROUND(I137*H137,2)</f>
        <v>0</v>
      </c>
      <c r="BL137" s="18" t="s">
        <v>177</v>
      </c>
      <c r="BM137" s="216" t="s">
        <v>213</v>
      </c>
    </row>
    <row r="138" s="2" customFormat="1">
      <c r="A138" s="39"/>
      <c r="B138" s="40"/>
      <c r="C138" s="41"/>
      <c r="D138" s="218" t="s">
        <v>146</v>
      </c>
      <c r="E138" s="41"/>
      <c r="F138" s="219" t="s">
        <v>214</v>
      </c>
      <c r="G138" s="41"/>
      <c r="H138" s="41"/>
      <c r="I138" s="220"/>
      <c r="J138" s="41"/>
      <c r="K138" s="41"/>
      <c r="L138" s="45"/>
      <c r="M138" s="221"/>
      <c r="N138" s="222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146</v>
      </c>
      <c r="AU138" s="18" t="s">
        <v>136</v>
      </c>
    </row>
    <row r="139" s="13" customFormat="1">
      <c r="A139" s="13"/>
      <c r="B139" s="223"/>
      <c r="C139" s="224"/>
      <c r="D139" s="225" t="s">
        <v>189</v>
      </c>
      <c r="E139" s="226" t="s">
        <v>19</v>
      </c>
      <c r="F139" s="227" t="s">
        <v>190</v>
      </c>
      <c r="G139" s="224"/>
      <c r="H139" s="228">
        <v>63.405000000000001</v>
      </c>
      <c r="I139" s="229"/>
      <c r="J139" s="224"/>
      <c r="K139" s="224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189</v>
      </c>
      <c r="AU139" s="234" t="s">
        <v>136</v>
      </c>
      <c r="AV139" s="13" t="s">
        <v>83</v>
      </c>
      <c r="AW139" s="13" t="s">
        <v>35</v>
      </c>
      <c r="AX139" s="13" t="s">
        <v>73</v>
      </c>
      <c r="AY139" s="234" t="s">
        <v>135</v>
      </c>
    </row>
    <row r="140" s="13" customFormat="1">
      <c r="A140" s="13"/>
      <c r="B140" s="223"/>
      <c r="C140" s="224"/>
      <c r="D140" s="225" t="s">
        <v>189</v>
      </c>
      <c r="E140" s="226" t="s">
        <v>19</v>
      </c>
      <c r="F140" s="227" t="s">
        <v>191</v>
      </c>
      <c r="G140" s="224"/>
      <c r="H140" s="228">
        <v>18.074000000000002</v>
      </c>
      <c r="I140" s="229"/>
      <c r="J140" s="224"/>
      <c r="K140" s="224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189</v>
      </c>
      <c r="AU140" s="234" t="s">
        <v>136</v>
      </c>
      <c r="AV140" s="13" t="s">
        <v>83</v>
      </c>
      <c r="AW140" s="13" t="s">
        <v>35</v>
      </c>
      <c r="AX140" s="13" t="s">
        <v>73</v>
      </c>
      <c r="AY140" s="234" t="s">
        <v>135</v>
      </c>
    </row>
    <row r="141" s="13" customFormat="1">
      <c r="A141" s="13"/>
      <c r="B141" s="223"/>
      <c r="C141" s="224"/>
      <c r="D141" s="225" t="s">
        <v>189</v>
      </c>
      <c r="E141" s="226" t="s">
        <v>19</v>
      </c>
      <c r="F141" s="227" t="s">
        <v>192</v>
      </c>
      <c r="G141" s="224"/>
      <c r="H141" s="228">
        <v>105.64100000000001</v>
      </c>
      <c r="I141" s="229"/>
      <c r="J141" s="224"/>
      <c r="K141" s="224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189</v>
      </c>
      <c r="AU141" s="234" t="s">
        <v>136</v>
      </c>
      <c r="AV141" s="13" t="s">
        <v>83</v>
      </c>
      <c r="AW141" s="13" t="s">
        <v>35</v>
      </c>
      <c r="AX141" s="13" t="s">
        <v>73</v>
      </c>
      <c r="AY141" s="234" t="s">
        <v>135</v>
      </c>
    </row>
    <row r="142" s="14" customFormat="1">
      <c r="A142" s="14"/>
      <c r="B142" s="235"/>
      <c r="C142" s="236"/>
      <c r="D142" s="225" t="s">
        <v>189</v>
      </c>
      <c r="E142" s="237" t="s">
        <v>19</v>
      </c>
      <c r="F142" s="238" t="s">
        <v>194</v>
      </c>
      <c r="G142" s="236"/>
      <c r="H142" s="239">
        <v>187.12000000000001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5" t="s">
        <v>189</v>
      </c>
      <c r="AU142" s="245" t="s">
        <v>136</v>
      </c>
      <c r="AV142" s="14" t="s">
        <v>177</v>
      </c>
      <c r="AW142" s="14" t="s">
        <v>35</v>
      </c>
      <c r="AX142" s="14" t="s">
        <v>81</v>
      </c>
      <c r="AY142" s="245" t="s">
        <v>135</v>
      </c>
    </row>
    <row r="143" s="2" customFormat="1" ht="55.5" customHeight="1">
      <c r="A143" s="39"/>
      <c r="B143" s="40"/>
      <c r="C143" s="205" t="s">
        <v>170</v>
      </c>
      <c r="D143" s="205" t="s">
        <v>139</v>
      </c>
      <c r="E143" s="206" t="s">
        <v>215</v>
      </c>
      <c r="F143" s="207" t="s">
        <v>216</v>
      </c>
      <c r="G143" s="208" t="s">
        <v>156</v>
      </c>
      <c r="H143" s="209">
        <v>1122.72</v>
      </c>
      <c r="I143" s="210"/>
      <c r="J143" s="211">
        <f>ROUND(I143*H143,2)</f>
        <v>0</v>
      </c>
      <c r="K143" s="207" t="s">
        <v>143</v>
      </c>
      <c r="L143" s="45"/>
      <c r="M143" s="212" t="s">
        <v>19</v>
      </c>
      <c r="N143" s="213" t="s">
        <v>44</v>
      </c>
      <c r="O143" s="85"/>
      <c r="P143" s="214">
        <f>O143*H143</f>
        <v>0</v>
      </c>
      <c r="Q143" s="214">
        <v>0.0060000000000000001</v>
      </c>
      <c r="R143" s="214">
        <f>Q143*H143</f>
        <v>6.7363200000000001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177</v>
      </c>
      <c r="AT143" s="216" t="s">
        <v>139</v>
      </c>
      <c r="AU143" s="216" t="s">
        <v>136</v>
      </c>
      <c r="AY143" s="18" t="s">
        <v>135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81</v>
      </c>
      <c r="BK143" s="217">
        <f>ROUND(I143*H143,2)</f>
        <v>0</v>
      </c>
      <c r="BL143" s="18" t="s">
        <v>177</v>
      </c>
      <c r="BM143" s="216" t="s">
        <v>217</v>
      </c>
    </row>
    <row r="144" s="2" customFormat="1">
      <c r="A144" s="39"/>
      <c r="B144" s="40"/>
      <c r="C144" s="41"/>
      <c r="D144" s="218" t="s">
        <v>146</v>
      </c>
      <c r="E144" s="41"/>
      <c r="F144" s="219" t="s">
        <v>218</v>
      </c>
      <c r="G144" s="41"/>
      <c r="H144" s="41"/>
      <c r="I144" s="220"/>
      <c r="J144" s="41"/>
      <c r="K144" s="41"/>
      <c r="L144" s="45"/>
      <c r="M144" s="221"/>
      <c r="N144" s="222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146</v>
      </c>
      <c r="AU144" s="18" t="s">
        <v>136</v>
      </c>
    </row>
    <row r="145" s="2" customFormat="1">
      <c r="A145" s="39"/>
      <c r="B145" s="40"/>
      <c r="C145" s="41"/>
      <c r="D145" s="225" t="s">
        <v>199</v>
      </c>
      <c r="E145" s="41"/>
      <c r="F145" s="246" t="s">
        <v>200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199</v>
      </c>
      <c r="AU145" s="18" t="s">
        <v>136</v>
      </c>
    </row>
    <row r="146" s="13" customFormat="1">
      <c r="A146" s="13"/>
      <c r="B146" s="223"/>
      <c r="C146" s="224"/>
      <c r="D146" s="225" t="s">
        <v>189</v>
      </c>
      <c r="E146" s="226" t="s">
        <v>19</v>
      </c>
      <c r="F146" s="227" t="s">
        <v>190</v>
      </c>
      <c r="G146" s="224"/>
      <c r="H146" s="228">
        <v>63.405000000000001</v>
      </c>
      <c r="I146" s="229"/>
      <c r="J146" s="224"/>
      <c r="K146" s="224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189</v>
      </c>
      <c r="AU146" s="234" t="s">
        <v>136</v>
      </c>
      <c r="AV146" s="13" t="s">
        <v>83</v>
      </c>
      <c r="AW146" s="13" t="s">
        <v>35</v>
      </c>
      <c r="AX146" s="13" t="s">
        <v>73</v>
      </c>
      <c r="AY146" s="234" t="s">
        <v>135</v>
      </c>
    </row>
    <row r="147" s="13" customFormat="1">
      <c r="A147" s="13"/>
      <c r="B147" s="223"/>
      <c r="C147" s="224"/>
      <c r="D147" s="225" t="s">
        <v>189</v>
      </c>
      <c r="E147" s="226" t="s">
        <v>19</v>
      </c>
      <c r="F147" s="227" t="s">
        <v>191</v>
      </c>
      <c r="G147" s="224"/>
      <c r="H147" s="228">
        <v>18.074000000000002</v>
      </c>
      <c r="I147" s="229"/>
      <c r="J147" s="224"/>
      <c r="K147" s="224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189</v>
      </c>
      <c r="AU147" s="234" t="s">
        <v>136</v>
      </c>
      <c r="AV147" s="13" t="s">
        <v>83</v>
      </c>
      <c r="AW147" s="13" t="s">
        <v>35</v>
      </c>
      <c r="AX147" s="13" t="s">
        <v>73</v>
      </c>
      <c r="AY147" s="234" t="s">
        <v>135</v>
      </c>
    </row>
    <row r="148" s="13" customFormat="1">
      <c r="A148" s="13"/>
      <c r="B148" s="223"/>
      <c r="C148" s="224"/>
      <c r="D148" s="225" t="s">
        <v>189</v>
      </c>
      <c r="E148" s="226" t="s">
        <v>19</v>
      </c>
      <c r="F148" s="227" t="s">
        <v>192</v>
      </c>
      <c r="G148" s="224"/>
      <c r="H148" s="228">
        <v>105.64100000000001</v>
      </c>
      <c r="I148" s="229"/>
      <c r="J148" s="224"/>
      <c r="K148" s="224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189</v>
      </c>
      <c r="AU148" s="234" t="s">
        <v>136</v>
      </c>
      <c r="AV148" s="13" t="s">
        <v>83</v>
      </c>
      <c r="AW148" s="13" t="s">
        <v>35</v>
      </c>
      <c r="AX148" s="13" t="s">
        <v>73</v>
      </c>
      <c r="AY148" s="234" t="s">
        <v>135</v>
      </c>
    </row>
    <row r="149" s="14" customFormat="1">
      <c r="A149" s="14"/>
      <c r="B149" s="235"/>
      <c r="C149" s="236"/>
      <c r="D149" s="225" t="s">
        <v>189</v>
      </c>
      <c r="E149" s="237" t="s">
        <v>19</v>
      </c>
      <c r="F149" s="238" t="s">
        <v>194</v>
      </c>
      <c r="G149" s="236"/>
      <c r="H149" s="239">
        <v>187.12000000000001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189</v>
      </c>
      <c r="AU149" s="245" t="s">
        <v>136</v>
      </c>
      <c r="AV149" s="14" t="s">
        <v>177</v>
      </c>
      <c r="AW149" s="14" t="s">
        <v>35</v>
      </c>
      <c r="AX149" s="14" t="s">
        <v>81</v>
      </c>
      <c r="AY149" s="245" t="s">
        <v>135</v>
      </c>
    </row>
    <row r="150" s="13" customFormat="1">
      <c r="A150" s="13"/>
      <c r="B150" s="223"/>
      <c r="C150" s="224"/>
      <c r="D150" s="225" t="s">
        <v>189</v>
      </c>
      <c r="E150" s="224"/>
      <c r="F150" s="227" t="s">
        <v>219</v>
      </c>
      <c r="G150" s="224"/>
      <c r="H150" s="228">
        <v>1122.72</v>
      </c>
      <c r="I150" s="229"/>
      <c r="J150" s="224"/>
      <c r="K150" s="224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189</v>
      </c>
      <c r="AU150" s="234" t="s">
        <v>136</v>
      </c>
      <c r="AV150" s="13" t="s">
        <v>83</v>
      </c>
      <c r="AW150" s="13" t="s">
        <v>4</v>
      </c>
      <c r="AX150" s="13" t="s">
        <v>81</v>
      </c>
      <c r="AY150" s="234" t="s">
        <v>135</v>
      </c>
    </row>
    <row r="151" s="2" customFormat="1" ht="24.15" customHeight="1">
      <c r="A151" s="39"/>
      <c r="B151" s="40"/>
      <c r="C151" s="205" t="s">
        <v>220</v>
      </c>
      <c r="D151" s="205" t="s">
        <v>139</v>
      </c>
      <c r="E151" s="206" t="s">
        <v>221</v>
      </c>
      <c r="F151" s="207" t="s">
        <v>222</v>
      </c>
      <c r="G151" s="208" t="s">
        <v>156</v>
      </c>
      <c r="H151" s="209">
        <v>4.2999999999999998</v>
      </c>
      <c r="I151" s="210"/>
      <c r="J151" s="211">
        <f>ROUND(I151*H151,2)</f>
        <v>0</v>
      </c>
      <c r="K151" s="207" t="s">
        <v>143</v>
      </c>
      <c r="L151" s="45"/>
      <c r="M151" s="212" t="s">
        <v>19</v>
      </c>
      <c r="N151" s="213" t="s">
        <v>44</v>
      </c>
      <c r="O151" s="85"/>
      <c r="P151" s="214">
        <f>O151*H151</f>
        <v>0</v>
      </c>
      <c r="Q151" s="214">
        <v>0.034680000000000002</v>
      </c>
      <c r="R151" s="214">
        <f>Q151*H151</f>
        <v>0.14912400000000001</v>
      </c>
      <c r="S151" s="214">
        <v>0</v>
      </c>
      <c r="T151" s="21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177</v>
      </c>
      <c r="AT151" s="216" t="s">
        <v>139</v>
      </c>
      <c r="AU151" s="216" t="s">
        <v>136</v>
      </c>
      <c r="AY151" s="18" t="s">
        <v>135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81</v>
      </c>
      <c r="BK151" s="217">
        <f>ROUND(I151*H151,2)</f>
        <v>0</v>
      </c>
      <c r="BL151" s="18" t="s">
        <v>177</v>
      </c>
      <c r="BM151" s="216" t="s">
        <v>223</v>
      </c>
    </row>
    <row r="152" s="2" customFormat="1">
      <c r="A152" s="39"/>
      <c r="B152" s="40"/>
      <c r="C152" s="41"/>
      <c r="D152" s="218" t="s">
        <v>146</v>
      </c>
      <c r="E152" s="41"/>
      <c r="F152" s="219" t="s">
        <v>224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146</v>
      </c>
      <c r="AU152" s="18" t="s">
        <v>136</v>
      </c>
    </row>
    <row r="153" s="2" customFormat="1" ht="24.15" customHeight="1">
      <c r="A153" s="39"/>
      <c r="B153" s="40"/>
      <c r="C153" s="205" t="s">
        <v>225</v>
      </c>
      <c r="D153" s="205" t="s">
        <v>139</v>
      </c>
      <c r="E153" s="206" t="s">
        <v>226</v>
      </c>
      <c r="F153" s="207" t="s">
        <v>227</v>
      </c>
      <c r="G153" s="208" t="s">
        <v>156</v>
      </c>
      <c r="H153" s="209">
        <v>775.54399999999998</v>
      </c>
      <c r="I153" s="210"/>
      <c r="J153" s="211">
        <f>ROUND(I153*H153,2)</f>
        <v>0</v>
      </c>
      <c r="K153" s="207" t="s">
        <v>143</v>
      </c>
      <c r="L153" s="45"/>
      <c r="M153" s="212" t="s">
        <v>19</v>
      </c>
      <c r="N153" s="213" t="s">
        <v>44</v>
      </c>
      <c r="O153" s="85"/>
      <c r="P153" s="214">
        <f>O153*H153</f>
        <v>0</v>
      </c>
      <c r="Q153" s="214">
        <v>0.0040000000000000001</v>
      </c>
      <c r="R153" s="214">
        <f>Q153*H153</f>
        <v>3.102176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177</v>
      </c>
      <c r="AT153" s="216" t="s">
        <v>139</v>
      </c>
      <c r="AU153" s="216" t="s">
        <v>136</v>
      </c>
      <c r="AY153" s="18" t="s">
        <v>135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81</v>
      </c>
      <c r="BK153" s="217">
        <f>ROUND(I153*H153,2)</f>
        <v>0</v>
      </c>
      <c r="BL153" s="18" t="s">
        <v>177</v>
      </c>
      <c r="BM153" s="216" t="s">
        <v>228</v>
      </c>
    </row>
    <row r="154" s="2" customFormat="1">
      <c r="A154" s="39"/>
      <c r="B154" s="40"/>
      <c r="C154" s="41"/>
      <c r="D154" s="218" t="s">
        <v>146</v>
      </c>
      <c r="E154" s="41"/>
      <c r="F154" s="219" t="s">
        <v>229</v>
      </c>
      <c r="G154" s="41"/>
      <c r="H154" s="41"/>
      <c r="I154" s="220"/>
      <c r="J154" s="41"/>
      <c r="K154" s="41"/>
      <c r="L154" s="45"/>
      <c r="M154" s="221"/>
      <c r="N154" s="22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146</v>
      </c>
      <c r="AU154" s="18" t="s">
        <v>136</v>
      </c>
    </row>
    <row r="155" s="2" customFormat="1">
      <c r="A155" s="39"/>
      <c r="B155" s="40"/>
      <c r="C155" s="41"/>
      <c r="D155" s="225" t="s">
        <v>199</v>
      </c>
      <c r="E155" s="41"/>
      <c r="F155" s="246" t="s">
        <v>200</v>
      </c>
      <c r="G155" s="41"/>
      <c r="H155" s="41"/>
      <c r="I155" s="220"/>
      <c r="J155" s="41"/>
      <c r="K155" s="41"/>
      <c r="L155" s="45"/>
      <c r="M155" s="221"/>
      <c r="N155" s="222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199</v>
      </c>
      <c r="AU155" s="18" t="s">
        <v>136</v>
      </c>
    </row>
    <row r="156" s="13" customFormat="1">
      <c r="A156" s="13"/>
      <c r="B156" s="223"/>
      <c r="C156" s="224"/>
      <c r="D156" s="225" t="s">
        <v>189</v>
      </c>
      <c r="E156" s="226" t="s">
        <v>19</v>
      </c>
      <c r="F156" s="227" t="s">
        <v>190</v>
      </c>
      <c r="G156" s="224"/>
      <c r="H156" s="228">
        <v>63.405000000000001</v>
      </c>
      <c r="I156" s="229"/>
      <c r="J156" s="224"/>
      <c r="K156" s="224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189</v>
      </c>
      <c r="AU156" s="234" t="s">
        <v>136</v>
      </c>
      <c r="AV156" s="13" t="s">
        <v>83</v>
      </c>
      <c r="AW156" s="13" t="s">
        <v>35</v>
      </c>
      <c r="AX156" s="13" t="s">
        <v>73</v>
      </c>
      <c r="AY156" s="234" t="s">
        <v>135</v>
      </c>
    </row>
    <row r="157" s="13" customFormat="1">
      <c r="A157" s="13"/>
      <c r="B157" s="223"/>
      <c r="C157" s="224"/>
      <c r="D157" s="225" t="s">
        <v>189</v>
      </c>
      <c r="E157" s="226" t="s">
        <v>19</v>
      </c>
      <c r="F157" s="227" t="s">
        <v>191</v>
      </c>
      <c r="G157" s="224"/>
      <c r="H157" s="228">
        <v>18.074000000000002</v>
      </c>
      <c r="I157" s="229"/>
      <c r="J157" s="224"/>
      <c r="K157" s="224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189</v>
      </c>
      <c r="AU157" s="234" t="s">
        <v>136</v>
      </c>
      <c r="AV157" s="13" t="s">
        <v>83</v>
      </c>
      <c r="AW157" s="13" t="s">
        <v>35</v>
      </c>
      <c r="AX157" s="13" t="s">
        <v>73</v>
      </c>
      <c r="AY157" s="234" t="s">
        <v>135</v>
      </c>
    </row>
    <row r="158" s="13" customFormat="1">
      <c r="A158" s="13"/>
      <c r="B158" s="223"/>
      <c r="C158" s="224"/>
      <c r="D158" s="225" t="s">
        <v>189</v>
      </c>
      <c r="E158" s="226" t="s">
        <v>19</v>
      </c>
      <c r="F158" s="227" t="s">
        <v>192</v>
      </c>
      <c r="G158" s="224"/>
      <c r="H158" s="228">
        <v>105.64100000000001</v>
      </c>
      <c r="I158" s="229"/>
      <c r="J158" s="224"/>
      <c r="K158" s="224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189</v>
      </c>
      <c r="AU158" s="234" t="s">
        <v>136</v>
      </c>
      <c r="AV158" s="13" t="s">
        <v>83</v>
      </c>
      <c r="AW158" s="13" t="s">
        <v>35</v>
      </c>
      <c r="AX158" s="13" t="s">
        <v>73</v>
      </c>
      <c r="AY158" s="234" t="s">
        <v>135</v>
      </c>
    </row>
    <row r="159" s="13" customFormat="1">
      <c r="A159" s="13"/>
      <c r="B159" s="223"/>
      <c r="C159" s="224"/>
      <c r="D159" s="225" t="s">
        <v>189</v>
      </c>
      <c r="E159" s="226" t="s">
        <v>19</v>
      </c>
      <c r="F159" s="227" t="s">
        <v>193</v>
      </c>
      <c r="G159" s="224"/>
      <c r="H159" s="228">
        <v>588.42399999999998</v>
      </c>
      <c r="I159" s="229"/>
      <c r="J159" s="224"/>
      <c r="K159" s="224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189</v>
      </c>
      <c r="AU159" s="234" t="s">
        <v>136</v>
      </c>
      <c r="AV159" s="13" t="s">
        <v>83</v>
      </c>
      <c r="AW159" s="13" t="s">
        <v>35</v>
      </c>
      <c r="AX159" s="13" t="s">
        <v>73</v>
      </c>
      <c r="AY159" s="234" t="s">
        <v>135</v>
      </c>
    </row>
    <row r="160" s="14" customFormat="1">
      <c r="A160" s="14"/>
      <c r="B160" s="235"/>
      <c r="C160" s="236"/>
      <c r="D160" s="225" t="s">
        <v>189</v>
      </c>
      <c r="E160" s="237" t="s">
        <v>19</v>
      </c>
      <c r="F160" s="238" t="s">
        <v>194</v>
      </c>
      <c r="G160" s="236"/>
      <c r="H160" s="239">
        <v>775.54399999999998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189</v>
      </c>
      <c r="AU160" s="245" t="s">
        <v>136</v>
      </c>
      <c r="AV160" s="14" t="s">
        <v>177</v>
      </c>
      <c r="AW160" s="14" t="s">
        <v>35</v>
      </c>
      <c r="AX160" s="14" t="s">
        <v>81</v>
      </c>
      <c r="AY160" s="245" t="s">
        <v>135</v>
      </c>
    </row>
    <row r="161" s="2" customFormat="1" ht="24.15" customHeight="1">
      <c r="A161" s="39"/>
      <c r="B161" s="40"/>
      <c r="C161" s="205" t="s">
        <v>230</v>
      </c>
      <c r="D161" s="205" t="s">
        <v>139</v>
      </c>
      <c r="E161" s="206" t="s">
        <v>231</v>
      </c>
      <c r="F161" s="207" t="s">
        <v>232</v>
      </c>
      <c r="G161" s="208" t="s">
        <v>162</v>
      </c>
      <c r="H161" s="209">
        <v>24.800000000000001</v>
      </c>
      <c r="I161" s="210"/>
      <c r="J161" s="211">
        <f>ROUND(I161*H161,2)</f>
        <v>0</v>
      </c>
      <c r="K161" s="207" t="s">
        <v>143</v>
      </c>
      <c r="L161" s="45"/>
      <c r="M161" s="212" t="s">
        <v>19</v>
      </c>
      <c r="N161" s="213" t="s">
        <v>44</v>
      </c>
      <c r="O161" s="85"/>
      <c r="P161" s="214">
        <f>O161*H161</f>
        <v>0</v>
      </c>
      <c r="Q161" s="214">
        <v>0.0015</v>
      </c>
      <c r="R161" s="214">
        <f>Q161*H161</f>
        <v>0.037200000000000004</v>
      </c>
      <c r="S161" s="214">
        <v>0</v>
      </c>
      <c r="T161" s="21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6" t="s">
        <v>177</v>
      </c>
      <c r="AT161" s="216" t="s">
        <v>139</v>
      </c>
      <c r="AU161" s="216" t="s">
        <v>136</v>
      </c>
      <c r="AY161" s="18" t="s">
        <v>135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8" t="s">
        <v>81</v>
      </c>
      <c r="BK161" s="217">
        <f>ROUND(I161*H161,2)</f>
        <v>0</v>
      </c>
      <c r="BL161" s="18" t="s">
        <v>177</v>
      </c>
      <c r="BM161" s="216" t="s">
        <v>233</v>
      </c>
    </row>
    <row r="162" s="2" customFormat="1">
      <c r="A162" s="39"/>
      <c r="B162" s="40"/>
      <c r="C162" s="41"/>
      <c r="D162" s="218" t="s">
        <v>146</v>
      </c>
      <c r="E162" s="41"/>
      <c r="F162" s="219" t="s">
        <v>234</v>
      </c>
      <c r="G162" s="41"/>
      <c r="H162" s="41"/>
      <c r="I162" s="220"/>
      <c r="J162" s="41"/>
      <c r="K162" s="41"/>
      <c r="L162" s="45"/>
      <c r="M162" s="221"/>
      <c r="N162" s="222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146</v>
      </c>
      <c r="AU162" s="18" t="s">
        <v>136</v>
      </c>
    </row>
    <row r="163" s="12" customFormat="1" ht="20.88" customHeight="1">
      <c r="A163" s="12"/>
      <c r="B163" s="189"/>
      <c r="C163" s="190"/>
      <c r="D163" s="191" t="s">
        <v>72</v>
      </c>
      <c r="E163" s="203" t="s">
        <v>235</v>
      </c>
      <c r="F163" s="203" t="s">
        <v>236</v>
      </c>
      <c r="G163" s="190"/>
      <c r="H163" s="190"/>
      <c r="I163" s="193"/>
      <c r="J163" s="204">
        <f>BK163</f>
        <v>0</v>
      </c>
      <c r="K163" s="190"/>
      <c r="L163" s="195"/>
      <c r="M163" s="196"/>
      <c r="N163" s="197"/>
      <c r="O163" s="197"/>
      <c r="P163" s="198">
        <f>SUM(P164:P184)</f>
        <v>0</v>
      </c>
      <c r="Q163" s="197"/>
      <c r="R163" s="198">
        <f>SUM(R164:R184)</f>
        <v>30.196798080000001</v>
      </c>
      <c r="S163" s="197"/>
      <c r="T163" s="199">
        <f>SUM(T164:T184)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0" t="s">
        <v>81</v>
      </c>
      <c r="AT163" s="201" t="s">
        <v>72</v>
      </c>
      <c r="AU163" s="201" t="s">
        <v>83</v>
      </c>
      <c r="AY163" s="200" t="s">
        <v>135</v>
      </c>
      <c r="BK163" s="202">
        <f>SUM(BK164:BK184)</f>
        <v>0</v>
      </c>
    </row>
    <row r="164" s="2" customFormat="1" ht="24.15" customHeight="1">
      <c r="A164" s="39"/>
      <c r="B164" s="40"/>
      <c r="C164" s="205" t="s">
        <v>237</v>
      </c>
      <c r="D164" s="205" t="s">
        <v>139</v>
      </c>
      <c r="E164" s="206" t="s">
        <v>238</v>
      </c>
      <c r="F164" s="207" t="s">
        <v>239</v>
      </c>
      <c r="G164" s="208" t="s">
        <v>156</v>
      </c>
      <c r="H164" s="209">
        <v>228.31</v>
      </c>
      <c r="I164" s="210"/>
      <c r="J164" s="211">
        <f>ROUND(I164*H164,2)</f>
        <v>0</v>
      </c>
      <c r="K164" s="207" t="s">
        <v>143</v>
      </c>
      <c r="L164" s="45"/>
      <c r="M164" s="212" t="s">
        <v>19</v>
      </c>
      <c r="N164" s="213" t="s">
        <v>44</v>
      </c>
      <c r="O164" s="85"/>
      <c r="P164" s="214">
        <f>O164*H164</f>
        <v>0</v>
      </c>
      <c r="Q164" s="214">
        <v>0.11</v>
      </c>
      <c r="R164" s="214">
        <f>Q164*H164</f>
        <v>25.114100000000001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240</v>
      </c>
      <c r="AT164" s="216" t="s">
        <v>139</v>
      </c>
      <c r="AU164" s="216" t="s">
        <v>136</v>
      </c>
      <c r="AY164" s="18" t="s">
        <v>135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81</v>
      </c>
      <c r="BK164" s="217">
        <f>ROUND(I164*H164,2)</f>
        <v>0</v>
      </c>
      <c r="BL164" s="18" t="s">
        <v>240</v>
      </c>
      <c r="BM164" s="216" t="s">
        <v>241</v>
      </c>
    </row>
    <row r="165" s="2" customFormat="1">
      <c r="A165" s="39"/>
      <c r="B165" s="40"/>
      <c r="C165" s="41"/>
      <c r="D165" s="218" t="s">
        <v>146</v>
      </c>
      <c r="E165" s="41"/>
      <c r="F165" s="219" t="s">
        <v>242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146</v>
      </c>
      <c r="AU165" s="18" t="s">
        <v>136</v>
      </c>
    </row>
    <row r="166" s="13" customFormat="1">
      <c r="A166" s="13"/>
      <c r="B166" s="223"/>
      <c r="C166" s="224"/>
      <c r="D166" s="225" t="s">
        <v>189</v>
      </c>
      <c r="E166" s="226" t="s">
        <v>19</v>
      </c>
      <c r="F166" s="227" t="s">
        <v>243</v>
      </c>
      <c r="G166" s="224"/>
      <c r="H166" s="228">
        <v>75.109999999999999</v>
      </c>
      <c r="I166" s="229"/>
      <c r="J166" s="224"/>
      <c r="K166" s="224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189</v>
      </c>
      <c r="AU166" s="234" t="s">
        <v>136</v>
      </c>
      <c r="AV166" s="13" t="s">
        <v>83</v>
      </c>
      <c r="AW166" s="13" t="s">
        <v>35</v>
      </c>
      <c r="AX166" s="13" t="s">
        <v>73</v>
      </c>
      <c r="AY166" s="234" t="s">
        <v>135</v>
      </c>
    </row>
    <row r="167" s="13" customFormat="1">
      <c r="A167" s="13"/>
      <c r="B167" s="223"/>
      <c r="C167" s="224"/>
      <c r="D167" s="225" t="s">
        <v>189</v>
      </c>
      <c r="E167" s="226" t="s">
        <v>19</v>
      </c>
      <c r="F167" s="227" t="s">
        <v>244</v>
      </c>
      <c r="G167" s="224"/>
      <c r="H167" s="228">
        <v>144.28</v>
      </c>
      <c r="I167" s="229"/>
      <c r="J167" s="224"/>
      <c r="K167" s="224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189</v>
      </c>
      <c r="AU167" s="234" t="s">
        <v>136</v>
      </c>
      <c r="AV167" s="13" t="s">
        <v>83</v>
      </c>
      <c r="AW167" s="13" t="s">
        <v>35</v>
      </c>
      <c r="AX167" s="13" t="s">
        <v>73</v>
      </c>
      <c r="AY167" s="234" t="s">
        <v>135</v>
      </c>
    </row>
    <row r="168" s="13" customFormat="1">
      <c r="A168" s="13"/>
      <c r="B168" s="223"/>
      <c r="C168" s="224"/>
      <c r="D168" s="225" t="s">
        <v>189</v>
      </c>
      <c r="E168" s="226" t="s">
        <v>19</v>
      </c>
      <c r="F168" s="227" t="s">
        <v>245</v>
      </c>
      <c r="G168" s="224"/>
      <c r="H168" s="228">
        <v>8.9199999999999999</v>
      </c>
      <c r="I168" s="229"/>
      <c r="J168" s="224"/>
      <c r="K168" s="224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189</v>
      </c>
      <c r="AU168" s="234" t="s">
        <v>136</v>
      </c>
      <c r="AV168" s="13" t="s">
        <v>83</v>
      </c>
      <c r="AW168" s="13" t="s">
        <v>35</v>
      </c>
      <c r="AX168" s="13" t="s">
        <v>73</v>
      </c>
      <c r="AY168" s="234" t="s">
        <v>135</v>
      </c>
    </row>
    <row r="169" s="14" customFormat="1">
      <c r="A169" s="14"/>
      <c r="B169" s="235"/>
      <c r="C169" s="236"/>
      <c r="D169" s="225" t="s">
        <v>189</v>
      </c>
      <c r="E169" s="237" t="s">
        <v>19</v>
      </c>
      <c r="F169" s="238" t="s">
        <v>194</v>
      </c>
      <c r="G169" s="236"/>
      <c r="H169" s="239">
        <v>228.30999999999997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189</v>
      </c>
      <c r="AU169" s="245" t="s">
        <v>136</v>
      </c>
      <c r="AV169" s="14" t="s">
        <v>177</v>
      </c>
      <c r="AW169" s="14" t="s">
        <v>35</v>
      </c>
      <c r="AX169" s="14" t="s">
        <v>81</v>
      </c>
      <c r="AY169" s="245" t="s">
        <v>135</v>
      </c>
    </row>
    <row r="170" s="2" customFormat="1" ht="37.8" customHeight="1">
      <c r="A170" s="39"/>
      <c r="B170" s="40"/>
      <c r="C170" s="205" t="s">
        <v>246</v>
      </c>
      <c r="D170" s="205" t="s">
        <v>139</v>
      </c>
      <c r="E170" s="206" t="s">
        <v>247</v>
      </c>
      <c r="F170" s="207" t="s">
        <v>248</v>
      </c>
      <c r="G170" s="208" t="s">
        <v>156</v>
      </c>
      <c r="H170" s="209">
        <v>456.62</v>
      </c>
      <c r="I170" s="210"/>
      <c r="J170" s="211">
        <f>ROUND(I170*H170,2)</f>
        <v>0</v>
      </c>
      <c r="K170" s="207" t="s">
        <v>143</v>
      </c>
      <c r="L170" s="45"/>
      <c r="M170" s="212" t="s">
        <v>19</v>
      </c>
      <c r="N170" s="213" t="s">
        <v>44</v>
      </c>
      <c r="O170" s="85"/>
      <c r="P170" s="214">
        <f>O170*H170</f>
        <v>0</v>
      </c>
      <c r="Q170" s="214">
        <v>0.010999999999999999</v>
      </c>
      <c r="R170" s="214">
        <f>Q170*H170</f>
        <v>5.0228199999999994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240</v>
      </c>
      <c r="AT170" s="216" t="s">
        <v>139</v>
      </c>
      <c r="AU170" s="216" t="s">
        <v>136</v>
      </c>
      <c r="AY170" s="18" t="s">
        <v>135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81</v>
      </c>
      <c r="BK170" s="217">
        <f>ROUND(I170*H170,2)</f>
        <v>0</v>
      </c>
      <c r="BL170" s="18" t="s">
        <v>240</v>
      </c>
      <c r="BM170" s="216" t="s">
        <v>249</v>
      </c>
    </row>
    <row r="171" s="2" customFormat="1">
      <c r="A171" s="39"/>
      <c r="B171" s="40"/>
      <c r="C171" s="41"/>
      <c r="D171" s="218" t="s">
        <v>146</v>
      </c>
      <c r="E171" s="41"/>
      <c r="F171" s="219" t="s">
        <v>250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146</v>
      </c>
      <c r="AU171" s="18" t="s">
        <v>136</v>
      </c>
    </row>
    <row r="172" s="13" customFormat="1">
      <c r="A172" s="13"/>
      <c r="B172" s="223"/>
      <c r="C172" s="224"/>
      <c r="D172" s="225" t="s">
        <v>189</v>
      </c>
      <c r="E172" s="226" t="s">
        <v>19</v>
      </c>
      <c r="F172" s="227" t="s">
        <v>243</v>
      </c>
      <c r="G172" s="224"/>
      <c r="H172" s="228">
        <v>75.109999999999999</v>
      </c>
      <c r="I172" s="229"/>
      <c r="J172" s="224"/>
      <c r="K172" s="224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189</v>
      </c>
      <c r="AU172" s="234" t="s">
        <v>136</v>
      </c>
      <c r="AV172" s="13" t="s">
        <v>83</v>
      </c>
      <c r="AW172" s="13" t="s">
        <v>35</v>
      </c>
      <c r="AX172" s="13" t="s">
        <v>73</v>
      </c>
      <c r="AY172" s="234" t="s">
        <v>135</v>
      </c>
    </row>
    <row r="173" s="13" customFormat="1">
      <c r="A173" s="13"/>
      <c r="B173" s="223"/>
      <c r="C173" s="224"/>
      <c r="D173" s="225" t="s">
        <v>189</v>
      </c>
      <c r="E173" s="226" t="s">
        <v>19</v>
      </c>
      <c r="F173" s="227" t="s">
        <v>244</v>
      </c>
      <c r="G173" s="224"/>
      <c r="H173" s="228">
        <v>144.28</v>
      </c>
      <c r="I173" s="229"/>
      <c r="J173" s="224"/>
      <c r="K173" s="224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189</v>
      </c>
      <c r="AU173" s="234" t="s">
        <v>136</v>
      </c>
      <c r="AV173" s="13" t="s">
        <v>83</v>
      </c>
      <c r="AW173" s="13" t="s">
        <v>35</v>
      </c>
      <c r="AX173" s="13" t="s">
        <v>73</v>
      </c>
      <c r="AY173" s="234" t="s">
        <v>135</v>
      </c>
    </row>
    <row r="174" s="13" customFormat="1">
      <c r="A174" s="13"/>
      <c r="B174" s="223"/>
      <c r="C174" s="224"/>
      <c r="D174" s="225" t="s">
        <v>189</v>
      </c>
      <c r="E174" s="226" t="s">
        <v>19</v>
      </c>
      <c r="F174" s="227" t="s">
        <v>245</v>
      </c>
      <c r="G174" s="224"/>
      <c r="H174" s="228">
        <v>8.9199999999999999</v>
      </c>
      <c r="I174" s="229"/>
      <c r="J174" s="224"/>
      <c r="K174" s="224"/>
      <c r="L174" s="230"/>
      <c r="M174" s="231"/>
      <c r="N174" s="232"/>
      <c r="O174" s="232"/>
      <c r="P174" s="232"/>
      <c r="Q174" s="232"/>
      <c r="R174" s="232"/>
      <c r="S174" s="232"/>
      <c r="T174" s="23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4" t="s">
        <v>189</v>
      </c>
      <c r="AU174" s="234" t="s">
        <v>136</v>
      </c>
      <c r="AV174" s="13" t="s">
        <v>83</v>
      </c>
      <c r="AW174" s="13" t="s">
        <v>35</v>
      </c>
      <c r="AX174" s="13" t="s">
        <v>73</v>
      </c>
      <c r="AY174" s="234" t="s">
        <v>135</v>
      </c>
    </row>
    <row r="175" s="14" customFormat="1">
      <c r="A175" s="14"/>
      <c r="B175" s="235"/>
      <c r="C175" s="236"/>
      <c r="D175" s="225" t="s">
        <v>189</v>
      </c>
      <c r="E175" s="237" t="s">
        <v>19</v>
      </c>
      <c r="F175" s="238" t="s">
        <v>194</v>
      </c>
      <c r="G175" s="236"/>
      <c r="H175" s="239">
        <v>228.30999999999997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5" t="s">
        <v>189</v>
      </c>
      <c r="AU175" s="245" t="s">
        <v>136</v>
      </c>
      <c r="AV175" s="14" t="s">
        <v>177</v>
      </c>
      <c r="AW175" s="14" t="s">
        <v>35</v>
      </c>
      <c r="AX175" s="14" t="s">
        <v>81</v>
      </c>
      <c r="AY175" s="245" t="s">
        <v>135</v>
      </c>
    </row>
    <row r="176" s="13" customFormat="1">
      <c r="A176" s="13"/>
      <c r="B176" s="223"/>
      <c r="C176" s="224"/>
      <c r="D176" s="225" t="s">
        <v>189</v>
      </c>
      <c r="E176" s="224"/>
      <c r="F176" s="227" t="s">
        <v>251</v>
      </c>
      <c r="G176" s="224"/>
      <c r="H176" s="228">
        <v>456.62</v>
      </c>
      <c r="I176" s="229"/>
      <c r="J176" s="224"/>
      <c r="K176" s="224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189</v>
      </c>
      <c r="AU176" s="234" t="s">
        <v>136</v>
      </c>
      <c r="AV176" s="13" t="s">
        <v>83</v>
      </c>
      <c r="AW176" s="13" t="s">
        <v>4</v>
      </c>
      <c r="AX176" s="13" t="s">
        <v>81</v>
      </c>
      <c r="AY176" s="234" t="s">
        <v>135</v>
      </c>
    </row>
    <row r="177" s="2" customFormat="1" ht="24.15" customHeight="1">
      <c r="A177" s="39"/>
      <c r="B177" s="40"/>
      <c r="C177" s="205" t="s">
        <v>252</v>
      </c>
      <c r="D177" s="205" t="s">
        <v>139</v>
      </c>
      <c r="E177" s="206" t="s">
        <v>253</v>
      </c>
      <c r="F177" s="207" t="s">
        <v>254</v>
      </c>
      <c r="G177" s="208" t="s">
        <v>156</v>
      </c>
      <c r="H177" s="209">
        <v>228.31</v>
      </c>
      <c r="I177" s="210"/>
      <c r="J177" s="211">
        <f>ROUND(I177*H177,2)</f>
        <v>0</v>
      </c>
      <c r="K177" s="207" t="s">
        <v>143</v>
      </c>
      <c r="L177" s="45"/>
      <c r="M177" s="212" t="s">
        <v>19</v>
      </c>
      <c r="N177" s="213" t="s">
        <v>44</v>
      </c>
      <c r="O177" s="85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240</v>
      </c>
      <c r="AT177" s="216" t="s">
        <v>139</v>
      </c>
      <c r="AU177" s="216" t="s">
        <v>136</v>
      </c>
      <c r="AY177" s="18" t="s">
        <v>135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81</v>
      </c>
      <c r="BK177" s="217">
        <f>ROUND(I177*H177,2)</f>
        <v>0</v>
      </c>
      <c r="BL177" s="18" t="s">
        <v>240</v>
      </c>
      <c r="BM177" s="216" t="s">
        <v>255</v>
      </c>
    </row>
    <row r="178" s="2" customFormat="1">
      <c r="A178" s="39"/>
      <c r="B178" s="40"/>
      <c r="C178" s="41"/>
      <c r="D178" s="218" t="s">
        <v>146</v>
      </c>
      <c r="E178" s="41"/>
      <c r="F178" s="219" t="s">
        <v>256</v>
      </c>
      <c r="G178" s="41"/>
      <c r="H178" s="41"/>
      <c r="I178" s="220"/>
      <c r="J178" s="41"/>
      <c r="K178" s="41"/>
      <c r="L178" s="45"/>
      <c r="M178" s="221"/>
      <c r="N178" s="222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146</v>
      </c>
      <c r="AU178" s="18" t="s">
        <v>136</v>
      </c>
    </row>
    <row r="179" s="2" customFormat="1" ht="44.25" customHeight="1">
      <c r="A179" s="39"/>
      <c r="B179" s="40"/>
      <c r="C179" s="205" t="s">
        <v>8</v>
      </c>
      <c r="D179" s="205" t="s">
        <v>139</v>
      </c>
      <c r="E179" s="206" t="s">
        <v>257</v>
      </c>
      <c r="F179" s="207" t="s">
        <v>258</v>
      </c>
      <c r="G179" s="208" t="s">
        <v>162</v>
      </c>
      <c r="H179" s="209">
        <v>124.746</v>
      </c>
      <c r="I179" s="210"/>
      <c r="J179" s="211">
        <f>ROUND(I179*H179,2)</f>
        <v>0</v>
      </c>
      <c r="K179" s="207" t="s">
        <v>143</v>
      </c>
      <c r="L179" s="45"/>
      <c r="M179" s="212" t="s">
        <v>19</v>
      </c>
      <c r="N179" s="213" t="s">
        <v>44</v>
      </c>
      <c r="O179" s="85"/>
      <c r="P179" s="214">
        <f>O179*H179</f>
        <v>0</v>
      </c>
      <c r="Q179" s="214">
        <v>0.00048000000000000001</v>
      </c>
      <c r="R179" s="214">
        <f>Q179*H179</f>
        <v>0.05987808</v>
      </c>
      <c r="S179" s="214">
        <v>0</v>
      </c>
      <c r="T179" s="215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6" t="s">
        <v>240</v>
      </c>
      <c r="AT179" s="216" t="s">
        <v>139</v>
      </c>
      <c r="AU179" s="216" t="s">
        <v>136</v>
      </c>
      <c r="AY179" s="18" t="s">
        <v>135</v>
      </c>
      <c r="BE179" s="217">
        <f>IF(N179="základní",J179,0)</f>
        <v>0</v>
      </c>
      <c r="BF179" s="217">
        <f>IF(N179="snížená",J179,0)</f>
        <v>0</v>
      </c>
      <c r="BG179" s="217">
        <f>IF(N179="zákl. přenesená",J179,0)</f>
        <v>0</v>
      </c>
      <c r="BH179" s="217">
        <f>IF(N179="sníž. přenesená",J179,0)</f>
        <v>0</v>
      </c>
      <c r="BI179" s="217">
        <f>IF(N179="nulová",J179,0)</f>
        <v>0</v>
      </c>
      <c r="BJ179" s="18" t="s">
        <v>81</v>
      </c>
      <c r="BK179" s="217">
        <f>ROUND(I179*H179,2)</f>
        <v>0</v>
      </c>
      <c r="BL179" s="18" t="s">
        <v>240</v>
      </c>
      <c r="BM179" s="216" t="s">
        <v>259</v>
      </c>
    </row>
    <row r="180" s="2" customFormat="1">
      <c r="A180" s="39"/>
      <c r="B180" s="40"/>
      <c r="C180" s="41"/>
      <c r="D180" s="218" t="s">
        <v>146</v>
      </c>
      <c r="E180" s="41"/>
      <c r="F180" s="219" t="s">
        <v>260</v>
      </c>
      <c r="G180" s="41"/>
      <c r="H180" s="41"/>
      <c r="I180" s="220"/>
      <c r="J180" s="41"/>
      <c r="K180" s="41"/>
      <c r="L180" s="45"/>
      <c r="M180" s="221"/>
      <c r="N180" s="222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146</v>
      </c>
      <c r="AU180" s="18" t="s">
        <v>136</v>
      </c>
    </row>
    <row r="181" s="13" customFormat="1">
      <c r="A181" s="13"/>
      <c r="B181" s="223"/>
      <c r="C181" s="224"/>
      <c r="D181" s="225" t="s">
        <v>189</v>
      </c>
      <c r="E181" s="226" t="s">
        <v>19</v>
      </c>
      <c r="F181" s="227" t="s">
        <v>261</v>
      </c>
      <c r="G181" s="224"/>
      <c r="H181" s="228">
        <v>70.427000000000007</v>
      </c>
      <c r="I181" s="229"/>
      <c r="J181" s="224"/>
      <c r="K181" s="224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189</v>
      </c>
      <c r="AU181" s="234" t="s">
        <v>136</v>
      </c>
      <c r="AV181" s="13" t="s">
        <v>83</v>
      </c>
      <c r="AW181" s="13" t="s">
        <v>35</v>
      </c>
      <c r="AX181" s="13" t="s">
        <v>73</v>
      </c>
      <c r="AY181" s="234" t="s">
        <v>135</v>
      </c>
    </row>
    <row r="182" s="13" customFormat="1">
      <c r="A182" s="13"/>
      <c r="B182" s="223"/>
      <c r="C182" s="224"/>
      <c r="D182" s="225" t="s">
        <v>189</v>
      </c>
      <c r="E182" s="226" t="s">
        <v>19</v>
      </c>
      <c r="F182" s="227" t="s">
        <v>262</v>
      </c>
      <c r="G182" s="224"/>
      <c r="H182" s="228">
        <v>42.270000000000003</v>
      </c>
      <c r="I182" s="229"/>
      <c r="J182" s="224"/>
      <c r="K182" s="224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189</v>
      </c>
      <c r="AU182" s="234" t="s">
        <v>136</v>
      </c>
      <c r="AV182" s="13" t="s">
        <v>83</v>
      </c>
      <c r="AW182" s="13" t="s">
        <v>35</v>
      </c>
      <c r="AX182" s="13" t="s">
        <v>73</v>
      </c>
      <c r="AY182" s="234" t="s">
        <v>135</v>
      </c>
    </row>
    <row r="183" s="13" customFormat="1">
      <c r="A183" s="13"/>
      <c r="B183" s="223"/>
      <c r="C183" s="224"/>
      <c r="D183" s="225" t="s">
        <v>189</v>
      </c>
      <c r="E183" s="226" t="s">
        <v>19</v>
      </c>
      <c r="F183" s="227" t="s">
        <v>263</v>
      </c>
      <c r="G183" s="224"/>
      <c r="H183" s="228">
        <v>12.049</v>
      </c>
      <c r="I183" s="229"/>
      <c r="J183" s="224"/>
      <c r="K183" s="224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189</v>
      </c>
      <c r="AU183" s="234" t="s">
        <v>136</v>
      </c>
      <c r="AV183" s="13" t="s">
        <v>83</v>
      </c>
      <c r="AW183" s="13" t="s">
        <v>35</v>
      </c>
      <c r="AX183" s="13" t="s">
        <v>73</v>
      </c>
      <c r="AY183" s="234" t="s">
        <v>135</v>
      </c>
    </row>
    <row r="184" s="14" customFormat="1">
      <c r="A184" s="14"/>
      <c r="B184" s="235"/>
      <c r="C184" s="236"/>
      <c r="D184" s="225" t="s">
        <v>189</v>
      </c>
      <c r="E184" s="237" t="s">
        <v>19</v>
      </c>
      <c r="F184" s="238" t="s">
        <v>194</v>
      </c>
      <c r="G184" s="236"/>
      <c r="H184" s="239">
        <v>124.74600000000001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189</v>
      </c>
      <c r="AU184" s="245" t="s">
        <v>136</v>
      </c>
      <c r="AV184" s="14" t="s">
        <v>177</v>
      </c>
      <c r="AW184" s="14" t="s">
        <v>35</v>
      </c>
      <c r="AX184" s="14" t="s">
        <v>81</v>
      </c>
      <c r="AY184" s="245" t="s">
        <v>135</v>
      </c>
    </row>
    <row r="185" s="12" customFormat="1" ht="22.8" customHeight="1">
      <c r="A185" s="12"/>
      <c r="B185" s="189"/>
      <c r="C185" s="190"/>
      <c r="D185" s="191" t="s">
        <v>72</v>
      </c>
      <c r="E185" s="203" t="s">
        <v>230</v>
      </c>
      <c r="F185" s="203" t="s">
        <v>264</v>
      </c>
      <c r="G185" s="190"/>
      <c r="H185" s="190"/>
      <c r="I185" s="193"/>
      <c r="J185" s="204">
        <f>BK185</f>
        <v>0</v>
      </c>
      <c r="K185" s="190"/>
      <c r="L185" s="195"/>
      <c r="M185" s="196"/>
      <c r="N185" s="197"/>
      <c r="O185" s="197"/>
      <c r="P185" s="198">
        <f>P186+P202+P224</f>
        <v>0</v>
      </c>
      <c r="Q185" s="197"/>
      <c r="R185" s="198">
        <f>R186+R202+R224</f>
        <v>3.9845923300000003</v>
      </c>
      <c r="S185" s="197"/>
      <c r="T185" s="199">
        <f>T186+T202+T224</f>
        <v>56.112200000000009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0" t="s">
        <v>81</v>
      </c>
      <c r="AT185" s="201" t="s">
        <v>72</v>
      </c>
      <c r="AU185" s="201" t="s">
        <v>81</v>
      </c>
      <c r="AY185" s="200" t="s">
        <v>135</v>
      </c>
      <c r="BK185" s="202">
        <f>BK186+BK202+BK224</f>
        <v>0</v>
      </c>
    </row>
    <row r="186" s="12" customFormat="1" ht="20.88" customHeight="1">
      <c r="A186" s="12"/>
      <c r="B186" s="189"/>
      <c r="C186" s="190"/>
      <c r="D186" s="191" t="s">
        <v>72</v>
      </c>
      <c r="E186" s="203" t="s">
        <v>265</v>
      </c>
      <c r="F186" s="203" t="s">
        <v>266</v>
      </c>
      <c r="G186" s="190"/>
      <c r="H186" s="190"/>
      <c r="I186" s="193"/>
      <c r="J186" s="204">
        <f>BK186</f>
        <v>0</v>
      </c>
      <c r="K186" s="190"/>
      <c r="L186" s="195"/>
      <c r="M186" s="196"/>
      <c r="N186" s="197"/>
      <c r="O186" s="197"/>
      <c r="P186" s="198">
        <f>SUM(P187:P201)</f>
        <v>0</v>
      </c>
      <c r="Q186" s="197"/>
      <c r="R186" s="198">
        <f>SUM(R187:R201)</f>
        <v>0</v>
      </c>
      <c r="S186" s="197"/>
      <c r="T186" s="199">
        <f>SUM(T187:T201)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0" t="s">
        <v>81</v>
      </c>
      <c r="AT186" s="201" t="s">
        <v>72</v>
      </c>
      <c r="AU186" s="201" t="s">
        <v>83</v>
      </c>
      <c r="AY186" s="200" t="s">
        <v>135</v>
      </c>
      <c r="BK186" s="202">
        <f>SUM(BK187:BK201)</f>
        <v>0</v>
      </c>
    </row>
    <row r="187" s="2" customFormat="1" ht="37.8" customHeight="1">
      <c r="A187" s="39"/>
      <c r="B187" s="40"/>
      <c r="C187" s="205" t="s">
        <v>267</v>
      </c>
      <c r="D187" s="205" t="s">
        <v>139</v>
      </c>
      <c r="E187" s="206" t="s">
        <v>268</v>
      </c>
      <c r="F187" s="207" t="s">
        <v>269</v>
      </c>
      <c r="G187" s="208" t="s">
        <v>156</v>
      </c>
      <c r="H187" s="209">
        <v>319.55000000000001</v>
      </c>
      <c r="I187" s="210"/>
      <c r="J187" s="211">
        <f>ROUND(I187*H187,2)</f>
        <v>0</v>
      </c>
      <c r="K187" s="207" t="s">
        <v>143</v>
      </c>
      <c r="L187" s="45"/>
      <c r="M187" s="212" t="s">
        <v>19</v>
      </c>
      <c r="N187" s="213" t="s">
        <v>44</v>
      </c>
      <c r="O187" s="85"/>
      <c r="P187" s="214">
        <f>O187*H187</f>
        <v>0</v>
      </c>
      <c r="Q187" s="214">
        <v>0</v>
      </c>
      <c r="R187" s="214">
        <f>Q187*H187</f>
        <v>0</v>
      </c>
      <c r="S187" s="214">
        <v>0</v>
      </c>
      <c r="T187" s="215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6" t="s">
        <v>144</v>
      </c>
      <c r="AT187" s="216" t="s">
        <v>139</v>
      </c>
      <c r="AU187" s="216" t="s">
        <v>136</v>
      </c>
      <c r="AY187" s="18" t="s">
        <v>135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18" t="s">
        <v>81</v>
      </c>
      <c r="BK187" s="217">
        <f>ROUND(I187*H187,2)</f>
        <v>0</v>
      </c>
      <c r="BL187" s="18" t="s">
        <v>144</v>
      </c>
      <c r="BM187" s="216" t="s">
        <v>270</v>
      </c>
    </row>
    <row r="188" s="2" customFormat="1">
      <c r="A188" s="39"/>
      <c r="B188" s="40"/>
      <c r="C188" s="41"/>
      <c r="D188" s="218" t="s">
        <v>146</v>
      </c>
      <c r="E188" s="41"/>
      <c r="F188" s="219" t="s">
        <v>271</v>
      </c>
      <c r="G188" s="41"/>
      <c r="H188" s="41"/>
      <c r="I188" s="220"/>
      <c r="J188" s="41"/>
      <c r="K188" s="41"/>
      <c r="L188" s="45"/>
      <c r="M188" s="221"/>
      <c r="N188" s="22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146</v>
      </c>
      <c r="AU188" s="18" t="s">
        <v>136</v>
      </c>
    </row>
    <row r="189" s="13" customFormat="1">
      <c r="A189" s="13"/>
      <c r="B189" s="223"/>
      <c r="C189" s="224"/>
      <c r="D189" s="225" t="s">
        <v>189</v>
      </c>
      <c r="E189" s="226" t="s">
        <v>19</v>
      </c>
      <c r="F189" s="227" t="s">
        <v>243</v>
      </c>
      <c r="G189" s="224"/>
      <c r="H189" s="228">
        <v>75.109999999999999</v>
      </c>
      <c r="I189" s="229"/>
      <c r="J189" s="224"/>
      <c r="K189" s="224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189</v>
      </c>
      <c r="AU189" s="234" t="s">
        <v>136</v>
      </c>
      <c r="AV189" s="13" t="s">
        <v>83</v>
      </c>
      <c r="AW189" s="13" t="s">
        <v>35</v>
      </c>
      <c r="AX189" s="13" t="s">
        <v>73</v>
      </c>
      <c r="AY189" s="234" t="s">
        <v>135</v>
      </c>
    </row>
    <row r="190" s="13" customFormat="1">
      <c r="A190" s="13"/>
      <c r="B190" s="223"/>
      <c r="C190" s="224"/>
      <c r="D190" s="225" t="s">
        <v>189</v>
      </c>
      <c r="E190" s="226" t="s">
        <v>19</v>
      </c>
      <c r="F190" s="227" t="s">
        <v>245</v>
      </c>
      <c r="G190" s="224"/>
      <c r="H190" s="228">
        <v>8.9199999999999999</v>
      </c>
      <c r="I190" s="229"/>
      <c r="J190" s="224"/>
      <c r="K190" s="224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189</v>
      </c>
      <c r="AU190" s="234" t="s">
        <v>136</v>
      </c>
      <c r="AV190" s="13" t="s">
        <v>83</v>
      </c>
      <c r="AW190" s="13" t="s">
        <v>35</v>
      </c>
      <c r="AX190" s="13" t="s">
        <v>73</v>
      </c>
      <c r="AY190" s="234" t="s">
        <v>135</v>
      </c>
    </row>
    <row r="191" s="13" customFormat="1">
      <c r="A191" s="13"/>
      <c r="B191" s="223"/>
      <c r="C191" s="224"/>
      <c r="D191" s="225" t="s">
        <v>189</v>
      </c>
      <c r="E191" s="226" t="s">
        <v>19</v>
      </c>
      <c r="F191" s="227" t="s">
        <v>272</v>
      </c>
      <c r="G191" s="224"/>
      <c r="H191" s="228">
        <v>2.8500000000000001</v>
      </c>
      <c r="I191" s="229"/>
      <c r="J191" s="224"/>
      <c r="K191" s="224"/>
      <c r="L191" s="230"/>
      <c r="M191" s="231"/>
      <c r="N191" s="232"/>
      <c r="O191" s="232"/>
      <c r="P191" s="232"/>
      <c r="Q191" s="232"/>
      <c r="R191" s="232"/>
      <c r="S191" s="232"/>
      <c r="T191" s="23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4" t="s">
        <v>189</v>
      </c>
      <c r="AU191" s="234" t="s">
        <v>136</v>
      </c>
      <c r="AV191" s="13" t="s">
        <v>83</v>
      </c>
      <c r="AW191" s="13" t="s">
        <v>35</v>
      </c>
      <c r="AX191" s="13" t="s">
        <v>73</v>
      </c>
      <c r="AY191" s="234" t="s">
        <v>135</v>
      </c>
    </row>
    <row r="192" s="13" customFormat="1">
      <c r="A192" s="13"/>
      <c r="B192" s="223"/>
      <c r="C192" s="224"/>
      <c r="D192" s="225" t="s">
        <v>189</v>
      </c>
      <c r="E192" s="226" t="s">
        <v>19</v>
      </c>
      <c r="F192" s="227" t="s">
        <v>244</v>
      </c>
      <c r="G192" s="224"/>
      <c r="H192" s="228">
        <v>144.28</v>
      </c>
      <c r="I192" s="229"/>
      <c r="J192" s="224"/>
      <c r="K192" s="224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189</v>
      </c>
      <c r="AU192" s="234" t="s">
        <v>136</v>
      </c>
      <c r="AV192" s="13" t="s">
        <v>83</v>
      </c>
      <c r="AW192" s="13" t="s">
        <v>35</v>
      </c>
      <c r="AX192" s="13" t="s">
        <v>73</v>
      </c>
      <c r="AY192" s="234" t="s">
        <v>135</v>
      </c>
    </row>
    <row r="193" s="13" customFormat="1">
      <c r="A193" s="13"/>
      <c r="B193" s="223"/>
      <c r="C193" s="224"/>
      <c r="D193" s="225" t="s">
        <v>189</v>
      </c>
      <c r="E193" s="226" t="s">
        <v>19</v>
      </c>
      <c r="F193" s="227" t="s">
        <v>273</v>
      </c>
      <c r="G193" s="224"/>
      <c r="H193" s="228">
        <v>0.44</v>
      </c>
      <c r="I193" s="229"/>
      <c r="J193" s="224"/>
      <c r="K193" s="224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189</v>
      </c>
      <c r="AU193" s="234" t="s">
        <v>136</v>
      </c>
      <c r="AV193" s="13" t="s">
        <v>83</v>
      </c>
      <c r="AW193" s="13" t="s">
        <v>35</v>
      </c>
      <c r="AX193" s="13" t="s">
        <v>73</v>
      </c>
      <c r="AY193" s="234" t="s">
        <v>135</v>
      </c>
    </row>
    <row r="194" s="13" customFormat="1">
      <c r="A194" s="13"/>
      <c r="B194" s="223"/>
      <c r="C194" s="224"/>
      <c r="D194" s="225" t="s">
        <v>189</v>
      </c>
      <c r="E194" s="226" t="s">
        <v>19</v>
      </c>
      <c r="F194" s="227" t="s">
        <v>274</v>
      </c>
      <c r="G194" s="224"/>
      <c r="H194" s="228">
        <v>0.41999999999999998</v>
      </c>
      <c r="I194" s="229"/>
      <c r="J194" s="224"/>
      <c r="K194" s="224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189</v>
      </c>
      <c r="AU194" s="234" t="s">
        <v>136</v>
      </c>
      <c r="AV194" s="13" t="s">
        <v>83</v>
      </c>
      <c r="AW194" s="13" t="s">
        <v>35</v>
      </c>
      <c r="AX194" s="13" t="s">
        <v>73</v>
      </c>
      <c r="AY194" s="234" t="s">
        <v>135</v>
      </c>
    </row>
    <row r="195" s="13" customFormat="1">
      <c r="A195" s="13"/>
      <c r="B195" s="223"/>
      <c r="C195" s="224"/>
      <c r="D195" s="225" t="s">
        <v>189</v>
      </c>
      <c r="E195" s="226" t="s">
        <v>19</v>
      </c>
      <c r="F195" s="227" t="s">
        <v>275</v>
      </c>
      <c r="G195" s="224"/>
      <c r="H195" s="228">
        <v>0.47999999999999998</v>
      </c>
      <c r="I195" s="229"/>
      <c r="J195" s="224"/>
      <c r="K195" s="224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189</v>
      </c>
      <c r="AU195" s="234" t="s">
        <v>136</v>
      </c>
      <c r="AV195" s="13" t="s">
        <v>83</v>
      </c>
      <c r="AW195" s="13" t="s">
        <v>35</v>
      </c>
      <c r="AX195" s="13" t="s">
        <v>73</v>
      </c>
      <c r="AY195" s="234" t="s">
        <v>135</v>
      </c>
    </row>
    <row r="196" s="13" customFormat="1">
      <c r="A196" s="13"/>
      <c r="B196" s="223"/>
      <c r="C196" s="224"/>
      <c r="D196" s="225" t="s">
        <v>189</v>
      </c>
      <c r="E196" s="226" t="s">
        <v>19</v>
      </c>
      <c r="F196" s="227" t="s">
        <v>276</v>
      </c>
      <c r="G196" s="224"/>
      <c r="H196" s="228">
        <v>0.42999999999999999</v>
      </c>
      <c r="I196" s="229"/>
      <c r="J196" s="224"/>
      <c r="K196" s="224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189</v>
      </c>
      <c r="AU196" s="234" t="s">
        <v>136</v>
      </c>
      <c r="AV196" s="13" t="s">
        <v>83</v>
      </c>
      <c r="AW196" s="13" t="s">
        <v>35</v>
      </c>
      <c r="AX196" s="13" t="s">
        <v>73</v>
      </c>
      <c r="AY196" s="234" t="s">
        <v>135</v>
      </c>
    </row>
    <row r="197" s="13" customFormat="1">
      <c r="A197" s="13"/>
      <c r="B197" s="223"/>
      <c r="C197" s="224"/>
      <c r="D197" s="225" t="s">
        <v>189</v>
      </c>
      <c r="E197" s="226" t="s">
        <v>19</v>
      </c>
      <c r="F197" s="227" t="s">
        <v>277</v>
      </c>
      <c r="G197" s="224"/>
      <c r="H197" s="228">
        <v>52.060000000000002</v>
      </c>
      <c r="I197" s="229"/>
      <c r="J197" s="224"/>
      <c r="K197" s="224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189</v>
      </c>
      <c r="AU197" s="234" t="s">
        <v>136</v>
      </c>
      <c r="AV197" s="13" t="s">
        <v>83</v>
      </c>
      <c r="AW197" s="13" t="s">
        <v>35</v>
      </c>
      <c r="AX197" s="13" t="s">
        <v>73</v>
      </c>
      <c r="AY197" s="234" t="s">
        <v>135</v>
      </c>
    </row>
    <row r="198" s="13" customFormat="1">
      <c r="A198" s="13"/>
      <c r="B198" s="223"/>
      <c r="C198" s="224"/>
      <c r="D198" s="225" t="s">
        <v>189</v>
      </c>
      <c r="E198" s="226" t="s">
        <v>19</v>
      </c>
      <c r="F198" s="227" t="s">
        <v>278</v>
      </c>
      <c r="G198" s="224"/>
      <c r="H198" s="228">
        <v>4.8700000000000001</v>
      </c>
      <c r="I198" s="229"/>
      <c r="J198" s="224"/>
      <c r="K198" s="224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189</v>
      </c>
      <c r="AU198" s="234" t="s">
        <v>136</v>
      </c>
      <c r="AV198" s="13" t="s">
        <v>83</v>
      </c>
      <c r="AW198" s="13" t="s">
        <v>35</v>
      </c>
      <c r="AX198" s="13" t="s">
        <v>73</v>
      </c>
      <c r="AY198" s="234" t="s">
        <v>135</v>
      </c>
    </row>
    <row r="199" s="13" customFormat="1">
      <c r="A199" s="13"/>
      <c r="B199" s="223"/>
      <c r="C199" s="224"/>
      <c r="D199" s="225" t="s">
        <v>189</v>
      </c>
      <c r="E199" s="226" t="s">
        <v>19</v>
      </c>
      <c r="F199" s="227" t="s">
        <v>279</v>
      </c>
      <c r="G199" s="224"/>
      <c r="H199" s="228">
        <v>19.75</v>
      </c>
      <c r="I199" s="229"/>
      <c r="J199" s="224"/>
      <c r="K199" s="224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189</v>
      </c>
      <c r="AU199" s="234" t="s">
        <v>136</v>
      </c>
      <c r="AV199" s="13" t="s">
        <v>83</v>
      </c>
      <c r="AW199" s="13" t="s">
        <v>35</v>
      </c>
      <c r="AX199" s="13" t="s">
        <v>73</v>
      </c>
      <c r="AY199" s="234" t="s">
        <v>135</v>
      </c>
    </row>
    <row r="200" s="13" customFormat="1">
      <c r="A200" s="13"/>
      <c r="B200" s="223"/>
      <c r="C200" s="224"/>
      <c r="D200" s="225" t="s">
        <v>189</v>
      </c>
      <c r="E200" s="226" t="s">
        <v>19</v>
      </c>
      <c r="F200" s="227" t="s">
        <v>280</v>
      </c>
      <c r="G200" s="224"/>
      <c r="H200" s="228">
        <v>9.9399999999999995</v>
      </c>
      <c r="I200" s="229"/>
      <c r="J200" s="224"/>
      <c r="K200" s="224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189</v>
      </c>
      <c r="AU200" s="234" t="s">
        <v>136</v>
      </c>
      <c r="AV200" s="13" t="s">
        <v>83</v>
      </c>
      <c r="AW200" s="13" t="s">
        <v>35</v>
      </c>
      <c r="AX200" s="13" t="s">
        <v>73</v>
      </c>
      <c r="AY200" s="234" t="s">
        <v>135</v>
      </c>
    </row>
    <row r="201" s="14" customFormat="1">
      <c r="A201" s="14"/>
      <c r="B201" s="235"/>
      <c r="C201" s="236"/>
      <c r="D201" s="225" t="s">
        <v>189</v>
      </c>
      <c r="E201" s="237" t="s">
        <v>19</v>
      </c>
      <c r="F201" s="238" t="s">
        <v>194</v>
      </c>
      <c r="G201" s="236"/>
      <c r="H201" s="239">
        <v>319.55000000000001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189</v>
      </c>
      <c r="AU201" s="245" t="s">
        <v>136</v>
      </c>
      <c r="AV201" s="14" t="s">
        <v>177</v>
      </c>
      <c r="AW201" s="14" t="s">
        <v>35</v>
      </c>
      <c r="AX201" s="14" t="s">
        <v>81</v>
      </c>
      <c r="AY201" s="245" t="s">
        <v>135</v>
      </c>
    </row>
    <row r="202" s="12" customFormat="1" ht="20.88" customHeight="1">
      <c r="A202" s="12"/>
      <c r="B202" s="189"/>
      <c r="C202" s="190"/>
      <c r="D202" s="191" t="s">
        <v>72</v>
      </c>
      <c r="E202" s="203" t="s">
        <v>281</v>
      </c>
      <c r="F202" s="203" t="s">
        <v>282</v>
      </c>
      <c r="G202" s="190"/>
      <c r="H202" s="190"/>
      <c r="I202" s="193"/>
      <c r="J202" s="204">
        <f>BK202</f>
        <v>0</v>
      </c>
      <c r="K202" s="190"/>
      <c r="L202" s="195"/>
      <c r="M202" s="196"/>
      <c r="N202" s="197"/>
      <c r="O202" s="197"/>
      <c r="P202" s="198">
        <f>SUM(P203:P223)</f>
        <v>0</v>
      </c>
      <c r="Q202" s="197"/>
      <c r="R202" s="198">
        <f>SUM(R203:R223)</f>
        <v>3.9845923300000003</v>
      </c>
      <c r="S202" s="197"/>
      <c r="T202" s="199">
        <f>SUM(T203:T223)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0" t="s">
        <v>81</v>
      </c>
      <c r="AT202" s="201" t="s">
        <v>72</v>
      </c>
      <c r="AU202" s="201" t="s">
        <v>83</v>
      </c>
      <c r="AY202" s="200" t="s">
        <v>135</v>
      </c>
      <c r="BK202" s="202">
        <f>SUM(BK203:BK223)</f>
        <v>0</v>
      </c>
    </row>
    <row r="203" s="2" customFormat="1" ht="37.8" customHeight="1">
      <c r="A203" s="39"/>
      <c r="B203" s="40"/>
      <c r="C203" s="205" t="s">
        <v>144</v>
      </c>
      <c r="D203" s="205" t="s">
        <v>139</v>
      </c>
      <c r="E203" s="206" t="s">
        <v>283</v>
      </c>
      <c r="F203" s="207" t="s">
        <v>284</v>
      </c>
      <c r="G203" s="208" t="s">
        <v>156</v>
      </c>
      <c r="H203" s="209">
        <v>319.55000000000001</v>
      </c>
      <c r="I203" s="210"/>
      <c r="J203" s="211">
        <f>ROUND(I203*H203,2)</f>
        <v>0</v>
      </c>
      <c r="K203" s="207" t="s">
        <v>143</v>
      </c>
      <c r="L203" s="45"/>
      <c r="M203" s="212" t="s">
        <v>19</v>
      </c>
      <c r="N203" s="213" t="s">
        <v>44</v>
      </c>
      <c r="O203" s="85"/>
      <c r="P203" s="214">
        <f>O203*H203</f>
        <v>0</v>
      </c>
      <c r="Q203" s="214">
        <v>3.0000000000000001E-05</v>
      </c>
      <c r="R203" s="214">
        <f>Q203*H203</f>
        <v>0.0095865000000000013</v>
      </c>
      <c r="S203" s="214">
        <v>0</v>
      </c>
      <c r="T203" s="21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177</v>
      </c>
      <c r="AT203" s="216" t="s">
        <v>139</v>
      </c>
      <c r="AU203" s="216" t="s">
        <v>136</v>
      </c>
      <c r="AY203" s="18" t="s">
        <v>135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81</v>
      </c>
      <c r="BK203" s="217">
        <f>ROUND(I203*H203,2)</f>
        <v>0</v>
      </c>
      <c r="BL203" s="18" t="s">
        <v>177</v>
      </c>
      <c r="BM203" s="216" t="s">
        <v>285</v>
      </c>
    </row>
    <row r="204" s="2" customFormat="1">
      <c r="A204" s="39"/>
      <c r="B204" s="40"/>
      <c r="C204" s="41"/>
      <c r="D204" s="218" t="s">
        <v>146</v>
      </c>
      <c r="E204" s="41"/>
      <c r="F204" s="219" t="s">
        <v>286</v>
      </c>
      <c r="G204" s="41"/>
      <c r="H204" s="41"/>
      <c r="I204" s="220"/>
      <c r="J204" s="41"/>
      <c r="K204" s="41"/>
      <c r="L204" s="45"/>
      <c r="M204" s="221"/>
      <c r="N204" s="222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146</v>
      </c>
      <c r="AU204" s="18" t="s">
        <v>136</v>
      </c>
    </row>
    <row r="205" s="13" customFormat="1">
      <c r="A205" s="13"/>
      <c r="B205" s="223"/>
      <c r="C205" s="224"/>
      <c r="D205" s="225" t="s">
        <v>189</v>
      </c>
      <c r="E205" s="226" t="s">
        <v>19</v>
      </c>
      <c r="F205" s="227" t="s">
        <v>243</v>
      </c>
      <c r="G205" s="224"/>
      <c r="H205" s="228">
        <v>75.109999999999999</v>
      </c>
      <c r="I205" s="229"/>
      <c r="J205" s="224"/>
      <c r="K205" s="224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189</v>
      </c>
      <c r="AU205" s="234" t="s">
        <v>136</v>
      </c>
      <c r="AV205" s="13" t="s">
        <v>83</v>
      </c>
      <c r="AW205" s="13" t="s">
        <v>35</v>
      </c>
      <c r="AX205" s="13" t="s">
        <v>73</v>
      </c>
      <c r="AY205" s="234" t="s">
        <v>135</v>
      </c>
    </row>
    <row r="206" s="13" customFormat="1">
      <c r="A206" s="13"/>
      <c r="B206" s="223"/>
      <c r="C206" s="224"/>
      <c r="D206" s="225" t="s">
        <v>189</v>
      </c>
      <c r="E206" s="226" t="s">
        <v>19</v>
      </c>
      <c r="F206" s="227" t="s">
        <v>245</v>
      </c>
      <c r="G206" s="224"/>
      <c r="H206" s="228">
        <v>8.9199999999999999</v>
      </c>
      <c r="I206" s="229"/>
      <c r="J206" s="224"/>
      <c r="K206" s="224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189</v>
      </c>
      <c r="AU206" s="234" t="s">
        <v>136</v>
      </c>
      <c r="AV206" s="13" t="s">
        <v>83</v>
      </c>
      <c r="AW206" s="13" t="s">
        <v>35</v>
      </c>
      <c r="AX206" s="13" t="s">
        <v>73</v>
      </c>
      <c r="AY206" s="234" t="s">
        <v>135</v>
      </c>
    </row>
    <row r="207" s="13" customFormat="1">
      <c r="A207" s="13"/>
      <c r="B207" s="223"/>
      <c r="C207" s="224"/>
      <c r="D207" s="225" t="s">
        <v>189</v>
      </c>
      <c r="E207" s="226" t="s">
        <v>19</v>
      </c>
      <c r="F207" s="227" t="s">
        <v>272</v>
      </c>
      <c r="G207" s="224"/>
      <c r="H207" s="228">
        <v>2.8500000000000001</v>
      </c>
      <c r="I207" s="229"/>
      <c r="J207" s="224"/>
      <c r="K207" s="224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189</v>
      </c>
      <c r="AU207" s="234" t="s">
        <v>136</v>
      </c>
      <c r="AV207" s="13" t="s">
        <v>83</v>
      </c>
      <c r="AW207" s="13" t="s">
        <v>35</v>
      </c>
      <c r="AX207" s="13" t="s">
        <v>73</v>
      </c>
      <c r="AY207" s="234" t="s">
        <v>135</v>
      </c>
    </row>
    <row r="208" s="13" customFormat="1">
      <c r="A208" s="13"/>
      <c r="B208" s="223"/>
      <c r="C208" s="224"/>
      <c r="D208" s="225" t="s">
        <v>189</v>
      </c>
      <c r="E208" s="226" t="s">
        <v>19</v>
      </c>
      <c r="F208" s="227" t="s">
        <v>244</v>
      </c>
      <c r="G208" s="224"/>
      <c r="H208" s="228">
        <v>144.28</v>
      </c>
      <c r="I208" s="229"/>
      <c r="J208" s="224"/>
      <c r="K208" s="224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189</v>
      </c>
      <c r="AU208" s="234" t="s">
        <v>136</v>
      </c>
      <c r="AV208" s="13" t="s">
        <v>83</v>
      </c>
      <c r="AW208" s="13" t="s">
        <v>35</v>
      </c>
      <c r="AX208" s="13" t="s">
        <v>73</v>
      </c>
      <c r="AY208" s="234" t="s">
        <v>135</v>
      </c>
    </row>
    <row r="209" s="13" customFormat="1">
      <c r="A209" s="13"/>
      <c r="B209" s="223"/>
      <c r="C209" s="224"/>
      <c r="D209" s="225" t="s">
        <v>189</v>
      </c>
      <c r="E209" s="226" t="s">
        <v>19</v>
      </c>
      <c r="F209" s="227" t="s">
        <v>273</v>
      </c>
      <c r="G209" s="224"/>
      <c r="H209" s="228">
        <v>0.44</v>
      </c>
      <c r="I209" s="229"/>
      <c r="J209" s="224"/>
      <c r="K209" s="224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189</v>
      </c>
      <c r="AU209" s="234" t="s">
        <v>136</v>
      </c>
      <c r="AV209" s="13" t="s">
        <v>83</v>
      </c>
      <c r="AW209" s="13" t="s">
        <v>35</v>
      </c>
      <c r="AX209" s="13" t="s">
        <v>73</v>
      </c>
      <c r="AY209" s="234" t="s">
        <v>135</v>
      </c>
    </row>
    <row r="210" s="13" customFormat="1">
      <c r="A210" s="13"/>
      <c r="B210" s="223"/>
      <c r="C210" s="224"/>
      <c r="D210" s="225" t="s">
        <v>189</v>
      </c>
      <c r="E210" s="226" t="s">
        <v>19</v>
      </c>
      <c r="F210" s="227" t="s">
        <v>274</v>
      </c>
      <c r="G210" s="224"/>
      <c r="H210" s="228">
        <v>0.41999999999999998</v>
      </c>
      <c r="I210" s="229"/>
      <c r="J210" s="224"/>
      <c r="K210" s="224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189</v>
      </c>
      <c r="AU210" s="234" t="s">
        <v>136</v>
      </c>
      <c r="AV210" s="13" t="s">
        <v>83</v>
      </c>
      <c r="AW210" s="13" t="s">
        <v>35</v>
      </c>
      <c r="AX210" s="13" t="s">
        <v>73</v>
      </c>
      <c r="AY210" s="234" t="s">
        <v>135</v>
      </c>
    </row>
    <row r="211" s="13" customFormat="1">
      <c r="A211" s="13"/>
      <c r="B211" s="223"/>
      <c r="C211" s="224"/>
      <c r="D211" s="225" t="s">
        <v>189</v>
      </c>
      <c r="E211" s="226" t="s">
        <v>19</v>
      </c>
      <c r="F211" s="227" t="s">
        <v>275</v>
      </c>
      <c r="G211" s="224"/>
      <c r="H211" s="228">
        <v>0.47999999999999998</v>
      </c>
      <c r="I211" s="229"/>
      <c r="J211" s="224"/>
      <c r="K211" s="224"/>
      <c r="L211" s="230"/>
      <c r="M211" s="231"/>
      <c r="N211" s="232"/>
      <c r="O211" s="232"/>
      <c r="P211" s="232"/>
      <c r="Q211" s="232"/>
      <c r="R211" s="232"/>
      <c r="S211" s="232"/>
      <c r="T211" s="23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4" t="s">
        <v>189</v>
      </c>
      <c r="AU211" s="234" t="s">
        <v>136</v>
      </c>
      <c r="AV211" s="13" t="s">
        <v>83</v>
      </c>
      <c r="AW211" s="13" t="s">
        <v>35</v>
      </c>
      <c r="AX211" s="13" t="s">
        <v>73</v>
      </c>
      <c r="AY211" s="234" t="s">
        <v>135</v>
      </c>
    </row>
    <row r="212" s="13" customFormat="1">
      <c r="A212" s="13"/>
      <c r="B212" s="223"/>
      <c r="C212" s="224"/>
      <c r="D212" s="225" t="s">
        <v>189</v>
      </c>
      <c r="E212" s="226" t="s">
        <v>19</v>
      </c>
      <c r="F212" s="227" t="s">
        <v>276</v>
      </c>
      <c r="G212" s="224"/>
      <c r="H212" s="228">
        <v>0.42999999999999999</v>
      </c>
      <c r="I212" s="229"/>
      <c r="J212" s="224"/>
      <c r="K212" s="224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189</v>
      </c>
      <c r="AU212" s="234" t="s">
        <v>136</v>
      </c>
      <c r="AV212" s="13" t="s">
        <v>83</v>
      </c>
      <c r="AW212" s="13" t="s">
        <v>35</v>
      </c>
      <c r="AX212" s="13" t="s">
        <v>73</v>
      </c>
      <c r="AY212" s="234" t="s">
        <v>135</v>
      </c>
    </row>
    <row r="213" s="13" customFormat="1">
      <c r="A213" s="13"/>
      <c r="B213" s="223"/>
      <c r="C213" s="224"/>
      <c r="D213" s="225" t="s">
        <v>189</v>
      </c>
      <c r="E213" s="226" t="s">
        <v>19</v>
      </c>
      <c r="F213" s="227" t="s">
        <v>277</v>
      </c>
      <c r="G213" s="224"/>
      <c r="H213" s="228">
        <v>52.060000000000002</v>
      </c>
      <c r="I213" s="229"/>
      <c r="J213" s="224"/>
      <c r="K213" s="224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189</v>
      </c>
      <c r="AU213" s="234" t="s">
        <v>136</v>
      </c>
      <c r="AV213" s="13" t="s">
        <v>83</v>
      </c>
      <c r="AW213" s="13" t="s">
        <v>35</v>
      </c>
      <c r="AX213" s="13" t="s">
        <v>73</v>
      </c>
      <c r="AY213" s="234" t="s">
        <v>135</v>
      </c>
    </row>
    <row r="214" s="13" customFormat="1">
      <c r="A214" s="13"/>
      <c r="B214" s="223"/>
      <c r="C214" s="224"/>
      <c r="D214" s="225" t="s">
        <v>189</v>
      </c>
      <c r="E214" s="226" t="s">
        <v>19</v>
      </c>
      <c r="F214" s="227" t="s">
        <v>278</v>
      </c>
      <c r="G214" s="224"/>
      <c r="H214" s="228">
        <v>4.8700000000000001</v>
      </c>
      <c r="I214" s="229"/>
      <c r="J214" s="224"/>
      <c r="K214" s="224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189</v>
      </c>
      <c r="AU214" s="234" t="s">
        <v>136</v>
      </c>
      <c r="AV214" s="13" t="s">
        <v>83</v>
      </c>
      <c r="AW214" s="13" t="s">
        <v>35</v>
      </c>
      <c r="AX214" s="13" t="s">
        <v>73</v>
      </c>
      <c r="AY214" s="234" t="s">
        <v>135</v>
      </c>
    </row>
    <row r="215" s="13" customFormat="1">
      <c r="A215" s="13"/>
      <c r="B215" s="223"/>
      <c r="C215" s="224"/>
      <c r="D215" s="225" t="s">
        <v>189</v>
      </c>
      <c r="E215" s="226" t="s">
        <v>19</v>
      </c>
      <c r="F215" s="227" t="s">
        <v>279</v>
      </c>
      <c r="G215" s="224"/>
      <c r="H215" s="228">
        <v>19.75</v>
      </c>
      <c r="I215" s="229"/>
      <c r="J215" s="224"/>
      <c r="K215" s="224"/>
      <c r="L215" s="230"/>
      <c r="M215" s="231"/>
      <c r="N215" s="232"/>
      <c r="O215" s="232"/>
      <c r="P215" s="232"/>
      <c r="Q215" s="232"/>
      <c r="R215" s="232"/>
      <c r="S215" s="232"/>
      <c r="T215" s="23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4" t="s">
        <v>189</v>
      </c>
      <c r="AU215" s="234" t="s">
        <v>136</v>
      </c>
      <c r="AV215" s="13" t="s">
        <v>83</v>
      </c>
      <c r="AW215" s="13" t="s">
        <v>35</v>
      </c>
      <c r="AX215" s="13" t="s">
        <v>73</v>
      </c>
      <c r="AY215" s="234" t="s">
        <v>135</v>
      </c>
    </row>
    <row r="216" s="13" customFormat="1">
      <c r="A216" s="13"/>
      <c r="B216" s="223"/>
      <c r="C216" s="224"/>
      <c r="D216" s="225" t="s">
        <v>189</v>
      </c>
      <c r="E216" s="226" t="s">
        <v>19</v>
      </c>
      <c r="F216" s="227" t="s">
        <v>280</v>
      </c>
      <c r="G216" s="224"/>
      <c r="H216" s="228">
        <v>9.9399999999999995</v>
      </c>
      <c r="I216" s="229"/>
      <c r="J216" s="224"/>
      <c r="K216" s="224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189</v>
      </c>
      <c r="AU216" s="234" t="s">
        <v>136</v>
      </c>
      <c r="AV216" s="13" t="s">
        <v>83</v>
      </c>
      <c r="AW216" s="13" t="s">
        <v>35</v>
      </c>
      <c r="AX216" s="13" t="s">
        <v>73</v>
      </c>
      <c r="AY216" s="234" t="s">
        <v>135</v>
      </c>
    </row>
    <row r="217" s="14" customFormat="1">
      <c r="A217" s="14"/>
      <c r="B217" s="235"/>
      <c r="C217" s="236"/>
      <c r="D217" s="225" t="s">
        <v>189</v>
      </c>
      <c r="E217" s="237" t="s">
        <v>19</v>
      </c>
      <c r="F217" s="238" t="s">
        <v>194</v>
      </c>
      <c r="G217" s="236"/>
      <c r="H217" s="239">
        <v>319.55000000000001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5" t="s">
        <v>189</v>
      </c>
      <c r="AU217" s="245" t="s">
        <v>136</v>
      </c>
      <c r="AV217" s="14" t="s">
        <v>177</v>
      </c>
      <c r="AW217" s="14" t="s">
        <v>35</v>
      </c>
      <c r="AX217" s="14" t="s">
        <v>81</v>
      </c>
      <c r="AY217" s="245" t="s">
        <v>135</v>
      </c>
    </row>
    <row r="218" s="2" customFormat="1" ht="55.5" customHeight="1">
      <c r="A218" s="39"/>
      <c r="B218" s="40"/>
      <c r="C218" s="205" t="s">
        <v>287</v>
      </c>
      <c r="D218" s="205" t="s">
        <v>139</v>
      </c>
      <c r="E218" s="206" t="s">
        <v>288</v>
      </c>
      <c r="F218" s="207" t="s">
        <v>289</v>
      </c>
      <c r="G218" s="208" t="s">
        <v>162</v>
      </c>
      <c r="H218" s="209">
        <v>119.621</v>
      </c>
      <c r="I218" s="210"/>
      <c r="J218" s="211">
        <f>ROUND(I218*H218,2)</f>
        <v>0</v>
      </c>
      <c r="K218" s="207" t="s">
        <v>143</v>
      </c>
      <c r="L218" s="45"/>
      <c r="M218" s="212" t="s">
        <v>19</v>
      </c>
      <c r="N218" s="213" t="s">
        <v>44</v>
      </c>
      <c r="O218" s="85"/>
      <c r="P218" s="214">
        <f>O218*H218</f>
        <v>0</v>
      </c>
      <c r="Q218" s="214">
        <v>0.033230000000000003</v>
      </c>
      <c r="R218" s="214">
        <f>Q218*H218</f>
        <v>3.9750058300000002</v>
      </c>
      <c r="S218" s="214">
        <v>0</v>
      </c>
      <c r="T218" s="21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6" t="s">
        <v>177</v>
      </c>
      <c r="AT218" s="216" t="s">
        <v>139</v>
      </c>
      <c r="AU218" s="216" t="s">
        <v>136</v>
      </c>
      <c r="AY218" s="18" t="s">
        <v>135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18" t="s">
        <v>81</v>
      </c>
      <c r="BK218" s="217">
        <f>ROUND(I218*H218,2)</f>
        <v>0</v>
      </c>
      <c r="BL218" s="18" t="s">
        <v>177</v>
      </c>
      <c r="BM218" s="216" t="s">
        <v>290</v>
      </c>
    </row>
    <row r="219" s="2" customFormat="1">
      <c r="A219" s="39"/>
      <c r="B219" s="40"/>
      <c r="C219" s="41"/>
      <c r="D219" s="218" t="s">
        <v>146</v>
      </c>
      <c r="E219" s="41"/>
      <c r="F219" s="219" t="s">
        <v>291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146</v>
      </c>
      <c r="AU219" s="18" t="s">
        <v>136</v>
      </c>
    </row>
    <row r="220" s="13" customFormat="1">
      <c r="A220" s="13"/>
      <c r="B220" s="223"/>
      <c r="C220" s="224"/>
      <c r="D220" s="225" t="s">
        <v>189</v>
      </c>
      <c r="E220" s="226" t="s">
        <v>19</v>
      </c>
      <c r="F220" s="227" t="s">
        <v>262</v>
      </c>
      <c r="G220" s="224"/>
      <c r="H220" s="228">
        <v>42.270000000000003</v>
      </c>
      <c r="I220" s="229"/>
      <c r="J220" s="224"/>
      <c r="K220" s="224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189</v>
      </c>
      <c r="AU220" s="234" t="s">
        <v>136</v>
      </c>
      <c r="AV220" s="13" t="s">
        <v>83</v>
      </c>
      <c r="AW220" s="13" t="s">
        <v>35</v>
      </c>
      <c r="AX220" s="13" t="s">
        <v>73</v>
      </c>
      <c r="AY220" s="234" t="s">
        <v>135</v>
      </c>
    </row>
    <row r="221" s="13" customFormat="1">
      <c r="A221" s="13"/>
      <c r="B221" s="223"/>
      <c r="C221" s="224"/>
      <c r="D221" s="225" t="s">
        <v>189</v>
      </c>
      <c r="E221" s="226" t="s">
        <v>19</v>
      </c>
      <c r="F221" s="227" t="s">
        <v>292</v>
      </c>
      <c r="G221" s="224"/>
      <c r="H221" s="228">
        <v>6.9240000000000004</v>
      </c>
      <c r="I221" s="229"/>
      <c r="J221" s="224"/>
      <c r="K221" s="224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189</v>
      </c>
      <c r="AU221" s="234" t="s">
        <v>136</v>
      </c>
      <c r="AV221" s="13" t="s">
        <v>83</v>
      </c>
      <c r="AW221" s="13" t="s">
        <v>35</v>
      </c>
      <c r="AX221" s="13" t="s">
        <v>73</v>
      </c>
      <c r="AY221" s="234" t="s">
        <v>135</v>
      </c>
    </row>
    <row r="222" s="13" customFormat="1">
      <c r="A222" s="13"/>
      <c r="B222" s="223"/>
      <c r="C222" s="224"/>
      <c r="D222" s="225" t="s">
        <v>189</v>
      </c>
      <c r="E222" s="226" t="s">
        <v>19</v>
      </c>
      <c r="F222" s="227" t="s">
        <v>261</v>
      </c>
      <c r="G222" s="224"/>
      <c r="H222" s="228">
        <v>70.427000000000007</v>
      </c>
      <c r="I222" s="229"/>
      <c r="J222" s="224"/>
      <c r="K222" s="224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189</v>
      </c>
      <c r="AU222" s="234" t="s">
        <v>136</v>
      </c>
      <c r="AV222" s="13" t="s">
        <v>83</v>
      </c>
      <c r="AW222" s="13" t="s">
        <v>35</v>
      </c>
      <c r="AX222" s="13" t="s">
        <v>73</v>
      </c>
      <c r="AY222" s="234" t="s">
        <v>135</v>
      </c>
    </row>
    <row r="223" s="14" customFormat="1">
      <c r="A223" s="14"/>
      <c r="B223" s="235"/>
      <c r="C223" s="236"/>
      <c r="D223" s="225" t="s">
        <v>189</v>
      </c>
      <c r="E223" s="237" t="s">
        <v>19</v>
      </c>
      <c r="F223" s="238" t="s">
        <v>194</v>
      </c>
      <c r="G223" s="236"/>
      <c r="H223" s="239">
        <v>119.62100000000001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5" t="s">
        <v>189</v>
      </c>
      <c r="AU223" s="245" t="s">
        <v>136</v>
      </c>
      <c r="AV223" s="14" t="s">
        <v>177</v>
      </c>
      <c r="AW223" s="14" t="s">
        <v>35</v>
      </c>
      <c r="AX223" s="14" t="s">
        <v>81</v>
      </c>
      <c r="AY223" s="245" t="s">
        <v>135</v>
      </c>
    </row>
    <row r="224" s="12" customFormat="1" ht="20.88" customHeight="1">
      <c r="A224" s="12"/>
      <c r="B224" s="189"/>
      <c r="C224" s="190"/>
      <c r="D224" s="191" t="s">
        <v>72</v>
      </c>
      <c r="E224" s="203" t="s">
        <v>293</v>
      </c>
      <c r="F224" s="203" t="s">
        <v>294</v>
      </c>
      <c r="G224" s="190"/>
      <c r="H224" s="190"/>
      <c r="I224" s="193"/>
      <c r="J224" s="204">
        <f>BK224</f>
        <v>0</v>
      </c>
      <c r="K224" s="190"/>
      <c r="L224" s="195"/>
      <c r="M224" s="196"/>
      <c r="N224" s="197"/>
      <c r="O224" s="197"/>
      <c r="P224" s="198">
        <f>SUM(P225:P248)</f>
        <v>0</v>
      </c>
      <c r="Q224" s="197"/>
      <c r="R224" s="198">
        <f>SUM(R225:R248)</f>
        <v>0</v>
      </c>
      <c r="S224" s="197"/>
      <c r="T224" s="199">
        <f>SUM(T225:T248)</f>
        <v>56.112200000000009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0" t="s">
        <v>81</v>
      </c>
      <c r="AT224" s="201" t="s">
        <v>72</v>
      </c>
      <c r="AU224" s="201" t="s">
        <v>83</v>
      </c>
      <c r="AY224" s="200" t="s">
        <v>135</v>
      </c>
      <c r="BK224" s="202">
        <f>SUM(BK225:BK248)</f>
        <v>0</v>
      </c>
    </row>
    <row r="225" s="2" customFormat="1" ht="24.15" customHeight="1">
      <c r="A225" s="39"/>
      <c r="B225" s="40"/>
      <c r="C225" s="205" t="s">
        <v>295</v>
      </c>
      <c r="D225" s="205" t="s">
        <v>139</v>
      </c>
      <c r="E225" s="206" t="s">
        <v>296</v>
      </c>
      <c r="F225" s="207" t="s">
        <v>297</v>
      </c>
      <c r="G225" s="208" t="s">
        <v>156</v>
      </c>
      <c r="H225" s="209">
        <v>19.5</v>
      </c>
      <c r="I225" s="210"/>
      <c r="J225" s="211">
        <f>ROUND(I225*H225,2)</f>
        <v>0</v>
      </c>
      <c r="K225" s="207" t="s">
        <v>143</v>
      </c>
      <c r="L225" s="45"/>
      <c r="M225" s="212" t="s">
        <v>19</v>
      </c>
      <c r="N225" s="213" t="s">
        <v>44</v>
      </c>
      <c r="O225" s="85"/>
      <c r="P225" s="214">
        <f>O225*H225</f>
        <v>0</v>
      </c>
      <c r="Q225" s="214">
        <v>0</v>
      </c>
      <c r="R225" s="214">
        <f>Q225*H225</f>
        <v>0</v>
      </c>
      <c r="S225" s="214">
        <v>0.158</v>
      </c>
      <c r="T225" s="215">
        <f>S225*H225</f>
        <v>3.081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6" t="s">
        <v>144</v>
      </c>
      <c r="AT225" s="216" t="s">
        <v>139</v>
      </c>
      <c r="AU225" s="216" t="s">
        <v>136</v>
      </c>
      <c r="AY225" s="18" t="s">
        <v>135</v>
      </c>
      <c r="BE225" s="217">
        <f>IF(N225="základní",J225,0)</f>
        <v>0</v>
      </c>
      <c r="BF225" s="217">
        <f>IF(N225="snížená",J225,0)</f>
        <v>0</v>
      </c>
      <c r="BG225" s="217">
        <f>IF(N225="zákl. přenesená",J225,0)</f>
        <v>0</v>
      </c>
      <c r="BH225" s="217">
        <f>IF(N225="sníž. přenesená",J225,0)</f>
        <v>0</v>
      </c>
      <c r="BI225" s="217">
        <f>IF(N225="nulová",J225,0)</f>
        <v>0</v>
      </c>
      <c r="BJ225" s="18" t="s">
        <v>81</v>
      </c>
      <c r="BK225" s="217">
        <f>ROUND(I225*H225,2)</f>
        <v>0</v>
      </c>
      <c r="BL225" s="18" t="s">
        <v>144</v>
      </c>
      <c r="BM225" s="216" t="s">
        <v>298</v>
      </c>
    </row>
    <row r="226" s="2" customFormat="1">
      <c r="A226" s="39"/>
      <c r="B226" s="40"/>
      <c r="C226" s="41"/>
      <c r="D226" s="218" t="s">
        <v>146</v>
      </c>
      <c r="E226" s="41"/>
      <c r="F226" s="219" t="s">
        <v>299</v>
      </c>
      <c r="G226" s="41"/>
      <c r="H226" s="41"/>
      <c r="I226" s="220"/>
      <c r="J226" s="41"/>
      <c r="K226" s="41"/>
      <c r="L226" s="45"/>
      <c r="M226" s="221"/>
      <c r="N226" s="222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146</v>
      </c>
      <c r="AU226" s="18" t="s">
        <v>136</v>
      </c>
    </row>
    <row r="227" s="2" customFormat="1" ht="24.15" customHeight="1">
      <c r="A227" s="39"/>
      <c r="B227" s="40"/>
      <c r="C227" s="205" t="s">
        <v>300</v>
      </c>
      <c r="D227" s="205" t="s">
        <v>139</v>
      </c>
      <c r="E227" s="206" t="s">
        <v>301</v>
      </c>
      <c r="F227" s="207" t="s">
        <v>302</v>
      </c>
      <c r="G227" s="208" t="s">
        <v>303</v>
      </c>
      <c r="H227" s="209">
        <v>22.920000000000002</v>
      </c>
      <c r="I227" s="210"/>
      <c r="J227" s="211">
        <f>ROUND(I227*H227,2)</f>
        <v>0</v>
      </c>
      <c r="K227" s="207" t="s">
        <v>143</v>
      </c>
      <c r="L227" s="45"/>
      <c r="M227" s="212" t="s">
        <v>19</v>
      </c>
      <c r="N227" s="213" t="s">
        <v>44</v>
      </c>
      <c r="O227" s="85"/>
      <c r="P227" s="214">
        <f>O227*H227</f>
        <v>0</v>
      </c>
      <c r="Q227" s="214">
        <v>0</v>
      </c>
      <c r="R227" s="214">
        <f>Q227*H227</f>
        <v>0</v>
      </c>
      <c r="S227" s="214">
        <v>2.2000000000000002</v>
      </c>
      <c r="T227" s="215">
        <f>S227*H227</f>
        <v>50.424000000000007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6" t="s">
        <v>144</v>
      </c>
      <c r="AT227" s="216" t="s">
        <v>139</v>
      </c>
      <c r="AU227" s="216" t="s">
        <v>136</v>
      </c>
      <c r="AY227" s="18" t="s">
        <v>135</v>
      </c>
      <c r="BE227" s="217">
        <f>IF(N227="základní",J227,0)</f>
        <v>0</v>
      </c>
      <c r="BF227" s="217">
        <f>IF(N227="snížená",J227,0)</f>
        <v>0</v>
      </c>
      <c r="BG227" s="217">
        <f>IF(N227="zákl. přenesená",J227,0)</f>
        <v>0</v>
      </c>
      <c r="BH227" s="217">
        <f>IF(N227="sníž. přenesená",J227,0)</f>
        <v>0</v>
      </c>
      <c r="BI227" s="217">
        <f>IF(N227="nulová",J227,0)</f>
        <v>0</v>
      </c>
      <c r="BJ227" s="18" t="s">
        <v>81</v>
      </c>
      <c r="BK227" s="217">
        <f>ROUND(I227*H227,2)</f>
        <v>0</v>
      </c>
      <c r="BL227" s="18" t="s">
        <v>144</v>
      </c>
      <c r="BM227" s="216" t="s">
        <v>304</v>
      </c>
    </row>
    <row r="228" s="2" customFormat="1">
      <c r="A228" s="39"/>
      <c r="B228" s="40"/>
      <c r="C228" s="41"/>
      <c r="D228" s="218" t="s">
        <v>146</v>
      </c>
      <c r="E228" s="41"/>
      <c r="F228" s="219" t="s">
        <v>305</v>
      </c>
      <c r="G228" s="41"/>
      <c r="H228" s="41"/>
      <c r="I228" s="220"/>
      <c r="J228" s="41"/>
      <c r="K228" s="41"/>
      <c r="L228" s="45"/>
      <c r="M228" s="221"/>
      <c r="N228" s="222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146</v>
      </c>
      <c r="AU228" s="18" t="s">
        <v>136</v>
      </c>
    </row>
    <row r="229" s="13" customFormat="1">
      <c r="A229" s="13"/>
      <c r="B229" s="223"/>
      <c r="C229" s="224"/>
      <c r="D229" s="225" t="s">
        <v>189</v>
      </c>
      <c r="E229" s="226" t="s">
        <v>19</v>
      </c>
      <c r="F229" s="227" t="s">
        <v>306</v>
      </c>
      <c r="G229" s="224"/>
      <c r="H229" s="228">
        <v>7.5110000000000001</v>
      </c>
      <c r="I229" s="229"/>
      <c r="J229" s="224"/>
      <c r="K229" s="224"/>
      <c r="L229" s="230"/>
      <c r="M229" s="231"/>
      <c r="N229" s="232"/>
      <c r="O229" s="232"/>
      <c r="P229" s="232"/>
      <c r="Q229" s="232"/>
      <c r="R229" s="232"/>
      <c r="S229" s="232"/>
      <c r="T229" s="23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4" t="s">
        <v>189</v>
      </c>
      <c r="AU229" s="234" t="s">
        <v>136</v>
      </c>
      <c r="AV229" s="13" t="s">
        <v>83</v>
      </c>
      <c r="AW229" s="13" t="s">
        <v>35</v>
      </c>
      <c r="AX229" s="13" t="s">
        <v>73</v>
      </c>
      <c r="AY229" s="234" t="s">
        <v>135</v>
      </c>
    </row>
    <row r="230" s="13" customFormat="1">
      <c r="A230" s="13"/>
      <c r="B230" s="223"/>
      <c r="C230" s="224"/>
      <c r="D230" s="225" t="s">
        <v>189</v>
      </c>
      <c r="E230" s="226" t="s">
        <v>19</v>
      </c>
      <c r="F230" s="227" t="s">
        <v>307</v>
      </c>
      <c r="G230" s="224"/>
      <c r="H230" s="228">
        <v>14.428000000000001</v>
      </c>
      <c r="I230" s="229"/>
      <c r="J230" s="224"/>
      <c r="K230" s="224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189</v>
      </c>
      <c r="AU230" s="234" t="s">
        <v>136</v>
      </c>
      <c r="AV230" s="13" t="s">
        <v>83</v>
      </c>
      <c r="AW230" s="13" t="s">
        <v>35</v>
      </c>
      <c r="AX230" s="13" t="s">
        <v>73</v>
      </c>
      <c r="AY230" s="234" t="s">
        <v>135</v>
      </c>
    </row>
    <row r="231" s="13" customFormat="1">
      <c r="A231" s="13"/>
      <c r="B231" s="223"/>
      <c r="C231" s="224"/>
      <c r="D231" s="225" t="s">
        <v>189</v>
      </c>
      <c r="E231" s="226" t="s">
        <v>19</v>
      </c>
      <c r="F231" s="227" t="s">
        <v>308</v>
      </c>
      <c r="G231" s="224"/>
      <c r="H231" s="228">
        <v>0.98099999999999998</v>
      </c>
      <c r="I231" s="229"/>
      <c r="J231" s="224"/>
      <c r="K231" s="224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189</v>
      </c>
      <c r="AU231" s="234" t="s">
        <v>136</v>
      </c>
      <c r="AV231" s="13" t="s">
        <v>83</v>
      </c>
      <c r="AW231" s="13" t="s">
        <v>35</v>
      </c>
      <c r="AX231" s="13" t="s">
        <v>73</v>
      </c>
      <c r="AY231" s="234" t="s">
        <v>135</v>
      </c>
    </row>
    <row r="232" s="14" customFormat="1">
      <c r="A232" s="14"/>
      <c r="B232" s="235"/>
      <c r="C232" s="236"/>
      <c r="D232" s="225" t="s">
        <v>189</v>
      </c>
      <c r="E232" s="237" t="s">
        <v>19</v>
      </c>
      <c r="F232" s="238" t="s">
        <v>194</v>
      </c>
      <c r="G232" s="236"/>
      <c r="H232" s="239">
        <v>22.920000000000002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5" t="s">
        <v>189</v>
      </c>
      <c r="AU232" s="245" t="s">
        <v>136</v>
      </c>
      <c r="AV232" s="14" t="s">
        <v>177</v>
      </c>
      <c r="AW232" s="14" t="s">
        <v>35</v>
      </c>
      <c r="AX232" s="14" t="s">
        <v>81</v>
      </c>
      <c r="AY232" s="245" t="s">
        <v>135</v>
      </c>
    </row>
    <row r="233" s="2" customFormat="1" ht="21.75" customHeight="1">
      <c r="A233" s="39"/>
      <c r="B233" s="40"/>
      <c r="C233" s="205" t="s">
        <v>309</v>
      </c>
      <c r="D233" s="205" t="s">
        <v>139</v>
      </c>
      <c r="E233" s="206" t="s">
        <v>310</v>
      </c>
      <c r="F233" s="207" t="s">
        <v>311</v>
      </c>
      <c r="G233" s="208" t="s">
        <v>156</v>
      </c>
      <c r="H233" s="209">
        <v>228.31</v>
      </c>
      <c r="I233" s="210"/>
      <c r="J233" s="211">
        <f>ROUND(I233*H233,2)</f>
        <v>0</v>
      </c>
      <c r="K233" s="207" t="s">
        <v>143</v>
      </c>
      <c r="L233" s="45"/>
      <c r="M233" s="212" t="s">
        <v>19</v>
      </c>
      <c r="N233" s="213" t="s">
        <v>44</v>
      </c>
      <c r="O233" s="85"/>
      <c r="P233" s="214">
        <f>O233*H233</f>
        <v>0</v>
      </c>
      <c r="Q233" s="214">
        <v>0</v>
      </c>
      <c r="R233" s="214">
        <f>Q233*H233</f>
        <v>0</v>
      </c>
      <c r="S233" s="214">
        <v>0</v>
      </c>
      <c r="T233" s="215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16" t="s">
        <v>144</v>
      </c>
      <c r="AT233" s="216" t="s">
        <v>139</v>
      </c>
      <c r="AU233" s="216" t="s">
        <v>136</v>
      </c>
      <c r="AY233" s="18" t="s">
        <v>135</v>
      </c>
      <c r="BE233" s="217">
        <f>IF(N233="základní",J233,0)</f>
        <v>0</v>
      </c>
      <c r="BF233" s="217">
        <f>IF(N233="snížená",J233,0)</f>
        <v>0</v>
      </c>
      <c r="BG233" s="217">
        <f>IF(N233="zákl. přenesená",J233,0)</f>
        <v>0</v>
      </c>
      <c r="BH233" s="217">
        <f>IF(N233="sníž. přenesená",J233,0)</f>
        <v>0</v>
      </c>
      <c r="BI233" s="217">
        <f>IF(N233="nulová",J233,0)</f>
        <v>0</v>
      </c>
      <c r="BJ233" s="18" t="s">
        <v>81</v>
      </c>
      <c r="BK233" s="217">
        <f>ROUND(I233*H233,2)</f>
        <v>0</v>
      </c>
      <c r="BL233" s="18" t="s">
        <v>144</v>
      </c>
      <c r="BM233" s="216" t="s">
        <v>312</v>
      </c>
    </row>
    <row r="234" s="2" customFormat="1">
      <c r="A234" s="39"/>
      <c r="B234" s="40"/>
      <c r="C234" s="41"/>
      <c r="D234" s="218" t="s">
        <v>146</v>
      </c>
      <c r="E234" s="41"/>
      <c r="F234" s="219" t="s">
        <v>313</v>
      </c>
      <c r="G234" s="41"/>
      <c r="H234" s="41"/>
      <c r="I234" s="220"/>
      <c r="J234" s="41"/>
      <c r="K234" s="41"/>
      <c r="L234" s="45"/>
      <c r="M234" s="221"/>
      <c r="N234" s="222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146</v>
      </c>
      <c r="AU234" s="18" t="s">
        <v>136</v>
      </c>
    </row>
    <row r="235" s="2" customFormat="1">
      <c r="A235" s="39"/>
      <c r="B235" s="40"/>
      <c r="C235" s="41"/>
      <c r="D235" s="225" t="s">
        <v>199</v>
      </c>
      <c r="E235" s="41"/>
      <c r="F235" s="246" t="s">
        <v>314</v>
      </c>
      <c r="G235" s="41"/>
      <c r="H235" s="41"/>
      <c r="I235" s="220"/>
      <c r="J235" s="41"/>
      <c r="K235" s="41"/>
      <c r="L235" s="45"/>
      <c r="M235" s="221"/>
      <c r="N235" s="222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199</v>
      </c>
      <c r="AU235" s="18" t="s">
        <v>136</v>
      </c>
    </row>
    <row r="236" s="13" customFormat="1">
      <c r="A236" s="13"/>
      <c r="B236" s="223"/>
      <c r="C236" s="224"/>
      <c r="D236" s="225" t="s">
        <v>189</v>
      </c>
      <c r="E236" s="226" t="s">
        <v>19</v>
      </c>
      <c r="F236" s="227" t="s">
        <v>243</v>
      </c>
      <c r="G236" s="224"/>
      <c r="H236" s="228">
        <v>75.109999999999999</v>
      </c>
      <c r="I236" s="229"/>
      <c r="J236" s="224"/>
      <c r="K236" s="224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189</v>
      </c>
      <c r="AU236" s="234" t="s">
        <v>136</v>
      </c>
      <c r="AV236" s="13" t="s">
        <v>83</v>
      </c>
      <c r="AW236" s="13" t="s">
        <v>35</v>
      </c>
      <c r="AX236" s="13" t="s">
        <v>73</v>
      </c>
      <c r="AY236" s="234" t="s">
        <v>135</v>
      </c>
    </row>
    <row r="237" s="13" customFormat="1">
      <c r="A237" s="13"/>
      <c r="B237" s="223"/>
      <c r="C237" s="224"/>
      <c r="D237" s="225" t="s">
        <v>189</v>
      </c>
      <c r="E237" s="226" t="s">
        <v>19</v>
      </c>
      <c r="F237" s="227" t="s">
        <v>244</v>
      </c>
      <c r="G237" s="224"/>
      <c r="H237" s="228">
        <v>144.28</v>
      </c>
      <c r="I237" s="229"/>
      <c r="J237" s="224"/>
      <c r="K237" s="224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189</v>
      </c>
      <c r="AU237" s="234" t="s">
        <v>136</v>
      </c>
      <c r="AV237" s="13" t="s">
        <v>83</v>
      </c>
      <c r="AW237" s="13" t="s">
        <v>35</v>
      </c>
      <c r="AX237" s="13" t="s">
        <v>73</v>
      </c>
      <c r="AY237" s="234" t="s">
        <v>135</v>
      </c>
    </row>
    <row r="238" s="13" customFormat="1">
      <c r="A238" s="13"/>
      <c r="B238" s="223"/>
      <c r="C238" s="224"/>
      <c r="D238" s="225" t="s">
        <v>189</v>
      </c>
      <c r="E238" s="226" t="s">
        <v>19</v>
      </c>
      <c r="F238" s="227" t="s">
        <v>245</v>
      </c>
      <c r="G238" s="224"/>
      <c r="H238" s="228">
        <v>8.9199999999999999</v>
      </c>
      <c r="I238" s="229"/>
      <c r="J238" s="224"/>
      <c r="K238" s="224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189</v>
      </c>
      <c r="AU238" s="234" t="s">
        <v>136</v>
      </c>
      <c r="AV238" s="13" t="s">
        <v>83</v>
      </c>
      <c r="AW238" s="13" t="s">
        <v>35</v>
      </c>
      <c r="AX238" s="13" t="s">
        <v>73</v>
      </c>
      <c r="AY238" s="234" t="s">
        <v>135</v>
      </c>
    </row>
    <row r="239" s="14" customFormat="1">
      <c r="A239" s="14"/>
      <c r="B239" s="235"/>
      <c r="C239" s="236"/>
      <c r="D239" s="225" t="s">
        <v>189</v>
      </c>
      <c r="E239" s="237" t="s">
        <v>19</v>
      </c>
      <c r="F239" s="238" t="s">
        <v>194</v>
      </c>
      <c r="G239" s="236"/>
      <c r="H239" s="239">
        <v>228.30999999999997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5" t="s">
        <v>189</v>
      </c>
      <c r="AU239" s="245" t="s">
        <v>136</v>
      </c>
      <c r="AV239" s="14" t="s">
        <v>177</v>
      </c>
      <c r="AW239" s="14" t="s">
        <v>35</v>
      </c>
      <c r="AX239" s="14" t="s">
        <v>81</v>
      </c>
      <c r="AY239" s="245" t="s">
        <v>135</v>
      </c>
    </row>
    <row r="240" s="2" customFormat="1" ht="44.25" customHeight="1">
      <c r="A240" s="39"/>
      <c r="B240" s="40"/>
      <c r="C240" s="205" t="s">
        <v>315</v>
      </c>
      <c r="D240" s="205" t="s">
        <v>139</v>
      </c>
      <c r="E240" s="206" t="s">
        <v>316</v>
      </c>
      <c r="F240" s="207" t="s">
        <v>317</v>
      </c>
      <c r="G240" s="208" t="s">
        <v>156</v>
      </c>
      <c r="H240" s="209">
        <v>8.9199999999999999</v>
      </c>
      <c r="I240" s="210"/>
      <c r="J240" s="211">
        <f>ROUND(I240*H240,2)</f>
        <v>0</v>
      </c>
      <c r="K240" s="207" t="s">
        <v>143</v>
      </c>
      <c r="L240" s="45"/>
      <c r="M240" s="212" t="s">
        <v>19</v>
      </c>
      <c r="N240" s="213" t="s">
        <v>44</v>
      </c>
      <c r="O240" s="85"/>
      <c r="P240" s="214">
        <f>O240*H240</f>
        <v>0</v>
      </c>
      <c r="Q240" s="214">
        <v>0</v>
      </c>
      <c r="R240" s="214">
        <f>Q240*H240</f>
        <v>0</v>
      </c>
      <c r="S240" s="214">
        <v>0.035000000000000003</v>
      </c>
      <c r="T240" s="215">
        <f>S240*H240</f>
        <v>0.31220000000000003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6" t="s">
        <v>144</v>
      </c>
      <c r="AT240" s="216" t="s">
        <v>139</v>
      </c>
      <c r="AU240" s="216" t="s">
        <v>136</v>
      </c>
      <c r="AY240" s="18" t="s">
        <v>135</v>
      </c>
      <c r="BE240" s="217">
        <f>IF(N240="základní",J240,0)</f>
        <v>0</v>
      </c>
      <c r="BF240" s="217">
        <f>IF(N240="snížená",J240,0)</f>
        <v>0</v>
      </c>
      <c r="BG240" s="217">
        <f>IF(N240="zákl. přenesená",J240,0)</f>
        <v>0</v>
      </c>
      <c r="BH240" s="217">
        <f>IF(N240="sníž. přenesená",J240,0)</f>
        <v>0</v>
      </c>
      <c r="BI240" s="217">
        <f>IF(N240="nulová",J240,0)</f>
        <v>0</v>
      </c>
      <c r="BJ240" s="18" t="s">
        <v>81</v>
      </c>
      <c r="BK240" s="217">
        <f>ROUND(I240*H240,2)</f>
        <v>0</v>
      </c>
      <c r="BL240" s="18" t="s">
        <v>144</v>
      </c>
      <c r="BM240" s="216" t="s">
        <v>318</v>
      </c>
    </row>
    <row r="241" s="2" customFormat="1">
      <c r="A241" s="39"/>
      <c r="B241" s="40"/>
      <c r="C241" s="41"/>
      <c r="D241" s="218" t="s">
        <v>146</v>
      </c>
      <c r="E241" s="41"/>
      <c r="F241" s="219" t="s">
        <v>319</v>
      </c>
      <c r="G241" s="41"/>
      <c r="H241" s="41"/>
      <c r="I241" s="220"/>
      <c r="J241" s="41"/>
      <c r="K241" s="41"/>
      <c r="L241" s="45"/>
      <c r="M241" s="221"/>
      <c r="N241" s="222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146</v>
      </c>
      <c r="AU241" s="18" t="s">
        <v>136</v>
      </c>
    </row>
    <row r="242" s="13" customFormat="1">
      <c r="A242" s="13"/>
      <c r="B242" s="223"/>
      <c r="C242" s="224"/>
      <c r="D242" s="225" t="s">
        <v>189</v>
      </c>
      <c r="E242" s="226" t="s">
        <v>19</v>
      </c>
      <c r="F242" s="227" t="s">
        <v>245</v>
      </c>
      <c r="G242" s="224"/>
      <c r="H242" s="228">
        <v>8.9199999999999999</v>
      </c>
      <c r="I242" s="229"/>
      <c r="J242" s="224"/>
      <c r="K242" s="224"/>
      <c r="L242" s="230"/>
      <c r="M242" s="231"/>
      <c r="N242" s="232"/>
      <c r="O242" s="232"/>
      <c r="P242" s="232"/>
      <c r="Q242" s="232"/>
      <c r="R242" s="232"/>
      <c r="S242" s="232"/>
      <c r="T242" s="23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4" t="s">
        <v>189</v>
      </c>
      <c r="AU242" s="234" t="s">
        <v>136</v>
      </c>
      <c r="AV242" s="13" t="s">
        <v>83</v>
      </c>
      <c r="AW242" s="13" t="s">
        <v>35</v>
      </c>
      <c r="AX242" s="13" t="s">
        <v>73</v>
      </c>
      <c r="AY242" s="234" t="s">
        <v>135</v>
      </c>
    </row>
    <row r="243" s="14" customFormat="1">
      <c r="A243" s="14"/>
      <c r="B243" s="235"/>
      <c r="C243" s="236"/>
      <c r="D243" s="225" t="s">
        <v>189</v>
      </c>
      <c r="E243" s="237" t="s">
        <v>19</v>
      </c>
      <c r="F243" s="238" t="s">
        <v>194</v>
      </c>
      <c r="G243" s="236"/>
      <c r="H243" s="239">
        <v>8.9199999999999999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189</v>
      </c>
      <c r="AU243" s="245" t="s">
        <v>136</v>
      </c>
      <c r="AV243" s="14" t="s">
        <v>177</v>
      </c>
      <c r="AW243" s="14" t="s">
        <v>35</v>
      </c>
      <c r="AX243" s="14" t="s">
        <v>81</v>
      </c>
      <c r="AY243" s="245" t="s">
        <v>135</v>
      </c>
    </row>
    <row r="244" s="2" customFormat="1" ht="55.5" customHeight="1">
      <c r="A244" s="39"/>
      <c r="B244" s="40"/>
      <c r="C244" s="205" t="s">
        <v>320</v>
      </c>
      <c r="D244" s="205" t="s">
        <v>139</v>
      </c>
      <c r="E244" s="206" t="s">
        <v>321</v>
      </c>
      <c r="F244" s="207" t="s">
        <v>322</v>
      </c>
      <c r="G244" s="208" t="s">
        <v>303</v>
      </c>
      <c r="H244" s="209">
        <v>1.2749999999999999</v>
      </c>
      <c r="I244" s="210"/>
      <c r="J244" s="211">
        <f>ROUND(I244*H244,2)</f>
        <v>0</v>
      </c>
      <c r="K244" s="207" t="s">
        <v>143</v>
      </c>
      <c r="L244" s="45"/>
      <c r="M244" s="212" t="s">
        <v>19</v>
      </c>
      <c r="N244" s="213" t="s">
        <v>44</v>
      </c>
      <c r="O244" s="85"/>
      <c r="P244" s="214">
        <f>O244*H244</f>
        <v>0</v>
      </c>
      <c r="Q244" s="214">
        <v>0</v>
      </c>
      <c r="R244" s="214">
        <f>Q244*H244</f>
        <v>0</v>
      </c>
      <c r="S244" s="214">
        <v>1.8</v>
      </c>
      <c r="T244" s="215">
        <f>S244*H244</f>
        <v>2.2949999999999999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6" t="s">
        <v>144</v>
      </c>
      <c r="AT244" s="216" t="s">
        <v>139</v>
      </c>
      <c r="AU244" s="216" t="s">
        <v>136</v>
      </c>
      <c r="AY244" s="18" t="s">
        <v>135</v>
      </c>
      <c r="BE244" s="217">
        <f>IF(N244="základní",J244,0)</f>
        <v>0</v>
      </c>
      <c r="BF244" s="217">
        <f>IF(N244="snížená",J244,0)</f>
        <v>0</v>
      </c>
      <c r="BG244" s="217">
        <f>IF(N244="zákl. přenesená",J244,0)</f>
        <v>0</v>
      </c>
      <c r="BH244" s="217">
        <f>IF(N244="sníž. přenesená",J244,0)</f>
        <v>0</v>
      </c>
      <c r="BI244" s="217">
        <f>IF(N244="nulová",J244,0)</f>
        <v>0</v>
      </c>
      <c r="BJ244" s="18" t="s">
        <v>81</v>
      </c>
      <c r="BK244" s="217">
        <f>ROUND(I244*H244,2)</f>
        <v>0</v>
      </c>
      <c r="BL244" s="18" t="s">
        <v>144</v>
      </c>
      <c r="BM244" s="216" t="s">
        <v>323</v>
      </c>
    </row>
    <row r="245" s="2" customFormat="1">
      <c r="A245" s="39"/>
      <c r="B245" s="40"/>
      <c r="C245" s="41"/>
      <c r="D245" s="218" t="s">
        <v>146</v>
      </c>
      <c r="E245" s="41"/>
      <c r="F245" s="219" t="s">
        <v>324</v>
      </c>
      <c r="G245" s="41"/>
      <c r="H245" s="41"/>
      <c r="I245" s="220"/>
      <c r="J245" s="41"/>
      <c r="K245" s="41"/>
      <c r="L245" s="45"/>
      <c r="M245" s="221"/>
      <c r="N245" s="222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146</v>
      </c>
      <c r="AU245" s="18" t="s">
        <v>136</v>
      </c>
    </row>
    <row r="246" s="13" customFormat="1">
      <c r="A246" s="13"/>
      <c r="B246" s="223"/>
      <c r="C246" s="224"/>
      <c r="D246" s="225" t="s">
        <v>189</v>
      </c>
      <c r="E246" s="226" t="s">
        <v>19</v>
      </c>
      <c r="F246" s="227" t="s">
        <v>325</v>
      </c>
      <c r="G246" s="224"/>
      <c r="H246" s="228">
        <v>0.57899999999999996</v>
      </c>
      <c r="I246" s="229"/>
      <c r="J246" s="224"/>
      <c r="K246" s="224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189</v>
      </c>
      <c r="AU246" s="234" t="s">
        <v>136</v>
      </c>
      <c r="AV246" s="13" t="s">
        <v>83</v>
      </c>
      <c r="AW246" s="13" t="s">
        <v>35</v>
      </c>
      <c r="AX246" s="13" t="s">
        <v>73</v>
      </c>
      <c r="AY246" s="234" t="s">
        <v>135</v>
      </c>
    </row>
    <row r="247" s="13" customFormat="1">
      <c r="A247" s="13"/>
      <c r="B247" s="223"/>
      <c r="C247" s="224"/>
      <c r="D247" s="225" t="s">
        <v>189</v>
      </c>
      <c r="E247" s="226" t="s">
        <v>19</v>
      </c>
      <c r="F247" s="227" t="s">
        <v>326</v>
      </c>
      <c r="G247" s="224"/>
      <c r="H247" s="228">
        <v>0.69599999999999995</v>
      </c>
      <c r="I247" s="229"/>
      <c r="J247" s="224"/>
      <c r="K247" s="224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189</v>
      </c>
      <c r="AU247" s="234" t="s">
        <v>136</v>
      </c>
      <c r="AV247" s="13" t="s">
        <v>83</v>
      </c>
      <c r="AW247" s="13" t="s">
        <v>35</v>
      </c>
      <c r="AX247" s="13" t="s">
        <v>73</v>
      </c>
      <c r="AY247" s="234" t="s">
        <v>135</v>
      </c>
    </row>
    <row r="248" s="14" customFormat="1">
      <c r="A248" s="14"/>
      <c r="B248" s="235"/>
      <c r="C248" s="236"/>
      <c r="D248" s="225" t="s">
        <v>189</v>
      </c>
      <c r="E248" s="237" t="s">
        <v>19</v>
      </c>
      <c r="F248" s="238" t="s">
        <v>194</v>
      </c>
      <c r="G248" s="236"/>
      <c r="H248" s="239">
        <v>1.2749999999999999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189</v>
      </c>
      <c r="AU248" s="245" t="s">
        <v>136</v>
      </c>
      <c r="AV248" s="14" t="s">
        <v>177</v>
      </c>
      <c r="AW248" s="14" t="s">
        <v>35</v>
      </c>
      <c r="AX248" s="14" t="s">
        <v>81</v>
      </c>
      <c r="AY248" s="245" t="s">
        <v>135</v>
      </c>
    </row>
    <row r="249" s="12" customFormat="1" ht="22.8" customHeight="1">
      <c r="A249" s="12"/>
      <c r="B249" s="189"/>
      <c r="C249" s="190"/>
      <c r="D249" s="191" t="s">
        <v>72</v>
      </c>
      <c r="E249" s="203" t="s">
        <v>327</v>
      </c>
      <c r="F249" s="203" t="s">
        <v>328</v>
      </c>
      <c r="G249" s="190"/>
      <c r="H249" s="190"/>
      <c r="I249" s="193"/>
      <c r="J249" s="204">
        <f>BK249</f>
        <v>0</v>
      </c>
      <c r="K249" s="190"/>
      <c r="L249" s="195"/>
      <c r="M249" s="196"/>
      <c r="N249" s="197"/>
      <c r="O249" s="197"/>
      <c r="P249" s="198">
        <f>SUM(P250:P259)</f>
        <v>0</v>
      </c>
      <c r="Q249" s="197"/>
      <c r="R249" s="198">
        <f>SUM(R250:R259)</f>
        <v>0</v>
      </c>
      <c r="S249" s="197"/>
      <c r="T249" s="199">
        <f>SUM(T250:T259)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0" t="s">
        <v>81</v>
      </c>
      <c r="AT249" s="201" t="s">
        <v>72</v>
      </c>
      <c r="AU249" s="201" t="s">
        <v>81</v>
      </c>
      <c r="AY249" s="200" t="s">
        <v>135</v>
      </c>
      <c r="BK249" s="202">
        <f>SUM(BK250:BK259)</f>
        <v>0</v>
      </c>
    </row>
    <row r="250" s="2" customFormat="1" ht="37.8" customHeight="1">
      <c r="A250" s="39"/>
      <c r="B250" s="40"/>
      <c r="C250" s="205" t="s">
        <v>329</v>
      </c>
      <c r="D250" s="205" t="s">
        <v>139</v>
      </c>
      <c r="E250" s="206" t="s">
        <v>330</v>
      </c>
      <c r="F250" s="207" t="s">
        <v>331</v>
      </c>
      <c r="G250" s="208" t="s">
        <v>332</v>
      </c>
      <c r="H250" s="209">
        <v>69.323999999999998</v>
      </c>
      <c r="I250" s="210"/>
      <c r="J250" s="211">
        <f>ROUND(I250*H250,2)</f>
        <v>0</v>
      </c>
      <c r="K250" s="207" t="s">
        <v>143</v>
      </c>
      <c r="L250" s="45"/>
      <c r="M250" s="212" t="s">
        <v>19</v>
      </c>
      <c r="N250" s="213" t="s">
        <v>44</v>
      </c>
      <c r="O250" s="85"/>
      <c r="P250" s="214">
        <f>O250*H250</f>
        <v>0</v>
      </c>
      <c r="Q250" s="214">
        <v>0</v>
      </c>
      <c r="R250" s="214">
        <f>Q250*H250</f>
        <v>0</v>
      </c>
      <c r="S250" s="214">
        <v>0</v>
      </c>
      <c r="T250" s="21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6" t="s">
        <v>177</v>
      </c>
      <c r="AT250" s="216" t="s">
        <v>139</v>
      </c>
      <c r="AU250" s="216" t="s">
        <v>83</v>
      </c>
      <c r="AY250" s="18" t="s">
        <v>135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18" t="s">
        <v>81</v>
      </c>
      <c r="BK250" s="217">
        <f>ROUND(I250*H250,2)</f>
        <v>0</v>
      </c>
      <c r="BL250" s="18" t="s">
        <v>177</v>
      </c>
      <c r="BM250" s="216" t="s">
        <v>333</v>
      </c>
    </row>
    <row r="251" s="2" customFormat="1">
      <c r="A251" s="39"/>
      <c r="B251" s="40"/>
      <c r="C251" s="41"/>
      <c r="D251" s="218" t="s">
        <v>146</v>
      </c>
      <c r="E251" s="41"/>
      <c r="F251" s="219" t="s">
        <v>334</v>
      </c>
      <c r="G251" s="41"/>
      <c r="H251" s="41"/>
      <c r="I251" s="220"/>
      <c r="J251" s="41"/>
      <c r="K251" s="41"/>
      <c r="L251" s="45"/>
      <c r="M251" s="221"/>
      <c r="N251" s="222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146</v>
      </c>
      <c r="AU251" s="18" t="s">
        <v>83</v>
      </c>
    </row>
    <row r="252" s="2" customFormat="1" ht="33" customHeight="1">
      <c r="A252" s="39"/>
      <c r="B252" s="40"/>
      <c r="C252" s="205" t="s">
        <v>335</v>
      </c>
      <c r="D252" s="205" t="s">
        <v>139</v>
      </c>
      <c r="E252" s="206" t="s">
        <v>336</v>
      </c>
      <c r="F252" s="207" t="s">
        <v>337</v>
      </c>
      <c r="G252" s="208" t="s">
        <v>332</v>
      </c>
      <c r="H252" s="209">
        <v>69.323999999999998</v>
      </c>
      <c r="I252" s="210"/>
      <c r="J252" s="211">
        <f>ROUND(I252*H252,2)</f>
        <v>0</v>
      </c>
      <c r="K252" s="207" t="s">
        <v>143</v>
      </c>
      <c r="L252" s="45"/>
      <c r="M252" s="212" t="s">
        <v>19</v>
      </c>
      <c r="N252" s="213" t="s">
        <v>44</v>
      </c>
      <c r="O252" s="85"/>
      <c r="P252" s="214">
        <f>O252*H252</f>
        <v>0</v>
      </c>
      <c r="Q252" s="214">
        <v>0</v>
      </c>
      <c r="R252" s="214">
        <f>Q252*H252</f>
        <v>0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177</v>
      </c>
      <c r="AT252" s="216" t="s">
        <v>139</v>
      </c>
      <c r="AU252" s="216" t="s">
        <v>83</v>
      </c>
      <c r="AY252" s="18" t="s">
        <v>135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81</v>
      </c>
      <c r="BK252" s="217">
        <f>ROUND(I252*H252,2)</f>
        <v>0</v>
      </c>
      <c r="BL252" s="18" t="s">
        <v>177</v>
      </c>
      <c r="BM252" s="216" t="s">
        <v>338</v>
      </c>
    </row>
    <row r="253" s="2" customFormat="1">
      <c r="A253" s="39"/>
      <c r="B253" s="40"/>
      <c r="C253" s="41"/>
      <c r="D253" s="218" t="s">
        <v>146</v>
      </c>
      <c r="E253" s="41"/>
      <c r="F253" s="219" t="s">
        <v>339</v>
      </c>
      <c r="G253" s="41"/>
      <c r="H253" s="41"/>
      <c r="I253" s="220"/>
      <c r="J253" s="41"/>
      <c r="K253" s="41"/>
      <c r="L253" s="45"/>
      <c r="M253" s="221"/>
      <c r="N253" s="222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146</v>
      </c>
      <c r="AU253" s="18" t="s">
        <v>83</v>
      </c>
    </row>
    <row r="254" s="2" customFormat="1" ht="44.25" customHeight="1">
      <c r="A254" s="39"/>
      <c r="B254" s="40"/>
      <c r="C254" s="205" t="s">
        <v>7</v>
      </c>
      <c r="D254" s="205" t="s">
        <v>139</v>
      </c>
      <c r="E254" s="206" t="s">
        <v>340</v>
      </c>
      <c r="F254" s="207" t="s">
        <v>341</v>
      </c>
      <c r="G254" s="208" t="s">
        <v>332</v>
      </c>
      <c r="H254" s="209">
        <v>1317.156</v>
      </c>
      <c r="I254" s="210"/>
      <c r="J254" s="211">
        <f>ROUND(I254*H254,2)</f>
        <v>0</v>
      </c>
      <c r="K254" s="207" t="s">
        <v>143</v>
      </c>
      <c r="L254" s="45"/>
      <c r="M254" s="212" t="s">
        <v>19</v>
      </c>
      <c r="N254" s="213" t="s">
        <v>44</v>
      </c>
      <c r="O254" s="85"/>
      <c r="P254" s="214">
        <f>O254*H254</f>
        <v>0</v>
      </c>
      <c r="Q254" s="214">
        <v>0</v>
      </c>
      <c r="R254" s="214">
        <f>Q254*H254</f>
        <v>0</v>
      </c>
      <c r="S254" s="214">
        <v>0</v>
      </c>
      <c r="T254" s="215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16" t="s">
        <v>177</v>
      </c>
      <c r="AT254" s="216" t="s">
        <v>139</v>
      </c>
      <c r="AU254" s="216" t="s">
        <v>83</v>
      </c>
      <c r="AY254" s="18" t="s">
        <v>135</v>
      </c>
      <c r="BE254" s="217">
        <f>IF(N254="základní",J254,0)</f>
        <v>0</v>
      </c>
      <c r="BF254" s="217">
        <f>IF(N254="snížená",J254,0)</f>
        <v>0</v>
      </c>
      <c r="BG254" s="217">
        <f>IF(N254="zákl. přenesená",J254,0)</f>
        <v>0</v>
      </c>
      <c r="BH254" s="217">
        <f>IF(N254="sníž. přenesená",J254,0)</f>
        <v>0</v>
      </c>
      <c r="BI254" s="217">
        <f>IF(N254="nulová",J254,0)</f>
        <v>0</v>
      </c>
      <c r="BJ254" s="18" t="s">
        <v>81</v>
      </c>
      <c r="BK254" s="217">
        <f>ROUND(I254*H254,2)</f>
        <v>0</v>
      </c>
      <c r="BL254" s="18" t="s">
        <v>177</v>
      </c>
      <c r="BM254" s="216" t="s">
        <v>342</v>
      </c>
    </row>
    <row r="255" s="2" customFormat="1">
      <c r="A255" s="39"/>
      <c r="B255" s="40"/>
      <c r="C255" s="41"/>
      <c r="D255" s="218" t="s">
        <v>146</v>
      </c>
      <c r="E255" s="41"/>
      <c r="F255" s="219" t="s">
        <v>343</v>
      </c>
      <c r="G255" s="41"/>
      <c r="H255" s="41"/>
      <c r="I255" s="220"/>
      <c r="J255" s="41"/>
      <c r="K255" s="41"/>
      <c r="L255" s="45"/>
      <c r="M255" s="221"/>
      <c r="N255" s="222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146</v>
      </c>
      <c r="AU255" s="18" t="s">
        <v>83</v>
      </c>
    </row>
    <row r="256" s="13" customFormat="1">
      <c r="A256" s="13"/>
      <c r="B256" s="223"/>
      <c r="C256" s="224"/>
      <c r="D256" s="225" t="s">
        <v>189</v>
      </c>
      <c r="E256" s="224"/>
      <c r="F256" s="227" t="s">
        <v>344</v>
      </c>
      <c r="G256" s="224"/>
      <c r="H256" s="228">
        <v>1317.156</v>
      </c>
      <c r="I256" s="229"/>
      <c r="J256" s="224"/>
      <c r="K256" s="224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189</v>
      </c>
      <c r="AU256" s="234" t="s">
        <v>83</v>
      </c>
      <c r="AV256" s="13" t="s">
        <v>83</v>
      </c>
      <c r="AW256" s="13" t="s">
        <v>4</v>
      </c>
      <c r="AX256" s="13" t="s">
        <v>81</v>
      </c>
      <c r="AY256" s="234" t="s">
        <v>135</v>
      </c>
    </row>
    <row r="257" s="2" customFormat="1" ht="44.25" customHeight="1">
      <c r="A257" s="39"/>
      <c r="B257" s="40"/>
      <c r="C257" s="205" t="s">
        <v>345</v>
      </c>
      <c r="D257" s="205" t="s">
        <v>139</v>
      </c>
      <c r="E257" s="206" t="s">
        <v>346</v>
      </c>
      <c r="F257" s="207" t="s">
        <v>347</v>
      </c>
      <c r="G257" s="208" t="s">
        <v>332</v>
      </c>
      <c r="H257" s="209">
        <v>69.323999999999998</v>
      </c>
      <c r="I257" s="210"/>
      <c r="J257" s="211">
        <f>ROUND(I257*H257,2)</f>
        <v>0</v>
      </c>
      <c r="K257" s="207" t="s">
        <v>143</v>
      </c>
      <c r="L257" s="45"/>
      <c r="M257" s="212" t="s">
        <v>19</v>
      </c>
      <c r="N257" s="213" t="s">
        <v>44</v>
      </c>
      <c r="O257" s="85"/>
      <c r="P257" s="214">
        <f>O257*H257</f>
        <v>0</v>
      </c>
      <c r="Q257" s="214">
        <v>0</v>
      </c>
      <c r="R257" s="214">
        <f>Q257*H257</f>
        <v>0</v>
      </c>
      <c r="S257" s="214">
        <v>0</v>
      </c>
      <c r="T257" s="215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6" t="s">
        <v>177</v>
      </c>
      <c r="AT257" s="216" t="s">
        <v>139</v>
      </c>
      <c r="AU257" s="216" t="s">
        <v>83</v>
      </c>
      <c r="AY257" s="18" t="s">
        <v>135</v>
      </c>
      <c r="BE257" s="217">
        <f>IF(N257="základní",J257,0)</f>
        <v>0</v>
      </c>
      <c r="BF257" s="217">
        <f>IF(N257="snížená",J257,0)</f>
        <v>0</v>
      </c>
      <c r="BG257" s="217">
        <f>IF(N257="zákl. přenesená",J257,0)</f>
        <v>0</v>
      </c>
      <c r="BH257" s="217">
        <f>IF(N257="sníž. přenesená",J257,0)</f>
        <v>0</v>
      </c>
      <c r="BI257" s="217">
        <f>IF(N257="nulová",J257,0)</f>
        <v>0</v>
      </c>
      <c r="BJ257" s="18" t="s">
        <v>81</v>
      </c>
      <c r="BK257" s="217">
        <f>ROUND(I257*H257,2)</f>
        <v>0</v>
      </c>
      <c r="BL257" s="18" t="s">
        <v>177</v>
      </c>
      <c r="BM257" s="216" t="s">
        <v>348</v>
      </c>
    </row>
    <row r="258" s="2" customFormat="1">
      <c r="A258" s="39"/>
      <c r="B258" s="40"/>
      <c r="C258" s="41"/>
      <c r="D258" s="218" t="s">
        <v>146</v>
      </c>
      <c r="E258" s="41"/>
      <c r="F258" s="219" t="s">
        <v>349</v>
      </c>
      <c r="G258" s="41"/>
      <c r="H258" s="41"/>
      <c r="I258" s="220"/>
      <c r="J258" s="41"/>
      <c r="K258" s="41"/>
      <c r="L258" s="45"/>
      <c r="M258" s="221"/>
      <c r="N258" s="222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146</v>
      </c>
      <c r="AU258" s="18" t="s">
        <v>83</v>
      </c>
    </row>
    <row r="259" s="2" customFormat="1">
      <c r="A259" s="39"/>
      <c r="B259" s="40"/>
      <c r="C259" s="41"/>
      <c r="D259" s="225" t="s">
        <v>199</v>
      </c>
      <c r="E259" s="41"/>
      <c r="F259" s="246" t="s">
        <v>350</v>
      </c>
      <c r="G259" s="41"/>
      <c r="H259" s="41"/>
      <c r="I259" s="220"/>
      <c r="J259" s="41"/>
      <c r="K259" s="41"/>
      <c r="L259" s="45"/>
      <c r="M259" s="221"/>
      <c r="N259" s="222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199</v>
      </c>
      <c r="AU259" s="18" t="s">
        <v>83</v>
      </c>
    </row>
    <row r="260" s="12" customFormat="1" ht="22.8" customHeight="1">
      <c r="A260" s="12"/>
      <c r="B260" s="189"/>
      <c r="C260" s="190"/>
      <c r="D260" s="191" t="s">
        <v>72</v>
      </c>
      <c r="E260" s="203" t="s">
        <v>351</v>
      </c>
      <c r="F260" s="203" t="s">
        <v>352</v>
      </c>
      <c r="G260" s="190"/>
      <c r="H260" s="190"/>
      <c r="I260" s="193"/>
      <c r="J260" s="204">
        <f>BK260</f>
        <v>0</v>
      </c>
      <c r="K260" s="190"/>
      <c r="L260" s="195"/>
      <c r="M260" s="196"/>
      <c r="N260" s="197"/>
      <c r="O260" s="197"/>
      <c r="P260" s="198">
        <f>SUM(P261:P262)</f>
        <v>0</v>
      </c>
      <c r="Q260" s="197"/>
      <c r="R260" s="198">
        <f>SUM(R261:R262)</f>
        <v>0</v>
      </c>
      <c r="S260" s="197"/>
      <c r="T260" s="199">
        <f>SUM(T261:T262)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0" t="s">
        <v>81</v>
      </c>
      <c r="AT260" s="201" t="s">
        <v>72</v>
      </c>
      <c r="AU260" s="201" t="s">
        <v>81</v>
      </c>
      <c r="AY260" s="200" t="s">
        <v>135</v>
      </c>
      <c r="BK260" s="202">
        <f>SUM(BK261:BK262)</f>
        <v>0</v>
      </c>
    </row>
    <row r="261" s="2" customFormat="1" ht="66.75" customHeight="1">
      <c r="A261" s="39"/>
      <c r="B261" s="40"/>
      <c r="C261" s="205" t="s">
        <v>353</v>
      </c>
      <c r="D261" s="205" t="s">
        <v>139</v>
      </c>
      <c r="E261" s="206" t="s">
        <v>354</v>
      </c>
      <c r="F261" s="207" t="s">
        <v>355</v>
      </c>
      <c r="G261" s="208" t="s">
        <v>332</v>
      </c>
      <c r="H261" s="209">
        <v>57.704000000000001</v>
      </c>
      <c r="I261" s="210"/>
      <c r="J261" s="211">
        <f>ROUND(I261*H261,2)</f>
        <v>0</v>
      </c>
      <c r="K261" s="207" t="s">
        <v>143</v>
      </c>
      <c r="L261" s="45"/>
      <c r="M261" s="212" t="s">
        <v>19</v>
      </c>
      <c r="N261" s="213" t="s">
        <v>44</v>
      </c>
      <c r="O261" s="85"/>
      <c r="P261" s="214">
        <f>O261*H261</f>
        <v>0</v>
      </c>
      <c r="Q261" s="214">
        <v>0</v>
      </c>
      <c r="R261" s="214">
        <f>Q261*H261</f>
        <v>0</v>
      </c>
      <c r="S261" s="214">
        <v>0</v>
      </c>
      <c r="T261" s="215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6" t="s">
        <v>177</v>
      </c>
      <c r="AT261" s="216" t="s">
        <v>139</v>
      </c>
      <c r="AU261" s="216" t="s">
        <v>83</v>
      </c>
      <c r="AY261" s="18" t="s">
        <v>135</v>
      </c>
      <c r="BE261" s="217">
        <f>IF(N261="základní",J261,0)</f>
        <v>0</v>
      </c>
      <c r="BF261" s="217">
        <f>IF(N261="snížená",J261,0)</f>
        <v>0</v>
      </c>
      <c r="BG261" s="217">
        <f>IF(N261="zákl. přenesená",J261,0)</f>
        <v>0</v>
      </c>
      <c r="BH261" s="217">
        <f>IF(N261="sníž. přenesená",J261,0)</f>
        <v>0</v>
      </c>
      <c r="BI261" s="217">
        <f>IF(N261="nulová",J261,0)</f>
        <v>0</v>
      </c>
      <c r="BJ261" s="18" t="s">
        <v>81</v>
      </c>
      <c r="BK261" s="217">
        <f>ROUND(I261*H261,2)</f>
        <v>0</v>
      </c>
      <c r="BL261" s="18" t="s">
        <v>177</v>
      </c>
      <c r="BM261" s="216" t="s">
        <v>356</v>
      </c>
    </row>
    <row r="262" s="2" customFormat="1">
      <c r="A262" s="39"/>
      <c r="B262" s="40"/>
      <c r="C262" s="41"/>
      <c r="D262" s="218" t="s">
        <v>146</v>
      </c>
      <c r="E262" s="41"/>
      <c r="F262" s="219" t="s">
        <v>357</v>
      </c>
      <c r="G262" s="41"/>
      <c r="H262" s="41"/>
      <c r="I262" s="220"/>
      <c r="J262" s="41"/>
      <c r="K262" s="41"/>
      <c r="L262" s="45"/>
      <c r="M262" s="221"/>
      <c r="N262" s="22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146</v>
      </c>
      <c r="AU262" s="18" t="s">
        <v>83</v>
      </c>
    </row>
    <row r="263" s="12" customFormat="1" ht="25.92" customHeight="1">
      <c r="A263" s="12"/>
      <c r="B263" s="189"/>
      <c r="C263" s="190"/>
      <c r="D263" s="191" t="s">
        <v>72</v>
      </c>
      <c r="E263" s="192" t="s">
        <v>358</v>
      </c>
      <c r="F263" s="192" t="s">
        <v>359</v>
      </c>
      <c r="G263" s="190"/>
      <c r="H263" s="190"/>
      <c r="I263" s="193"/>
      <c r="J263" s="194">
        <f>BK263</f>
        <v>0</v>
      </c>
      <c r="K263" s="190"/>
      <c r="L263" s="195"/>
      <c r="M263" s="196"/>
      <c r="N263" s="197"/>
      <c r="O263" s="197"/>
      <c r="P263" s="198">
        <f>P264+P324+P362+P379+P410+P442+P463+P477</f>
        <v>0</v>
      </c>
      <c r="Q263" s="197"/>
      <c r="R263" s="198">
        <f>R264+R324+R362+R379+R410+R442+R463+R477</f>
        <v>15.317889369219998</v>
      </c>
      <c r="S263" s="197"/>
      <c r="T263" s="199">
        <f>T264+T324+T362+T379+T410+T442+T463+T477</f>
        <v>9.092511720000001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0" t="s">
        <v>83</v>
      </c>
      <c r="AT263" s="201" t="s">
        <v>72</v>
      </c>
      <c r="AU263" s="201" t="s">
        <v>73</v>
      </c>
      <c r="AY263" s="200" t="s">
        <v>135</v>
      </c>
      <c r="BK263" s="202">
        <f>BK264+BK324+BK362+BK379+BK410+BK442+BK463+BK477</f>
        <v>0</v>
      </c>
    </row>
    <row r="264" s="12" customFormat="1" ht="22.8" customHeight="1">
      <c r="A264" s="12"/>
      <c r="B264" s="189"/>
      <c r="C264" s="190"/>
      <c r="D264" s="191" t="s">
        <v>72</v>
      </c>
      <c r="E264" s="203" t="s">
        <v>360</v>
      </c>
      <c r="F264" s="203" t="s">
        <v>361</v>
      </c>
      <c r="G264" s="190"/>
      <c r="H264" s="190"/>
      <c r="I264" s="193"/>
      <c r="J264" s="204">
        <f>BK264</f>
        <v>0</v>
      </c>
      <c r="K264" s="190"/>
      <c r="L264" s="195"/>
      <c r="M264" s="196"/>
      <c r="N264" s="197"/>
      <c r="O264" s="197"/>
      <c r="P264" s="198">
        <f>SUM(P265:P323)</f>
        <v>0</v>
      </c>
      <c r="Q264" s="197"/>
      <c r="R264" s="198">
        <f>SUM(R265:R323)</f>
        <v>3.7376978100000002</v>
      </c>
      <c r="S264" s="197"/>
      <c r="T264" s="199">
        <f>SUM(T265:T323)</f>
        <v>1.3231404999999998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0" t="s">
        <v>83</v>
      </c>
      <c r="AT264" s="201" t="s">
        <v>72</v>
      </c>
      <c r="AU264" s="201" t="s">
        <v>81</v>
      </c>
      <c r="AY264" s="200" t="s">
        <v>135</v>
      </c>
      <c r="BK264" s="202">
        <f>SUM(BK265:BK323)</f>
        <v>0</v>
      </c>
    </row>
    <row r="265" s="2" customFormat="1" ht="37.8" customHeight="1">
      <c r="A265" s="39"/>
      <c r="B265" s="40"/>
      <c r="C265" s="205" t="s">
        <v>362</v>
      </c>
      <c r="D265" s="205" t="s">
        <v>139</v>
      </c>
      <c r="E265" s="206" t="s">
        <v>363</v>
      </c>
      <c r="F265" s="207" t="s">
        <v>364</v>
      </c>
      <c r="G265" s="208" t="s">
        <v>156</v>
      </c>
      <c r="H265" s="209">
        <v>228.31</v>
      </c>
      <c r="I265" s="210"/>
      <c r="J265" s="211">
        <f>ROUND(I265*H265,2)</f>
        <v>0</v>
      </c>
      <c r="K265" s="207" t="s">
        <v>143</v>
      </c>
      <c r="L265" s="45"/>
      <c r="M265" s="212" t="s">
        <v>19</v>
      </c>
      <c r="N265" s="213" t="s">
        <v>44</v>
      </c>
      <c r="O265" s="85"/>
      <c r="P265" s="214">
        <f>O265*H265</f>
        <v>0</v>
      </c>
      <c r="Q265" s="214">
        <v>0</v>
      </c>
      <c r="R265" s="214">
        <f>Q265*H265</f>
        <v>0</v>
      </c>
      <c r="S265" s="214">
        <v>0.0054999999999999997</v>
      </c>
      <c r="T265" s="215">
        <f>S265*H265</f>
        <v>1.2557049999999999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6" t="s">
        <v>240</v>
      </c>
      <c r="AT265" s="216" t="s">
        <v>139</v>
      </c>
      <c r="AU265" s="216" t="s">
        <v>83</v>
      </c>
      <c r="AY265" s="18" t="s">
        <v>135</v>
      </c>
      <c r="BE265" s="217">
        <f>IF(N265="základní",J265,0)</f>
        <v>0</v>
      </c>
      <c r="BF265" s="217">
        <f>IF(N265="snížená",J265,0)</f>
        <v>0</v>
      </c>
      <c r="BG265" s="217">
        <f>IF(N265="zákl. přenesená",J265,0)</f>
        <v>0</v>
      </c>
      <c r="BH265" s="217">
        <f>IF(N265="sníž. přenesená",J265,0)</f>
        <v>0</v>
      </c>
      <c r="BI265" s="217">
        <f>IF(N265="nulová",J265,0)</f>
        <v>0</v>
      </c>
      <c r="BJ265" s="18" t="s">
        <v>81</v>
      </c>
      <c r="BK265" s="217">
        <f>ROUND(I265*H265,2)</f>
        <v>0</v>
      </c>
      <c r="BL265" s="18" t="s">
        <v>240</v>
      </c>
      <c r="BM265" s="216" t="s">
        <v>365</v>
      </c>
    </row>
    <row r="266" s="2" customFormat="1">
      <c r="A266" s="39"/>
      <c r="B266" s="40"/>
      <c r="C266" s="41"/>
      <c r="D266" s="218" t="s">
        <v>146</v>
      </c>
      <c r="E266" s="41"/>
      <c r="F266" s="219" t="s">
        <v>366</v>
      </c>
      <c r="G266" s="41"/>
      <c r="H266" s="41"/>
      <c r="I266" s="220"/>
      <c r="J266" s="41"/>
      <c r="K266" s="41"/>
      <c r="L266" s="45"/>
      <c r="M266" s="221"/>
      <c r="N266" s="222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146</v>
      </c>
      <c r="AU266" s="18" t="s">
        <v>83</v>
      </c>
    </row>
    <row r="267" s="13" customFormat="1">
      <c r="A267" s="13"/>
      <c r="B267" s="223"/>
      <c r="C267" s="224"/>
      <c r="D267" s="225" t="s">
        <v>189</v>
      </c>
      <c r="E267" s="226" t="s">
        <v>19</v>
      </c>
      <c r="F267" s="227" t="s">
        <v>243</v>
      </c>
      <c r="G267" s="224"/>
      <c r="H267" s="228">
        <v>75.109999999999999</v>
      </c>
      <c r="I267" s="229"/>
      <c r="J267" s="224"/>
      <c r="K267" s="224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189</v>
      </c>
      <c r="AU267" s="234" t="s">
        <v>83</v>
      </c>
      <c r="AV267" s="13" t="s">
        <v>83</v>
      </c>
      <c r="AW267" s="13" t="s">
        <v>35</v>
      </c>
      <c r="AX267" s="13" t="s">
        <v>73</v>
      </c>
      <c r="AY267" s="234" t="s">
        <v>135</v>
      </c>
    </row>
    <row r="268" s="13" customFormat="1">
      <c r="A268" s="13"/>
      <c r="B268" s="223"/>
      <c r="C268" s="224"/>
      <c r="D268" s="225" t="s">
        <v>189</v>
      </c>
      <c r="E268" s="226" t="s">
        <v>19</v>
      </c>
      <c r="F268" s="227" t="s">
        <v>244</v>
      </c>
      <c r="G268" s="224"/>
      <c r="H268" s="228">
        <v>144.28</v>
      </c>
      <c r="I268" s="229"/>
      <c r="J268" s="224"/>
      <c r="K268" s="224"/>
      <c r="L268" s="230"/>
      <c r="M268" s="231"/>
      <c r="N268" s="232"/>
      <c r="O268" s="232"/>
      <c r="P268" s="232"/>
      <c r="Q268" s="232"/>
      <c r="R268" s="232"/>
      <c r="S268" s="232"/>
      <c r="T268" s="23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4" t="s">
        <v>189</v>
      </c>
      <c r="AU268" s="234" t="s">
        <v>83</v>
      </c>
      <c r="AV268" s="13" t="s">
        <v>83</v>
      </c>
      <c r="AW268" s="13" t="s">
        <v>35</v>
      </c>
      <c r="AX268" s="13" t="s">
        <v>73</v>
      </c>
      <c r="AY268" s="234" t="s">
        <v>135</v>
      </c>
    </row>
    <row r="269" s="13" customFormat="1">
      <c r="A269" s="13"/>
      <c r="B269" s="223"/>
      <c r="C269" s="224"/>
      <c r="D269" s="225" t="s">
        <v>189</v>
      </c>
      <c r="E269" s="226" t="s">
        <v>19</v>
      </c>
      <c r="F269" s="227" t="s">
        <v>245</v>
      </c>
      <c r="G269" s="224"/>
      <c r="H269" s="228">
        <v>8.9199999999999999</v>
      </c>
      <c r="I269" s="229"/>
      <c r="J269" s="224"/>
      <c r="K269" s="224"/>
      <c r="L269" s="230"/>
      <c r="M269" s="231"/>
      <c r="N269" s="232"/>
      <c r="O269" s="232"/>
      <c r="P269" s="232"/>
      <c r="Q269" s="232"/>
      <c r="R269" s="232"/>
      <c r="S269" s="232"/>
      <c r="T269" s="23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4" t="s">
        <v>189</v>
      </c>
      <c r="AU269" s="234" t="s">
        <v>83</v>
      </c>
      <c r="AV269" s="13" t="s">
        <v>83</v>
      </c>
      <c r="AW269" s="13" t="s">
        <v>35</v>
      </c>
      <c r="AX269" s="13" t="s">
        <v>73</v>
      </c>
      <c r="AY269" s="234" t="s">
        <v>135</v>
      </c>
    </row>
    <row r="270" s="14" customFormat="1">
      <c r="A270" s="14"/>
      <c r="B270" s="235"/>
      <c r="C270" s="236"/>
      <c r="D270" s="225" t="s">
        <v>189</v>
      </c>
      <c r="E270" s="237" t="s">
        <v>19</v>
      </c>
      <c r="F270" s="238" t="s">
        <v>194</v>
      </c>
      <c r="G270" s="236"/>
      <c r="H270" s="239">
        <v>228.30999999999997</v>
      </c>
      <c r="I270" s="240"/>
      <c r="J270" s="236"/>
      <c r="K270" s="236"/>
      <c r="L270" s="241"/>
      <c r="M270" s="242"/>
      <c r="N270" s="243"/>
      <c r="O270" s="243"/>
      <c r="P270" s="243"/>
      <c r="Q270" s="243"/>
      <c r="R270" s="243"/>
      <c r="S270" s="243"/>
      <c r="T270" s="24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5" t="s">
        <v>189</v>
      </c>
      <c r="AU270" s="245" t="s">
        <v>83</v>
      </c>
      <c r="AV270" s="14" t="s">
        <v>177</v>
      </c>
      <c r="AW270" s="14" t="s">
        <v>35</v>
      </c>
      <c r="AX270" s="14" t="s">
        <v>81</v>
      </c>
      <c r="AY270" s="245" t="s">
        <v>135</v>
      </c>
    </row>
    <row r="271" s="2" customFormat="1" ht="33" customHeight="1">
      <c r="A271" s="39"/>
      <c r="B271" s="40"/>
      <c r="C271" s="205" t="s">
        <v>367</v>
      </c>
      <c r="D271" s="205" t="s">
        <v>139</v>
      </c>
      <c r="E271" s="206" t="s">
        <v>368</v>
      </c>
      <c r="F271" s="207" t="s">
        <v>369</v>
      </c>
      <c r="G271" s="208" t="s">
        <v>156</v>
      </c>
      <c r="H271" s="209">
        <v>249.20699999999999</v>
      </c>
      <c r="I271" s="210"/>
      <c r="J271" s="211">
        <f>ROUND(I271*H271,2)</f>
        <v>0</v>
      </c>
      <c r="K271" s="207" t="s">
        <v>143</v>
      </c>
      <c r="L271" s="45"/>
      <c r="M271" s="212" t="s">
        <v>19</v>
      </c>
      <c r="N271" s="213" t="s">
        <v>44</v>
      </c>
      <c r="O271" s="85"/>
      <c r="P271" s="214">
        <f>O271*H271</f>
        <v>0</v>
      </c>
      <c r="Q271" s="214">
        <v>3.0000000000000001E-05</v>
      </c>
      <c r="R271" s="214">
        <f>Q271*H271</f>
        <v>0.0074762099999999996</v>
      </c>
      <c r="S271" s="214">
        <v>0</v>
      </c>
      <c r="T271" s="215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16" t="s">
        <v>144</v>
      </c>
      <c r="AT271" s="216" t="s">
        <v>139</v>
      </c>
      <c r="AU271" s="216" t="s">
        <v>83</v>
      </c>
      <c r="AY271" s="18" t="s">
        <v>135</v>
      </c>
      <c r="BE271" s="217">
        <f>IF(N271="základní",J271,0)</f>
        <v>0</v>
      </c>
      <c r="BF271" s="217">
        <f>IF(N271="snížená",J271,0)</f>
        <v>0</v>
      </c>
      <c r="BG271" s="217">
        <f>IF(N271="zákl. přenesená",J271,0)</f>
        <v>0</v>
      </c>
      <c r="BH271" s="217">
        <f>IF(N271="sníž. přenesená",J271,0)</f>
        <v>0</v>
      </c>
      <c r="BI271" s="217">
        <f>IF(N271="nulová",J271,0)</f>
        <v>0</v>
      </c>
      <c r="BJ271" s="18" t="s">
        <v>81</v>
      </c>
      <c r="BK271" s="217">
        <f>ROUND(I271*H271,2)</f>
        <v>0</v>
      </c>
      <c r="BL271" s="18" t="s">
        <v>144</v>
      </c>
      <c r="BM271" s="216" t="s">
        <v>370</v>
      </c>
    </row>
    <row r="272" s="2" customFormat="1">
      <c r="A272" s="39"/>
      <c r="B272" s="40"/>
      <c r="C272" s="41"/>
      <c r="D272" s="218" t="s">
        <v>146</v>
      </c>
      <c r="E272" s="41"/>
      <c r="F272" s="219" t="s">
        <v>371</v>
      </c>
      <c r="G272" s="41"/>
      <c r="H272" s="41"/>
      <c r="I272" s="220"/>
      <c r="J272" s="41"/>
      <c r="K272" s="41"/>
      <c r="L272" s="45"/>
      <c r="M272" s="221"/>
      <c r="N272" s="222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146</v>
      </c>
      <c r="AU272" s="18" t="s">
        <v>83</v>
      </c>
    </row>
    <row r="273" s="13" customFormat="1">
      <c r="A273" s="13"/>
      <c r="B273" s="223"/>
      <c r="C273" s="224"/>
      <c r="D273" s="225" t="s">
        <v>189</v>
      </c>
      <c r="E273" s="226" t="s">
        <v>19</v>
      </c>
      <c r="F273" s="227" t="s">
        <v>243</v>
      </c>
      <c r="G273" s="224"/>
      <c r="H273" s="228">
        <v>75.109999999999999</v>
      </c>
      <c r="I273" s="229"/>
      <c r="J273" s="224"/>
      <c r="K273" s="224"/>
      <c r="L273" s="230"/>
      <c r="M273" s="231"/>
      <c r="N273" s="232"/>
      <c r="O273" s="232"/>
      <c r="P273" s="232"/>
      <c r="Q273" s="232"/>
      <c r="R273" s="232"/>
      <c r="S273" s="232"/>
      <c r="T273" s="23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4" t="s">
        <v>189</v>
      </c>
      <c r="AU273" s="234" t="s">
        <v>83</v>
      </c>
      <c r="AV273" s="13" t="s">
        <v>83</v>
      </c>
      <c r="AW273" s="13" t="s">
        <v>35</v>
      </c>
      <c r="AX273" s="13" t="s">
        <v>73</v>
      </c>
      <c r="AY273" s="234" t="s">
        <v>135</v>
      </c>
    </row>
    <row r="274" s="13" customFormat="1">
      <c r="A274" s="13"/>
      <c r="B274" s="223"/>
      <c r="C274" s="224"/>
      <c r="D274" s="225" t="s">
        <v>189</v>
      </c>
      <c r="E274" s="226" t="s">
        <v>19</v>
      </c>
      <c r="F274" s="227" t="s">
        <v>244</v>
      </c>
      <c r="G274" s="224"/>
      <c r="H274" s="228">
        <v>144.28</v>
      </c>
      <c r="I274" s="229"/>
      <c r="J274" s="224"/>
      <c r="K274" s="224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189</v>
      </c>
      <c r="AU274" s="234" t="s">
        <v>83</v>
      </c>
      <c r="AV274" s="13" t="s">
        <v>83</v>
      </c>
      <c r="AW274" s="13" t="s">
        <v>35</v>
      </c>
      <c r="AX274" s="13" t="s">
        <v>73</v>
      </c>
      <c r="AY274" s="234" t="s">
        <v>135</v>
      </c>
    </row>
    <row r="275" s="13" customFormat="1">
      <c r="A275" s="13"/>
      <c r="B275" s="223"/>
      <c r="C275" s="224"/>
      <c r="D275" s="225" t="s">
        <v>189</v>
      </c>
      <c r="E275" s="226" t="s">
        <v>19</v>
      </c>
      <c r="F275" s="227" t="s">
        <v>372</v>
      </c>
      <c r="G275" s="224"/>
      <c r="H275" s="228">
        <v>8.4540000000000006</v>
      </c>
      <c r="I275" s="229"/>
      <c r="J275" s="224"/>
      <c r="K275" s="224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189</v>
      </c>
      <c r="AU275" s="234" t="s">
        <v>83</v>
      </c>
      <c r="AV275" s="13" t="s">
        <v>83</v>
      </c>
      <c r="AW275" s="13" t="s">
        <v>35</v>
      </c>
      <c r="AX275" s="13" t="s">
        <v>73</v>
      </c>
      <c r="AY275" s="234" t="s">
        <v>135</v>
      </c>
    </row>
    <row r="276" s="13" customFormat="1">
      <c r="A276" s="13"/>
      <c r="B276" s="223"/>
      <c r="C276" s="224"/>
      <c r="D276" s="225" t="s">
        <v>189</v>
      </c>
      <c r="E276" s="226" t="s">
        <v>19</v>
      </c>
      <c r="F276" s="227" t="s">
        <v>373</v>
      </c>
      <c r="G276" s="224"/>
      <c r="H276" s="228">
        <v>14.085000000000001</v>
      </c>
      <c r="I276" s="229"/>
      <c r="J276" s="224"/>
      <c r="K276" s="224"/>
      <c r="L276" s="230"/>
      <c r="M276" s="231"/>
      <c r="N276" s="232"/>
      <c r="O276" s="232"/>
      <c r="P276" s="232"/>
      <c r="Q276" s="232"/>
      <c r="R276" s="232"/>
      <c r="S276" s="232"/>
      <c r="T276" s="23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4" t="s">
        <v>189</v>
      </c>
      <c r="AU276" s="234" t="s">
        <v>83</v>
      </c>
      <c r="AV276" s="13" t="s">
        <v>83</v>
      </c>
      <c r="AW276" s="13" t="s">
        <v>35</v>
      </c>
      <c r="AX276" s="13" t="s">
        <v>73</v>
      </c>
      <c r="AY276" s="234" t="s">
        <v>135</v>
      </c>
    </row>
    <row r="277" s="13" customFormat="1">
      <c r="A277" s="13"/>
      <c r="B277" s="223"/>
      <c r="C277" s="224"/>
      <c r="D277" s="225" t="s">
        <v>189</v>
      </c>
      <c r="E277" s="226" t="s">
        <v>19</v>
      </c>
      <c r="F277" s="227" t="s">
        <v>374</v>
      </c>
      <c r="G277" s="224"/>
      <c r="H277" s="228">
        <v>2.4100000000000001</v>
      </c>
      <c r="I277" s="229"/>
      <c r="J277" s="224"/>
      <c r="K277" s="224"/>
      <c r="L277" s="230"/>
      <c r="M277" s="231"/>
      <c r="N277" s="232"/>
      <c r="O277" s="232"/>
      <c r="P277" s="232"/>
      <c r="Q277" s="232"/>
      <c r="R277" s="232"/>
      <c r="S277" s="232"/>
      <c r="T277" s="23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4" t="s">
        <v>189</v>
      </c>
      <c r="AU277" s="234" t="s">
        <v>83</v>
      </c>
      <c r="AV277" s="13" t="s">
        <v>83</v>
      </c>
      <c r="AW277" s="13" t="s">
        <v>35</v>
      </c>
      <c r="AX277" s="13" t="s">
        <v>73</v>
      </c>
      <c r="AY277" s="234" t="s">
        <v>135</v>
      </c>
    </row>
    <row r="278" s="13" customFormat="1">
      <c r="A278" s="13"/>
      <c r="B278" s="223"/>
      <c r="C278" s="224"/>
      <c r="D278" s="225" t="s">
        <v>189</v>
      </c>
      <c r="E278" s="226" t="s">
        <v>19</v>
      </c>
      <c r="F278" s="227" t="s">
        <v>375</v>
      </c>
      <c r="G278" s="224"/>
      <c r="H278" s="228">
        <v>4.8680000000000003</v>
      </c>
      <c r="I278" s="229"/>
      <c r="J278" s="224"/>
      <c r="K278" s="224"/>
      <c r="L278" s="230"/>
      <c r="M278" s="231"/>
      <c r="N278" s="232"/>
      <c r="O278" s="232"/>
      <c r="P278" s="232"/>
      <c r="Q278" s="232"/>
      <c r="R278" s="232"/>
      <c r="S278" s="232"/>
      <c r="T278" s="23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4" t="s">
        <v>189</v>
      </c>
      <c r="AU278" s="234" t="s">
        <v>83</v>
      </c>
      <c r="AV278" s="13" t="s">
        <v>83</v>
      </c>
      <c r="AW278" s="13" t="s">
        <v>35</v>
      </c>
      <c r="AX278" s="13" t="s">
        <v>73</v>
      </c>
      <c r="AY278" s="234" t="s">
        <v>135</v>
      </c>
    </row>
    <row r="279" s="14" customFormat="1">
      <c r="A279" s="14"/>
      <c r="B279" s="235"/>
      <c r="C279" s="236"/>
      <c r="D279" s="225" t="s">
        <v>189</v>
      </c>
      <c r="E279" s="237" t="s">
        <v>19</v>
      </c>
      <c r="F279" s="238" t="s">
        <v>194</v>
      </c>
      <c r="G279" s="236"/>
      <c r="H279" s="239">
        <v>249.20699999999999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5" t="s">
        <v>189</v>
      </c>
      <c r="AU279" s="245" t="s">
        <v>83</v>
      </c>
      <c r="AV279" s="14" t="s">
        <v>177</v>
      </c>
      <c r="AW279" s="14" t="s">
        <v>35</v>
      </c>
      <c r="AX279" s="14" t="s">
        <v>81</v>
      </c>
      <c r="AY279" s="245" t="s">
        <v>135</v>
      </c>
    </row>
    <row r="280" s="2" customFormat="1" ht="16.5" customHeight="1">
      <c r="A280" s="39"/>
      <c r="B280" s="40"/>
      <c r="C280" s="247" t="s">
        <v>376</v>
      </c>
      <c r="D280" s="247" t="s">
        <v>377</v>
      </c>
      <c r="E280" s="248" t="s">
        <v>378</v>
      </c>
      <c r="F280" s="249" t="s">
        <v>379</v>
      </c>
      <c r="G280" s="250" t="s">
        <v>332</v>
      </c>
      <c r="H280" s="251">
        <v>0.084000000000000005</v>
      </c>
      <c r="I280" s="252"/>
      <c r="J280" s="253">
        <f>ROUND(I280*H280,2)</f>
        <v>0</v>
      </c>
      <c r="K280" s="249" t="s">
        <v>143</v>
      </c>
      <c r="L280" s="254"/>
      <c r="M280" s="255" t="s">
        <v>19</v>
      </c>
      <c r="N280" s="256" t="s">
        <v>44</v>
      </c>
      <c r="O280" s="85"/>
      <c r="P280" s="214">
        <f>O280*H280</f>
        <v>0</v>
      </c>
      <c r="Q280" s="214">
        <v>1</v>
      </c>
      <c r="R280" s="214">
        <f>Q280*H280</f>
        <v>0.084000000000000005</v>
      </c>
      <c r="S280" s="214">
        <v>0</v>
      </c>
      <c r="T280" s="215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16" t="s">
        <v>380</v>
      </c>
      <c r="AT280" s="216" t="s">
        <v>377</v>
      </c>
      <c r="AU280" s="216" t="s">
        <v>83</v>
      </c>
      <c r="AY280" s="18" t="s">
        <v>135</v>
      </c>
      <c r="BE280" s="217">
        <f>IF(N280="základní",J280,0)</f>
        <v>0</v>
      </c>
      <c r="BF280" s="217">
        <f>IF(N280="snížená",J280,0)</f>
        <v>0</v>
      </c>
      <c r="BG280" s="217">
        <f>IF(N280="zákl. přenesená",J280,0)</f>
        <v>0</v>
      </c>
      <c r="BH280" s="217">
        <f>IF(N280="sníž. přenesená",J280,0)</f>
        <v>0</v>
      </c>
      <c r="BI280" s="217">
        <f>IF(N280="nulová",J280,0)</f>
        <v>0</v>
      </c>
      <c r="BJ280" s="18" t="s">
        <v>81</v>
      </c>
      <c r="BK280" s="217">
        <f>ROUND(I280*H280,2)</f>
        <v>0</v>
      </c>
      <c r="BL280" s="18" t="s">
        <v>144</v>
      </c>
      <c r="BM280" s="216" t="s">
        <v>381</v>
      </c>
    </row>
    <row r="281" s="13" customFormat="1">
      <c r="A281" s="13"/>
      <c r="B281" s="223"/>
      <c r="C281" s="224"/>
      <c r="D281" s="225" t="s">
        <v>189</v>
      </c>
      <c r="E281" s="226" t="s">
        <v>19</v>
      </c>
      <c r="F281" s="227" t="s">
        <v>382</v>
      </c>
      <c r="G281" s="224"/>
      <c r="H281" s="228">
        <v>0.025000000000000001</v>
      </c>
      <c r="I281" s="229"/>
      <c r="J281" s="224"/>
      <c r="K281" s="224"/>
      <c r="L281" s="230"/>
      <c r="M281" s="231"/>
      <c r="N281" s="232"/>
      <c r="O281" s="232"/>
      <c r="P281" s="232"/>
      <c r="Q281" s="232"/>
      <c r="R281" s="232"/>
      <c r="S281" s="232"/>
      <c r="T281" s="23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4" t="s">
        <v>189</v>
      </c>
      <c r="AU281" s="234" t="s">
        <v>83</v>
      </c>
      <c r="AV281" s="13" t="s">
        <v>83</v>
      </c>
      <c r="AW281" s="13" t="s">
        <v>35</v>
      </c>
      <c r="AX281" s="13" t="s">
        <v>73</v>
      </c>
      <c r="AY281" s="234" t="s">
        <v>135</v>
      </c>
    </row>
    <row r="282" s="13" customFormat="1">
      <c r="A282" s="13"/>
      <c r="B282" s="223"/>
      <c r="C282" s="224"/>
      <c r="D282" s="225" t="s">
        <v>189</v>
      </c>
      <c r="E282" s="226" t="s">
        <v>19</v>
      </c>
      <c r="F282" s="227" t="s">
        <v>383</v>
      </c>
      <c r="G282" s="224"/>
      <c r="H282" s="228">
        <v>0.048000000000000001</v>
      </c>
      <c r="I282" s="229"/>
      <c r="J282" s="224"/>
      <c r="K282" s="224"/>
      <c r="L282" s="230"/>
      <c r="M282" s="231"/>
      <c r="N282" s="232"/>
      <c r="O282" s="232"/>
      <c r="P282" s="232"/>
      <c r="Q282" s="232"/>
      <c r="R282" s="232"/>
      <c r="S282" s="232"/>
      <c r="T282" s="23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4" t="s">
        <v>189</v>
      </c>
      <c r="AU282" s="234" t="s">
        <v>83</v>
      </c>
      <c r="AV282" s="13" t="s">
        <v>83</v>
      </c>
      <c r="AW282" s="13" t="s">
        <v>35</v>
      </c>
      <c r="AX282" s="13" t="s">
        <v>73</v>
      </c>
      <c r="AY282" s="234" t="s">
        <v>135</v>
      </c>
    </row>
    <row r="283" s="13" customFormat="1">
      <c r="A283" s="13"/>
      <c r="B283" s="223"/>
      <c r="C283" s="224"/>
      <c r="D283" s="225" t="s">
        <v>189</v>
      </c>
      <c r="E283" s="226" t="s">
        <v>19</v>
      </c>
      <c r="F283" s="227" t="s">
        <v>384</v>
      </c>
      <c r="G283" s="224"/>
      <c r="H283" s="228">
        <v>0.0030000000000000001</v>
      </c>
      <c r="I283" s="229"/>
      <c r="J283" s="224"/>
      <c r="K283" s="224"/>
      <c r="L283" s="230"/>
      <c r="M283" s="231"/>
      <c r="N283" s="232"/>
      <c r="O283" s="232"/>
      <c r="P283" s="232"/>
      <c r="Q283" s="232"/>
      <c r="R283" s="232"/>
      <c r="S283" s="232"/>
      <c r="T283" s="23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4" t="s">
        <v>189</v>
      </c>
      <c r="AU283" s="234" t="s">
        <v>83</v>
      </c>
      <c r="AV283" s="13" t="s">
        <v>83</v>
      </c>
      <c r="AW283" s="13" t="s">
        <v>35</v>
      </c>
      <c r="AX283" s="13" t="s">
        <v>73</v>
      </c>
      <c r="AY283" s="234" t="s">
        <v>135</v>
      </c>
    </row>
    <row r="284" s="13" customFormat="1">
      <c r="A284" s="13"/>
      <c r="B284" s="223"/>
      <c r="C284" s="224"/>
      <c r="D284" s="225" t="s">
        <v>189</v>
      </c>
      <c r="E284" s="226" t="s">
        <v>19</v>
      </c>
      <c r="F284" s="227" t="s">
        <v>385</v>
      </c>
      <c r="G284" s="224"/>
      <c r="H284" s="228">
        <v>0.0050000000000000001</v>
      </c>
      <c r="I284" s="229"/>
      <c r="J284" s="224"/>
      <c r="K284" s="224"/>
      <c r="L284" s="230"/>
      <c r="M284" s="231"/>
      <c r="N284" s="232"/>
      <c r="O284" s="232"/>
      <c r="P284" s="232"/>
      <c r="Q284" s="232"/>
      <c r="R284" s="232"/>
      <c r="S284" s="232"/>
      <c r="T284" s="23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4" t="s">
        <v>189</v>
      </c>
      <c r="AU284" s="234" t="s">
        <v>83</v>
      </c>
      <c r="AV284" s="13" t="s">
        <v>83</v>
      </c>
      <c r="AW284" s="13" t="s">
        <v>35</v>
      </c>
      <c r="AX284" s="13" t="s">
        <v>73</v>
      </c>
      <c r="AY284" s="234" t="s">
        <v>135</v>
      </c>
    </row>
    <row r="285" s="13" customFormat="1">
      <c r="A285" s="13"/>
      <c r="B285" s="223"/>
      <c r="C285" s="224"/>
      <c r="D285" s="225" t="s">
        <v>189</v>
      </c>
      <c r="E285" s="226" t="s">
        <v>19</v>
      </c>
      <c r="F285" s="227" t="s">
        <v>386</v>
      </c>
      <c r="G285" s="224"/>
      <c r="H285" s="228">
        <v>0.001</v>
      </c>
      <c r="I285" s="229"/>
      <c r="J285" s="224"/>
      <c r="K285" s="224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189</v>
      </c>
      <c r="AU285" s="234" t="s">
        <v>83</v>
      </c>
      <c r="AV285" s="13" t="s">
        <v>83</v>
      </c>
      <c r="AW285" s="13" t="s">
        <v>35</v>
      </c>
      <c r="AX285" s="13" t="s">
        <v>73</v>
      </c>
      <c r="AY285" s="234" t="s">
        <v>135</v>
      </c>
    </row>
    <row r="286" s="13" customFormat="1">
      <c r="A286" s="13"/>
      <c r="B286" s="223"/>
      <c r="C286" s="224"/>
      <c r="D286" s="225" t="s">
        <v>189</v>
      </c>
      <c r="E286" s="226" t="s">
        <v>19</v>
      </c>
      <c r="F286" s="227" t="s">
        <v>387</v>
      </c>
      <c r="G286" s="224"/>
      <c r="H286" s="228">
        <v>0.002</v>
      </c>
      <c r="I286" s="229"/>
      <c r="J286" s="224"/>
      <c r="K286" s="224"/>
      <c r="L286" s="230"/>
      <c r="M286" s="231"/>
      <c r="N286" s="232"/>
      <c r="O286" s="232"/>
      <c r="P286" s="232"/>
      <c r="Q286" s="232"/>
      <c r="R286" s="232"/>
      <c r="S286" s="232"/>
      <c r="T286" s="23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4" t="s">
        <v>189</v>
      </c>
      <c r="AU286" s="234" t="s">
        <v>83</v>
      </c>
      <c r="AV286" s="13" t="s">
        <v>83</v>
      </c>
      <c r="AW286" s="13" t="s">
        <v>35</v>
      </c>
      <c r="AX286" s="13" t="s">
        <v>73</v>
      </c>
      <c r="AY286" s="234" t="s">
        <v>135</v>
      </c>
    </row>
    <row r="287" s="14" customFormat="1">
      <c r="A287" s="14"/>
      <c r="B287" s="235"/>
      <c r="C287" s="236"/>
      <c r="D287" s="225" t="s">
        <v>189</v>
      </c>
      <c r="E287" s="237" t="s">
        <v>19</v>
      </c>
      <c r="F287" s="238" t="s">
        <v>194</v>
      </c>
      <c r="G287" s="236"/>
      <c r="H287" s="239">
        <v>0.084000000000000019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5" t="s">
        <v>189</v>
      </c>
      <c r="AU287" s="245" t="s">
        <v>83</v>
      </c>
      <c r="AV287" s="14" t="s">
        <v>177</v>
      </c>
      <c r="AW287" s="14" t="s">
        <v>35</v>
      </c>
      <c r="AX287" s="14" t="s">
        <v>81</v>
      </c>
      <c r="AY287" s="245" t="s">
        <v>135</v>
      </c>
    </row>
    <row r="288" s="2" customFormat="1" ht="24.15" customHeight="1">
      <c r="A288" s="39"/>
      <c r="B288" s="40"/>
      <c r="C288" s="205" t="s">
        <v>388</v>
      </c>
      <c r="D288" s="205" t="s">
        <v>139</v>
      </c>
      <c r="E288" s="206" t="s">
        <v>389</v>
      </c>
      <c r="F288" s="207" t="s">
        <v>390</v>
      </c>
      <c r="G288" s="208" t="s">
        <v>156</v>
      </c>
      <c r="H288" s="209">
        <v>527.96000000000004</v>
      </c>
      <c r="I288" s="210"/>
      <c r="J288" s="211">
        <f>ROUND(I288*H288,2)</f>
        <v>0</v>
      </c>
      <c r="K288" s="207" t="s">
        <v>143</v>
      </c>
      <c r="L288" s="45"/>
      <c r="M288" s="212" t="s">
        <v>19</v>
      </c>
      <c r="N288" s="213" t="s">
        <v>44</v>
      </c>
      <c r="O288" s="85"/>
      <c r="P288" s="214">
        <f>O288*H288</f>
        <v>0</v>
      </c>
      <c r="Q288" s="214">
        <v>0.00040000000000000002</v>
      </c>
      <c r="R288" s="214">
        <f>Q288*H288</f>
        <v>0.21118400000000004</v>
      </c>
      <c r="S288" s="214">
        <v>0</v>
      </c>
      <c r="T288" s="215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6" t="s">
        <v>144</v>
      </c>
      <c r="AT288" s="216" t="s">
        <v>139</v>
      </c>
      <c r="AU288" s="216" t="s">
        <v>83</v>
      </c>
      <c r="AY288" s="18" t="s">
        <v>135</v>
      </c>
      <c r="BE288" s="217">
        <f>IF(N288="základní",J288,0)</f>
        <v>0</v>
      </c>
      <c r="BF288" s="217">
        <f>IF(N288="snížená",J288,0)</f>
        <v>0</v>
      </c>
      <c r="BG288" s="217">
        <f>IF(N288="zákl. přenesená",J288,0)</f>
        <v>0</v>
      </c>
      <c r="BH288" s="217">
        <f>IF(N288="sníž. přenesená",J288,0)</f>
        <v>0</v>
      </c>
      <c r="BI288" s="217">
        <f>IF(N288="nulová",J288,0)</f>
        <v>0</v>
      </c>
      <c r="BJ288" s="18" t="s">
        <v>81</v>
      </c>
      <c r="BK288" s="217">
        <f>ROUND(I288*H288,2)</f>
        <v>0</v>
      </c>
      <c r="BL288" s="18" t="s">
        <v>144</v>
      </c>
      <c r="BM288" s="216" t="s">
        <v>391</v>
      </c>
    </row>
    <row r="289" s="2" customFormat="1">
      <c r="A289" s="39"/>
      <c r="B289" s="40"/>
      <c r="C289" s="41"/>
      <c r="D289" s="218" t="s">
        <v>146</v>
      </c>
      <c r="E289" s="41"/>
      <c r="F289" s="219" t="s">
        <v>392</v>
      </c>
      <c r="G289" s="41"/>
      <c r="H289" s="41"/>
      <c r="I289" s="220"/>
      <c r="J289" s="41"/>
      <c r="K289" s="41"/>
      <c r="L289" s="45"/>
      <c r="M289" s="221"/>
      <c r="N289" s="222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146</v>
      </c>
      <c r="AU289" s="18" t="s">
        <v>83</v>
      </c>
    </row>
    <row r="290" s="13" customFormat="1">
      <c r="A290" s="13"/>
      <c r="B290" s="223"/>
      <c r="C290" s="224"/>
      <c r="D290" s="225" t="s">
        <v>189</v>
      </c>
      <c r="E290" s="226" t="s">
        <v>19</v>
      </c>
      <c r="F290" s="227" t="s">
        <v>393</v>
      </c>
      <c r="G290" s="224"/>
      <c r="H290" s="228">
        <v>150.22</v>
      </c>
      <c r="I290" s="229"/>
      <c r="J290" s="224"/>
      <c r="K290" s="224"/>
      <c r="L290" s="230"/>
      <c r="M290" s="231"/>
      <c r="N290" s="232"/>
      <c r="O290" s="232"/>
      <c r="P290" s="232"/>
      <c r="Q290" s="232"/>
      <c r="R290" s="232"/>
      <c r="S290" s="232"/>
      <c r="T290" s="23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4" t="s">
        <v>189</v>
      </c>
      <c r="AU290" s="234" t="s">
        <v>83</v>
      </c>
      <c r="AV290" s="13" t="s">
        <v>83</v>
      </c>
      <c r="AW290" s="13" t="s">
        <v>35</v>
      </c>
      <c r="AX290" s="13" t="s">
        <v>73</v>
      </c>
      <c r="AY290" s="234" t="s">
        <v>135</v>
      </c>
    </row>
    <row r="291" s="13" customFormat="1">
      <c r="A291" s="13"/>
      <c r="B291" s="223"/>
      <c r="C291" s="224"/>
      <c r="D291" s="225" t="s">
        <v>189</v>
      </c>
      <c r="E291" s="226" t="s">
        <v>19</v>
      </c>
      <c r="F291" s="227" t="s">
        <v>394</v>
      </c>
      <c r="G291" s="224"/>
      <c r="H291" s="228">
        <v>288.56</v>
      </c>
      <c r="I291" s="229"/>
      <c r="J291" s="224"/>
      <c r="K291" s="224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189</v>
      </c>
      <c r="AU291" s="234" t="s">
        <v>83</v>
      </c>
      <c r="AV291" s="13" t="s">
        <v>83</v>
      </c>
      <c r="AW291" s="13" t="s">
        <v>35</v>
      </c>
      <c r="AX291" s="13" t="s">
        <v>73</v>
      </c>
      <c r="AY291" s="234" t="s">
        <v>135</v>
      </c>
    </row>
    <row r="292" s="13" customFormat="1">
      <c r="A292" s="13"/>
      <c r="B292" s="223"/>
      <c r="C292" s="224"/>
      <c r="D292" s="225" t="s">
        <v>189</v>
      </c>
      <c r="E292" s="226" t="s">
        <v>19</v>
      </c>
      <c r="F292" s="227" t="s">
        <v>395</v>
      </c>
      <c r="G292" s="224"/>
      <c r="H292" s="228">
        <v>17.84</v>
      </c>
      <c r="I292" s="229"/>
      <c r="J292" s="224"/>
      <c r="K292" s="224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189</v>
      </c>
      <c r="AU292" s="234" t="s">
        <v>83</v>
      </c>
      <c r="AV292" s="13" t="s">
        <v>83</v>
      </c>
      <c r="AW292" s="13" t="s">
        <v>35</v>
      </c>
      <c r="AX292" s="13" t="s">
        <v>73</v>
      </c>
      <c r="AY292" s="234" t="s">
        <v>135</v>
      </c>
    </row>
    <row r="293" s="13" customFormat="1">
      <c r="A293" s="13"/>
      <c r="B293" s="223"/>
      <c r="C293" s="224"/>
      <c r="D293" s="225" t="s">
        <v>189</v>
      </c>
      <c r="E293" s="226" t="s">
        <v>19</v>
      </c>
      <c r="F293" s="227" t="s">
        <v>396</v>
      </c>
      <c r="G293" s="224"/>
      <c r="H293" s="228">
        <v>71.340000000000003</v>
      </c>
      <c r="I293" s="229"/>
      <c r="J293" s="224"/>
      <c r="K293" s="224"/>
      <c r="L293" s="230"/>
      <c r="M293" s="231"/>
      <c r="N293" s="232"/>
      <c r="O293" s="232"/>
      <c r="P293" s="232"/>
      <c r="Q293" s="232"/>
      <c r="R293" s="232"/>
      <c r="S293" s="232"/>
      <c r="T293" s="23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4" t="s">
        <v>189</v>
      </c>
      <c r="AU293" s="234" t="s">
        <v>83</v>
      </c>
      <c r="AV293" s="13" t="s">
        <v>83</v>
      </c>
      <c r="AW293" s="13" t="s">
        <v>35</v>
      </c>
      <c r="AX293" s="13" t="s">
        <v>73</v>
      </c>
      <c r="AY293" s="234" t="s">
        <v>135</v>
      </c>
    </row>
    <row r="294" s="14" customFormat="1">
      <c r="A294" s="14"/>
      <c r="B294" s="235"/>
      <c r="C294" s="236"/>
      <c r="D294" s="225" t="s">
        <v>189</v>
      </c>
      <c r="E294" s="237" t="s">
        <v>19</v>
      </c>
      <c r="F294" s="238" t="s">
        <v>194</v>
      </c>
      <c r="G294" s="236"/>
      <c r="H294" s="239">
        <v>527.95999999999992</v>
      </c>
      <c r="I294" s="240"/>
      <c r="J294" s="236"/>
      <c r="K294" s="236"/>
      <c r="L294" s="241"/>
      <c r="M294" s="242"/>
      <c r="N294" s="243"/>
      <c r="O294" s="243"/>
      <c r="P294" s="243"/>
      <c r="Q294" s="243"/>
      <c r="R294" s="243"/>
      <c r="S294" s="243"/>
      <c r="T294" s="24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5" t="s">
        <v>189</v>
      </c>
      <c r="AU294" s="245" t="s">
        <v>83</v>
      </c>
      <c r="AV294" s="14" t="s">
        <v>177</v>
      </c>
      <c r="AW294" s="14" t="s">
        <v>35</v>
      </c>
      <c r="AX294" s="14" t="s">
        <v>81</v>
      </c>
      <c r="AY294" s="245" t="s">
        <v>135</v>
      </c>
    </row>
    <row r="295" s="2" customFormat="1" ht="49.05" customHeight="1">
      <c r="A295" s="39"/>
      <c r="B295" s="40"/>
      <c r="C295" s="247" t="s">
        <v>397</v>
      </c>
      <c r="D295" s="247" t="s">
        <v>377</v>
      </c>
      <c r="E295" s="248" t="s">
        <v>398</v>
      </c>
      <c r="F295" s="249" t="s">
        <v>399</v>
      </c>
      <c r="G295" s="250" t="s">
        <v>156</v>
      </c>
      <c r="H295" s="251">
        <v>290.37799999999999</v>
      </c>
      <c r="I295" s="252"/>
      <c r="J295" s="253">
        <f>ROUND(I295*H295,2)</f>
        <v>0</v>
      </c>
      <c r="K295" s="249" t="s">
        <v>143</v>
      </c>
      <c r="L295" s="254"/>
      <c r="M295" s="255" t="s">
        <v>19</v>
      </c>
      <c r="N295" s="256" t="s">
        <v>44</v>
      </c>
      <c r="O295" s="85"/>
      <c r="P295" s="214">
        <f>O295*H295</f>
        <v>0</v>
      </c>
      <c r="Q295" s="214">
        <v>0.0054000000000000003</v>
      </c>
      <c r="R295" s="214">
        <f>Q295*H295</f>
        <v>1.5680411999999999</v>
      </c>
      <c r="S295" s="214">
        <v>0</v>
      </c>
      <c r="T295" s="215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16" t="s">
        <v>380</v>
      </c>
      <c r="AT295" s="216" t="s">
        <v>377</v>
      </c>
      <c r="AU295" s="216" t="s">
        <v>83</v>
      </c>
      <c r="AY295" s="18" t="s">
        <v>135</v>
      </c>
      <c r="BE295" s="217">
        <f>IF(N295="základní",J295,0)</f>
        <v>0</v>
      </c>
      <c r="BF295" s="217">
        <f>IF(N295="snížená",J295,0)</f>
        <v>0</v>
      </c>
      <c r="BG295" s="217">
        <f>IF(N295="zákl. přenesená",J295,0)</f>
        <v>0</v>
      </c>
      <c r="BH295" s="217">
        <f>IF(N295="sníž. přenesená",J295,0)</f>
        <v>0</v>
      </c>
      <c r="BI295" s="217">
        <f>IF(N295="nulová",J295,0)</f>
        <v>0</v>
      </c>
      <c r="BJ295" s="18" t="s">
        <v>81</v>
      </c>
      <c r="BK295" s="217">
        <f>ROUND(I295*H295,2)</f>
        <v>0</v>
      </c>
      <c r="BL295" s="18" t="s">
        <v>144</v>
      </c>
      <c r="BM295" s="216" t="s">
        <v>400</v>
      </c>
    </row>
    <row r="296" s="13" customFormat="1">
      <c r="A296" s="13"/>
      <c r="B296" s="223"/>
      <c r="C296" s="224"/>
      <c r="D296" s="225" t="s">
        <v>189</v>
      </c>
      <c r="E296" s="226" t="s">
        <v>19</v>
      </c>
      <c r="F296" s="227" t="s">
        <v>401</v>
      </c>
      <c r="G296" s="224"/>
      <c r="H296" s="228">
        <v>82.620999999999995</v>
      </c>
      <c r="I296" s="229"/>
      <c r="J296" s="224"/>
      <c r="K296" s="224"/>
      <c r="L296" s="230"/>
      <c r="M296" s="231"/>
      <c r="N296" s="232"/>
      <c r="O296" s="232"/>
      <c r="P296" s="232"/>
      <c r="Q296" s="232"/>
      <c r="R296" s="232"/>
      <c r="S296" s="232"/>
      <c r="T296" s="23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4" t="s">
        <v>189</v>
      </c>
      <c r="AU296" s="234" t="s">
        <v>83</v>
      </c>
      <c r="AV296" s="13" t="s">
        <v>83</v>
      </c>
      <c r="AW296" s="13" t="s">
        <v>35</v>
      </c>
      <c r="AX296" s="13" t="s">
        <v>73</v>
      </c>
      <c r="AY296" s="234" t="s">
        <v>135</v>
      </c>
    </row>
    <row r="297" s="13" customFormat="1">
      <c r="A297" s="13"/>
      <c r="B297" s="223"/>
      <c r="C297" s="224"/>
      <c r="D297" s="225" t="s">
        <v>189</v>
      </c>
      <c r="E297" s="226" t="s">
        <v>19</v>
      </c>
      <c r="F297" s="227" t="s">
        <v>402</v>
      </c>
      <c r="G297" s="224"/>
      <c r="H297" s="228">
        <v>158.708</v>
      </c>
      <c r="I297" s="229"/>
      <c r="J297" s="224"/>
      <c r="K297" s="224"/>
      <c r="L297" s="230"/>
      <c r="M297" s="231"/>
      <c r="N297" s="232"/>
      <c r="O297" s="232"/>
      <c r="P297" s="232"/>
      <c r="Q297" s="232"/>
      <c r="R297" s="232"/>
      <c r="S297" s="232"/>
      <c r="T297" s="23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4" t="s">
        <v>189</v>
      </c>
      <c r="AU297" s="234" t="s">
        <v>83</v>
      </c>
      <c r="AV297" s="13" t="s">
        <v>83</v>
      </c>
      <c r="AW297" s="13" t="s">
        <v>35</v>
      </c>
      <c r="AX297" s="13" t="s">
        <v>73</v>
      </c>
      <c r="AY297" s="234" t="s">
        <v>135</v>
      </c>
    </row>
    <row r="298" s="13" customFormat="1">
      <c r="A298" s="13"/>
      <c r="B298" s="223"/>
      <c r="C298" s="224"/>
      <c r="D298" s="225" t="s">
        <v>189</v>
      </c>
      <c r="E298" s="226" t="s">
        <v>19</v>
      </c>
      <c r="F298" s="227" t="s">
        <v>403</v>
      </c>
      <c r="G298" s="224"/>
      <c r="H298" s="228">
        <v>9.8119999999999994</v>
      </c>
      <c r="I298" s="229"/>
      <c r="J298" s="224"/>
      <c r="K298" s="224"/>
      <c r="L298" s="230"/>
      <c r="M298" s="231"/>
      <c r="N298" s="232"/>
      <c r="O298" s="232"/>
      <c r="P298" s="232"/>
      <c r="Q298" s="232"/>
      <c r="R298" s="232"/>
      <c r="S298" s="232"/>
      <c r="T298" s="23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4" t="s">
        <v>189</v>
      </c>
      <c r="AU298" s="234" t="s">
        <v>83</v>
      </c>
      <c r="AV298" s="13" t="s">
        <v>83</v>
      </c>
      <c r="AW298" s="13" t="s">
        <v>35</v>
      </c>
      <c r="AX298" s="13" t="s">
        <v>73</v>
      </c>
      <c r="AY298" s="234" t="s">
        <v>135</v>
      </c>
    </row>
    <row r="299" s="13" customFormat="1">
      <c r="A299" s="13"/>
      <c r="B299" s="223"/>
      <c r="C299" s="224"/>
      <c r="D299" s="225" t="s">
        <v>189</v>
      </c>
      <c r="E299" s="226" t="s">
        <v>19</v>
      </c>
      <c r="F299" s="227" t="s">
        <v>404</v>
      </c>
      <c r="G299" s="224"/>
      <c r="H299" s="228">
        <v>39.237000000000002</v>
      </c>
      <c r="I299" s="229"/>
      <c r="J299" s="224"/>
      <c r="K299" s="224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189</v>
      </c>
      <c r="AU299" s="234" t="s">
        <v>83</v>
      </c>
      <c r="AV299" s="13" t="s">
        <v>83</v>
      </c>
      <c r="AW299" s="13" t="s">
        <v>35</v>
      </c>
      <c r="AX299" s="13" t="s">
        <v>73</v>
      </c>
      <c r="AY299" s="234" t="s">
        <v>135</v>
      </c>
    </row>
    <row r="300" s="14" customFormat="1">
      <c r="A300" s="14"/>
      <c r="B300" s="235"/>
      <c r="C300" s="236"/>
      <c r="D300" s="225" t="s">
        <v>189</v>
      </c>
      <c r="E300" s="237" t="s">
        <v>19</v>
      </c>
      <c r="F300" s="238" t="s">
        <v>194</v>
      </c>
      <c r="G300" s="236"/>
      <c r="H300" s="239">
        <v>290.37800000000004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5" t="s">
        <v>189</v>
      </c>
      <c r="AU300" s="245" t="s">
        <v>83</v>
      </c>
      <c r="AV300" s="14" t="s">
        <v>177</v>
      </c>
      <c r="AW300" s="14" t="s">
        <v>35</v>
      </c>
      <c r="AX300" s="14" t="s">
        <v>81</v>
      </c>
      <c r="AY300" s="245" t="s">
        <v>135</v>
      </c>
    </row>
    <row r="301" s="2" customFormat="1" ht="49.05" customHeight="1">
      <c r="A301" s="39"/>
      <c r="B301" s="40"/>
      <c r="C301" s="247" t="s">
        <v>405</v>
      </c>
      <c r="D301" s="247" t="s">
        <v>377</v>
      </c>
      <c r="E301" s="248" t="s">
        <v>406</v>
      </c>
      <c r="F301" s="249" t="s">
        <v>407</v>
      </c>
      <c r="G301" s="250" t="s">
        <v>156</v>
      </c>
      <c r="H301" s="251">
        <v>290.37799999999999</v>
      </c>
      <c r="I301" s="252"/>
      <c r="J301" s="253">
        <f>ROUND(I301*H301,2)</f>
        <v>0</v>
      </c>
      <c r="K301" s="249" t="s">
        <v>143</v>
      </c>
      <c r="L301" s="254"/>
      <c r="M301" s="255" t="s">
        <v>19</v>
      </c>
      <c r="N301" s="256" t="s">
        <v>44</v>
      </c>
      <c r="O301" s="85"/>
      <c r="P301" s="214">
        <f>O301*H301</f>
        <v>0</v>
      </c>
      <c r="Q301" s="214">
        <v>0.0053</v>
      </c>
      <c r="R301" s="214">
        <f>Q301*H301</f>
        <v>1.5390033999999999</v>
      </c>
      <c r="S301" s="214">
        <v>0</v>
      </c>
      <c r="T301" s="215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6" t="s">
        <v>380</v>
      </c>
      <c r="AT301" s="216" t="s">
        <v>377</v>
      </c>
      <c r="AU301" s="216" t="s">
        <v>83</v>
      </c>
      <c r="AY301" s="18" t="s">
        <v>135</v>
      </c>
      <c r="BE301" s="217">
        <f>IF(N301="základní",J301,0)</f>
        <v>0</v>
      </c>
      <c r="BF301" s="217">
        <f>IF(N301="snížená",J301,0)</f>
        <v>0</v>
      </c>
      <c r="BG301" s="217">
        <f>IF(N301="zákl. přenesená",J301,0)</f>
        <v>0</v>
      </c>
      <c r="BH301" s="217">
        <f>IF(N301="sníž. přenesená",J301,0)</f>
        <v>0</v>
      </c>
      <c r="BI301" s="217">
        <f>IF(N301="nulová",J301,0)</f>
        <v>0</v>
      </c>
      <c r="BJ301" s="18" t="s">
        <v>81</v>
      </c>
      <c r="BK301" s="217">
        <f>ROUND(I301*H301,2)</f>
        <v>0</v>
      </c>
      <c r="BL301" s="18" t="s">
        <v>144</v>
      </c>
      <c r="BM301" s="216" t="s">
        <v>408</v>
      </c>
    </row>
    <row r="302" s="13" customFormat="1">
      <c r="A302" s="13"/>
      <c r="B302" s="223"/>
      <c r="C302" s="224"/>
      <c r="D302" s="225" t="s">
        <v>189</v>
      </c>
      <c r="E302" s="226" t="s">
        <v>19</v>
      </c>
      <c r="F302" s="227" t="s">
        <v>401</v>
      </c>
      <c r="G302" s="224"/>
      <c r="H302" s="228">
        <v>82.620999999999995</v>
      </c>
      <c r="I302" s="229"/>
      <c r="J302" s="224"/>
      <c r="K302" s="224"/>
      <c r="L302" s="230"/>
      <c r="M302" s="231"/>
      <c r="N302" s="232"/>
      <c r="O302" s="232"/>
      <c r="P302" s="232"/>
      <c r="Q302" s="232"/>
      <c r="R302" s="232"/>
      <c r="S302" s="232"/>
      <c r="T302" s="23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4" t="s">
        <v>189</v>
      </c>
      <c r="AU302" s="234" t="s">
        <v>83</v>
      </c>
      <c r="AV302" s="13" t="s">
        <v>83</v>
      </c>
      <c r="AW302" s="13" t="s">
        <v>35</v>
      </c>
      <c r="AX302" s="13" t="s">
        <v>73</v>
      </c>
      <c r="AY302" s="234" t="s">
        <v>135</v>
      </c>
    </row>
    <row r="303" s="13" customFormat="1">
      <c r="A303" s="13"/>
      <c r="B303" s="223"/>
      <c r="C303" s="224"/>
      <c r="D303" s="225" t="s">
        <v>189</v>
      </c>
      <c r="E303" s="226" t="s">
        <v>19</v>
      </c>
      <c r="F303" s="227" t="s">
        <v>402</v>
      </c>
      <c r="G303" s="224"/>
      <c r="H303" s="228">
        <v>158.708</v>
      </c>
      <c r="I303" s="229"/>
      <c r="J303" s="224"/>
      <c r="K303" s="224"/>
      <c r="L303" s="230"/>
      <c r="M303" s="231"/>
      <c r="N303" s="232"/>
      <c r="O303" s="232"/>
      <c r="P303" s="232"/>
      <c r="Q303" s="232"/>
      <c r="R303" s="232"/>
      <c r="S303" s="232"/>
      <c r="T303" s="23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4" t="s">
        <v>189</v>
      </c>
      <c r="AU303" s="234" t="s">
        <v>83</v>
      </c>
      <c r="AV303" s="13" t="s">
        <v>83</v>
      </c>
      <c r="AW303" s="13" t="s">
        <v>35</v>
      </c>
      <c r="AX303" s="13" t="s">
        <v>73</v>
      </c>
      <c r="AY303" s="234" t="s">
        <v>135</v>
      </c>
    </row>
    <row r="304" s="13" customFormat="1">
      <c r="A304" s="13"/>
      <c r="B304" s="223"/>
      <c r="C304" s="224"/>
      <c r="D304" s="225" t="s">
        <v>189</v>
      </c>
      <c r="E304" s="226" t="s">
        <v>19</v>
      </c>
      <c r="F304" s="227" t="s">
        <v>403</v>
      </c>
      <c r="G304" s="224"/>
      <c r="H304" s="228">
        <v>9.8119999999999994</v>
      </c>
      <c r="I304" s="229"/>
      <c r="J304" s="224"/>
      <c r="K304" s="224"/>
      <c r="L304" s="230"/>
      <c r="M304" s="231"/>
      <c r="N304" s="232"/>
      <c r="O304" s="232"/>
      <c r="P304" s="232"/>
      <c r="Q304" s="232"/>
      <c r="R304" s="232"/>
      <c r="S304" s="232"/>
      <c r="T304" s="23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4" t="s">
        <v>189</v>
      </c>
      <c r="AU304" s="234" t="s">
        <v>83</v>
      </c>
      <c r="AV304" s="13" t="s">
        <v>83</v>
      </c>
      <c r="AW304" s="13" t="s">
        <v>35</v>
      </c>
      <c r="AX304" s="13" t="s">
        <v>73</v>
      </c>
      <c r="AY304" s="234" t="s">
        <v>135</v>
      </c>
    </row>
    <row r="305" s="13" customFormat="1">
      <c r="A305" s="13"/>
      <c r="B305" s="223"/>
      <c r="C305" s="224"/>
      <c r="D305" s="225" t="s">
        <v>189</v>
      </c>
      <c r="E305" s="226" t="s">
        <v>19</v>
      </c>
      <c r="F305" s="227" t="s">
        <v>404</v>
      </c>
      <c r="G305" s="224"/>
      <c r="H305" s="228">
        <v>39.237000000000002</v>
      </c>
      <c r="I305" s="229"/>
      <c r="J305" s="224"/>
      <c r="K305" s="224"/>
      <c r="L305" s="230"/>
      <c r="M305" s="231"/>
      <c r="N305" s="232"/>
      <c r="O305" s="232"/>
      <c r="P305" s="232"/>
      <c r="Q305" s="232"/>
      <c r="R305" s="232"/>
      <c r="S305" s="232"/>
      <c r="T305" s="23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4" t="s">
        <v>189</v>
      </c>
      <c r="AU305" s="234" t="s">
        <v>83</v>
      </c>
      <c r="AV305" s="13" t="s">
        <v>83</v>
      </c>
      <c r="AW305" s="13" t="s">
        <v>35</v>
      </c>
      <c r="AX305" s="13" t="s">
        <v>73</v>
      </c>
      <c r="AY305" s="234" t="s">
        <v>135</v>
      </c>
    </row>
    <row r="306" s="14" customFormat="1">
      <c r="A306" s="14"/>
      <c r="B306" s="235"/>
      <c r="C306" s="236"/>
      <c r="D306" s="225" t="s">
        <v>189</v>
      </c>
      <c r="E306" s="237" t="s">
        <v>19</v>
      </c>
      <c r="F306" s="238" t="s">
        <v>194</v>
      </c>
      <c r="G306" s="236"/>
      <c r="H306" s="239">
        <v>290.37800000000004</v>
      </c>
      <c r="I306" s="240"/>
      <c r="J306" s="236"/>
      <c r="K306" s="236"/>
      <c r="L306" s="241"/>
      <c r="M306" s="242"/>
      <c r="N306" s="243"/>
      <c r="O306" s="243"/>
      <c r="P306" s="243"/>
      <c r="Q306" s="243"/>
      <c r="R306" s="243"/>
      <c r="S306" s="243"/>
      <c r="T306" s="24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5" t="s">
        <v>189</v>
      </c>
      <c r="AU306" s="245" t="s">
        <v>83</v>
      </c>
      <c r="AV306" s="14" t="s">
        <v>177</v>
      </c>
      <c r="AW306" s="14" t="s">
        <v>35</v>
      </c>
      <c r="AX306" s="14" t="s">
        <v>81</v>
      </c>
      <c r="AY306" s="245" t="s">
        <v>135</v>
      </c>
    </row>
    <row r="307" s="2" customFormat="1" ht="33" customHeight="1">
      <c r="A307" s="39"/>
      <c r="B307" s="40"/>
      <c r="C307" s="205" t="s">
        <v>409</v>
      </c>
      <c r="D307" s="205" t="s">
        <v>139</v>
      </c>
      <c r="E307" s="206" t="s">
        <v>410</v>
      </c>
      <c r="F307" s="207" t="s">
        <v>411</v>
      </c>
      <c r="G307" s="208" t="s">
        <v>156</v>
      </c>
      <c r="H307" s="209">
        <v>12.260999999999999</v>
      </c>
      <c r="I307" s="210"/>
      <c r="J307" s="211">
        <f>ROUND(I307*H307,2)</f>
        <v>0</v>
      </c>
      <c r="K307" s="207" t="s">
        <v>143</v>
      </c>
      <c r="L307" s="45"/>
      <c r="M307" s="212" t="s">
        <v>19</v>
      </c>
      <c r="N307" s="213" t="s">
        <v>44</v>
      </c>
      <c r="O307" s="85"/>
      <c r="P307" s="214">
        <f>O307*H307</f>
        <v>0</v>
      </c>
      <c r="Q307" s="214">
        <v>0</v>
      </c>
      <c r="R307" s="214">
        <f>Q307*H307</f>
        <v>0</v>
      </c>
      <c r="S307" s="214">
        <v>0.0054999999999999997</v>
      </c>
      <c r="T307" s="215">
        <f>S307*H307</f>
        <v>0.067435499999999995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16" t="s">
        <v>144</v>
      </c>
      <c r="AT307" s="216" t="s">
        <v>139</v>
      </c>
      <c r="AU307" s="216" t="s">
        <v>83</v>
      </c>
      <c r="AY307" s="18" t="s">
        <v>135</v>
      </c>
      <c r="BE307" s="217">
        <f>IF(N307="základní",J307,0)</f>
        <v>0</v>
      </c>
      <c r="BF307" s="217">
        <f>IF(N307="snížená",J307,0)</f>
        <v>0</v>
      </c>
      <c r="BG307" s="217">
        <f>IF(N307="zákl. přenesená",J307,0)</f>
        <v>0</v>
      </c>
      <c r="BH307" s="217">
        <f>IF(N307="sníž. přenesená",J307,0)</f>
        <v>0</v>
      </c>
      <c r="BI307" s="217">
        <f>IF(N307="nulová",J307,0)</f>
        <v>0</v>
      </c>
      <c r="BJ307" s="18" t="s">
        <v>81</v>
      </c>
      <c r="BK307" s="217">
        <f>ROUND(I307*H307,2)</f>
        <v>0</v>
      </c>
      <c r="BL307" s="18" t="s">
        <v>144</v>
      </c>
      <c r="BM307" s="216" t="s">
        <v>412</v>
      </c>
    </row>
    <row r="308" s="2" customFormat="1">
      <c r="A308" s="39"/>
      <c r="B308" s="40"/>
      <c r="C308" s="41"/>
      <c r="D308" s="218" t="s">
        <v>146</v>
      </c>
      <c r="E308" s="41"/>
      <c r="F308" s="219" t="s">
        <v>413</v>
      </c>
      <c r="G308" s="41"/>
      <c r="H308" s="41"/>
      <c r="I308" s="220"/>
      <c r="J308" s="41"/>
      <c r="K308" s="41"/>
      <c r="L308" s="45"/>
      <c r="M308" s="221"/>
      <c r="N308" s="222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146</v>
      </c>
      <c r="AU308" s="18" t="s">
        <v>83</v>
      </c>
    </row>
    <row r="309" s="2" customFormat="1" ht="33" customHeight="1">
      <c r="A309" s="39"/>
      <c r="B309" s="40"/>
      <c r="C309" s="205" t="s">
        <v>414</v>
      </c>
      <c r="D309" s="205" t="s">
        <v>139</v>
      </c>
      <c r="E309" s="206" t="s">
        <v>415</v>
      </c>
      <c r="F309" s="207" t="s">
        <v>416</v>
      </c>
      <c r="G309" s="208" t="s">
        <v>156</v>
      </c>
      <c r="H309" s="209">
        <v>74.545000000000002</v>
      </c>
      <c r="I309" s="210"/>
      <c r="J309" s="211">
        <f>ROUND(I309*H309,2)</f>
        <v>0</v>
      </c>
      <c r="K309" s="207" t="s">
        <v>143</v>
      </c>
      <c r="L309" s="45"/>
      <c r="M309" s="212" t="s">
        <v>19</v>
      </c>
      <c r="N309" s="213" t="s">
        <v>44</v>
      </c>
      <c r="O309" s="85"/>
      <c r="P309" s="214">
        <f>O309*H309</f>
        <v>0</v>
      </c>
      <c r="Q309" s="214">
        <v>0</v>
      </c>
      <c r="R309" s="214">
        <f>Q309*H309</f>
        <v>0</v>
      </c>
      <c r="S309" s="214">
        <v>0</v>
      </c>
      <c r="T309" s="215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16" t="s">
        <v>144</v>
      </c>
      <c r="AT309" s="216" t="s">
        <v>139</v>
      </c>
      <c r="AU309" s="216" t="s">
        <v>83</v>
      </c>
      <c r="AY309" s="18" t="s">
        <v>135</v>
      </c>
      <c r="BE309" s="217">
        <f>IF(N309="základní",J309,0)</f>
        <v>0</v>
      </c>
      <c r="BF309" s="217">
        <f>IF(N309="snížená",J309,0)</f>
        <v>0</v>
      </c>
      <c r="BG309" s="217">
        <f>IF(N309="zákl. přenesená",J309,0)</f>
        <v>0</v>
      </c>
      <c r="BH309" s="217">
        <f>IF(N309="sníž. přenesená",J309,0)</f>
        <v>0</v>
      </c>
      <c r="BI309" s="217">
        <f>IF(N309="nulová",J309,0)</f>
        <v>0</v>
      </c>
      <c r="BJ309" s="18" t="s">
        <v>81</v>
      </c>
      <c r="BK309" s="217">
        <f>ROUND(I309*H309,2)</f>
        <v>0</v>
      </c>
      <c r="BL309" s="18" t="s">
        <v>144</v>
      </c>
      <c r="BM309" s="216" t="s">
        <v>417</v>
      </c>
    </row>
    <row r="310" s="2" customFormat="1">
      <c r="A310" s="39"/>
      <c r="B310" s="40"/>
      <c r="C310" s="41"/>
      <c r="D310" s="218" t="s">
        <v>146</v>
      </c>
      <c r="E310" s="41"/>
      <c r="F310" s="219" t="s">
        <v>418</v>
      </c>
      <c r="G310" s="41"/>
      <c r="H310" s="41"/>
      <c r="I310" s="220"/>
      <c r="J310" s="41"/>
      <c r="K310" s="41"/>
      <c r="L310" s="45"/>
      <c r="M310" s="221"/>
      <c r="N310" s="222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146</v>
      </c>
      <c r="AU310" s="18" t="s">
        <v>83</v>
      </c>
    </row>
    <row r="311" s="13" customFormat="1">
      <c r="A311" s="13"/>
      <c r="B311" s="223"/>
      <c r="C311" s="224"/>
      <c r="D311" s="225" t="s">
        <v>189</v>
      </c>
      <c r="E311" s="226" t="s">
        <v>19</v>
      </c>
      <c r="F311" s="227" t="s">
        <v>419</v>
      </c>
      <c r="G311" s="224"/>
      <c r="H311" s="228">
        <v>21.135000000000002</v>
      </c>
      <c r="I311" s="229"/>
      <c r="J311" s="224"/>
      <c r="K311" s="224"/>
      <c r="L311" s="230"/>
      <c r="M311" s="231"/>
      <c r="N311" s="232"/>
      <c r="O311" s="232"/>
      <c r="P311" s="232"/>
      <c r="Q311" s="232"/>
      <c r="R311" s="232"/>
      <c r="S311" s="232"/>
      <c r="T311" s="23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4" t="s">
        <v>189</v>
      </c>
      <c r="AU311" s="234" t="s">
        <v>83</v>
      </c>
      <c r="AV311" s="13" t="s">
        <v>83</v>
      </c>
      <c r="AW311" s="13" t="s">
        <v>35</v>
      </c>
      <c r="AX311" s="13" t="s">
        <v>73</v>
      </c>
      <c r="AY311" s="234" t="s">
        <v>135</v>
      </c>
    </row>
    <row r="312" s="13" customFormat="1">
      <c r="A312" s="13"/>
      <c r="B312" s="223"/>
      <c r="C312" s="224"/>
      <c r="D312" s="225" t="s">
        <v>189</v>
      </c>
      <c r="E312" s="226" t="s">
        <v>19</v>
      </c>
      <c r="F312" s="227" t="s">
        <v>420</v>
      </c>
      <c r="G312" s="224"/>
      <c r="H312" s="228">
        <v>35.213999999999999</v>
      </c>
      <c r="I312" s="229"/>
      <c r="J312" s="224"/>
      <c r="K312" s="224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189</v>
      </c>
      <c r="AU312" s="234" t="s">
        <v>83</v>
      </c>
      <c r="AV312" s="13" t="s">
        <v>83</v>
      </c>
      <c r="AW312" s="13" t="s">
        <v>35</v>
      </c>
      <c r="AX312" s="13" t="s">
        <v>73</v>
      </c>
      <c r="AY312" s="234" t="s">
        <v>135</v>
      </c>
    </row>
    <row r="313" s="13" customFormat="1">
      <c r="A313" s="13"/>
      <c r="B313" s="223"/>
      <c r="C313" s="224"/>
      <c r="D313" s="225" t="s">
        <v>189</v>
      </c>
      <c r="E313" s="226" t="s">
        <v>19</v>
      </c>
      <c r="F313" s="227" t="s">
        <v>421</v>
      </c>
      <c r="G313" s="224"/>
      <c r="H313" s="228">
        <v>6.0250000000000004</v>
      </c>
      <c r="I313" s="229"/>
      <c r="J313" s="224"/>
      <c r="K313" s="224"/>
      <c r="L313" s="230"/>
      <c r="M313" s="231"/>
      <c r="N313" s="232"/>
      <c r="O313" s="232"/>
      <c r="P313" s="232"/>
      <c r="Q313" s="232"/>
      <c r="R313" s="232"/>
      <c r="S313" s="232"/>
      <c r="T313" s="23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4" t="s">
        <v>189</v>
      </c>
      <c r="AU313" s="234" t="s">
        <v>83</v>
      </c>
      <c r="AV313" s="13" t="s">
        <v>83</v>
      </c>
      <c r="AW313" s="13" t="s">
        <v>35</v>
      </c>
      <c r="AX313" s="13" t="s">
        <v>73</v>
      </c>
      <c r="AY313" s="234" t="s">
        <v>135</v>
      </c>
    </row>
    <row r="314" s="13" customFormat="1">
      <c r="A314" s="13"/>
      <c r="B314" s="223"/>
      <c r="C314" s="224"/>
      <c r="D314" s="225" t="s">
        <v>189</v>
      </c>
      <c r="E314" s="226" t="s">
        <v>19</v>
      </c>
      <c r="F314" s="227" t="s">
        <v>422</v>
      </c>
      <c r="G314" s="224"/>
      <c r="H314" s="228">
        <v>12.170999999999999</v>
      </c>
      <c r="I314" s="229"/>
      <c r="J314" s="224"/>
      <c r="K314" s="224"/>
      <c r="L314" s="230"/>
      <c r="M314" s="231"/>
      <c r="N314" s="232"/>
      <c r="O314" s="232"/>
      <c r="P314" s="232"/>
      <c r="Q314" s="232"/>
      <c r="R314" s="232"/>
      <c r="S314" s="232"/>
      <c r="T314" s="23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4" t="s">
        <v>189</v>
      </c>
      <c r="AU314" s="234" t="s">
        <v>83</v>
      </c>
      <c r="AV314" s="13" t="s">
        <v>83</v>
      </c>
      <c r="AW314" s="13" t="s">
        <v>35</v>
      </c>
      <c r="AX314" s="13" t="s">
        <v>73</v>
      </c>
      <c r="AY314" s="234" t="s">
        <v>135</v>
      </c>
    </row>
    <row r="315" s="14" customFormat="1">
      <c r="A315" s="14"/>
      <c r="B315" s="235"/>
      <c r="C315" s="236"/>
      <c r="D315" s="225" t="s">
        <v>189</v>
      </c>
      <c r="E315" s="237" t="s">
        <v>19</v>
      </c>
      <c r="F315" s="238" t="s">
        <v>194</v>
      </c>
      <c r="G315" s="236"/>
      <c r="H315" s="239">
        <v>74.545000000000002</v>
      </c>
      <c r="I315" s="240"/>
      <c r="J315" s="236"/>
      <c r="K315" s="236"/>
      <c r="L315" s="241"/>
      <c r="M315" s="242"/>
      <c r="N315" s="243"/>
      <c r="O315" s="243"/>
      <c r="P315" s="243"/>
      <c r="Q315" s="243"/>
      <c r="R315" s="243"/>
      <c r="S315" s="243"/>
      <c r="T315" s="24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5" t="s">
        <v>189</v>
      </c>
      <c r="AU315" s="245" t="s">
        <v>83</v>
      </c>
      <c r="AV315" s="14" t="s">
        <v>177</v>
      </c>
      <c r="AW315" s="14" t="s">
        <v>35</v>
      </c>
      <c r="AX315" s="14" t="s">
        <v>81</v>
      </c>
      <c r="AY315" s="245" t="s">
        <v>135</v>
      </c>
    </row>
    <row r="316" s="2" customFormat="1" ht="24.15" customHeight="1">
      <c r="A316" s="39"/>
      <c r="B316" s="40"/>
      <c r="C316" s="247" t="s">
        <v>423</v>
      </c>
      <c r="D316" s="247" t="s">
        <v>377</v>
      </c>
      <c r="E316" s="248" t="s">
        <v>424</v>
      </c>
      <c r="F316" s="249" t="s">
        <v>425</v>
      </c>
      <c r="G316" s="250" t="s">
        <v>426</v>
      </c>
      <c r="H316" s="251">
        <v>327.993</v>
      </c>
      <c r="I316" s="252"/>
      <c r="J316" s="253">
        <f>ROUND(I316*H316,2)</f>
        <v>0</v>
      </c>
      <c r="K316" s="249" t="s">
        <v>143</v>
      </c>
      <c r="L316" s="254"/>
      <c r="M316" s="255" t="s">
        <v>19</v>
      </c>
      <c r="N316" s="256" t="s">
        <v>44</v>
      </c>
      <c r="O316" s="85"/>
      <c r="P316" s="214">
        <f>O316*H316</f>
        <v>0</v>
      </c>
      <c r="Q316" s="214">
        <v>0.001</v>
      </c>
      <c r="R316" s="214">
        <f>Q316*H316</f>
        <v>0.32799299999999998</v>
      </c>
      <c r="S316" s="214">
        <v>0</v>
      </c>
      <c r="T316" s="215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6" t="s">
        <v>380</v>
      </c>
      <c r="AT316" s="216" t="s">
        <v>377</v>
      </c>
      <c r="AU316" s="216" t="s">
        <v>83</v>
      </c>
      <c r="AY316" s="18" t="s">
        <v>135</v>
      </c>
      <c r="BE316" s="217">
        <f>IF(N316="základní",J316,0)</f>
        <v>0</v>
      </c>
      <c r="BF316" s="217">
        <f>IF(N316="snížená",J316,0)</f>
        <v>0</v>
      </c>
      <c r="BG316" s="217">
        <f>IF(N316="zákl. přenesená",J316,0)</f>
        <v>0</v>
      </c>
      <c r="BH316" s="217">
        <f>IF(N316="sníž. přenesená",J316,0)</f>
        <v>0</v>
      </c>
      <c r="BI316" s="217">
        <f>IF(N316="nulová",J316,0)</f>
        <v>0</v>
      </c>
      <c r="BJ316" s="18" t="s">
        <v>81</v>
      </c>
      <c r="BK316" s="217">
        <f>ROUND(I316*H316,2)</f>
        <v>0</v>
      </c>
      <c r="BL316" s="18" t="s">
        <v>144</v>
      </c>
      <c r="BM316" s="216" t="s">
        <v>427</v>
      </c>
    </row>
    <row r="317" s="13" customFormat="1">
      <c r="A317" s="13"/>
      <c r="B317" s="223"/>
      <c r="C317" s="224"/>
      <c r="D317" s="225" t="s">
        <v>189</v>
      </c>
      <c r="E317" s="226" t="s">
        <v>19</v>
      </c>
      <c r="F317" s="227" t="s">
        <v>428</v>
      </c>
      <c r="G317" s="224"/>
      <c r="H317" s="228">
        <v>92.994</v>
      </c>
      <c r="I317" s="229"/>
      <c r="J317" s="224"/>
      <c r="K317" s="224"/>
      <c r="L317" s="230"/>
      <c r="M317" s="231"/>
      <c r="N317" s="232"/>
      <c r="O317" s="232"/>
      <c r="P317" s="232"/>
      <c r="Q317" s="232"/>
      <c r="R317" s="232"/>
      <c r="S317" s="232"/>
      <c r="T317" s="23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4" t="s">
        <v>189</v>
      </c>
      <c r="AU317" s="234" t="s">
        <v>83</v>
      </c>
      <c r="AV317" s="13" t="s">
        <v>83</v>
      </c>
      <c r="AW317" s="13" t="s">
        <v>35</v>
      </c>
      <c r="AX317" s="13" t="s">
        <v>73</v>
      </c>
      <c r="AY317" s="234" t="s">
        <v>135</v>
      </c>
    </row>
    <row r="318" s="13" customFormat="1">
      <c r="A318" s="13"/>
      <c r="B318" s="223"/>
      <c r="C318" s="224"/>
      <c r="D318" s="225" t="s">
        <v>189</v>
      </c>
      <c r="E318" s="226" t="s">
        <v>19</v>
      </c>
      <c r="F318" s="227" t="s">
        <v>429</v>
      </c>
      <c r="G318" s="224"/>
      <c r="H318" s="228">
        <v>154.93899999999999</v>
      </c>
      <c r="I318" s="229"/>
      <c r="J318" s="224"/>
      <c r="K318" s="224"/>
      <c r="L318" s="230"/>
      <c r="M318" s="231"/>
      <c r="N318" s="232"/>
      <c r="O318" s="232"/>
      <c r="P318" s="232"/>
      <c r="Q318" s="232"/>
      <c r="R318" s="232"/>
      <c r="S318" s="232"/>
      <c r="T318" s="23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189</v>
      </c>
      <c r="AU318" s="234" t="s">
        <v>83</v>
      </c>
      <c r="AV318" s="13" t="s">
        <v>83</v>
      </c>
      <c r="AW318" s="13" t="s">
        <v>35</v>
      </c>
      <c r="AX318" s="13" t="s">
        <v>73</v>
      </c>
      <c r="AY318" s="234" t="s">
        <v>135</v>
      </c>
    </row>
    <row r="319" s="13" customFormat="1">
      <c r="A319" s="13"/>
      <c r="B319" s="223"/>
      <c r="C319" s="224"/>
      <c r="D319" s="225" t="s">
        <v>189</v>
      </c>
      <c r="E319" s="226" t="s">
        <v>19</v>
      </c>
      <c r="F319" s="227" t="s">
        <v>430</v>
      </c>
      <c r="G319" s="224"/>
      <c r="H319" s="228">
        <v>26.507999999999999</v>
      </c>
      <c r="I319" s="229"/>
      <c r="J319" s="224"/>
      <c r="K319" s="224"/>
      <c r="L319" s="230"/>
      <c r="M319" s="231"/>
      <c r="N319" s="232"/>
      <c r="O319" s="232"/>
      <c r="P319" s="232"/>
      <c r="Q319" s="232"/>
      <c r="R319" s="232"/>
      <c r="S319" s="232"/>
      <c r="T319" s="23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4" t="s">
        <v>189</v>
      </c>
      <c r="AU319" s="234" t="s">
        <v>83</v>
      </c>
      <c r="AV319" s="13" t="s">
        <v>83</v>
      </c>
      <c r="AW319" s="13" t="s">
        <v>35</v>
      </c>
      <c r="AX319" s="13" t="s">
        <v>73</v>
      </c>
      <c r="AY319" s="234" t="s">
        <v>135</v>
      </c>
    </row>
    <row r="320" s="13" customFormat="1">
      <c r="A320" s="13"/>
      <c r="B320" s="223"/>
      <c r="C320" s="224"/>
      <c r="D320" s="225" t="s">
        <v>189</v>
      </c>
      <c r="E320" s="226" t="s">
        <v>19</v>
      </c>
      <c r="F320" s="227" t="s">
        <v>431</v>
      </c>
      <c r="G320" s="224"/>
      <c r="H320" s="228">
        <v>53.552</v>
      </c>
      <c r="I320" s="229"/>
      <c r="J320" s="224"/>
      <c r="K320" s="224"/>
      <c r="L320" s="230"/>
      <c r="M320" s="231"/>
      <c r="N320" s="232"/>
      <c r="O320" s="232"/>
      <c r="P320" s="232"/>
      <c r="Q320" s="232"/>
      <c r="R320" s="232"/>
      <c r="S320" s="232"/>
      <c r="T320" s="23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4" t="s">
        <v>189</v>
      </c>
      <c r="AU320" s="234" t="s">
        <v>83</v>
      </c>
      <c r="AV320" s="13" t="s">
        <v>83</v>
      </c>
      <c r="AW320" s="13" t="s">
        <v>35</v>
      </c>
      <c r="AX320" s="13" t="s">
        <v>73</v>
      </c>
      <c r="AY320" s="234" t="s">
        <v>135</v>
      </c>
    </row>
    <row r="321" s="14" customFormat="1">
      <c r="A321" s="14"/>
      <c r="B321" s="235"/>
      <c r="C321" s="236"/>
      <c r="D321" s="225" t="s">
        <v>189</v>
      </c>
      <c r="E321" s="237" t="s">
        <v>19</v>
      </c>
      <c r="F321" s="238" t="s">
        <v>194</v>
      </c>
      <c r="G321" s="236"/>
      <c r="H321" s="239">
        <v>327.993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5" t="s">
        <v>189</v>
      </c>
      <c r="AU321" s="245" t="s">
        <v>83</v>
      </c>
      <c r="AV321" s="14" t="s">
        <v>177</v>
      </c>
      <c r="AW321" s="14" t="s">
        <v>35</v>
      </c>
      <c r="AX321" s="14" t="s">
        <v>81</v>
      </c>
      <c r="AY321" s="245" t="s">
        <v>135</v>
      </c>
    </row>
    <row r="322" s="2" customFormat="1" ht="49.05" customHeight="1">
      <c r="A322" s="39"/>
      <c r="B322" s="40"/>
      <c r="C322" s="205" t="s">
        <v>432</v>
      </c>
      <c r="D322" s="205" t="s">
        <v>139</v>
      </c>
      <c r="E322" s="206" t="s">
        <v>433</v>
      </c>
      <c r="F322" s="207" t="s">
        <v>434</v>
      </c>
      <c r="G322" s="208" t="s">
        <v>435</v>
      </c>
      <c r="H322" s="257"/>
      <c r="I322" s="210"/>
      <c r="J322" s="211">
        <f>ROUND(I322*H322,2)</f>
        <v>0</v>
      </c>
      <c r="K322" s="207" t="s">
        <v>143</v>
      </c>
      <c r="L322" s="45"/>
      <c r="M322" s="212" t="s">
        <v>19</v>
      </c>
      <c r="N322" s="213" t="s">
        <v>44</v>
      </c>
      <c r="O322" s="85"/>
      <c r="P322" s="214">
        <f>O322*H322</f>
        <v>0</v>
      </c>
      <c r="Q322" s="214">
        <v>0</v>
      </c>
      <c r="R322" s="214">
        <f>Q322*H322</f>
        <v>0</v>
      </c>
      <c r="S322" s="214">
        <v>0</v>
      </c>
      <c r="T322" s="215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16" t="s">
        <v>144</v>
      </c>
      <c r="AT322" s="216" t="s">
        <v>139</v>
      </c>
      <c r="AU322" s="216" t="s">
        <v>83</v>
      </c>
      <c r="AY322" s="18" t="s">
        <v>135</v>
      </c>
      <c r="BE322" s="217">
        <f>IF(N322="základní",J322,0)</f>
        <v>0</v>
      </c>
      <c r="BF322" s="217">
        <f>IF(N322="snížená",J322,0)</f>
        <v>0</v>
      </c>
      <c r="BG322" s="217">
        <f>IF(N322="zákl. přenesená",J322,0)</f>
        <v>0</v>
      </c>
      <c r="BH322" s="217">
        <f>IF(N322="sníž. přenesená",J322,0)</f>
        <v>0</v>
      </c>
      <c r="BI322" s="217">
        <f>IF(N322="nulová",J322,0)</f>
        <v>0</v>
      </c>
      <c r="BJ322" s="18" t="s">
        <v>81</v>
      </c>
      <c r="BK322" s="217">
        <f>ROUND(I322*H322,2)</f>
        <v>0</v>
      </c>
      <c r="BL322" s="18" t="s">
        <v>144</v>
      </c>
      <c r="BM322" s="216" t="s">
        <v>436</v>
      </c>
    </row>
    <row r="323" s="2" customFormat="1">
      <c r="A323" s="39"/>
      <c r="B323" s="40"/>
      <c r="C323" s="41"/>
      <c r="D323" s="218" t="s">
        <v>146</v>
      </c>
      <c r="E323" s="41"/>
      <c r="F323" s="219" t="s">
        <v>437</v>
      </c>
      <c r="G323" s="41"/>
      <c r="H323" s="41"/>
      <c r="I323" s="220"/>
      <c r="J323" s="41"/>
      <c r="K323" s="41"/>
      <c r="L323" s="45"/>
      <c r="M323" s="221"/>
      <c r="N323" s="222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146</v>
      </c>
      <c r="AU323" s="18" t="s">
        <v>83</v>
      </c>
    </row>
    <row r="324" s="12" customFormat="1" ht="22.8" customHeight="1">
      <c r="A324" s="12"/>
      <c r="B324" s="189"/>
      <c r="C324" s="190"/>
      <c r="D324" s="191" t="s">
        <v>72</v>
      </c>
      <c r="E324" s="203" t="s">
        <v>438</v>
      </c>
      <c r="F324" s="203" t="s">
        <v>439</v>
      </c>
      <c r="G324" s="190"/>
      <c r="H324" s="190"/>
      <c r="I324" s="193"/>
      <c r="J324" s="204">
        <f>BK324</f>
        <v>0</v>
      </c>
      <c r="K324" s="190"/>
      <c r="L324" s="195"/>
      <c r="M324" s="196"/>
      <c r="N324" s="197"/>
      <c r="O324" s="197"/>
      <c r="P324" s="198">
        <f>SUM(P325:P361)</f>
        <v>0</v>
      </c>
      <c r="Q324" s="197"/>
      <c r="R324" s="198">
        <f>SUM(R325:R361)</f>
        <v>0.82011379999999989</v>
      </c>
      <c r="S324" s="197"/>
      <c r="T324" s="199">
        <f>SUM(T325:T361)</f>
        <v>0.57077500000000003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00" t="s">
        <v>83</v>
      </c>
      <c r="AT324" s="201" t="s">
        <v>72</v>
      </c>
      <c r="AU324" s="201" t="s">
        <v>81</v>
      </c>
      <c r="AY324" s="200" t="s">
        <v>135</v>
      </c>
      <c r="BK324" s="202">
        <f>SUM(BK325:BK361)</f>
        <v>0</v>
      </c>
    </row>
    <row r="325" s="2" customFormat="1" ht="55.5" customHeight="1">
      <c r="A325" s="39"/>
      <c r="B325" s="40"/>
      <c r="C325" s="205" t="s">
        <v>380</v>
      </c>
      <c r="D325" s="205" t="s">
        <v>139</v>
      </c>
      <c r="E325" s="206" t="s">
        <v>440</v>
      </c>
      <c r="F325" s="207" t="s">
        <v>441</v>
      </c>
      <c r="G325" s="208" t="s">
        <v>156</v>
      </c>
      <c r="H325" s="209">
        <v>228.31</v>
      </c>
      <c r="I325" s="210"/>
      <c r="J325" s="211">
        <f>ROUND(I325*H325,2)</f>
        <v>0</v>
      </c>
      <c r="K325" s="207" t="s">
        <v>143</v>
      </c>
      <c r="L325" s="45"/>
      <c r="M325" s="212" t="s">
        <v>19</v>
      </c>
      <c r="N325" s="213" t="s">
        <v>44</v>
      </c>
      <c r="O325" s="85"/>
      <c r="P325" s="214">
        <f>O325*H325</f>
        <v>0</v>
      </c>
      <c r="Q325" s="214">
        <v>0</v>
      </c>
      <c r="R325" s="214">
        <f>Q325*H325</f>
        <v>0</v>
      </c>
      <c r="S325" s="214">
        <v>0.0025000000000000001</v>
      </c>
      <c r="T325" s="215">
        <f>S325*H325</f>
        <v>0.57077500000000003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16" t="s">
        <v>240</v>
      </c>
      <c r="AT325" s="216" t="s">
        <v>139</v>
      </c>
      <c r="AU325" s="216" t="s">
        <v>83</v>
      </c>
      <c r="AY325" s="18" t="s">
        <v>135</v>
      </c>
      <c r="BE325" s="217">
        <f>IF(N325="základní",J325,0)</f>
        <v>0</v>
      </c>
      <c r="BF325" s="217">
        <f>IF(N325="snížená",J325,0)</f>
        <v>0</v>
      </c>
      <c r="BG325" s="217">
        <f>IF(N325="zákl. přenesená",J325,0)</f>
        <v>0</v>
      </c>
      <c r="BH325" s="217">
        <f>IF(N325="sníž. přenesená",J325,0)</f>
        <v>0</v>
      </c>
      <c r="BI325" s="217">
        <f>IF(N325="nulová",J325,0)</f>
        <v>0</v>
      </c>
      <c r="BJ325" s="18" t="s">
        <v>81</v>
      </c>
      <c r="BK325" s="217">
        <f>ROUND(I325*H325,2)</f>
        <v>0</v>
      </c>
      <c r="BL325" s="18" t="s">
        <v>240</v>
      </c>
      <c r="BM325" s="216" t="s">
        <v>442</v>
      </c>
    </row>
    <row r="326" s="2" customFormat="1">
      <c r="A326" s="39"/>
      <c r="B326" s="40"/>
      <c r="C326" s="41"/>
      <c r="D326" s="218" t="s">
        <v>146</v>
      </c>
      <c r="E326" s="41"/>
      <c r="F326" s="219" t="s">
        <v>443</v>
      </c>
      <c r="G326" s="41"/>
      <c r="H326" s="41"/>
      <c r="I326" s="220"/>
      <c r="J326" s="41"/>
      <c r="K326" s="41"/>
      <c r="L326" s="45"/>
      <c r="M326" s="221"/>
      <c r="N326" s="222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146</v>
      </c>
      <c r="AU326" s="18" t="s">
        <v>83</v>
      </c>
    </row>
    <row r="327" s="13" customFormat="1">
      <c r="A327" s="13"/>
      <c r="B327" s="223"/>
      <c r="C327" s="224"/>
      <c r="D327" s="225" t="s">
        <v>189</v>
      </c>
      <c r="E327" s="226" t="s">
        <v>19</v>
      </c>
      <c r="F327" s="227" t="s">
        <v>243</v>
      </c>
      <c r="G327" s="224"/>
      <c r="H327" s="228">
        <v>75.109999999999999</v>
      </c>
      <c r="I327" s="229"/>
      <c r="J327" s="224"/>
      <c r="K327" s="224"/>
      <c r="L327" s="230"/>
      <c r="M327" s="231"/>
      <c r="N327" s="232"/>
      <c r="O327" s="232"/>
      <c r="P327" s="232"/>
      <c r="Q327" s="232"/>
      <c r="R327" s="232"/>
      <c r="S327" s="232"/>
      <c r="T327" s="23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4" t="s">
        <v>189</v>
      </c>
      <c r="AU327" s="234" t="s">
        <v>83</v>
      </c>
      <c r="AV327" s="13" t="s">
        <v>83</v>
      </c>
      <c r="AW327" s="13" t="s">
        <v>35</v>
      </c>
      <c r="AX327" s="13" t="s">
        <v>73</v>
      </c>
      <c r="AY327" s="234" t="s">
        <v>135</v>
      </c>
    </row>
    <row r="328" s="13" customFormat="1">
      <c r="A328" s="13"/>
      <c r="B328" s="223"/>
      <c r="C328" s="224"/>
      <c r="D328" s="225" t="s">
        <v>189</v>
      </c>
      <c r="E328" s="226" t="s">
        <v>19</v>
      </c>
      <c r="F328" s="227" t="s">
        <v>244</v>
      </c>
      <c r="G328" s="224"/>
      <c r="H328" s="228">
        <v>144.28</v>
      </c>
      <c r="I328" s="229"/>
      <c r="J328" s="224"/>
      <c r="K328" s="224"/>
      <c r="L328" s="230"/>
      <c r="M328" s="231"/>
      <c r="N328" s="232"/>
      <c r="O328" s="232"/>
      <c r="P328" s="232"/>
      <c r="Q328" s="232"/>
      <c r="R328" s="232"/>
      <c r="S328" s="232"/>
      <c r="T328" s="23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4" t="s">
        <v>189</v>
      </c>
      <c r="AU328" s="234" t="s">
        <v>83</v>
      </c>
      <c r="AV328" s="13" t="s">
        <v>83</v>
      </c>
      <c r="AW328" s="13" t="s">
        <v>35</v>
      </c>
      <c r="AX328" s="13" t="s">
        <v>73</v>
      </c>
      <c r="AY328" s="234" t="s">
        <v>135</v>
      </c>
    </row>
    <row r="329" s="13" customFormat="1">
      <c r="A329" s="13"/>
      <c r="B329" s="223"/>
      <c r="C329" s="224"/>
      <c r="D329" s="225" t="s">
        <v>189</v>
      </c>
      <c r="E329" s="226" t="s">
        <v>19</v>
      </c>
      <c r="F329" s="227" t="s">
        <v>245</v>
      </c>
      <c r="G329" s="224"/>
      <c r="H329" s="228">
        <v>8.9199999999999999</v>
      </c>
      <c r="I329" s="229"/>
      <c r="J329" s="224"/>
      <c r="K329" s="224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189</v>
      </c>
      <c r="AU329" s="234" t="s">
        <v>83</v>
      </c>
      <c r="AV329" s="13" t="s">
        <v>83</v>
      </c>
      <c r="AW329" s="13" t="s">
        <v>35</v>
      </c>
      <c r="AX329" s="13" t="s">
        <v>73</v>
      </c>
      <c r="AY329" s="234" t="s">
        <v>135</v>
      </c>
    </row>
    <row r="330" s="14" customFormat="1">
      <c r="A330" s="14"/>
      <c r="B330" s="235"/>
      <c r="C330" s="236"/>
      <c r="D330" s="225" t="s">
        <v>189</v>
      </c>
      <c r="E330" s="237" t="s">
        <v>19</v>
      </c>
      <c r="F330" s="238" t="s">
        <v>194</v>
      </c>
      <c r="G330" s="236"/>
      <c r="H330" s="239">
        <v>228.30999999999997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5" t="s">
        <v>189</v>
      </c>
      <c r="AU330" s="245" t="s">
        <v>83</v>
      </c>
      <c r="AV330" s="14" t="s">
        <v>177</v>
      </c>
      <c r="AW330" s="14" t="s">
        <v>35</v>
      </c>
      <c r="AX330" s="14" t="s">
        <v>81</v>
      </c>
      <c r="AY330" s="245" t="s">
        <v>135</v>
      </c>
    </row>
    <row r="331" s="2" customFormat="1" ht="37.8" customHeight="1">
      <c r="A331" s="39"/>
      <c r="B331" s="40"/>
      <c r="C331" s="205" t="s">
        <v>444</v>
      </c>
      <c r="D331" s="205" t="s">
        <v>139</v>
      </c>
      <c r="E331" s="206" t="s">
        <v>445</v>
      </c>
      <c r="F331" s="207" t="s">
        <v>446</v>
      </c>
      <c r="G331" s="208" t="s">
        <v>156</v>
      </c>
      <c r="H331" s="209">
        <v>228.31</v>
      </c>
      <c r="I331" s="210"/>
      <c r="J331" s="211">
        <f>ROUND(I331*H331,2)</f>
        <v>0</v>
      </c>
      <c r="K331" s="207" t="s">
        <v>143</v>
      </c>
      <c r="L331" s="45"/>
      <c r="M331" s="212" t="s">
        <v>19</v>
      </c>
      <c r="N331" s="213" t="s">
        <v>44</v>
      </c>
      <c r="O331" s="85"/>
      <c r="P331" s="214">
        <f>O331*H331</f>
        <v>0</v>
      </c>
      <c r="Q331" s="214">
        <v>0</v>
      </c>
      <c r="R331" s="214">
        <f>Q331*H331</f>
        <v>0</v>
      </c>
      <c r="S331" s="214">
        <v>0</v>
      </c>
      <c r="T331" s="215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16" t="s">
        <v>240</v>
      </c>
      <c r="AT331" s="216" t="s">
        <v>139</v>
      </c>
      <c r="AU331" s="216" t="s">
        <v>83</v>
      </c>
      <c r="AY331" s="18" t="s">
        <v>135</v>
      </c>
      <c r="BE331" s="217">
        <f>IF(N331="základní",J331,0)</f>
        <v>0</v>
      </c>
      <c r="BF331" s="217">
        <f>IF(N331="snížená",J331,0)</f>
        <v>0</v>
      </c>
      <c r="BG331" s="217">
        <f>IF(N331="zákl. přenesená",J331,0)</f>
        <v>0</v>
      </c>
      <c r="BH331" s="217">
        <f>IF(N331="sníž. přenesená",J331,0)</f>
        <v>0</v>
      </c>
      <c r="BI331" s="217">
        <f>IF(N331="nulová",J331,0)</f>
        <v>0</v>
      </c>
      <c r="BJ331" s="18" t="s">
        <v>81</v>
      </c>
      <c r="BK331" s="217">
        <f>ROUND(I331*H331,2)</f>
        <v>0</v>
      </c>
      <c r="BL331" s="18" t="s">
        <v>240</v>
      </c>
      <c r="BM331" s="216" t="s">
        <v>447</v>
      </c>
    </row>
    <row r="332" s="2" customFormat="1">
      <c r="A332" s="39"/>
      <c r="B332" s="40"/>
      <c r="C332" s="41"/>
      <c r="D332" s="218" t="s">
        <v>146</v>
      </c>
      <c r="E332" s="41"/>
      <c r="F332" s="219" t="s">
        <v>448</v>
      </c>
      <c r="G332" s="41"/>
      <c r="H332" s="41"/>
      <c r="I332" s="220"/>
      <c r="J332" s="41"/>
      <c r="K332" s="41"/>
      <c r="L332" s="45"/>
      <c r="M332" s="221"/>
      <c r="N332" s="222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146</v>
      </c>
      <c r="AU332" s="18" t="s">
        <v>83</v>
      </c>
    </row>
    <row r="333" s="13" customFormat="1">
      <c r="A333" s="13"/>
      <c r="B333" s="223"/>
      <c r="C333" s="224"/>
      <c r="D333" s="225" t="s">
        <v>189</v>
      </c>
      <c r="E333" s="226" t="s">
        <v>19</v>
      </c>
      <c r="F333" s="227" t="s">
        <v>243</v>
      </c>
      <c r="G333" s="224"/>
      <c r="H333" s="228">
        <v>75.109999999999999</v>
      </c>
      <c r="I333" s="229"/>
      <c r="J333" s="224"/>
      <c r="K333" s="224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189</v>
      </c>
      <c r="AU333" s="234" t="s">
        <v>83</v>
      </c>
      <c r="AV333" s="13" t="s">
        <v>83</v>
      </c>
      <c r="AW333" s="13" t="s">
        <v>35</v>
      </c>
      <c r="AX333" s="13" t="s">
        <v>73</v>
      </c>
      <c r="AY333" s="234" t="s">
        <v>135</v>
      </c>
    </row>
    <row r="334" s="13" customFormat="1">
      <c r="A334" s="13"/>
      <c r="B334" s="223"/>
      <c r="C334" s="224"/>
      <c r="D334" s="225" t="s">
        <v>189</v>
      </c>
      <c r="E334" s="226" t="s">
        <v>19</v>
      </c>
      <c r="F334" s="227" t="s">
        <v>244</v>
      </c>
      <c r="G334" s="224"/>
      <c r="H334" s="228">
        <v>144.28</v>
      </c>
      <c r="I334" s="229"/>
      <c r="J334" s="224"/>
      <c r="K334" s="224"/>
      <c r="L334" s="230"/>
      <c r="M334" s="231"/>
      <c r="N334" s="232"/>
      <c r="O334" s="232"/>
      <c r="P334" s="232"/>
      <c r="Q334" s="232"/>
      <c r="R334" s="232"/>
      <c r="S334" s="232"/>
      <c r="T334" s="23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4" t="s">
        <v>189</v>
      </c>
      <c r="AU334" s="234" t="s">
        <v>83</v>
      </c>
      <c r="AV334" s="13" t="s">
        <v>83</v>
      </c>
      <c r="AW334" s="13" t="s">
        <v>35</v>
      </c>
      <c r="AX334" s="13" t="s">
        <v>73</v>
      </c>
      <c r="AY334" s="234" t="s">
        <v>135</v>
      </c>
    </row>
    <row r="335" s="13" customFormat="1">
      <c r="A335" s="13"/>
      <c r="B335" s="223"/>
      <c r="C335" s="224"/>
      <c r="D335" s="225" t="s">
        <v>189</v>
      </c>
      <c r="E335" s="226" t="s">
        <v>19</v>
      </c>
      <c r="F335" s="227" t="s">
        <v>245</v>
      </c>
      <c r="G335" s="224"/>
      <c r="H335" s="228">
        <v>8.9199999999999999</v>
      </c>
      <c r="I335" s="229"/>
      <c r="J335" s="224"/>
      <c r="K335" s="224"/>
      <c r="L335" s="230"/>
      <c r="M335" s="231"/>
      <c r="N335" s="232"/>
      <c r="O335" s="232"/>
      <c r="P335" s="232"/>
      <c r="Q335" s="232"/>
      <c r="R335" s="232"/>
      <c r="S335" s="232"/>
      <c r="T335" s="23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4" t="s">
        <v>189</v>
      </c>
      <c r="AU335" s="234" t="s">
        <v>83</v>
      </c>
      <c r="AV335" s="13" t="s">
        <v>83</v>
      </c>
      <c r="AW335" s="13" t="s">
        <v>35</v>
      </c>
      <c r="AX335" s="13" t="s">
        <v>73</v>
      </c>
      <c r="AY335" s="234" t="s">
        <v>135</v>
      </c>
    </row>
    <row r="336" s="14" customFormat="1">
      <c r="A336" s="14"/>
      <c r="B336" s="235"/>
      <c r="C336" s="236"/>
      <c r="D336" s="225" t="s">
        <v>189</v>
      </c>
      <c r="E336" s="237" t="s">
        <v>19</v>
      </c>
      <c r="F336" s="238" t="s">
        <v>194</v>
      </c>
      <c r="G336" s="236"/>
      <c r="H336" s="239">
        <v>228.30999999999997</v>
      </c>
      <c r="I336" s="240"/>
      <c r="J336" s="236"/>
      <c r="K336" s="236"/>
      <c r="L336" s="241"/>
      <c r="M336" s="242"/>
      <c r="N336" s="243"/>
      <c r="O336" s="243"/>
      <c r="P336" s="243"/>
      <c r="Q336" s="243"/>
      <c r="R336" s="243"/>
      <c r="S336" s="243"/>
      <c r="T336" s="24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5" t="s">
        <v>189</v>
      </c>
      <c r="AU336" s="245" t="s">
        <v>83</v>
      </c>
      <c r="AV336" s="14" t="s">
        <v>177</v>
      </c>
      <c r="AW336" s="14" t="s">
        <v>35</v>
      </c>
      <c r="AX336" s="14" t="s">
        <v>81</v>
      </c>
      <c r="AY336" s="245" t="s">
        <v>135</v>
      </c>
    </row>
    <row r="337" s="2" customFormat="1" ht="24.15" customHeight="1">
      <c r="A337" s="39"/>
      <c r="B337" s="40"/>
      <c r="C337" s="247" t="s">
        <v>449</v>
      </c>
      <c r="D337" s="247" t="s">
        <v>377</v>
      </c>
      <c r="E337" s="248" t="s">
        <v>450</v>
      </c>
      <c r="F337" s="249" t="s">
        <v>451</v>
      </c>
      <c r="G337" s="250" t="s">
        <v>156</v>
      </c>
      <c r="H337" s="251">
        <v>290.37799999999999</v>
      </c>
      <c r="I337" s="252"/>
      <c r="J337" s="253">
        <f>ROUND(I337*H337,2)</f>
        <v>0</v>
      </c>
      <c r="K337" s="249" t="s">
        <v>143</v>
      </c>
      <c r="L337" s="254"/>
      <c r="M337" s="255" t="s">
        <v>19</v>
      </c>
      <c r="N337" s="256" t="s">
        <v>44</v>
      </c>
      <c r="O337" s="85"/>
      <c r="P337" s="214">
        <f>O337*H337</f>
        <v>0</v>
      </c>
      <c r="Q337" s="214">
        <v>0.0020999999999999999</v>
      </c>
      <c r="R337" s="214">
        <f>Q337*H337</f>
        <v>0.60979379999999994</v>
      </c>
      <c r="S337" s="214">
        <v>0</v>
      </c>
      <c r="T337" s="215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16" t="s">
        <v>240</v>
      </c>
      <c r="AT337" s="216" t="s">
        <v>377</v>
      </c>
      <c r="AU337" s="216" t="s">
        <v>83</v>
      </c>
      <c r="AY337" s="18" t="s">
        <v>135</v>
      </c>
      <c r="BE337" s="217">
        <f>IF(N337="základní",J337,0)</f>
        <v>0</v>
      </c>
      <c r="BF337" s="217">
        <f>IF(N337="snížená",J337,0)</f>
        <v>0</v>
      </c>
      <c r="BG337" s="217">
        <f>IF(N337="zákl. přenesená",J337,0)</f>
        <v>0</v>
      </c>
      <c r="BH337" s="217">
        <f>IF(N337="sníž. přenesená",J337,0)</f>
        <v>0</v>
      </c>
      <c r="BI337" s="217">
        <f>IF(N337="nulová",J337,0)</f>
        <v>0</v>
      </c>
      <c r="BJ337" s="18" t="s">
        <v>81</v>
      </c>
      <c r="BK337" s="217">
        <f>ROUND(I337*H337,2)</f>
        <v>0</v>
      </c>
      <c r="BL337" s="18" t="s">
        <v>240</v>
      </c>
      <c r="BM337" s="216" t="s">
        <v>452</v>
      </c>
    </row>
    <row r="338" s="13" customFormat="1">
      <c r="A338" s="13"/>
      <c r="B338" s="223"/>
      <c r="C338" s="224"/>
      <c r="D338" s="225" t="s">
        <v>189</v>
      </c>
      <c r="E338" s="226" t="s">
        <v>19</v>
      </c>
      <c r="F338" s="227" t="s">
        <v>401</v>
      </c>
      <c r="G338" s="224"/>
      <c r="H338" s="228">
        <v>82.620999999999995</v>
      </c>
      <c r="I338" s="229"/>
      <c r="J338" s="224"/>
      <c r="K338" s="224"/>
      <c r="L338" s="230"/>
      <c r="M338" s="231"/>
      <c r="N338" s="232"/>
      <c r="O338" s="232"/>
      <c r="P338" s="232"/>
      <c r="Q338" s="232"/>
      <c r="R338" s="232"/>
      <c r="S338" s="232"/>
      <c r="T338" s="23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4" t="s">
        <v>189</v>
      </c>
      <c r="AU338" s="234" t="s">
        <v>83</v>
      </c>
      <c r="AV338" s="13" t="s">
        <v>83</v>
      </c>
      <c r="AW338" s="13" t="s">
        <v>35</v>
      </c>
      <c r="AX338" s="13" t="s">
        <v>73</v>
      </c>
      <c r="AY338" s="234" t="s">
        <v>135</v>
      </c>
    </row>
    <row r="339" s="13" customFormat="1">
      <c r="A339" s="13"/>
      <c r="B339" s="223"/>
      <c r="C339" s="224"/>
      <c r="D339" s="225" t="s">
        <v>189</v>
      </c>
      <c r="E339" s="226" t="s">
        <v>19</v>
      </c>
      <c r="F339" s="227" t="s">
        <v>402</v>
      </c>
      <c r="G339" s="224"/>
      <c r="H339" s="228">
        <v>158.708</v>
      </c>
      <c r="I339" s="229"/>
      <c r="J339" s="224"/>
      <c r="K339" s="224"/>
      <c r="L339" s="230"/>
      <c r="M339" s="231"/>
      <c r="N339" s="232"/>
      <c r="O339" s="232"/>
      <c r="P339" s="232"/>
      <c r="Q339" s="232"/>
      <c r="R339" s="232"/>
      <c r="S339" s="232"/>
      <c r="T339" s="23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4" t="s">
        <v>189</v>
      </c>
      <c r="AU339" s="234" t="s">
        <v>83</v>
      </c>
      <c r="AV339" s="13" t="s">
        <v>83</v>
      </c>
      <c r="AW339" s="13" t="s">
        <v>35</v>
      </c>
      <c r="AX339" s="13" t="s">
        <v>73</v>
      </c>
      <c r="AY339" s="234" t="s">
        <v>135</v>
      </c>
    </row>
    <row r="340" s="13" customFormat="1">
      <c r="A340" s="13"/>
      <c r="B340" s="223"/>
      <c r="C340" s="224"/>
      <c r="D340" s="225" t="s">
        <v>189</v>
      </c>
      <c r="E340" s="226" t="s">
        <v>19</v>
      </c>
      <c r="F340" s="227" t="s">
        <v>403</v>
      </c>
      <c r="G340" s="224"/>
      <c r="H340" s="228">
        <v>9.8119999999999994</v>
      </c>
      <c r="I340" s="229"/>
      <c r="J340" s="224"/>
      <c r="K340" s="224"/>
      <c r="L340" s="230"/>
      <c r="M340" s="231"/>
      <c r="N340" s="232"/>
      <c r="O340" s="232"/>
      <c r="P340" s="232"/>
      <c r="Q340" s="232"/>
      <c r="R340" s="232"/>
      <c r="S340" s="232"/>
      <c r="T340" s="23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4" t="s">
        <v>189</v>
      </c>
      <c r="AU340" s="234" t="s">
        <v>83</v>
      </c>
      <c r="AV340" s="13" t="s">
        <v>83</v>
      </c>
      <c r="AW340" s="13" t="s">
        <v>35</v>
      </c>
      <c r="AX340" s="13" t="s">
        <v>73</v>
      </c>
      <c r="AY340" s="234" t="s">
        <v>135</v>
      </c>
    </row>
    <row r="341" s="13" customFormat="1">
      <c r="A341" s="13"/>
      <c r="B341" s="223"/>
      <c r="C341" s="224"/>
      <c r="D341" s="225" t="s">
        <v>189</v>
      </c>
      <c r="E341" s="226" t="s">
        <v>19</v>
      </c>
      <c r="F341" s="227" t="s">
        <v>404</v>
      </c>
      <c r="G341" s="224"/>
      <c r="H341" s="228">
        <v>39.237000000000002</v>
      </c>
      <c r="I341" s="229"/>
      <c r="J341" s="224"/>
      <c r="K341" s="224"/>
      <c r="L341" s="230"/>
      <c r="M341" s="231"/>
      <c r="N341" s="232"/>
      <c r="O341" s="232"/>
      <c r="P341" s="232"/>
      <c r="Q341" s="232"/>
      <c r="R341" s="232"/>
      <c r="S341" s="232"/>
      <c r="T341" s="23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189</v>
      </c>
      <c r="AU341" s="234" t="s">
        <v>83</v>
      </c>
      <c r="AV341" s="13" t="s">
        <v>83</v>
      </c>
      <c r="AW341" s="13" t="s">
        <v>35</v>
      </c>
      <c r="AX341" s="13" t="s">
        <v>73</v>
      </c>
      <c r="AY341" s="234" t="s">
        <v>135</v>
      </c>
    </row>
    <row r="342" s="14" customFormat="1">
      <c r="A342" s="14"/>
      <c r="B342" s="235"/>
      <c r="C342" s="236"/>
      <c r="D342" s="225" t="s">
        <v>189</v>
      </c>
      <c r="E342" s="237" t="s">
        <v>19</v>
      </c>
      <c r="F342" s="238" t="s">
        <v>194</v>
      </c>
      <c r="G342" s="236"/>
      <c r="H342" s="239">
        <v>290.37800000000004</v>
      </c>
      <c r="I342" s="240"/>
      <c r="J342" s="236"/>
      <c r="K342" s="236"/>
      <c r="L342" s="241"/>
      <c r="M342" s="242"/>
      <c r="N342" s="243"/>
      <c r="O342" s="243"/>
      <c r="P342" s="243"/>
      <c r="Q342" s="243"/>
      <c r="R342" s="243"/>
      <c r="S342" s="243"/>
      <c r="T342" s="24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5" t="s">
        <v>189</v>
      </c>
      <c r="AU342" s="245" t="s">
        <v>83</v>
      </c>
      <c r="AV342" s="14" t="s">
        <v>177</v>
      </c>
      <c r="AW342" s="14" t="s">
        <v>35</v>
      </c>
      <c r="AX342" s="14" t="s">
        <v>81</v>
      </c>
      <c r="AY342" s="245" t="s">
        <v>135</v>
      </c>
    </row>
    <row r="343" s="2" customFormat="1" ht="37.8" customHeight="1">
      <c r="A343" s="39"/>
      <c r="B343" s="40"/>
      <c r="C343" s="205" t="s">
        <v>453</v>
      </c>
      <c r="D343" s="205" t="s">
        <v>139</v>
      </c>
      <c r="E343" s="206" t="s">
        <v>454</v>
      </c>
      <c r="F343" s="207" t="s">
        <v>455</v>
      </c>
      <c r="G343" s="208" t="s">
        <v>156</v>
      </c>
      <c r="H343" s="209">
        <v>35.670000000000002</v>
      </c>
      <c r="I343" s="210"/>
      <c r="J343" s="211">
        <f>ROUND(I343*H343,2)</f>
        <v>0</v>
      </c>
      <c r="K343" s="207" t="s">
        <v>143</v>
      </c>
      <c r="L343" s="45"/>
      <c r="M343" s="212" t="s">
        <v>19</v>
      </c>
      <c r="N343" s="213" t="s">
        <v>44</v>
      </c>
      <c r="O343" s="85"/>
      <c r="P343" s="214">
        <f>O343*H343</f>
        <v>0</v>
      </c>
      <c r="Q343" s="214">
        <v>0</v>
      </c>
      <c r="R343" s="214">
        <f>Q343*H343</f>
        <v>0</v>
      </c>
      <c r="S343" s="214">
        <v>0</v>
      </c>
      <c r="T343" s="215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16" t="s">
        <v>240</v>
      </c>
      <c r="AT343" s="216" t="s">
        <v>139</v>
      </c>
      <c r="AU343" s="216" t="s">
        <v>83</v>
      </c>
      <c r="AY343" s="18" t="s">
        <v>135</v>
      </c>
      <c r="BE343" s="217">
        <f>IF(N343="základní",J343,0)</f>
        <v>0</v>
      </c>
      <c r="BF343" s="217">
        <f>IF(N343="snížená",J343,0)</f>
        <v>0</v>
      </c>
      <c r="BG343" s="217">
        <f>IF(N343="zákl. přenesená",J343,0)</f>
        <v>0</v>
      </c>
      <c r="BH343" s="217">
        <f>IF(N343="sníž. přenesená",J343,0)</f>
        <v>0</v>
      </c>
      <c r="BI343" s="217">
        <f>IF(N343="nulová",J343,0)</f>
        <v>0</v>
      </c>
      <c r="BJ343" s="18" t="s">
        <v>81</v>
      </c>
      <c r="BK343" s="217">
        <f>ROUND(I343*H343,2)</f>
        <v>0</v>
      </c>
      <c r="BL343" s="18" t="s">
        <v>240</v>
      </c>
      <c r="BM343" s="216" t="s">
        <v>456</v>
      </c>
    </row>
    <row r="344" s="2" customFormat="1">
      <c r="A344" s="39"/>
      <c r="B344" s="40"/>
      <c r="C344" s="41"/>
      <c r="D344" s="218" t="s">
        <v>146</v>
      </c>
      <c r="E344" s="41"/>
      <c r="F344" s="219" t="s">
        <v>457</v>
      </c>
      <c r="G344" s="41"/>
      <c r="H344" s="41"/>
      <c r="I344" s="220"/>
      <c r="J344" s="41"/>
      <c r="K344" s="41"/>
      <c r="L344" s="45"/>
      <c r="M344" s="221"/>
      <c r="N344" s="222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146</v>
      </c>
      <c r="AU344" s="18" t="s">
        <v>83</v>
      </c>
    </row>
    <row r="345" s="13" customFormat="1">
      <c r="A345" s="13"/>
      <c r="B345" s="223"/>
      <c r="C345" s="224"/>
      <c r="D345" s="225" t="s">
        <v>189</v>
      </c>
      <c r="E345" s="226" t="s">
        <v>19</v>
      </c>
      <c r="F345" s="227" t="s">
        <v>458</v>
      </c>
      <c r="G345" s="224"/>
      <c r="H345" s="228">
        <v>35.670000000000002</v>
      </c>
      <c r="I345" s="229"/>
      <c r="J345" s="224"/>
      <c r="K345" s="224"/>
      <c r="L345" s="230"/>
      <c r="M345" s="231"/>
      <c r="N345" s="232"/>
      <c r="O345" s="232"/>
      <c r="P345" s="232"/>
      <c r="Q345" s="232"/>
      <c r="R345" s="232"/>
      <c r="S345" s="232"/>
      <c r="T345" s="23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4" t="s">
        <v>189</v>
      </c>
      <c r="AU345" s="234" t="s">
        <v>83</v>
      </c>
      <c r="AV345" s="13" t="s">
        <v>83</v>
      </c>
      <c r="AW345" s="13" t="s">
        <v>35</v>
      </c>
      <c r="AX345" s="13" t="s">
        <v>81</v>
      </c>
      <c r="AY345" s="234" t="s">
        <v>135</v>
      </c>
    </row>
    <row r="346" s="2" customFormat="1" ht="24.15" customHeight="1">
      <c r="A346" s="39"/>
      <c r="B346" s="40"/>
      <c r="C346" s="247" t="s">
        <v>459</v>
      </c>
      <c r="D346" s="247" t="s">
        <v>377</v>
      </c>
      <c r="E346" s="248" t="s">
        <v>460</v>
      </c>
      <c r="F346" s="249" t="s">
        <v>461</v>
      </c>
      <c r="G346" s="250" t="s">
        <v>156</v>
      </c>
      <c r="H346" s="251">
        <v>39.237000000000002</v>
      </c>
      <c r="I346" s="252"/>
      <c r="J346" s="253">
        <f>ROUND(I346*H346,2)</f>
        <v>0</v>
      </c>
      <c r="K346" s="249" t="s">
        <v>143</v>
      </c>
      <c r="L346" s="254"/>
      <c r="M346" s="255" t="s">
        <v>19</v>
      </c>
      <c r="N346" s="256" t="s">
        <v>44</v>
      </c>
      <c r="O346" s="85"/>
      <c r="P346" s="214">
        <f>O346*H346</f>
        <v>0</v>
      </c>
      <c r="Q346" s="214">
        <v>0.0023999999999999998</v>
      </c>
      <c r="R346" s="214">
        <f>Q346*H346</f>
        <v>0.094168799999999997</v>
      </c>
      <c r="S346" s="214">
        <v>0</v>
      </c>
      <c r="T346" s="215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16" t="s">
        <v>240</v>
      </c>
      <c r="AT346" s="216" t="s">
        <v>377</v>
      </c>
      <c r="AU346" s="216" t="s">
        <v>83</v>
      </c>
      <c r="AY346" s="18" t="s">
        <v>135</v>
      </c>
      <c r="BE346" s="217">
        <f>IF(N346="základní",J346,0)</f>
        <v>0</v>
      </c>
      <c r="BF346" s="217">
        <f>IF(N346="snížená",J346,0)</f>
        <v>0</v>
      </c>
      <c r="BG346" s="217">
        <f>IF(N346="zákl. přenesená",J346,0)</f>
        <v>0</v>
      </c>
      <c r="BH346" s="217">
        <f>IF(N346="sníž. přenesená",J346,0)</f>
        <v>0</v>
      </c>
      <c r="BI346" s="217">
        <f>IF(N346="nulová",J346,0)</f>
        <v>0</v>
      </c>
      <c r="BJ346" s="18" t="s">
        <v>81</v>
      </c>
      <c r="BK346" s="217">
        <f>ROUND(I346*H346,2)</f>
        <v>0</v>
      </c>
      <c r="BL346" s="18" t="s">
        <v>240</v>
      </c>
      <c r="BM346" s="216" t="s">
        <v>462</v>
      </c>
    </row>
    <row r="347" s="13" customFormat="1">
      <c r="A347" s="13"/>
      <c r="B347" s="223"/>
      <c r="C347" s="224"/>
      <c r="D347" s="225" t="s">
        <v>189</v>
      </c>
      <c r="E347" s="226" t="s">
        <v>19</v>
      </c>
      <c r="F347" s="227" t="s">
        <v>404</v>
      </c>
      <c r="G347" s="224"/>
      <c r="H347" s="228">
        <v>39.237000000000002</v>
      </c>
      <c r="I347" s="229"/>
      <c r="J347" s="224"/>
      <c r="K347" s="224"/>
      <c r="L347" s="230"/>
      <c r="M347" s="231"/>
      <c r="N347" s="232"/>
      <c r="O347" s="232"/>
      <c r="P347" s="232"/>
      <c r="Q347" s="232"/>
      <c r="R347" s="232"/>
      <c r="S347" s="232"/>
      <c r="T347" s="23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4" t="s">
        <v>189</v>
      </c>
      <c r="AU347" s="234" t="s">
        <v>83</v>
      </c>
      <c r="AV347" s="13" t="s">
        <v>83</v>
      </c>
      <c r="AW347" s="13" t="s">
        <v>35</v>
      </c>
      <c r="AX347" s="13" t="s">
        <v>81</v>
      </c>
      <c r="AY347" s="234" t="s">
        <v>135</v>
      </c>
    </row>
    <row r="348" s="2" customFormat="1" ht="37.8" customHeight="1">
      <c r="A348" s="39"/>
      <c r="B348" s="40"/>
      <c r="C348" s="205" t="s">
        <v>463</v>
      </c>
      <c r="D348" s="205" t="s">
        <v>139</v>
      </c>
      <c r="E348" s="206" t="s">
        <v>464</v>
      </c>
      <c r="F348" s="207" t="s">
        <v>465</v>
      </c>
      <c r="G348" s="208" t="s">
        <v>156</v>
      </c>
      <c r="H348" s="209">
        <v>263.98000000000002</v>
      </c>
      <c r="I348" s="210"/>
      <c r="J348" s="211">
        <f>ROUND(I348*H348,2)</f>
        <v>0</v>
      </c>
      <c r="K348" s="207" t="s">
        <v>143</v>
      </c>
      <c r="L348" s="45"/>
      <c r="M348" s="212" t="s">
        <v>19</v>
      </c>
      <c r="N348" s="213" t="s">
        <v>44</v>
      </c>
      <c r="O348" s="85"/>
      <c r="P348" s="214">
        <f>O348*H348</f>
        <v>0</v>
      </c>
      <c r="Q348" s="214">
        <v>0</v>
      </c>
      <c r="R348" s="214">
        <f>Q348*H348</f>
        <v>0</v>
      </c>
      <c r="S348" s="214">
        <v>0</v>
      </c>
      <c r="T348" s="215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16" t="s">
        <v>240</v>
      </c>
      <c r="AT348" s="216" t="s">
        <v>139</v>
      </c>
      <c r="AU348" s="216" t="s">
        <v>83</v>
      </c>
      <c r="AY348" s="18" t="s">
        <v>135</v>
      </c>
      <c r="BE348" s="217">
        <f>IF(N348="základní",J348,0)</f>
        <v>0</v>
      </c>
      <c r="BF348" s="217">
        <f>IF(N348="snížená",J348,0)</f>
        <v>0</v>
      </c>
      <c r="BG348" s="217">
        <f>IF(N348="zákl. přenesená",J348,0)</f>
        <v>0</v>
      </c>
      <c r="BH348" s="217">
        <f>IF(N348="sníž. přenesená",J348,0)</f>
        <v>0</v>
      </c>
      <c r="BI348" s="217">
        <f>IF(N348="nulová",J348,0)</f>
        <v>0</v>
      </c>
      <c r="BJ348" s="18" t="s">
        <v>81</v>
      </c>
      <c r="BK348" s="217">
        <f>ROUND(I348*H348,2)</f>
        <v>0</v>
      </c>
      <c r="BL348" s="18" t="s">
        <v>240</v>
      </c>
      <c r="BM348" s="216" t="s">
        <v>466</v>
      </c>
    </row>
    <row r="349" s="2" customFormat="1">
      <c r="A349" s="39"/>
      <c r="B349" s="40"/>
      <c r="C349" s="41"/>
      <c r="D349" s="218" t="s">
        <v>146</v>
      </c>
      <c r="E349" s="41"/>
      <c r="F349" s="219" t="s">
        <v>467</v>
      </c>
      <c r="G349" s="41"/>
      <c r="H349" s="41"/>
      <c r="I349" s="220"/>
      <c r="J349" s="41"/>
      <c r="K349" s="41"/>
      <c r="L349" s="45"/>
      <c r="M349" s="221"/>
      <c r="N349" s="222"/>
      <c r="O349" s="85"/>
      <c r="P349" s="85"/>
      <c r="Q349" s="85"/>
      <c r="R349" s="85"/>
      <c r="S349" s="85"/>
      <c r="T349" s="86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146</v>
      </c>
      <c r="AU349" s="18" t="s">
        <v>83</v>
      </c>
    </row>
    <row r="350" s="13" customFormat="1">
      <c r="A350" s="13"/>
      <c r="B350" s="223"/>
      <c r="C350" s="224"/>
      <c r="D350" s="225" t="s">
        <v>189</v>
      </c>
      <c r="E350" s="226" t="s">
        <v>19</v>
      </c>
      <c r="F350" s="227" t="s">
        <v>468</v>
      </c>
      <c r="G350" s="224"/>
      <c r="H350" s="228">
        <v>219.38999999999999</v>
      </c>
      <c r="I350" s="229"/>
      <c r="J350" s="224"/>
      <c r="K350" s="224"/>
      <c r="L350" s="230"/>
      <c r="M350" s="231"/>
      <c r="N350" s="232"/>
      <c r="O350" s="232"/>
      <c r="P350" s="232"/>
      <c r="Q350" s="232"/>
      <c r="R350" s="232"/>
      <c r="S350" s="232"/>
      <c r="T350" s="23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4" t="s">
        <v>189</v>
      </c>
      <c r="AU350" s="234" t="s">
        <v>83</v>
      </c>
      <c r="AV350" s="13" t="s">
        <v>83</v>
      </c>
      <c r="AW350" s="13" t="s">
        <v>35</v>
      </c>
      <c r="AX350" s="13" t="s">
        <v>73</v>
      </c>
      <c r="AY350" s="234" t="s">
        <v>135</v>
      </c>
    </row>
    <row r="351" s="13" customFormat="1">
      <c r="A351" s="13"/>
      <c r="B351" s="223"/>
      <c r="C351" s="224"/>
      <c r="D351" s="225" t="s">
        <v>189</v>
      </c>
      <c r="E351" s="226" t="s">
        <v>19</v>
      </c>
      <c r="F351" s="227" t="s">
        <v>245</v>
      </c>
      <c r="G351" s="224"/>
      <c r="H351" s="228">
        <v>8.9199999999999999</v>
      </c>
      <c r="I351" s="229"/>
      <c r="J351" s="224"/>
      <c r="K351" s="224"/>
      <c r="L351" s="230"/>
      <c r="M351" s="231"/>
      <c r="N351" s="232"/>
      <c r="O351" s="232"/>
      <c r="P351" s="232"/>
      <c r="Q351" s="232"/>
      <c r="R351" s="232"/>
      <c r="S351" s="232"/>
      <c r="T351" s="23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4" t="s">
        <v>189</v>
      </c>
      <c r="AU351" s="234" t="s">
        <v>83</v>
      </c>
      <c r="AV351" s="13" t="s">
        <v>83</v>
      </c>
      <c r="AW351" s="13" t="s">
        <v>35</v>
      </c>
      <c r="AX351" s="13" t="s">
        <v>73</v>
      </c>
      <c r="AY351" s="234" t="s">
        <v>135</v>
      </c>
    </row>
    <row r="352" s="13" customFormat="1">
      <c r="A352" s="13"/>
      <c r="B352" s="223"/>
      <c r="C352" s="224"/>
      <c r="D352" s="225" t="s">
        <v>189</v>
      </c>
      <c r="E352" s="226" t="s">
        <v>19</v>
      </c>
      <c r="F352" s="227" t="s">
        <v>458</v>
      </c>
      <c r="G352" s="224"/>
      <c r="H352" s="228">
        <v>35.670000000000002</v>
      </c>
      <c r="I352" s="229"/>
      <c r="J352" s="224"/>
      <c r="K352" s="224"/>
      <c r="L352" s="230"/>
      <c r="M352" s="231"/>
      <c r="N352" s="232"/>
      <c r="O352" s="232"/>
      <c r="P352" s="232"/>
      <c r="Q352" s="232"/>
      <c r="R352" s="232"/>
      <c r="S352" s="232"/>
      <c r="T352" s="23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4" t="s">
        <v>189</v>
      </c>
      <c r="AU352" s="234" t="s">
        <v>83</v>
      </c>
      <c r="AV352" s="13" t="s">
        <v>83</v>
      </c>
      <c r="AW352" s="13" t="s">
        <v>35</v>
      </c>
      <c r="AX352" s="13" t="s">
        <v>73</v>
      </c>
      <c r="AY352" s="234" t="s">
        <v>135</v>
      </c>
    </row>
    <row r="353" s="14" customFormat="1">
      <c r="A353" s="14"/>
      <c r="B353" s="235"/>
      <c r="C353" s="236"/>
      <c r="D353" s="225" t="s">
        <v>189</v>
      </c>
      <c r="E353" s="237" t="s">
        <v>19</v>
      </c>
      <c r="F353" s="238" t="s">
        <v>194</v>
      </c>
      <c r="G353" s="236"/>
      <c r="H353" s="239">
        <v>263.97999999999996</v>
      </c>
      <c r="I353" s="240"/>
      <c r="J353" s="236"/>
      <c r="K353" s="236"/>
      <c r="L353" s="241"/>
      <c r="M353" s="242"/>
      <c r="N353" s="243"/>
      <c r="O353" s="243"/>
      <c r="P353" s="243"/>
      <c r="Q353" s="243"/>
      <c r="R353" s="243"/>
      <c r="S353" s="243"/>
      <c r="T353" s="24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5" t="s">
        <v>189</v>
      </c>
      <c r="AU353" s="245" t="s">
        <v>83</v>
      </c>
      <c r="AV353" s="14" t="s">
        <v>177</v>
      </c>
      <c r="AW353" s="14" t="s">
        <v>35</v>
      </c>
      <c r="AX353" s="14" t="s">
        <v>81</v>
      </c>
      <c r="AY353" s="245" t="s">
        <v>135</v>
      </c>
    </row>
    <row r="354" s="2" customFormat="1" ht="24.15" customHeight="1">
      <c r="A354" s="39"/>
      <c r="B354" s="40"/>
      <c r="C354" s="247" t="s">
        <v>469</v>
      </c>
      <c r="D354" s="247" t="s">
        <v>377</v>
      </c>
      <c r="E354" s="248" t="s">
        <v>470</v>
      </c>
      <c r="F354" s="249" t="s">
        <v>471</v>
      </c>
      <c r="G354" s="250" t="s">
        <v>156</v>
      </c>
      <c r="H354" s="251">
        <v>290.37799999999999</v>
      </c>
      <c r="I354" s="252"/>
      <c r="J354" s="253">
        <f>ROUND(I354*H354,2)</f>
        <v>0</v>
      </c>
      <c r="K354" s="249" t="s">
        <v>143</v>
      </c>
      <c r="L354" s="254"/>
      <c r="M354" s="255" t="s">
        <v>19</v>
      </c>
      <c r="N354" s="256" t="s">
        <v>44</v>
      </c>
      <c r="O354" s="85"/>
      <c r="P354" s="214">
        <f>O354*H354</f>
        <v>0</v>
      </c>
      <c r="Q354" s="214">
        <v>0.00040000000000000002</v>
      </c>
      <c r="R354" s="214">
        <f>Q354*H354</f>
        <v>0.1161512</v>
      </c>
      <c r="S354" s="214">
        <v>0</v>
      </c>
      <c r="T354" s="215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16" t="s">
        <v>240</v>
      </c>
      <c r="AT354" s="216" t="s">
        <v>377</v>
      </c>
      <c r="AU354" s="216" t="s">
        <v>83</v>
      </c>
      <c r="AY354" s="18" t="s">
        <v>135</v>
      </c>
      <c r="BE354" s="217">
        <f>IF(N354="základní",J354,0)</f>
        <v>0</v>
      </c>
      <c r="BF354" s="217">
        <f>IF(N354="snížená",J354,0)</f>
        <v>0</v>
      </c>
      <c r="BG354" s="217">
        <f>IF(N354="zákl. přenesená",J354,0)</f>
        <v>0</v>
      </c>
      <c r="BH354" s="217">
        <f>IF(N354="sníž. přenesená",J354,0)</f>
        <v>0</v>
      </c>
      <c r="BI354" s="217">
        <f>IF(N354="nulová",J354,0)</f>
        <v>0</v>
      </c>
      <c r="BJ354" s="18" t="s">
        <v>81</v>
      </c>
      <c r="BK354" s="217">
        <f>ROUND(I354*H354,2)</f>
        <v>0</v>
      </c>
      <c r="BL354" s="18" t="s">
        <v>240</v>
      </c>
      <c r="BM354" s="216" t="s">
        <v>472</v>
      </c>
    </row>
    <row r="355" s="13" customFormat="1">
      <c r="A355" s="13"/>
      <c r="B355" s="223"/>
      <c r="C355" s="224"/>
      <c r="D355" s="225" t="s">
        <v>189</v>
      </c>
      <c r="E355" s="226" t="s">
        <v>19</v>
      </c>
      <c r="F355" s="227" t="s">
        <v>401</v>
      </c>
      <c r="G355" s="224"/>
      <c r="H355" s="228">
        <v>82.620999999999995</v>
      </c>
      <c r="I355" s="229"/>
      <c r="J355" s="224"/>
      <c r="K355" s="224"/>
      <c r="L355" s="230"/>
      <c r="M355" s="231"/>
      <c r="N355" s="232"/>
      <c r="O355" s="232"/>
      <c r="P355" s="232"/>
      <c r="Q355" s="232"/>
      <c r="R355" s="232"/>
      <c r="S355" s="232"/>
      <c r="T355" s="23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4" t="s">
        <v>189</v>
      </c>
      <c r="AU355" s="234" t="s">
        <v>83</v>
      </c>
      <c r="AV355" s="13" t="s">
        <v>83</v>
      </c>
      <c r="AW355" s="13" t="s">
        <v>35</v>
      </c>
      <c r="AX355" s="13" t="s">
        <v>73</v>
      </c>
      <c r="AY355" s="234" t="s">
        <v>135</v>
      </c>
    </row>
    <row r="356" s="13" customFormat="1">
      <c r="A356" s="13"/>
      <c r="B356" s="223"/>
      <c r="C356" s="224"/>
      <c r="D356" s="225" t="s">
        <v>189</v>
      </c>
      <c r="E356" s="226" t="s">
        <v>19</v>
      </c>
      <c r="F356" s="227" t="s">
        <v>402</v>
      </c>
      <c r="G356" s="224"/>
      <c r="H356" s="228">
        <v>158.708</v>
      </c>
      <c r="I356" s="229"/>
      <c r="J356" s="224"/>
      <c r="K356" s="224"/>
      <c r="L356" s="230"/>
      <c r="M356" s="231"/>
      <c r="N356" s="232"/>
      <c r="O356" s="232"/>
      <c r="P356" s="232"/>
      <c r="Q356" s="232"/>
      <c r="R356" s="232"/>
      <c r="S356" s="232"/>
      <c r="T356" s="23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4" t="s">
        <v>189</v>
      </c>
      <c r="AU356" s="234" t="s">
        <v>83</v>
      </c>
      <c r="AV356" s="13" t="s">
        <v>83</v>
      </c>
      <c r="AW356" s="13" t="s">
        <v>35</v>
      </c>
      <c r="AX356" s="13" t="s">
        <v>73</v>
      </c>
      <c r="AY356" s="234" t="s">
        <v>135</v>
      </c>
    </row>
    <row r="357" s="13" customFormat="1">
      <c r="A357" s="13"/>
      <c r="B357" s="223"/>
      <c r="C357" s="224"/>
      <c r="D357" s="225" t="s">
        <v>189</v>
      </c>
      <c r="E357" s="226" t="s">
        <v>19</v>
      </c>
      <c r="F357" s="227" t="s">
        <v>403</v>
      </c>
      <c r="G357" s="224"/>
      <c r="H357" s="228">
        <v>9.8119999999999994</v>
      </c>
      <c r="I357" s="229"/>
      <c r="J357" s="224"/>
      <c r="K357" s="224"/>
      <c r="L357" s="230"/>
      <c r="M357" s="231"/>
      <c r="N357" s="232"/>
      <c r="O357" s="232"/>
      <c r="P357" s="232"/>
      <c r="Q357" s="232"/>
      <c r="R357" s="232"/>
      <c r="S357" s="232"/>
      <c r="T357" s="23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4" t="s">
        <v>189</v>
      </c>
      <c r="AU357" s="234" t="s">
        <v>83</v>
      </c>
      <c r="AV357" s="13" t="s">
        <v>83</v>
      </c>
      <c r="AW357" s="13" t="s">
        <v>35</v>
      </c>
      <c r="AX357" s="13" t="s">
        <v>73</v>
      </c>
      <c r="AY357" s="234" t="s">
        <v>135</v>
      </c>
    </row>
    <row r="358" s="13" customFormat="1">
      <c r="A358" s="13"/>
      <c r="B358" s="223"/>
      <c r="C358" s="224"/>
      <c r="D358" s="225" t="s">
        <v>189</v>
      </c>
      <c r="E358" s="226" t="s">
        <v>19</v>
      </c>
      <c r="F358" s="227" t="s">
        <v>404</v>
      </c>
      <c r="G358" s="224"/>
      <c r="H358" s="228">
        <v>39.237000000000002</v>
      </c>
      <c r="I358" s="229"/>
      <c r="J358" s="224"/>
      <c r="K358" s="224"/>
      <c r="L358" s="230"/>
      <c r="M358" s="231"/>
      <c r="N358" s="232"/>
      <c r="O358" s="232"/>
      <c r="P358" s="232"/>
      <c r="Q358" s="232"/>
      <c r="R358" s="232"/>
      <c r="S358" s="232"/>
      <c r="T358" s="23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4" t="s">
        <v>189</v>
      </c>
      <c r="AU358" s="234" t="s">
        <v>83</v>
      </c>
      <c r="AV358" s="13" t="s">
        <v>83</v>
      </c>
      <c r="AW358" s="13" t="s">
        <v>35</v>
      </c>
      <c r="AX358" s="13" t="s">
        <v>73</v>
      </c>
      <c r="AY358" s="234" t="s">
        <v>135</v>
      </c>
    </row>
    <row r="359" s="14" customFormat="1">
      <c r="A359" s="14"/>
      <c r="B359" s="235"/>
      <c r="C359" s="236"/>
      <c r="D359" s="225" t="s">
        <v>189</v>
      </c>
      <c r="E359" s="237" t="s">
        <v>19</v>
      </c>
      <c r="F359" s="238" t="s">
        <v>194</v>
      </c>
      <c r="G359" s="236"/>
      <c r="H359" s="239">
        <v>290.37800000000004</v>
      </c>
      <c r="I359" s="240"/>
      <c r="J359" s="236"/>
      <c r="K359" s="236"/>
      <c r="L359" s="241"/>
      <c r="M359" s="242"/>
      <c r="N359" s="243"/>
      <c r="O359" s="243"/>
      <c r="P359" s="243"/>
      <c r="Q359" s="243"/>
      <c r="R359" s="243"/>
      <c r="S359" s="243"/>
      <c r="T359" s="24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5" t="s">
        <v>189</v>
      </c>
      <c r="AU359" s="245" t="s">
        <v>83</v>
      </c>
      <c r="AV359" s="14" t="s">
        <v>177</v>
      </c>
      <c r="AW359" s="14" t="s">
        <v>35</v>
      </c>
      <c r="AX359" s="14" t="s">
        <v>81</v>
      </c>
      <c r="AY359" s="245" t="s">
        <v>135</v>
      </c>
    </row>
    <row r="360" s="2" customFormat="1" ht="44.25" customHeight="1">
      <c r="A360" s="39"/>
      <c r="B360" s="40"/>
      <c r="C360" s="205" t="s">
        <v>473</v>
      </c>
      <c r="D360" s="205" t="s">
        <v>139</v>
      </c>
      <c r="E360" s="206" t="s">
        <v>474</v>
      </c>
      <c r="F360" s="207" t="s">
        <v>475</v>
      </c>
      <c r="G360" s="208" t="s">
        <v>435</v>
      </c>
      <c r="H360" s="257"/>
      <c r="I360" s="210"/>
      <c r="J360" s="211">
        <f>ROUND(I360*H360,2)</f>
        <v>0</v>
      </c>
      <c r="K360" s="207" t="s">
        <v>143</v>
      </c>
      <c r="L360" s="45"/>
      <c r="M360" s="212" t="s">
        <v>19</v>
      </c>
      <c r="N360" s="213" t="s">
        <v>44</v>
      </c>
      <c r="O360" s="85"/>
      <c r="P360" s="214">
        <f>O360*H360</f>
        <v>0</v>
      </c>
      <c r="Q360" s="214">
        <v>0</v>
      </c>
      <c r="R360" s="214">
        <f>Q360*H360</f>
        <v>0</v>
      </c>
      <c r="S360" s="214">
        <v>0</v>
      </c>
      <c r="T360" s="215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16" t="s">
        <v>240</v>
      </c>
      <c r="AT360" s="216" t="s">
        <v>139</v>
      </c>
      <c r="AU360" s="216" t="s">
        <v>83</v>
      </c>
      <c r="AY360" s="18" t="s">
        <v>135</v>
      </c>
      <c r="BE360" s="217">
        <f>IF(N360="základní",J360,0)</f>
        <v>0</v>
      </c>
      <c r="BF360" s="217">
        <f>IF(N360="snížená",J360,0)</f>
        <v>0</v>
      </c>
      <c r="BG360" s="217">
        <f>IF(N360="zákl. přenesená",J360,0)</f>
        <v>0</v>
      </c>
      <c r="BH360" s="217">
        <f>IF(N360="sníž. přenesená",J360,0)</f>
        <v>0</v>
      </c>
      <c r="BI360" s="217">
        <f>IF(N360="nulová",J360,0)</f>
        <v>0</v>
      </c>
      <c r="BJ360" s="18" t="s">
        <v>81</v>
      </c>
      <c r="BK360" s="217">
        <f>ROUND(I360*H360,2)</f>
        <v>0</v>
      </c>
      <c r="BL360" s="18" t="s">
        <v>240</v>
      </c>
      <c r="BM360" s="216" t="s">
        <v>476</v>
      </c>
    </row>
    <row r="361" s="2" customFormat="1">
      <c r="A361" s="39"/>
      <c r="B361" s="40"/>
      <c r="C361" s="41"/>
      <c r="D361" s="218" t="s">
        <v>146</v>
      </c>
      <c r="E361" s="41"/>
      <c r="F361" s="219" t="s">
        <v>477</v>
      </c>
      <c r="G361" s="41"/>
      <c r="H361" s="41"/>
      <c r="I361" s="220"/>
      <c r="J361" s="41"/>
      <c r="K361" s="41"/>
      <c r="L361" s="45"/>
      <c r="M361" s="221"/>
      <c r="N361" s="222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146</v>
      </c>
      <c r="AU361" s="18" t="s">
        <v>83</v>
      </c>
    </row>
    <row r="362" s="12" customFormat="1" ht="22.8" customHeight="1">
      <c r="A362" s="12"/>
      <c r="B362" s="189"/>
      <c r="C362" s="190"/>
      <c r="D362" s="191" t="s">
        <v>72</v>
      </c>
      <c r="E362" s="203" t="s">
        <v>478</v>
      </c>
      <c r="F362" s="203" t="s">
        <v>479</v>
      </c>
      <c r="G362" s="190"/>
      <c r="H362" s="190"/>
      <c r="I362" s="193"/>
      <c r="J362" s="204">
        <f>BK362</f>
        <v>0</v>
      </c>
      <c r="K362" s="190"/>
      <c r="L362" s="195"/>
      <c r="M362" s="196"/>
      <c r="N362" s="197"/>
      <c r="O362" s="197"/>
      <c r="P362" s="198">
        <f>SUM(P363:P378)</f>
        <v>0</v>
      </c>
      <c r="Q362" s="197"/>
      <c r="R362" s="198">
        <f>SUM(R363:R378)</f>
        <v>0.01231</v>
      </c>
      <c r="S362" s="197"/>
      <c r="T362" s="199">
        <f>SUM(T363:T378)</f>
        <v>0.0040000000000000001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00" t="s">
        <v>83</v>
      </c>
      <c r="AT362" s="201" t="s">
        <v>72</v>
      </c>
      <c r="AU362" s="201" t="s">
        <v>81</v>
      </c>
      <c r="AY362" s="200" t="s">
        <v>135</v>
      </c>
      <c r="BK362" s="202">
        <f>SUM(BK363:BK378)</f>
        <v>0</v>
      </c>
    </row>
    <row r="363" s="2" customFormat="1" ht="24.15" customHeight="1">
      <c r="A363" s="39"/>
      <c r="B363" s="40"/>
      <c r="C363" s="205" t="s">
        <v>480</v>
      </c>
      <c r="D363" s="205" t="s">
        <v>139</v>
      </c>
      <c r="E363" s="206" t="s">
        <v>481</v>
      </c>
      <c r="F363" s="207" t="s">
        <v>482</v>
      </c>
      <c r="G363" s="208" t="s">
        <v>483</v>
      </c>
      <c r="H363" s="209">
        <v>1</v>
      </c>
      <c r="I363" s="210"/>
      <c r="J363" s="211">
        <f>ROUND(I363*H363,2)</f>
        <v>0</v>
      </c>
      <c r="K363" s="207" t="s">
        <v>19</v>
      </c>
      <c r="L363" s="45"/>
      <c r="M363" s="212" t="s">
        <v>19</v>
      </c>
      <c r="N363" s="213" t="s">
        <v>44</v>
      </c>
      <c r="O363" s="85"/>
      <c r="P363" s="214">
        <f>O363*H363</f>
        <v>0</v>
      </c>
      <c r="Q363" s="214">
        <v>0</v>
      </c>
      <c r="R363" s="214">
        <f>Q363*H363</f>
        <v>0</v>
      </c>
      <c r="S363" s="214">
        <v>0</v>
      </c>
      <c r="T363" s="215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16" t="s">
        <v>144</v>
      </c>
      <c r="AT363" s="216" t="s">
        <v>139</v>
      </c>
      <c r="AU363" s="216" t="s">
        <v>83</v>
      </c>
      <c r="AY363" s="18" t="s">
        <v>135</v>
      </c>
      <c r="BE363" s="217">
        <f>IF(N363="základní",J363,0)</f>
        <v>0</v>
      </c>
      <c r="BF363" s="217">
        <f>IF(N363="snížená",J363,0)</f>
        <v>0</v>
      </c>
      <c r="BG363" s="217">
        <f>IF(N363="zákl. přenesená",J363,0)</f>
        <v>0</v>
      </c>
      <c r="BH363" s="217">
        <f>IF(N363="sníž. přenesená",J363,0)</f>
        <v>0</v>
      </c>
      <c r="BI363" s="217">
        <f>IF(N363="nulová",J363,0)</f>
        <v>0</v>
      </c>
      <c r="BJ363" s="18" t="s">
        <v>81</v>
      </c>
      <c r="BK363" s="217">
        <f>ROUND(I363*H363,2)</f>
        <v>0</v>
      </c>
      <c r="BL363" s="18" t="s">
        <v>144</v>
      </c>
      <c r="BM363" s="216" t="s">
        <v>484</v>
      </c>
    </row>
    <row r="364" s="2" customFormat="1" ht="24.15" customHeight="1">
      <c r="A364" s="39"/>
      <c r="B364" s="40"/>
      <c r="C364" s="205" t="s">
        <v>485</v>
      </c>
      <c r="D364" s="205" t="s">
        <v>139</v>
      </c>
      <c r="E364" s="206" t="s">
        <v>486</v>
      </c>
      <c r="F364" s="207" t="s">
        <v>487</v>
      </c>
      <c r="G364" s="208" t="s">
        <v>483</v>
      </c>
      <c r="H364" s="209">
        <v>4</v>
      </c>
      <c r="I364" s="210"/>
      <c r="J364" s="211">
        <f>ROUND(I364*H364,2)</f>
        <v>0</v>
      </c>
      <c r="K364" s="207" t="s">
        <v>19</v>
      </c>
      <c r="L364" s="45"/>
      <c r="M364" s="212" t="s">
        <v>19</v>
      </c>
      <c r="N364" s="213" t="s">
        <v>44</v>
      </c>
      <c r="O364" s="85"/>
      <c r="P364" s="214">
        <f>O364*H364</f>
        <v>0</v>
      </c>
      <c r="Q364" s="214">
        <v>0</v>
      </c>
      <c r="R364" s="214">
        <f>Q364*H364</f>
        <v>0</v>
      </c>
      <c r="S364" s="214">
        <v>0</v>
      </c>
      <c r="T364" s="215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16" t="s">
        <v>144</v>
      </c>
      <c r="AT364" s="216" t="s">
        <v>139</v>
      </c>
      <c r="AU364" s="216" t="s">
        <v>83</v>
      </c>
      <c r="AY364" s="18" t="s">
        <v>135</v>
      </c>
      <c r="BE364" s="217">
        <f>IF(N364="základní",J364,0)</f>
        <v>0</v>
      </c>
      <c r="BF364" s="217">
        <f>IF(N364="snížená",J364,0)</f>
        <v>0</v>
      </c>
      <c r="BG364" s="217">
        <f>IF(N364="zákl. přenesená",J364,0)</f>
        <v>0</v>
      </c>
      <c r="BH364" s="217">
        <f>IF(N364="sníž. přenesená",J364,0)</f>
        <v>0</v>
      </c>
      <c r="BI364" s="217">
        <f>IF(N364="nulová",J364,0)</f>
        <v>0</v>
      </c>
      <c r="BJ364" s="18" t="s">
        <v>81</v>
      </c>
      <c r="BK364" s="217">
        <f>ROUND(I364*H364,2)</f>
        <v>0</v>
      </c>
      <c r="BL364" s="18" t="s">
        <v>144</v>
      </c>
      <c r="BM364" s="216" t="s">
        <v>488</v>
      </c>
    </row>
    <row r="365" s="2" customFormat="1" ht="16.5" customHeight="1">
      <c r="A365" s="39"/>
      <c r="B365" s="40"/>
      <c r="C365" s="205" t="s">
        <v>489</v>
      </c>
      <c r="D365" s="205" t="s">
        <v>139</v>
      </c>
      <c r="E365" s="206" t="s">
        <v>490</v>
      </c>
      <c r="F365" s="207" t="s">
        <v>491</v>
      </c>
      <c r="G365" s="208" t="s">
        <v>162</v>
      </c>
      <c r="H365" s="209">
        <v>2</v>
      </c>
      <c r="I365" s="210"/>
      <c r="J365" s="211">
        <f>ROUND(I365*H365,2)</f>
        <v>0</v>
      </c>
      <c r="K365" s="207" t="s">
        <v>143</v>
      </c>
      <c r="L365" s="45"/>
      <c r="M365" s="212" t="s">
        <v>19</v>
      </c>
      <c r="N365" s="213" t="s">
        <v>44</v>
      </c>
      <c r="O365" s="85"/>
      <c r="P365" s="214">
        <f>O365*H365</f>
        <v>0</v>
      </c>
      <c r="Q365" s="214">
        <v>0</v>
      </c>
      <c r="R365" s="214">
        <f>Q365*H365</f>
        <v>0</v>
      </c>
      <c r="S365" s="214">
        <v>0.002</v>
      </c>
      <c r="T365" s="215">
        <f>S365*H365</f>
        <v>0.0040000000000000001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16" t="s">
        <v>144</v>
      </c>
      <c r="AT365" s="216" t="s">
        <v>139</v>
      </c>
      <c r="AU365" s="216" t="s">
        <v>83</v>
      </c>
      <c r="AY365" s="18" t="s">
        <v>135</v>
      </c>
      <c r="BE365" s="217">
        <f>IF(N365="základní",J365,0)</f>
        <v>0</v>
      </c>
      <c r="BF365" s="217">
        <f>IF(N365="snížená",J365,0)</f>
        <v>0</v>
      </c>
      <c r="BG365" s="217">
        <f>IF(N365="zákl. přenesená",J365,0)</f>
        <v>0</v>
      </c>
      <c r="BH365" s="217">
        <f>IF(N365="sníž. přenesená",J365,0)</f>
        <v>0</v>
      </c>
      <c r="BI365" s="217">
        <f>IF(N365="nulová",J365,0)</f>
        <v>0</v>
      </c>
      <c r="BJ365" s="18" t="s">
        <v>81</v>
      </c>
      <c r="BK365" s="217">
        <f>ROUND(I365*H365,2)</f>
        <v>0</v>
      </c>
      <c r="BL365" s="18" t="s">
        <v>144</v>
      </c>
      <c r="BM365" s="216" t="s">
        <v>492</v>
      </c>
    </row>
    <row r="366" s="2" customFormat="1">
      <c r="A366" s="39"/>
      <c r="B366" s="40"/>
      <c r="C366" s="41"/>
      <c r="D366" s="218" t="s">
        <v>146</v>
      </c>
      <c r="E366" s="41"/>
      <c r="F366" s="219" t="s">
        <v>493</v>
      </c>
      <c r="G366" s="41"/>
      <c r="H366" s="41"/>
      <c r="I366" s="220"/>
      <c r="J366" s="41"/>
      <c r="K366" s="41"/>
      <c r="L366" s="45"/>
      <c r="M366" s="221"/>
      <c r="N366" s="222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146</v>
      </c>
      <c r="AU366" s="18" t="s">
        <v>83</v>
      </c>
    </row>
    <row r="367" s="2" customFormat="1" ht="33" customHeight="1">
      <c r="A367" s="39"/>
      <c r="B367" s="40"/>
      <c r="C367" s="205" t="s">
        <v>494</v>
      </c>
      <c r="D367" s="205" t="s">
        <v>139</v>
      </c>
      <c r="E367" s="206" t="s">
        <v>495</v>
      </c>
      <c r="F367" s="207" t="s">
        <v>496</v>
      </c>
      <c r="G367" s="208" t="s">
        <v>162</v>
      </c>
      <c r="H367" s="209">
        <v>2</v>
      </c>
      <c r="I367" s="210"/>
      <c r="J367" s="211">
        <f>ROUND(I367*H367,2)</f>
        <v>0</v>
      </c>
      <c r="K367" s="207" t="s">
        <v>143</v>
      </c>
      <c r="L367" s="45"/>
      <c r="M367" s="212" t="s">
        <v>19</v>
      </c>
      <c r="N367" s="213" t="s">
        <v>44</v>
      </c>
      <c r="O367" s="85"/>
      <c r="P367" s="214">
        <f>O367*H367</f>
        <v>0</v>
      </c>
      <c r="Q367" s="214">
        <v>0</v>
      </c>
      <c r="R367" s="214">
        <f>Q367*H367</f>
        <v>0</v>
      </c>
      <c r="S367" s="214">
        <v>0</v>
      </c>
      <c r="T367" s="215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16" t="s">
        <v>144</v>
      </c>
      <c r="AT367" s="216" t="s">
        <v>139</v>
      </c>
      <c r="AU367" s="216" t="s">
        <v>83</v>
      </c>
      <c r="AY367" s="18" t="s">
        <v>135</v>
      </c>
      <c r="BE367" s="217">
        <f>IF(N367="základní",J367,0)</f>
        <v>0</v>
      </c>
      <c r="BF367" s="217">
        <f>IF(N367="snížená",J367,0)</f>
        <v>0</v>
      </c>
      <c r="BG367" s="217">
        <f>IF(N367="zákl. přenesená",J367,0)</f>
        <v>0</v>
      </c>
      <c r="BH367" s="217">
        <f>IF(N367="sníž. přenesená",J367,0)</f>
        <v>0</v>
      </c>
      <c r="BI367" s="217">
        <f>IF(N367="nulová",J367,0)</f>
        <v>0</v>
      </c>
      <c r="BJ367" s="18" t="s">
        <v>81</v>
      </c>
      <c r="BK367" s="217">
        <f>ROUND(I367*H367,2)</f>
        <v>0</v>
      </c>
      <c r="BL367" s="18" t="s">
        <v>144</v>
      </c>
      <c r="BM367" s="216" t="s">
        <v>497</v>
      </c>
    </row>
    <row r="368" s="2" customFormat="1">
      <c r="A368" s="39"/>
      <c r="B368" s="40"/>
      <c r="C368" s="41"/>
      <c r="D368" s="218" t="s">
        <v>146</v>
      </c>
      <c r="E368" s="41"/>
      <c r="F368" s="219" t="s">
        <v>498</v>
      </c>
      <c r="G368" s="41"/>
      <c r="H368" s="41"/>
      <c r="I368" s="220"/>
      <c r="J368" s="41"/>
      <c r="K368" s="41"/>
      <c r="L368" s="45"/>
      <c r="M368" s="221"/>
      <c r="N368" s="222"/>
      <c r="O368" s="85"/>
      <c r="P368" s="85"/>
      <c r="Q368" s="85"/>
      <c r="R368" s="85"/>
      <c r="S368" s="85"/>
      <c r="T368" s="86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146</v>
      </c>
      <c r="AU368" s="18" t="s">
        <v>83</v>
      </c>
    </row>
    <row r="369" s="2" customFormat="1" ht="24.15" customHeight="1">
      <c r="A369" s="39"/>
      <c r="B369" s="40"/>
      <c r="C369" s="247" t="s">
        <v>499</v>
      </c>
      <c r="D369" s="247" t="s">
        <v>377</v>
      </c>
      <c r="E369" s="248" t="s">
        <v>500</v>
      </c>
      <c r="F369" s="249" t="s">
        <v>501</v>
      </c>
      <c r="G369" s="250" t="s">
        <v>162</v>
      </c>
      <c r="H369" s="251">
        <v>2</v>
      </c>
      <c r="I369" s="252"/>
      <c r="J369" s="253">
        <f>ROUND(I369*H369,2)</f>
        <v>0</v>
      </c>
      <c r="K369" s="249" t="s">
        <v>19</v>
      </c>
      <c r="L369" s="254"/>
      <c r="M369" s="255" t="s">
        <v>19</v>
      </c>
      <c r="N369" s="256" t="s">
        <v>44</v>
      </c>
      <c r="O369" s="85"/>
      <c r="P369" s="214">
        <f>O369*H369</f>
        <v>0</v>
      </c>
      <c r="Q369" s="214">
        <v>0.0050000000000000001</v>
      </c>
      <c r="R369" s="214">
        <f>Q369*H369</f>
        <v>0.01</v>
      </c>
      <c r="S369" s="214">
        <v>0</v>
      </c>
      <c r="T369" s="215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16" t="s">
        <v>380</v>
      </c>
      <c r="AT369" s="216" t="s">
        <v>377</v>
      </c>
      <c r="AU369" s="216" t="s">
        <v>83</v>
      </c>
      <c r="AY369" s="18" t="s">
        <v>135</v>
      </c>
      <c r="BE369" s="217">
        <f>IF(N369="základní",J369,0)</f>
        <v>0</v>
      </c>
      <c r="BF369" s="217">
        <f>IF(N369="snížená",J369,0)</f>
        <v>0</v>
      </c>
      <c r="BG369" s="217">
        <f>IF(N369="zákl. přenesená",J369,0)</f>
        <v>0</v>
      </c>
      <c r="BH369" s="217">
        <f>IF(N369="sníž. přenesená",J369,0)</f>
        <v>0</v>
      </c>
      <c r="BI369" s="217">
        <f>IF(N369="nulová",J369,0)</f>
        <v>0</v>
      </c>
      <c r="BJ369" s="18" t="s">
        <v>81</v>
      </c>
      <c r="BK369" s="217">
        <f>ROUND(I369*H369,2)</f>
        <v>0</v>
      </c>
      <c r="BL369" s="18" t="s">
        <v>144</v>
      </c>
      <c r="BM369" s="216" t="s">
        <v>502</v>
      </c>
    </row>
    <row r="370" s="2" customFormat="1" ht="21.75" customHeight="1">
      <c r="A370" s="39"/>
      <c r="B370" s="40"/>
      <c r="C370" s="205" t="s">
        <v>503</v>
      </c>
      <c r="D370" s="205" t="s">
        <v>139</v>
      </c>
      <c r="E370" s="206" t="s">
        <v>504</v>
      </c>
      <c r="F370" s="207" t="s">
        <v>505</v>
      </c>
      <c r="G370" s="208" t="s">
        <v>162</v>
      </c>
      <c r="H370" s="209">
        <v>11</v>
      </c>
      <c r="I370" s="210"/>
      <c r="J370" s="211">
        <f>ROUND(I370*H370,2)</f>
        <v>0</v>
      </c>
      <c r="K370" s="207" t="s">
        <v>143</v>
      </c>
      <c r="L370" s="45"/>
      <c r="M370" s="212" t="s">
        <v>19</v>
      </c>
      <c r="N370" s="213" t="s">
        <v>44</v>
      </c>
      <c r="O370" s="85"/>
      <c r="P370" s="214">
        <f>O370*H370</f>
        <v>0</v>
      </c>
      <c r="Q370" s="214">
        <v>4.0000000000000003E-05</v>
      </c>
      <c r="R370" s="214">
        <f>Q370*H370</f>
        <v>0.00044000000000000002</v>
      </c>
      <c r="S370" s="214">
        <v>0</v>
      </c>
      <c r="T370" s="215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16" t="s">
        <v>144</v>
      </c>
      <c r="AT370" s="216" t="s">
        <v>139</v>
      </c>
      <c r="AU370" s="216" t="s">
        <v>83</v>
      </c>
      <c r="AY370" s="18" t="s">
        <v>135</v>
      </c>
      <c r="BE370" s="217">
        <f>IF(N370="základní",J370,0)</f>
        <v>0</v>
      </c>
      <c r="BF370" s="217">
        <f>IF(N370="snížená",J370,0)</f>
        <v>0</v>
      </c>
      <c r="BG370" s="217">
        <f>IF(N370="zákl. přenesená",J370,0)</f>
        <v>0</v>
      </c>
      <c r="BH370" s="217">
        <f>IF(N370="sníž. přenesená",J370,0)</f>
        <v>0</v>
      </c>
      <c r="BI370" s="217">
        <f>IF(N370="nulová",J370,0)</f>
        <v>0</v>
      </c>
      <c r="BJ370" s="18" t="s">
        <v>81</v>
      </c>
      <c r="BK370" s="217">
        <f>ROUND(I370*H370,2)</f>
        <v>0</v>
      </c>
      <c r="BL370" s="18" t="s">
        <v>144</v>
      </c>
      <c r="BM370" s="216" t="s">
        <v>506</v>
      </c>
    </row>
    <row r="371" s="2" customFormat="1">
      <c r="A371" s="39"/>
      <c r="B371" s="40"/>
      <c r="C371" s="41"/>
      <c r="D371" s="218" t="s">
        <v>146</v>
      </c>
      <c r="E371" s="41"/>
      <c r="F371" s="219" t="s">
        <v>507</v>
      </c>
      <c r="G371" s="41"/>
      <c r="H371" s="41"/>
      <c r="I371" s="220"/>
      <c r="J371" s="41"/>
      <c r="K371" s="41"/>
      <c r="L371" s="45"/>
      <c r="M371" s="221"/>
      <c r="N371" s="222"/>
      <c r="O371" s="85"/>
      <c r="P371" s="85"/>
      <c r="Q371" s="85"/>
      <c r="R371" s="85"/>
      <c r="S371" s="85"/>
      <c r="T371" s="86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146</v>
      </c>
      <c r="AU371" s="18" t="s">
        <v>83</v>
      </c>
    </row>
    <row r="372" s="2" customFormat="1" ht="24.15" customHeight="1">
      <c r="A372" s="39"/>
      <c r="B372" s="40"/>
      <c r="C372" s="247" t="s">
        <v>508</v>
      </c>
      <c r="D372" s="247" t="s">
        <v>377</v>
      </c>
      <c r="E372" s="248" t="s">
        <v>509</v>
      </c>
      <c r="F372" s="249" t="s">
        <v>510</v>
      </c>
      <c r="G372" s="250" t="s">
        <v>162</v>
      </c>
      <c r="H372" s="251">
        <v>11</v>
      </c>
      <c r="I372" s="252"/>
      <c r="J372" s="253">
        <f>ROUND(I372*H372,2)</f>
        <v>0</v>
      </c>
      <c r="K372" s="249" t="s">
        <v>143</v>
      </c>
      <c r="L372" s="254"/>
      <c r="M372" s="255" t="s">
        <v>19</v>
      </c>
      <c r="N372" s="256" t="s">
        <v>44</v>
      </c>
      <c r="O372" s="85"/>
      <c r="P372" s="214">
        <f>O372*H372</f>
        <v>0</v>
      </c>
      <c r="Q372" s="214">
        <v>0.00017000000000000001</v>
      </c>
      <c r="R372" s="214">
        <f>Q372*H372</f>
        <v>0.0018700000000000001</v>
      </c>
      <c r="S372" s="214">
        <v>0</v>
      </c>
      <c r="T372" s="215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16" t="s">
        <v>380</v>
      </c>
      <c r="AT372" s="216" t="s">
        <v>377</v>
      </c>
      <c r="AU372" s="216" t="s">
        <v>83</v>
      </c>
      <c r="AY372" s="18" t="s">
        <v>135</v>
      </c>
      <c r="BE372" s="217">
        <f>IF(N372="základní",J372,0)</f>
        <v>0</v>
      </c>
      <c r="BF372" s="217">
        <f>IF(N372="snížená",J372,0)</f>
        <v>0</v>
      </c>
      <c r="BG372" s="217">
        <f>IF(N372="zákl. přenesená",J372,0)</f>
        <v>0</v>
      </c>
      <c r="BH372" s="217">
        <f>IF(N372="sníž. přenesená",J372,0)</f>
        <v>0</v>
      </c>
      <c r="BI372" s="217">
        <f>IF(N372="nulová",J372,0)</f>
        <v>0</v>
      </c>
      <c r="BJ372" s="18" t="s">
        <v>81</v>
      </c>
      <c r="BK372" s="217">
        <f>ROUND(I372*H372,2)</f>
        <v>0</v>
      </c>
      <c r="BL372" s="18" t="s">
        <v>144</v>
      </c>
      <c r="BM372" s="216" t="s">
        <v>511</v>
      </c>
    </row>
    <row r="373" s="2" customFormat="1" ht="37.8" customHeight="1">
      <c r="A373" s="39"/>
      <c r="B373" s="40"/>
      <c r="C373" s="205" t="s">
        <v>512</v>
      </c>
      <c r="D373" s="205" t="s">
        <v>139</v>
      </c>
      <c r="E373" s="206" t="s">
        <v>513</v>
      </c>
      <c r="F373" s="207" t="s">
        <v>514</v>
      </c>
      <c r="G373" s="208" t="s">
        <v>162</v>
      </c>
      <c r="H373" s="209">
        <v>49</v>
      </c>
      <c r="I373" s="210"/>
      <c r="J373" s="211">
        <f>ROUND(I373*H373,2)</f>
        <v>0</v>
      </c>
      <c r="K373" s="207" t="s">
        <v>143</v>
      </c>
      <c r="L373" s="45"/>
      <c r="M373" s="212" t="s">
        <v>19</v>
      </c>
      <c r="N373" s="213" t="s">
        <v>44</v>
      </c>
      <c r="O373" s="85"/>
      <c r="P373" s="214">
        <f>O373*H373</f>
        <v>0</v>
      </c>
      <c r="Q373" s="214">
        <v>0</v>
      </c>
      <c r="R373" s="214">
        <f>Q373*H373</f>
        <v>0</v>
      </c>
      <c r="S373" s="214">
        <v>0</v>
      </c>
      <c r="T373" s="215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16" t="s">
        <v>240</v>
      </c>
      <c r="AT373" s="216" t="s">
        <v>139</v>
      </c>
      <c r="AU373" s="216" t="s">
        <v>83</v>
      </c>
      <c r="AY373" s="18" t="s">
        <v>135</v>
      </c>
      <c r="BE373" s="217">
        <f>IF(N373="základní",J373,0)</f>
        <v>0</v>
      </c>
      <c r="BF373" s="217">
        <f>IF(N373="snížená",J373,0)</f>
        <v>0</v>
      </c>
      <c r="BG373" s="217">
        <f>IF(N373="zákl. přenesená",J373,0)</f>
        <v>0</v>
      </c>
      <c r="BH373" s="217">
        <f>IF(N373="sníž. přenesená",J373,0)</f>
        <v>0</v>
      </c>
      <c r="BI373" s="217">
        <f>IF(N373="nulová",J373,0)</f>
        <v>0</v>
      </c>
      <c r="BJ373" s="18" t="s">
        <v>81</v>
      </c>
      <c r="BK373" s="217">
        <f>ROUND(I373*H373,2)</f>
        <v>0</v>
      </c>
      <c r="BL373" s="18" t="s">
        <v>240</v>
      </c>
      <c r="BM373" s="216" t="s">
        <v>515</v>
      </c>
    </row>
    <row r="374" s="2" customFormat="1">
      <c r="A374" s="39"/>
      <c r="B374" s="40"/>
      <c r="C374" s="41"/>
      <c r="D374" s="218" t="s">
        <v>146</v>
      </c>
      <c r="E374" s="41"/>
      <c r="F374" s="219" t="s">
        <v>516</v>
      </c>
      <c r="G374" s="41"/>
      <c r="H374" s="41"/>
      <c r="I374" s="220"/>
      <c r="J374" s="41"/>
      <c r="K374" s="41"/>
      <c r="L374" s="45"/>
      <c r="M374" s="221"/>
      <c r="N374" s="222"/>
      <c r="O374" s="85"/>
      <c r="P374" s="85"/>
      <c r="Q374" s="85"/>
      <c r="R374" s="85"/>
      <c r="S374" s="85"/>
      <c r="T374" s="86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146</v>
      </c>
      <c r="AU374" s="18" t="s">
        <v>83</v>
      </c>
    </row>
    <row r="375" s="2" customFormat="1">
      <c r="A375" s="39"/>
      <c r="B375" s="40"/>
      <c r="C375" s="41"/>
      <c r="D375" s="225" t="s">
        <v>199</v>
      </c>
      <c r="E375" s="41"/>
      <c r="F375" s="246" t="s">
        <v>517</v>
      </c>
      <c r="G375" s="41"/>
      <c r="H375" s="41"/>
      <c r="I375" s="220"/>
      <c r="J375" s="41"/>
      <c r="K375" s="41"/>
      <c r="L375" s="45"/>
      <c r="M375" s="221"/>
      <c r="N375" s="222"/>
      <c r="O375" s="85"/>
      <c r="P375" s="85"/>
      <c r="Q375" s="85"/>
      <c r="R375" s="85"/>
      <c r="S375" s="85"/>
      <c r="T375" s="86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199</v>
      </c>
      <c r="AU375" s="18" t="s">
        <v>83</v>
      </c>
    </row>
    <row r="376" s="13" customFormat="1">
      <c r="A376" s="13"/>
      <c r="B376" s="223"/>
      <c r="C376" s="224"/>
      <c r="D376" s="225" t="s">
        <v>189</v>
      </c>
      <c r="E376" s="226" t="s">
        <v>19</v>
      </c>
      <c r="F376" s="227" t="s">
        <v>518</v>
      </c>
      <c r="G376" s="224"/>
      <c r="H376" s="228">
        <v>49</v>
      </c>
      <c r="I376" s="229"/>
      <c r="J376" s="224"/>
      <c r="K376" s="224"/>
      <c r="L376" s="230"/>
      <c r="M376" s="231"/>
      <c r="N376" s="232"/>
      <c r="O376" s="232"/>
      <c r="P376" s="232"/>
      <c r="Q376" s="232"/>
      <c r="R376" s="232"/>
      <c r="S376" s="232"/>
      <c r="T376" s="23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4" t="s">
        <v>189</v>
      </c>
      <c r="AU376" s="234" t="s">
        <v>83</v>
      </c>
      <c r="AV376" s="13" t="s">
        <v>83</v>
      </c>
      <c r="AW376" s="13" t="s">
        <v>35</v>
      </c>
      <c r="AX376" s="13" t="s">
        <v>81</v>
      </c>
      <c r="AY376" s="234" t="s">
        <v>135</v>
      </c>
    </row>
    <row r="377" s="2" customFormat="1" ht="44.25" customHeight="1">
      <c r="A377" s="39"/>
      <c r="B377" s="40"/>
      <c r="C377" s="205" t="s">
        <v>519</v>
      </c>
      <c r="D377" s="205" t="s">
        <v>139</v>
      </c>
      <c r="E377" s="206" t="s">
        <v>520</v>
      </c>
      <c r="F377" s="207" t="s">
        <v>521</v>
      </c>
      <c r="G377" s="208" t="s">
        <v>435</v>
      </c>
      <c r="H377" s="257"/>
      <c r="I377" s="210"/>
      <c r="J377" s="211">
        <f>ROUND(I377*H377,2)</f>
        <v>0</v>
      </c>
      <c r="K377" s="207" t="s">
        <v>143</v>
      </c>
      <c r="L377" s="45"/>
      <c r="M377" s="212" t="s">
        <v>19</v>
      </c>
      <c r="N377" s="213" t="s">
        <v>44</v>
      </c>
      <c r="O377" s="85"/>
      <c r="P377" s="214">
        <f>O377*H377</f>
        <v>0</v>
      </c>
      <c r="Q377" s="214">
        <v>0</v>
      </c>
      <c r="R377" s="214">
        <f>Q377*H377</f>
        <v>0</v>
      </c>
      <c r="S377" s="214">
        <v>0</v>
      </c>
      <c r="T377" s="215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16" t="s">
        <v>144</v>
      </c>
      <c r="AT377" s="216" t="s">
        <v>139</v>
      </c>
      <c r="AU377" s="216" t="s">
        <v>83</v>
      </c>
      <c r="AY377" s="18" t="s">
        <v>135</v>
      </c>
      <c r="BE377" s="217">
        <f>IF(N377="základní",J377,0)</f>
        <v>0</v>
      </c>
      <c r="BF377" s="217">
        <f>IF(N377="snížená",J377,0)</f>
        <v>0</v>
      </c>
      <c r="BG377" s="217">
        <f>IF(N377="zákl. přenesená",J377,0)</f>
        <v>0</v>
      </c>
      <c r="BH377" s="217">
        <f>IF(N377="sníž. přenesená",J377,0)</f>
        <v>0</v>
      </c>
      <c r="BI377" s="217">
        <f>IF(N377="nulová",J377,0)</f>
        <v>0</v>
      </c>
      <c r="BJ377" s="18" t="s">
        <v>81</v>
      </c>
      <c r="BK377" s="217">
        <f>ROUND(I377*H377,2)</f>
        <v>0</v>
      </c>
      <c r="BL377" s="18" t="s">
        <v>144</v>
      </c>
      <c r="BM377" s="216" t="s">
        <v>522</v>
      </c>
    </row>
    <row r="378" s="2" customFormat="1">
      <c r="A378" s="39"/>
      <c r="B378" s="40"/>
      <c r="C378" s="41"/>
      <c r="D378" s="218" t="s">
        <v>146</v>
      </c>
      <c r="E378" s="41"/>
      <c r="F378" s="219" t="s">
        <v>523</v>
      </c>
      <c r="G378" s="41"/>
      <c r="H378" s="41"/>
      <c r="I378" s="220"/>
      <c r="J378" s="41"/>
      <c r="K378" s="41"/>
      <c r="L378" s="45"/>
      <c r="M378" s="221"/>
      <c r="N378" s="222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146</v>
      </c>
      <c r="AU378" s="18" t="s">
        <v>83</v>
      </c>
    </row>
    <row r="379" s="12" customFormat="1" ht="22.8" customHeight="1">
      <c r="A379" s="12"/>
      <c r="B379" s="189"/>
      <c r="C379" s="190"/>
      <c r="D379" s="191" t="s">
        <v>72</v>
      </c>
      <c r="E379" s="203" t="s">
        <v>524</v>
      </c>
      <c r="F379" s="203" t="s">
        <v>525</v>
      </c>
      <c r="G379" s="190"/>
      <c r="H379" s="190"/>
      <c r="I379" s="193"/>
      <c r="J379" s="204">
        <f>BK379</f>
        <v>0</v>
      </c>
      <c r="K379" s="190"/>
      <c r="L379" s="195"/>
      <c r="M379" s="196"/>
      <c r="N379" s="197"/>
      <c r="O379" s="197"/>
      <c r="P379" s="198">
        <f>SUM(P380:P409)</f>
        <v>0</v>
      </c>
      <c r="Q379" s="197"/>
      <c r="R379" s="198">
        <f>SUM(R380:R409)</f>
        <v>1.6884708800000001</v>
      </c>
      <c r="S379" s="197"/>
      <c r="T379" s="199">
        <f>SUM(T380:T409)</f>
        <v>3.1787573999999998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00" t="s">
        <v>83</v>
      </c>
      <c r="AT379" s="201" t="s">
        <v>72</v>
      </c>
      <c r="AU379" s="201" t="s">
        <v>81</v>
      </c>
      <c r="AY379" s="200" t="s">
        <v>135</v>
      </c>
      <c r="BK379" s="202">
        <f>SUM(BK380:BK409)</f>
        <v>0</v>
      </c>
    </row>
    <row r="380" s="2" customFormat="1" ht="24.15" customHeight="1">
      <c r="A380" s="39"/>
      <c r="B380" s="40"/>
      <c r="C380" s="205" t="s">
        <v>526</v>
      </c>
      <c r="D380" s="205" t="s">
        <v>139</v>
      </c>
      <c r="E380" s="206" t="s">
        <v>527</v>
      </c>
      <c r="F380" s="207" t="s">
        <v>528</v>
      </c>
      <c r="G380" s="208" t="s">
        <v>156</v>
      </c>
      <c r="H380" s="209">
        <v>38.219999999999999</v>
      </c>
      <c r="I380" s="210"/>
      <c r="J380" s="211">
        <f>ROUND(I380*H380,2)</f>
        <v>0</v>
      </c>
      <c r="K380" s="207" t="s">
        <v>143</v>
      </c>
      <c r="L380" s="45"/>
      <c r="M380" s="212" t="s">
        <v>19</v>
      </c>
      <c r="N380" s="213" t="s">
        <v>44</v>
      </c>
      <c r="O380" s="85"/>
      <c r="P380" s="214">
        <f>O380*H380</f>
        <v>0</v>
      </c>
      <c r="Q380" s="214">
        <v>0</v>
      </c>
      <c r="R380" s="214">
        <f>Q380*H380</f>
        <v>0</v>
      </c>
      <c r="S380" s="214">
        <v>0</v>
      </c>
      <c r="T380" s="215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16" t="s">
        <v>177</v>
      </c>
      <c r="AT380" s="216" t="s">
        <v>139</v>
      </c>
      <c r="AU380" s="216" t="s">
        <v>83</v>
      </c>
      <c r="AY380" s="18" t="s">
        <v>135</v>
      </c>
      <c r="BE380" s="217">
        <f>IF(N380="základní",J380,0)</f>
        <v>0</v>
      </c>
      <c r="BF380" s="217">
        <f>IF(N380="snížená",J380,0)</f>
        <v>0</v>
      </c>
      <c r="BG380" s="217">
        <f>IF(N380="zákl. přenesená",J380,0)</f>
        <v>0</v>
      </c>
      <c r="BH380" s="217">
        <f>IF(N380="sníž. přenesená",J380,0)</f>
        <v>0</v>
      </c>
      <c r="BI380" s="217">
        <f>IF(N380="nulová",J380,0)</f>
        <v>0</v>
      </c>
      <c r="BJ380" s="18" t="s">
        <v>81</v>
      </c>
      <c r="BK380" s="217">
        <f>ROUND(I380*H380,2)</f>
        <v>0</v>
      </c>
      <c r="BL380" s="18" t="s">
        <v>177</v>
      </c>
      <c r="BM380" s="216" t="s">
        <v>529</v>
      </c>
    </row>
    <row r="381" s="2" customFormat="1">
      <c r="A381" s="39"/>
      <c r="B381" s="40"/>
      <c r="C381" s="41"/>
      <c r="D381" s="218" t="s">
        <v>146</v>
      </c>
      <c r="E381" s="41"/>
      <c r="F381" s="219" t="s">
        <v>530</v>
      </c>
      <c r="G381" s="41"/>
      <c r="H381" s="41"/>
      <c r="I381" s="220"/>
      <c r="J381" s="41"/>
      <c r="K381" s="41"/>
      <c r="L381" s="45"/>
      <c r="M381" s="221"/>
      <c r="N381" s="222"/>
      <c r="O381" s="85"/>
      <c r="P381" s="85"/>
      <c r="Q381" s="85"/>
      <c r="R381" s="85"/>
      <c r="S381" s="85"/>
      <c r="T381" s="86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146</v>
      </c>
      <c r="AU381" s="18" t="s">
        <v>83</v>
      </c>
    </row>
    <row r="382" s="13" customFormat="1">
      <c r="A382" s="13"/>
      <c r="B382" s="223"/>
      <c r="C382" s="224"/>
      <c r="D382" s="225" t="s">
        <v>189</v>
      </c>
      <c r="E382" s="226" t="s">
        <v>19</v>
      </c>
      <c r="F382" s="227" t="s">
        <v>531</v>
      </c>
      <c r="G382" s="224"/>
      <c r="H382" s="228">
        <v>38.219999999999999</v>
      </c>
      <c r="I382" s="229"/>
      <c r="J382" s="224"/>
      <c r="K382" s="224"/>
      <c r="L382" s="230"/>
      <c r="M382" s="231"/>
      <c r="N382" s="232"/>
      <c r="O382" s="232"/>
      <c r="P382" s="232"/>
      <c r="Q382" s="232"/>
      <c r="R382" s="232"/>
      <c r="S382" s="232"/>
      <c r="T382" s="23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4" t="s">
        <v>189</v>
      </c>
      <c r="AU382" s="234" t="s">
        <v>83</v>
      </c>
      <c r="AV382" s="13" t="s">
        <v>83</v>
      </c>
      <c r="AW382" s="13" t="s">
        <v>35</v>
      </c>
      <c r="AX382" s="13" t="s">
        <v>81</v>
      </c>
      <c r="AY382" s="234" t="s">
        <v>135</v>
      </c>
    </row>
    <row r="383" s="2" customFormat="1" ht="24.15" customHeight="1">
      <c r="A383" s="39"/>
      <c r="B383" s="40"/>
      <c r="C383" s="205" t="s">
        <v>532</v>
      </c>
      <c r="D383" s="205" t="s">
        <v>139</v>
      </c>
      <c r="E383" s="206" t="s">
        <v>533</v>
      </c>
      <c r="F383" s="207" t="s">
        <v>534</v>
      </c>
      <c r="G383" s="208" t="s">
        <v>156</v>
      </c>
      <c r="H383" s="209">
        <v>38.219999999999999</v>
      </c>
      <c r="I383" s="210"/>
      <c r="J383" s="211">
        <f>ROUND(I383*H383,2)</f>
        <v>0</v>
      </c>
      <c r="K383" s="207" t="s">
        <v>143</v>
      </c>
      <c r="L383" s="45"/>
      <c r="M383" s="212" t="s">
        <v>19</v>
      </c>
      <c r="N383" s="213" t="s">
        <v>44</v>
      </c>
      <c r="O383" s="85"/>
      <c r="P383" s="214">
        <f>O383*H383</f>
        <v>0</v>
      </c>
      <c r="Q383" s="214">
        <v>0.00050000000000000001</v>
      </c>
      <c r="R383" s="214">
        <f>Q383*H383</f>
        <v>0.019109999999999999</v>
      </c>
      <c r="S383" s="214">
        <v>0</v>
      </c>
      <c r="T383" s="215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16" t="s">
        <v>177</v>
      </c>
      <c r="AT383" s="216" t="s">
        <v>139</v>
      </c>
      <c r="AU383" s="216" t="s">
        <v>83</v>
      </c>
      <c r="AY383" s="18" t="s">
        <v>135</v>
      </c>
      <c r="BE383" s="217">
        <f>IF(N383="základní",J383,0)</f>
        <v>0</v>
      </c>
      <c r="BF383" s="217">
        <f>IF(N383="snížená",J383,0)</f>
        <v>0</v>
      </c>
      <c r="BG383" s="217">
        <f>IF(N383="zákl. přenesená",J383,0)</f>
        <v>0</v>
      </c>
      <c r="BH383" s="217">
        <f>IF(N383="sníž. přenesená",J383,0)</f>
        <v>0</v>
      </c>
      <c r="BI383" s="217">
        <f>IF(N383="nulová",J383,0)</f>
        <v>0</v>
      </c>
      <c r="BJ383" s="18" t="s">
        <v>81</v>
      </c>
      <c r="BK383" s="217">
        <f>ROUND(I383*H383,2)</f>
        <v>0</v>
      </c>
      <c r="BL383" s="18" t="s">
        <v>177</v>
      </c>
      <c r="BM383" s="216" t="s">
        <v>535</v>
      </c>
    </row>
    <row r="384" s="2" customFormat="1">
      <c r="A384" s="39"/>
      <c r="B384" s="40"/>
      <c r="C384" s="41"/>
      <c r="D384" s="218" t="s">
        <v>146</v>
      </c>
      <c r="E384" s="41"/>
      <c r="F384" s="219" t="s">
        <v>536</v>
      </c>
      <c r="G384" s="41"/>
      <c r="H384" s="41"/>
      <c r="I384" s="220"/>
      <c r="J384" s="41"/>
      <c r="K384" s="41"/>
      <c r="L384" s="45"/>
      <c r="M384" s="221"/>
      <c r="N384" s="222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146</v>
      </c>
      <c r="AU384" s="18" t="s">
        <v>83</v>
      </c>
    </row>
    <row r="385" s="13" customFormat="1">
      <c r="A385" s="13"/>
      <c r="B385" s="223"/>
      <c r="C385" s="224"/>
      <c r="D385" s="225" t="s">
        <v>189</v>
      </c>
      <c r="E385" s="226" t="s">
        <v>19</v>
      </c>
      <c r="F385" s="227" t="s">
        <v>531</v>
      </c>
      <c r="G385" s="224"/>
      <c r="H385" s="228">
        <v>38.219999999999999</v>
      </c>
      <c r="I385" s="229"/>
      <c r="J385" s="224"/>
      <c r="K385" s="224"/>
      <c r="L385" s="230"/>
      <c r="M385" s="231"/>
      <c r="N385" s="232"/>
      <c r="O385" s="232"/>
      <c r="P385" s="232"/>
      <c r="Q385" s="232"/>
      <c r="R385" s="232"/>
      <c r="S385" s="232"/>
      <c r="T385" s="23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4" t="s">
        <v>189</v>
      </c>
      <c r="AU385" s="234" t="s">
        <v>83</v>
      </c>
      <c r="AV385" s="13" t="s">
        <v>83</v>
      </c>
      <c r="AW385" s="13" t="s">
        <v>35</v>
      </c>
      <c r="AX385" s="13" t="s">
        <v>81</v>
      </c>
      <c r="AY385" s="234" t="s">
        <v>135</v>
      </c>
    </row>
    <row r="386" s="2" customFormat="1" ht="37.8" customHeight="1">
      <c r="A386" s="39"/>
      <c r="B386" s="40"/>
      <c r="C386" s="205" t="s">
        <v>537</v>
      </c>
      <c r="D386" s="205" t="s">
        <v>139</v>
      </c>
      <c r="E386" s="206" t="s">
        <v>538</v>
      </c>
      <c r="F386" s="207" t="s">
        <v>539</v>
      </c>
      <c r="G386" s="208" t="s">
        <v>156</v>
      </c>
      <c r="H386" s="209">
        <v>38.219999999999999</v>
      </c>
      <c r="I386" s="210"/>
      <c r="J386" s="211">
        <f>ROUND(I386*H386,2)</f>
        <v>0</v>
      </c>
      <c r="K386" s="207" t="s">
        <v>143</v>
      </c>
      <c r="L386" s="45"/>
      <c r="M386" s="212" t="s">
        <v>19</v>
      </c>
      <c r="N386" s="213" t="s">
        <v>44</v>
      </c>
      <c r="O386" s="85"/>
      <c r="P386" s="214">
        <f>O386*H386</f>
        <v>0</v>
      </c>
      <c r="Q386" s="214">
        <v>0</v>
      </c>
      <c r="R386" s="214">
        <f>Q386*H386</f>
        <v>0</v>
      </c>
      <c r="S386" s="214">
        <v>0</v>
      </c>
      <c r="T386" s="215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16" t="s">
        <v>240</v>
      </c>
      <c r="AT386" s="216" t="s">
        <v>139</v>
      </c>
      <c r="AU386" s="216" t="s">
        <v>83</v>
      </c>
      <c r="AY386" s="18" t="s">
        <v>135</v>
      </c>
      <c r="BE386" s="217">
        <f>IF(N386="základní",J386,0)</f>
        <v>0</v>
      </c>
      <c r="BF386" s="217">
        <f>IF(N386="snížená",J386,0)</f>
        <v>0</v>
      </c>
      <c r="BG386" s="217">
        <f>IF(N386="zákl. přenesená",J386,0)</f>
        <v>0</v>
      </c>
      <c r="BH386" s="217">
        <f>IF(N386="sníž. přenesená",J386,0)</f>
        <v>0</v>
      </c>
      <c r="BI386" s="217">
        <f>IF(N386="nulová",J386,0)</f>
        <v>0</v>
      </c>
      <c r="BJ386" s="18" t="s">
        <v>81</v>
      </c>
      <c r="BK386" s="217">
        <f>ROUND(I386*H386,2)</f>
        <v>0</v>
      </c>
      <c r="BL386" s="18" t="s">
        <v>240</v>
      </c>
      <c r="BM386" s="216" t="s">
        <v>540</v>
      </c>
    </row>
    <row r="387" s="2" customFormat="1">
      <c r="A387" s="39"/>
      <c r="B387" s="40"/>
      <c r="C387" s="41"/>
      <c r="D387" s="218" t="s">
        <v>146</v>
      </c>
      <c r="E387" s="41"/>
      <c r="F387" s="219" t="s">
        <v>541</v>
      </c>
      <c r="G387" s="41"/>
      <c r="H387" s="41"/>
      <c r="I387" s="220"/>
      <c r="J387" s="41"/>
      <c r="K387" s="41"/>
      <c r="L387" s="45"/>
      <c r="M387" s="221"/>
      <c r="N387" s="222"/>
      <c r="O387" s="85"/>
      <c r="P387" s="85"/>
      <c r="Q387" s="85"/>
      <c r="R387" s="85"/>
      <c r="S387" s="85"/>
      <c r="T387" s="86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146</v>
      </c>
      <c r="AU387" s="18" t="s">
        <v>83</v>
      </c>
    </row>
    <row r="388" s="2" customFormat="1" ht="37.8" customHeight="1">
      <c r="A388" s="39"/>
      <c r="B388" s="40"/>
      <c r="C388" s="205" t="s">
        <v>542</v>
      </c>
      <c r="D388" s="205" t="s">
        <v>139</v>
      </c>
      <c r="E388" s="206" t="s">
        <v>543</v>
      </c>
      <c r="F388" s="207" t="s">
        <v>544</v>
      </c>
      <c r="G388" s="208" t="s">
        <v>162</v>
      </c>
      <c r="H388" s="209">
        <v>49.823999999999998</v>
      </c>
      <c r="I388" s="210"/>
      <c r="J388" s="211">
        <f>ROUND(I388*H388,2)</f>
        <v>0</v>
      </c>
      <c r="K388" s="207" t="s">
        <v>143</v>
      </c>
      <c r="L388" s="45"/>
      <c r="M388" s="212" t="s">
        <v>19</v>
      </c>
      <c r="N388" s="213" t="s">
        <v>44</v>
      </c>
      <c r="O388" s="85"/>
      <c r="P388" s="214">
        <f>O388*H388</f>
        <v>0</v>
      </c>
      <c r="Q388" s="214">
        <v>0.00058</v>
      </c>
      <c r="R388" s="214">
        <f>Q388*H388</f>
        <v>0.028897920000000001</v>
      </c>
      <c r="S388" s="214">
        <v>0</v>
      </c>
      <c r="T388" s="215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16" t="s">
        <v>177</v>
      </c>
      <c r="AT388" s="216" t="s">
        <v>139</v>
      </c>
      <c r="AU388" s="216" t="s">
        <v>83</v>
      </c>
      <c r="AY388" s="18" t="s">
        <v>135</v>
      </c>
      <c r="BE388" s="217">
        <f>IF(N388="základní",J388,0)</f>
        <v>0</v>
      </c>
      <c r="BF388" s="217">
        <f>IF(N388="snížená",J388,0)</f>
        <v>0</v>
      </c>
      <c r="BG388" s="217">
        <f>IF(N388="zákl. přenesená",J388,0)</f>
        <v>0</v>
      </c>
      <c r="BH388" s="217">
        <f>IF(N388="sníž. přenesená",J388,0)</f>
        <v>0</v>
      </c>
      <c r="BI388" s="217">
        <f>IF(N388="nulová",J388,0)</f>
        <v>0</v>
      </c>
      <c r="BJ388" s="18" t="s">
        <v>81</v>
      </c>
      <c r="BK388" s="217">
        <f>ROUND(I388*H388,2)</f>
        <v>0</v>
      </c>
      <c r="BL388" s="18" t="s">
        <v>177</v>
      </c>
      <c r="BM388" s="216" t="s">
        <v>545</v>
      </c>
    </row>
    <row r="389" s="2" customFormat="1">
      <c r="A389" s="39"/>
      <c r="B389" s="40"/>
      <c r="C389" s="41"/>
      <c r="D389" s="218" t="s">
        <v>146</v>
      </c>
      <c r="E389" s="41"/>
      <c r="F389" s="219" t="s">
        <v>546</v>
      </c>
      <c r="G389" s="41"/>
      <c r="H389" s="41"/>
      <c r="I389" s="220"/>
      <c r="J389" s="41"/>
      <c r="K389" s="41"/>
      <c r="L389" s="45"/>
      <c r="M389" s="221"/>
      <c r="N389" s="222"/>
      <c r="O389" s="85"/>
      <c r="P389" s="85"/>
      <c r="Q389" s="85"/>
      <c r="R389" s="85"/>
      <c r="S389" s="85"/>
      <c r="T389" s="86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146</v>
      </c>
      <c r="AU389" s="18" t="s">
        <v>83</v>
      </c>
    </row>
    <row r="390" s="13" customFormat="1">
      <c r="A390" s="13"/>
      <c r="B390" s="223"/>
      <c r="C390" s="224"/>
      <c r="D390" s="225" t="s">
        <v>189</v>
      </c>
      <c r="E390" s="226" t="s">
        <v>19</v>
      </c>
      <c r="F390" s="227" t="s">
        <v>547</v>
      </c>
      <c r="G390" s="224"/>
      <c r="H390" s="228">
        <v>49.823999999999998</v>
      </c>
      <c r="I390" s="229"/>
      <c r="J390" s="224"/>
      <c r="K390" s="224"/>
      <c r="L390" s="230"/>
      <c r="M390" s="231"/>
      <c r="N390" s="232"/>
      <c r="O390" s="232"/>
      <c r="P390" s="232"/>
      <c r="Q390" s="232"/>
      <c r="R390" s="232"/>
      <c r="S390" s="232"/>
      <c r="T390" s="23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4" t="s">
        <v>189</v>
      </c>
      <c r="AU390" s="234" t="s">
        <v>83</v>
      </c>
      <c r="AV390" s="13" t="s">
        <v>83</v>
      </c>
      <c r="AW390" s="13" t="s">
        <v>35</v>
      </c>
      <c r="AX390" s="13" t="s">
        <v>81</v>
      </c>
      <c r="AY390" s="234" t="s">
        <v>135</v>
      </c>
    </row>
    <row r="391" s="2" customFormat="1" ht="24.15" customHeight="1">
      <c r="A391" s="39"/>
      <c r="B391" s="40"/>
      <c r="C391" s="205" t="s">
        <v>548</v>
      </c>
      <c r="D391" s="205" t="s">
        <v>139</v>
      </c>
      <c r="E391" s="206" t="s">
        <v>549</v>
      </c>
      <c r="F391" s="207" t="s">
        <v>550</v>
      </c>
      <c r="G391" s="208" t="s">
        <v>156</v>
      </c>
      <c r="H391" s="209">
        <v>38.219999999999999</v>
      </c>
      <c r="I391" s="210"/>
      <c r="J391" s="211">
        <f>ROUND(I391*H391,2)</f>
        <v>0</v>
      </c>
      <c r="K391" s="207" t="s">
        <v>143</v>
      </c>
      <c r="L391" s="45"/>
      <c r="M391" s="212" t="s">
        <v>19</v>
      </c>
      <c r="N391" s="213" t="s">
        <v>44</v>
      </c>
      <c r="O391" s="85"/>
      <c r="P391" s="214">
        <f>O391*H391</f>
        <v>0</v>
      </c>
      <c r="Q391" s="214">
        <v>0</v>
      </c>
      <c r="R391" s="214">
        <f>Q391*H391</f>
        <v>0</v>
      </c>
      <c r="S391" s="214">
        <v>0.083169999999999994</v>
      </c>
      <c r="T391" s="215">
        <f>S391*H391</f>
        <v>3.1787573999999998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16" t="s">
        <v>240</v>
      </c>
      <c r="AT391" s="216" t="s">
        <v>139</v>
      </c>
      <c r="AU391" s="216" t="s">
        <v>83</v>
      </c>
      <c r="AY391" s="18" t="s">
        <v>135</v>
      </c>
      <c r="BE391" s="217">
        <f>IF(N391="základní",J391,0)</f>
        <v>0</v>
      </c>
      <c r="BF391" s="217">
        <f>IF(N391="snížená",J391,0)</f>
        <v>0</v>
      </c>
      <c r="BG391" s="217">
        <f>IF(N391="zákl. přenesená",J391,0)</f>
        <v>0</v>
      </c>
      <c r="BH391" s="217">
        <f>IF(N391="sníž. přenesená",J391,0)</f>
        <v>0</v>
      </c>
      <c r="BI391" s="217">
        <f>IF(N391="nulová",J391,0)</f>
        <v>0</v>
      </c>
      <c r="BJ391" s="18" t="s">
        <v>81</v>
      </c>
      <c r="BK391" s="217">
        <f>ROUND(I391*H391,2)</f>
        <v>0</v>
      </c>
      <c r="BL391" s="18" t="s">
        <v>240</v>
      </c>
      <c r="BM391" s="216" t="s">
        <v>551</v>
      </c>
    </row>
    <row r="392" s="2" customFormat="1">
      <c r="A392" s="39"/>
      <c r="B392" s="40"/>
      <c r="C392" s="41"/>
      <c r="D392" s="218" t="s">
        <v>146</v>
      </c>
      <c r="E392" s="41"/>
      <c r="F392" s="219" t="s">
        <v>552</v>
      </c>
      <c r="G392" s="41"/>
      <c r="H392" s="41"/>
      <c r="I392" s="220"/>
      <c r="J392" s="41"/>
      <c r="K392" s="41"/>
      <c r="L392" s="45"/>
      <c r="M392" s="221"/>
      <c r="N392" s="222"/>
      <c r="O392" s="85"/>
      <c r="P392" s="85"/>
      <c r="Q392" s="85"/>
      <c r="R392" s="85"/>
      <c r="S392" s="85"/>
      <c r="T392" s="86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18" t="s">
        <v>146</v>
      </c>
      <c r="AU392" s="18" t="s">
        <v>83</v>
      </c>
    </row>
    <row r="393" s="2" customFormat="1" ht="37.8" customHeight="1">
      <c r="A393" s="39"/>
      <c r="B393" s="40"/>
      <c r="C393" s="205" t="s">
        <v>553</v>
      </c>
      <c r="D393" s="205" t="s">
        <v>139</v>
      </c>
      <c r="E393" s="206" t="s">
        <v>554</v>
      </c>
      <c r="F393" s="207" t="s">
        <v>555</v>
      </c>
      <c r="G393" s="208" t="s">
        <v>156</v>
      </c>
      <c r="H393" s="209">
        <v>38.219999999999999</v>
      </c>
      <c r="I393" s="210"/>
      <c r="J393" s="211">
        <f>ROUND(I393*H393,2)</f>
        <v>0</v>
      </c>
      <c r="K393" s="207" t="s">
        <v>143</v>
      </c>
      <c r="L393" s="45"/>
      <c r="M393" s="212" t="s">
        <v>19</v>
      </c>
      <c r="N393" s="213" t="s">
        <v>44</v>
      </c>
      <c r="O393" s="85"/>
      <c r="P393" s="214">
        <f>O393*H393</f>
        <v>0</v>
      </c>
      <c r="Q393" s="214">
        <v>0.0090900000000000009</v>
      </c>
      <c r="R393" s="214">
        <f>Q393*H393</f>
        <v>0.3474198</v>
      </c>
      <c r="S393" s="214">
        <v>0</v>
      </c>
      <c r="T393" s="215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16" t="s">
        <v>177</v>
      </c>
      <c r="AT393" s="216" t="s">
        <v>139</v>
      </c>
      <c r="AU393" s="216" t="s">
        <v>83</v>
      </c>
      <c r="AY393" s="18" t="s">
        <v>135</v>
      </c>
      <c r="BE393" s="217">
        <f>IF(N393="základní",J393,0)</f>
        <v>0</v>
      </c>
      <c r="BF393" s="217">
        <f>IF(N393="snížená",J393,0)</f>
        <v>0</v>
      </c>
      <c r="BG393" s="217">
        <f>IF(N393="zákl. přenesená",J393,0)</f>
        <v>0</v>
      </c>
      <c r="BH393" s="217">
        <f>IF(N393="sníž. přenesená",J393,0)</f>
        <v>0</v>
      </c>
      <c r="BI393" s="217">
        <f>IF(N393="nulová",J393,0)</f>
        <v>0</v>
      </c>
      <c r="BJ393" s="18" t="s">
        <v>81</v>
      </c>
      <c r="BK393" s="217">
        <f>ROUND(I393*H393,2)</f>
        <v>0</v>
      </c>
      <c r="BL393" s="18" t="s">
        <v>177</v>
      </c>
      <c r="BM393" s="216" t="s">
        <v>556</v>
      </c>
    </row>
    <row r="394" s="2" customFormat="1">
      <c r="A394" s="39"/>
      <c r="B394" s="40"/>
      <c r="C394" s="41"/>
      <c r="D394" s="218" t="s">
        <v>146</v>
      </c>
      <c r="E394" s="41"/>
      <c r="F394" s="219" t="s">
        <v>557</v>
      </c>
      <c r="G394" s="41"/>
      <c r="H394" s="41"/>
      <c r="I394" s="220"/>
      <c r="J394" s="41"/>
      <c r="K394" s="41"/>
      <c r="L394" s="45"/>
      <c r="M394" s="221"/>
      <c r="N394" s="222"/>
      <c r="O394" s="85"/>
      <c r="P394" s="85"/>
      <c r="Q394" s="85"/>
      <c r="R394" s="85"/>
      <c r="S394" s="85"/>
      <c r="T394" s="86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146</v>
      </c>
      <c r="AU394" s="18" t="s">
        <v>83</v>
      </c>
    </row>
    <row r="395" s="13" customFormat="1">
      <c r="A395" s="13"/>
      <c r="B395" s="223"/>
      <c r="C395" s="224"/>
      <c r="D395" s="225" t="s">
        <v>189</v>
      </c>
      <c r="E395" s="226" t="s">
        <v>19</v>
      </c>
      <c r="F395" s="227" t="s">
        <v>531</v>
      </c>
      <c r="G395" s="224"/>
      <c r="H395" s="228">
        <v>38.219999999999999</v>
      </c>
      <c r="I395" s="229"/>
      <c r="J395" s="224"/>
      <c r="K395" s="224"/>
      <c r="L395" s="230"/>
      <c r="M395" s="231"/>
      <c r="N395" s="232"/>
      <c r="O395" s="232"/>
      <c r="P395" s="232"/>
      <c r="Q395" s="232"/>
      <c r="R395" s="232"/>
      <c r="S395" s="232"/>
      <c r="T395" s="23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4" t="s">
        <v>189</v>
      </c>
      <c r="AU395" s="234" t="s">
        <v>83</v>
      </c>
      <c r="AV395" s="13" t="s">
        <v>83</v>
      </c>
      <c r="AW395" s="13" t="s">
        <v>35</v>
      </c>
      <c r="AX395" s="13" t="s">
        <v>81</v>
      </c>
      <c r="AY395" s="234" t="s">
        <v>135</v>
      </c>
    </row>
    <row r="396" s="2" customFormat="1" ht="16.5" customHeight="1">
      <c r="A396" s="39"/>
      <c r="B396" s="40"/>
      <c r="C396" s="205" t="s">
        <v>558</v>
      </c>
      <c r="D396" s="205" t="s">
        <v>139</v>
      </c>
      <c r="E396" s="206" t="s">
        <v>559</v>
      </c>
      <c r="F396" s="207" t="s">
        <v>560</v>
      </c>
      <c r="G396" s="208" t="s">
        <v>162</v>
      </c>
      <c r="H396" s="209">
        <v>49.823999999999998</v>
      </c>
      <c r="I396" s="210"/>
      <c r="J396" s="211">
        <f>ROUND(I396*H396,2)</f>
        <v>0</v>
      </c>
      <c r="K396" s="207" t="s">
        <v>143</v>
      </c>
      <c r="L396" s="45"/>
      <c r="M396" s="212" t="s">
        <v>19</v>
      </c>
      <c r="N396" s="213" t="s">
        <v>44</v>
      </c>
      <c r="O396" s="85"/>
      <c r="P396" s="214">
        <f>O396*H396</f>
        <v>0</v>
      </c>
      <c r="Q396" s="214">
        <v>9.0000000000000006E-05</v>
      </c>
      <c r="R396" s="214">
        <f>Q396*H396</f>
        <v>0.0044841600000000001</v>
      </c>
      <c r="S396" s="214">
        <v>0</v>
      </c>
      <c r="T396" s="215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16" t="s">
        <v>177</v>
      </c>
      <c r="AT396" s="216" t="s">
        <v>139</v>
      </c>
      <c r="AU396" s="216" t="s">
        <v>83</v>
      </c>
      <c r="AY396" s="18" t="s">
        <v>135</v>
      </c>
      <c r="BE396" s="217">
        <f>IF(N396="základní",J396,0)</f>
        <v>0</v>
      </c>
      <c r="BF396" s="217">
        <f>IF(N396="snížená",J396,0)</f>
        <v>0</v>
      </c>
      <c r="BG396" s="217">
        <f>IF(N396="zákl. přenesená",J396,0)</f>
        <v>0</v>
      </c>
      <c r="BH396" s="217">
        <f>IF(N396="sníž. přenesená",J396,0)</f>
        <v>0</v>
      </c>
      <c r="BI396" s="217">
        <f>IF(N396="nulová",J396,0)</f>
        <v>0</v>
      </c>
      <c r="BJ396" s="18" t="s">
        <v>81</v>
      </c>
      <c r="BK396" s="217">
        <f>ROUND(I396*H396,2)</f>
        <v>0</v>
      </c>
      <c r="BL396" s="18" t="s">
        <v>177</v>
      </c>
      <c r="BM396" s="216" t="s">
        <v>561</v>
      </c>
    </row>
    <row r="397" s="2" customFormat="1">
      <c r="A397" s="39"/>
      <c r="B397" s="40"/>
      <c r="C397" s="41"/>
      <c r="D397" s="218" t="s">
        <v>146</v>
      </c>
      <c r="E397" s="41"/>
      <c r="F397" s="219" t="s">
        <v>562</v>
      </c>
      <c r="G397" s="41"/>
      <c r="H397" s="41"/>
      <c r="I397" s="220"/>
      <c r="J397" s="41"/>
      <c r="K397" s="41"/>
      <c r="L397" s="45"/>
      <c r="M397" s="221"/>
      <c r="N397" s="222"/>
      <c r="O397" s="85"/>
      <c r="P397" s="85"/>
      <c r="Q397" s="85"/>
      <c r="R397" s="85"/>
      <c r="S397" s="85"/>
      <c r="T397" s="86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146</v>
      </c>
      <c r="AU397" s="18" t="s">
        <v>83</v>
      </c>
    </row>
    <row r="398" s="2" customFormat="1" ht="24.15" customHeight="1">
      <c r="A398" s="39"/>
      <c r="B398" s="40"/>
      <c r="C398" s="205" t="s">
        <v>563</v>
      </c>
      <c r="D398" s="205" t="s">
        <v>139</v>
      </c>
      <c r="E398" s="206" t="s">
        <v>564</v>
      </c>
      <c r="F398" s="207" t="s">
        <v>565</v>
      </c>
      <c r="G398" s="208" t="s">
        <v>162</v>
      </c>
      <c r="H398" s="209">
        <v>49.823999999999998</v>
      </c>
      <c r="I398" s="210"/>
      <c r="J398" s="211">
        <f>ROUND(I398*H398,2)</f>
        <v>0</v>
      </c>
      <c r="K398" s="207" t="s">
        <v>143</v>
      </c>
      <c r="L398" s="45"/>
      <c r="M398" s="212" t="s">
        <v>19</v>
      </c>
      <c r="N398" s="213" t="s">
        <v>44</v>
      </c>
      <c r="O398" s="85"/>
      <c r="P398" s="214">
        <f>O398*H398</f>
        <v>0</v>
      </c>
      <c r="Q398" s="214">
        <v>0</v>
      </c>
      <c r="R398" s="214">
        <f>Q398*H398</f>
        <v>0</v>
      </c>
      <c r="S398" s="214">
        <v>0</v>
      </c>
      <c r="T398" s="215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16" t="s">
        <v>177</v>
      </c>
      <c r="AT398" s="216" t="s">
        <v>139</v>
      </c>
      <c r="AU398" s="216" t="s">
        <v>83</v>
      </c>
      <c r="AY398" s="18" t="s">
        <v>135</v>
      </c>
      <c r="BE398" s="217">
        <f>IF(N398="základní",J398,0)</f>
        <v>0</v>
      </c>
      <c r="BF398" s="217">
        <f>IF(N398="snížená",J398,0)</f>
        <v>0</v>
      </c>
      <c r="BG398" s="217">
        <f>IF(N398="zákl. přenesená",J398,0)</f>
        <v>0</v>
      </c>
      <c r="BH398" s="217">
        <f>IF(N398="sníž. přenesená",J398,0)</f>
        <v>0</v>
      </c>
      <c r="BI398" s="217">
        <f>IF(N398="nulová",J398,0)</f>
        <v>0</v>
      </c>
      <c r="BJ398" s="18" t="s">
        <v>81</v>
      </c>
      <c r="BK398" s="217">
        <f>ROUND(I398*H398,2)</f>
        <v>0</v>
      </c>
      <c r="BL398" s="18" t="s">
        <v>177</v>
      </c>
      <c r="BM398" s="216" t="s">
        <v>566</v>
      </c>
    </row>
    <row r="399" s="2" customFormat="1">
      <c r="A399" s="39"/>
      <c r="B399" s="40"/>
      <c r="C399" s="41"/>
      <c r="D399" s="218" t="s">
        <v>146</v>
      </c>
      <c r="E399" s="41"/>
      <c r="F399" s="219" t="s">
        <v>567</v>
      </c>
      <c r="G399" s="41"/>
      <c r="H399" s="41"/>
      <c r="I399" s="220"/>
      <c r="J399" s="41"/>
      <c r="K399" s="41"/>
      <c r="L399" s="45"/>
      <c r="M399" s="221"/>
      <c r="N399" s="222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146</v>
      </c>
      <c r="AU399" s="18" t="s">
        <v>83</v>
      </c>
    </row>
    <row r="400" s="2" customFormat="1" ht="24.15" customHeight="1">
      <c r="A400" s="39"/>
      <c r="B400" s="40"/>
      <c r="C400" s="205" t="s">
        <v>568</v>
      </c>
      <c r="D400" s="205" t="s">
        <v>139</v>
      </c>
      <c r="E400" s="206" t="s">
        <v>569</v>
      </c>
      <c r="F400" s="207" t="s">
        <v>570</v>
      </c>
      <c r="G400" s="208" t="s">
        <v>156</v>
      </c>
      <c r="H400" s="209">
        <v>38.219999999999999</v>
      </c>
      <c r="I400" s="210"/>
      <c r="J400" s="211">
        <f>ROUND(I400*H400,2)</f>
        <v>0</v>
      </c>
      <c r="K400" s="207" t="s">
        <v>143</v>
      </c>
      <c r="L400" s="45"/>
      <c r="M400" s="212" t="s">
        <v>19</v>
      </c>
      <c r="N400" s="213" t="s">
        <v>44</v>
      </c>
      <c r="O400" s="85"/>
      <c r="P400" s="214">
        <f>O400*H400</f>
        <v>0</v>
      </c>
      <c r="Q400" s="214">
        <v>5.0000000000000002E-05</v>
      </c>
      <c r="R400" s="214">
        <f>Q400*H400</f>
        <v>0.0019109999999999999</v>
      </c>
      <c r="S400" s="214">
        <v>0</v>
      </c>
      <c r="T400" s="215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16" t="s">
        <v>177</v>
      </c>
      <c r="AT400" s="216" t="s">
        <v>139</v>
      </c>
      <c r="AU400" s="216" t="s">
        <v>83</v>
      </c>
      <c r="AY400" s="18" t="s">
        <v>135</v>
      </c>
      <c r="BE400" s="217">
        <f>IF(N400="základní",J400,0)</f>
        <v>0</v>
      </c>
      <c r="BF400" s="217">
        <f>IF(N400="snížená",J400,0)</f>
        <v>0</v>
      </c>
      <c r="BG400" s="217">
        <f>IF(N400="zákl. přenesená",J400,0)</f>
        <v>0</v>
      </c>
      <c r="BH400" s="217">
        <f>IF(N400="sníž. přenesená",J400,0)</f>
        <v>0</v>
      </c>
      <c r="BI400" s="217">
        <f>IF(N400="nulová",J400,0)</f>
        <v>0</v>
      </c>
      <c r="BJ400" s="18" t="s">
        <v>81</v>
      </c>
      <c r="BK400" s="217">
        <f>ROUND(I400*H400,2)</f>
        <v>0</v>
      </c>
      <c r="BL400" s="18" t="s">
        <v>177</v>
      </c>
      <c r="BM400" s="216" t="s">
        <v>571</v>
      </c>
    </row>
    <row r="401" s="2" customFormat="1">
      <c r="A401" s="39"/>
      <c r="B401" s="40"/>
      <c r="C401" s="41"/>
      <c r="D401" s="218" t="s">
        <v>146</v>
      </c>
      <c r="E401" s="41"/>
      <c r="F401" s="219" t="s">
        <v>572</v>
      </c>
      <c r="G401" s="41"/>
      <c r="H401" s="41"/>
      <c r="I401" s="220"/>
      <c r="J401" s="41"/>
      <c r="K401" s="41"/>
      <c r="L401" s="45"/>
      <c r="M401" s="221"/>
      <c r="N401" s="222"/>
      <c r="O401" s="85"/>
      <c r="P401" s="85"/>
      <c r="Q401" s="85"/>
      <c r="R401" s="85"/>
      <c r="S401" s="85"/>
      <c r="T401" s="86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146</v>
      </c>
      <c r="AU401" s="18" t="s">
        <v>83</v>
      </c>
    </row>
    <row r="402" s="13" customFormat="1">
      <c r="A402" s="13"/>
      <c r="B402" s="223"/>
      <c r="C402" s="224"/>
      <c r="D402" s="225" t="s">
        <v>189</v>
      </c>
      <c r="E402" s="226" t="s">
        <v>19</v>
      </c>
      <c r="F402" s="227" t="s">
        <v>531</v>
      </c>
      <c r="G402" s="224"/>
      <c r="H402" s="228">
        <v>38.219999999999999</v>
      </c>
      <c r="I402" s="229"/>
      <c r="J402" s="224"/>
      <c r="K402" s="224"/>
      <c r="L402" s="230"/>
      <c r="M402" s="231"/>
      <c r="N402" s="232"/>
      <c r="O402" s="232"/>
      <c r="P402" s="232"/>
      <c r="Q402" s="232"/>
      <c r="R402" s="232"/>
      <c r="S402" s="232"/>
      <c r="T402" s="23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4" t="s">
        <v>189</v>
      </c>
      <c r="AU402" s="234" t="s">
        <v>83</v>
      </c>
      <c r="AV402" s="13" t="s">
        <v>83</v>
      </c>
      <c r="AW402" s="13" t="s">
        <v>35</v>
      </c>
      <c r="AX402" s="13" t="s">
        <v>81</v>
      </c>
      <c r="AY402" s="234" t="s">
        <v>135</v>
      </c>
    </row>
    <row r="403" s="2" customFormat="1" ht="33" customHeight="1">
      <c r="A403" s="39"/>
      <c r="B403" s="40"/>
      <c r="C403" s="247" t="s">
        <v>573</v>
      </c>
      <c r="D403" s="247" t="s">
        <v>377</v>
      </c>
      <c r="E403" s="248" t="s">
        <v>574</v>
      </c>
      <c r="F403" s="249" t="s">
        <v>575</v>
      </c>
      <c r="G403" s="250" t="s">
        <v>156</v>
      </c>
      <c r="H403" s="251">
        <v>58.484000000000002</v>
      </c>
      <c r="I403" s="252"/>
      <c r="J403" s="253">
        <f>ROUND(I403*H403,2)</f>
        <v>0</v>
      </c>
      <c r="K403" s="249" t="s">
        <v>143</v>
      </c>
      <c r="L403" s="254"/>
      <c r="M403" s="255" t="s">
        <v>19</v>
      </c>
      <c r="N403" s="256" t="s">
        <v>44</v>
      </c>
      <c r="O403" s="85"/>
      <c r="P403" s="214">
        <f>O403*H403</f>
        <v>0</v>
      </c>
      <c r="Q403" s="214">
        <v>0.021999999999999999</v>
      </c>
      <c r="R403" s="214">
        <f>Q403*H403</f>
        <v>1.286648</v>
      </c>
      <c r="S403" s="214">
        <v>0</v>
      </c>
      <c r="T403" s="215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16" t="s">
        <v>225</v>
      </c>
      <c r="AT403" s="216" t="s">
        <v>377</v>
      </c>
      <c r="AU403" s="216" t="s">
        <v>83</v>
      </c>
      <c r="AY403" s="18" t="s">
        <v>135</v>
      </c>
      <c r="BE403" s="217">
        <f>IF(N403="základní",J403,0)</f>
        <v>0</v>
      </c>
      <c r="BF403" s="217">
        <f>IF(N403="snížená",J403,0)</f>
        <v>0</v>
      </c>
      <c r="BG403" s="217">
        <f>IF(N403="zákl. přenesená",J403,0)</f>
        <v>0</v>
      </c>
      <c r="BH403" s="217">
        <f>IF(N403="sníž. přenesená",J403,0)</f>
        <v>0</v>
      </c>
      <c r="BI403" s="217">
        <f>IF(N403="nulová",J403,0)</f>
        <v>0</v>
      </c>
      <c r="BJ403" s="18" t="s">
        <v>81</v>
      </c>
      <c r="BK403" s="217">
        <f>ROUND(I403*H403,2)</f>
        <v>0</v>
      </c>
      <c r="BL403" s="18" t="s">
        <v>177</v>
      </c>
      <c r="BM403" s="216" t="s">
        <v>576</v>
      </c>
    </row>
    <row r="404" s="13" customFormat="1">
      <c r="A404" s="13"/>
      <c r="B404" s="223"/>
      <c r="C404" s="224"/>
      <c r="D404" s="225" t="s">
        <v>189</v>
      </c>
      <c r="E404" s="226" t="s">
        <v>19</v>
      </c>
      <c r="F404" s="227" t="s">
        <v>531</v>
      </c>
      <c r="G404" s="224"/>
      <c r="H404" s="228">
        <v>38.219999999999999</v>
      </c>
      <c r="I404" s="229"/>
      <c r="J404" s="224"/>
      <c r="K404" s="224"/>
      <c r="L404" s="230"/>
      <c r="M404" s="231"/>
      <c r="N404" s="232"/>
      <c r="O404" s="232"/>
      <c r="P404" s="232"/>
      <c r="Q404" s="232"/>
      <c r="R404" s="232"/>
      <c r="S404" s="232"/>
      <c r="T404" s="23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4" t="s">
        <v>189</v>
      </c>
      <c r="AU404" s="234" t="s">
        <v>83</v>
      </c>
      <c r="AV404" s="13" t="s">
        <v>83</v>
      </c>
      <c r="AW404" s="13" t="s">
        <v>35</v>
      </c>
      <c r="AX404" s="13" t="s">
        <v>73</v>
      </c>
      <c r="AY404" s="234" t="s">
        <v>135</v>
      </c>
    </row>
    <row r="405" s="13" customFormat="1">
      <c r="A405" s="13"/>
      <c r="B405" s="223"/>
      <c r="C405" s="224"/>
      <c r="D405" s="225" t="s">
        <v>189</v>
      </c>
      <c r="E405" s="226" t="s">
        <v>19</v>
      </c>
      <c r="F405" s="227" t="s">
        <v>577</v>
      </c>
      <c r="G405" s="224"/>
      <c r="H405" s="228">
        <v>14.946999999999999</v>
      </c>
      <c r="I405" s="229"/>
      <c r="J405" s="224"/>
      <c r="K405" s="224"/>
      <c r="L405" s="230"/>
      <c r="M405" s="231"/>
      <c r="N405" s="232"/>
      <c r="O405" s="232"/>
      <c r="P405" s="232"/>
      <c r="Q405" s="232"/>
      <c r="R405" s="232"/>
      <c r="S405" s="232"/>
      <c r="T405" s="23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4" t="s">
        <v>189</v>
      </c>
      <c r="AU405" s="234" t="s">
        <v>83</v>
      </c>
      <c r="AV405" s="13" t="s">
        <v>83</v>
      </c>
      <c r="AW405" s="13" t="s">
        <v>35</v>
      </c>
      <c r="AX405" s="13" t="s">
        <v>73</v>
      </c>
      <c r="AY405" s="234" t="s">
        <v>135</v>
      </c>
    </row>
    <row r="406" s="14" customFormat="1">
      <c r="A406" s="14"/>
      <c r="B406" s="235"/>
      <c r="C406" s="236"/>
      <c r="D406" s="225" t="s">
        <v>189</v>
      </c>
      <c r="E406" s="237" t="s">
        <v>19</v>
      </c>
      <c r="F406" s="238" t="s">
        <v>194</v>
      </c>
      <c r="G406" s="236"/>
      <c r="H406" s="239">
        <v>53.167000000000002</v>
      </c>
      <c r="I406" s="240"/>
      <c r="J406" s="236"/>
      <c r="K406" s="236"/>
      <c r="L406" s="241"/>
      <c r="M406" s="242"/>
      <c r="N406" s="243"/>
      <c r="O406" s="243"/>
      <c r="P406" s="243"/>
      <c r="Q406" s="243"/>
      <c r="R406" s="243"/>
      <c r="S406" s="243"/>
      <c r="T406" s="24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5" t="s">
        <v>189</v>
      </c>
      <c r="AU406" s="245" t="s">
        <v>83</v>
      </c>
      <c r="AV406" s="14" t="s">
        <v>177</v>
      </c>
      <c r="AW406" s="14" t="s">
        <v>35</v>
      </c>
      <c r="AX406" s="14" t="s">
        <v>81</v>
      </c>
      <c r="AY406" s="245" t="s">
        <v>135</v>
      </c>
    </row>
    <row r="407" s="13" customFormat="1">
      <c r="A407" s="13"/>
      <c r="B407" s="223"/>
      <c r="C407" s="224"/>
      <c r="D407" s="225" t="s">
        <v>189</v>
      </c>
      <c r="E407" s="224"/>
      <c r="F407" s="227" t="s">
        <v>578</v>
      </c>
      <c r="G407" s="224"/>
      <c r="H407" s="228">
        <v>58.484000000000002</v>
      </c>
      <c r="I407" s="229"/>
      <c r="J407" s="224"/>
      <c r="K407" s="224"/>
      <c r="L407" s="230"/>
      <c r="M407" s="231"/>
      <c r="N407" s="232"/>
      <c r="O407" s="232"/>
      <c r="P407" s="232"/>
      <c r="Q407" s="232"/>
      <c r="R407" s="232"/>
      <c r="S407" s="232"/>
      <c r="T407" s="23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4" t="s">
        <v>189</v>
      </c>
      <c r="AU407" s="234" t="s">
        <v>83</v>
      </c>
      <c r="AV407" s="13" t="s">
        <v>83</v>
      </c>
      <c r="AW407" s="13" t="s">
        <v>4</v>
      </c>
      <c r="AX407" s="13" t="s">
        <v>81</v>
      </c>
      <c r="AY407" s="234" t="s">
        <v>135</v>
      </c>
    </row>
    <row r="408" s="2" customFormat="1" ht="44.25" customHeight="1">
      <c r="A408" s="39"/>
      <c r="B408" s="40"/>
      <c r="C408" s="205" t="s">
        <v>579</v>
      </c>
      <c r="D408" s="205" t="s">
        <v>139</v>
      </c>
      <c r="E408" s="206" t="s">
        <v>580</v>
      </c>
      <c r="F408" s="207" t="s">
        <v>581</v>
      </c>
      <c r="G408" s="208" t="s">
        <v>435</v>
      </c>
      <c r="H408" s="257"/>
      <c r="I408" s="210"/>
      <c r="J408" s="211">
        <f>ROUND(I408*H408,2)</f>
        <v>0</v>
      </c>
      <c r="K408" s="207" t="s">
        <v>143</v>
      </c>
      <c r="L408" s="45"/>
      <c r="M408" s="212" t="s">
        <v>19</v>
      </c>
      <c r="N408" s="213" t="s">
        <v>44</v>
      </c>
      <c r="O408" s="85"/>
      <c r="P408" s="214">
        <f>O408*H408</f>
        <v>0</v>
      </c>
      <c r="Q408" s="214">
        <v>0</v>
      </c>
      <c r="R408" s="214">
        <f>Q408*H408</f>
        <v>0</v>
      </c>
      <c r="S408" s="214">
        <v>0</v>
      </c>
      <c r="T408" s="215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16" t="s">
        <v>177</v>
      </c>
      <c r="AT408" s="216" t="s">
        <v>139</v>
      </c>
      <c r="AU408" s="216" t="s">
        <v>83</v>
      </c>
      <c r="AY408" s="18" t="s">
        <v>135</v>
      </c>
      <c r="BE408" s="217">
        <f>IF(N408="základní",J408,0)</f>
        <v>0</v>
      </c>
      <c r="BF408" s="217">
        <f>IF(N408="snížená",J408,0)</f>
        <v>0</v>
      </c>
      <c r="BG408" s="217">
        <f>IF(N408="zákl. přenesená",J408,0)</f>
        <v>0</v>
      </c>
      <c r="BH408" s="217">
        <f>IF(N408="sníž. přenesená",J408,0)</f>
        <v>0</v>
      </c>
      <c r="BI408" s="217">
        <f>IF(N408="nulová",J408,0)</f>
        <v>0</v>
      </c>
      <c r="BJ408" s="18" t="s">
        <v>81</v>
      </c>
      <c r="BK408" s="217">
        <f>ROUND(I408*H408,2)</f>
        <v>0</v>
      </c>
      <c r="BL408" s="18" t="s">
        <v>177</v>
      </c>
      <c r="BM408" s="216" t="s">
        <v>582</v>
      </c>
    </row>
    <row r="409" s="2" customFormat="1">
      <c r="A409" s="39"/>
      <c r="B409" s="40"/>
      <c r="C409" s="41"/>
      <c r="D409" s="218" t="s">
        <v>146</v>
      </c>
      <c r="E409" s="41"/>
      <c r="F409" s="219" t="s">
        <v>583</v>
      </c>
      <c r="G409" s="41"/>
      <c r="H409" s="41"/>
      <c r="I409" s="220"/>
      <c r="J409" s="41"/>
      <c r="K409" s="41"/>
      <c r="L409" s="45"/>
      <c r="M409" s="221"/>
      <c r="N409" s="222"/>
      <c r="O409" s="85"/>
      <c r="P409" s="85"/>
      <c r="Q409" s="85"/>
      <c r="R409" s="85"/>
      <c r="S409" s="85"/>
      <c r="T409" s="86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146</v>
      </c>
      <c r="AU409" s="18" t="s">
        <v>83</v>
      </c>
    </row>
    <row r="410" s="12" customFormat="1" ht="22.8" customHeight="1">
      <c r="A410" s="12"/>
      <c r="B410" s="189"/>
      <c r="C410" s="190"/>
      <c r="D410" s="191" t="s">
        <v>72</v>
      </c>
      <c r="E410" s="203" t="s">
        <v>584</v>
      </c>
      <c r="F410" s="203" t="s">
        <v>585</v>
      </c>
      <c r="G410" s="190"/>
      <c r="H410" s="190"/>
      <c r="I410" s="193"/>
      <c r="J410" s="204">
        <f>BK410</f>
        <v>0</v>
      </c>
      <c r="K410" s="190"/>
      <c r="L410" s="195"/>
      <c r="M410" s="196"/>
      <c r="N410" s="197"/>
      <c r="O410" s="197"/>
      <c r="P410" s="198">
        <f>SUM(P411:P441)</f>
        <v>0</v>
      </c>
      <c r="Q410" s="197"/>
      <c r="R410" s="198">
        <f>SUM(R411:R441)</f>
        <v>6.976488741979999</v>
      </c>
      <c r="S410" s="197"/>
      <c r="T410" s="199">
        <f>SUM(T411:T441)</f>
        <v>3.2908499999999998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200" t="s">
        <v>83</v>
      </c>
      <c r="AT410" s="201" t="s">
        <v>72</v>
      </c>
      <c r="AU410" s="201" t="s">
        <v>81</v>
      </c>
      <c r="AY410" s="200" t="s">
        <v>135</v>
      </c>
      <c r="BK410" s="202">
        <f>SUM(BK411:BK441)</f>
        <v>0</v>
      </c>
    </row>
    <row r="411" s="2" customFormat="1" ht="33" customHeight="1">
      <c r="A411" s="39"/>
      <c r="B411" s="40"/>
      <c r="C411" s="205" t="s">
        <v>586</v>
      </c>
      <c r="D411" s="205" t="s">
        <v>139</v>
      </c>
      <c r="E411" s="206" t="s">
        <v>587</v>
      </c>
      <c r="F411" s="207" t="s">
        <v>588</v>
      </c>
      <c r="G411" s="208" t="s">
        <v>156</v>
      </c>
      <c r="H411" s="209">
        <v>219.38999999999999</v>
      </c>
      <c r="I411" s="210"/>
      <c r="J411" s="211">
        <f>ROUND(I411*H411,2)</f>
        <v>0</v>
      </c>
      <c r="K411" s="207" t="s">
        <v>143</v>
      </c>
      <c r="L411" s="45"/>
      <c r="M411" s="212" t="s">
        <v>19</v>
      </c>
      <c r="N411" s="213" t="s">
        <v>44</v>
      </c>
      <c r="O411" s="85"/>
      <c r="P411" s="214">
        <f>O411*H411</f>
        <v>0</v>
      </c>
      <c r="Q411" s="214">
        <v>0</v>
      </c>
      <c r="R411" s="214">
        <f>Q411*H411</f>
        <v>0</v>
      </c>
      <c r="S411" s="214">
        <v>0</v>
      </c>
      <c r="T411" s="215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16" t="s">
        <v>240</v>
      </c>
      <c r="AT411" s="216" t="s">
        <v>139</v>
      </c>
      <c r="AU411" s="216" t="s">
        <v>83</v>
      </c>
      <c r="AY411" s="18" t="s">
        <v>135</v>
      </c>
      <c r="BE411" s="217">
        <f>IF(N411="základní",J411,0)</f>
        <v>0</v>
      </c>
      <c r="BF411" s="217">
        <f>IF(N411="snížená",J411,0)</f>
        <v>0</v>
      </c>
      <c r="BG411" s="217">
        <f>IF(N411="zákl. přenesená",J411,0)</f>
        <v>0</v>
      </c>
      <c r="BH411" s="217">
        <f>IF(N411="sníž. přenesená",J411,0)</f>
        <v>0</v>
      </c>
      <c r="BI411" s="217">
        <f>IF(N411="nulová",J411,0)</f>
        <v>0</v>
      </c>
      <c r="BJ411" s="18" t="s">
        <v>81</v>
      </c>
      <c r="BK411" s="217">
        <f>ROUND(I411*H411,2)</f>
        <v>0</v>
      </c>
      <c r="BL411" s="18" t="s">
        <v>240</v>
      </c>
      <c r="BM411" s="216" t="s">
        <v>589</v>
      </c>
    </row>
    <row r="412" s="2" customFormat="1">
      <c r="A412" s="39"/>
      <c r="B412" s="40"/>
      <c r="C412" s="41"/>
      <c r="D412" s="218" t="s">
        <v>146</v>
      </c>
      <c r="E412" s="41"/>
      <c r="F412" s="219" t="s">
        <v>590</v>
      </c>
      <c r="G412" s="41"/>
      <c r="H412" s="41"/>
      <c r="I412" s="220"/>
      <c r="J412" s="41"/>
      <c r="K412" s="41"/>
      <c r="L412" s="45"/>
      <c r="M412" s="221"/>
      <c r="N412" s="222"/>
      <c r="O412" s="85"/>
      <c r="P412" s="85"/>
      <c r="Q412" s="85"/>
      <c r="R412" s="85"/>
      <c r="S412" s="85"/>
      <c r="T412" s="86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146</v>
      </c>
      <c r="AU412" s="18" t="s">
        <v>83</v>
      </c>
    </row>
    <row r="413" s="2" customFormat="1" ht="21.75" customHeight="1">
      <c r="A413" s="39"/>
      <c r="B413" s="40"/>
      <c r="C413" s="205" t="s">
        <v>591</v>
      </c>
      <c r="D413" s="205" t="s">
        <v>139</v>
      </c>
      <c r="E413" s="206" t="s">
        <v>592</v>
      </c>
      <c r="F413" s="207" t="s">
        <v>593</v>
      </c>
      <c r="G413" s="208" t="s">
        <v>156</v>
      </c>
      <c r="H413" s="209">
        <v>219.38999999999999</v>
      </c>
      <c r="I413" s="210"/>
      <c r="J413" s="211">
        <f>ROUND(I413*H413,2)</f>
        <v>0</v>
      </c>
      <c r="K413" s="207" t="s">
        <v>143</v>
      </c>
      <c r="L413" s="45"/>
      <c r="M413" s="212" t="s">
        <v>19</v>
      </c>
      <c r="N413" s="213" t="s">
        <v>44</v>
      </c>
      <c r="O413" s="85"/>
      <c r="P413" s="214">
        <f>O413*H413</f>
        <v>0</v>
      </c>
      <c r="Q413" s="214">
        <v>0</v>
      </c>
      <c r="R413" s="214">
        <f>Q413*H413</f>
        <v>0</v>
      </c>
      <c r="S413" s="214">
        <v>0</v>
      </c>
      <c r="T413" s="215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16" t="s">
        <v>240</v>
      </c>
      <c r="AT413" s="216" t="s">
        <v>139</v>
      </c>
      <c r="AU413" s="216" t="s">
        <v>83</v>
      </c>
      <c r="AY413" s="18" t="s">
        <v>135</v>
      </c>
      <c r="BE413" s="217">
        <f>IF(N413="základní",J413,0)</f>
        <v>0</v>
      </c>
      <c r="BF413" s="217">
        <f>IF(N413="snížená",J413,0)</f>
        <v>0</v>
      </c>
      <c r="BG413" s="217">
        <f>IF(N413="zákl. přenesená",J413,0)</f>
        <v>0</v>
      </c>
      <c r="BH413" s="217">
        <f>IF(N413="sníž. přenesená",J413,0)</f>
        <v>0</v>
      </c>
      <c r="BI413" s="217">
        <f>IF(N413="nulová",J413,0)</f>
        <v>0</v>
      </c>
      <c r="BJ413" s="18" t="s">
        <v>81</v>
      </c>
      <c r="BK413" s="217">
        <f>ROUND(I413*H413,2)</f>
        <v>0</v>
      </c>
      <c r="BL413" s="18" t="s">
        <v>240</v>
      </c>
      <c r="BM413" s="216" t="s">
        <v>594</v>
      </c>
    </row>
    <row r="414" s="2" customFormat="1">
      <c r="A414" s="39"/>
      <c r="B414" s="40"/>
      <c r="C414" s="41"/>
      <c r="D414" s="218" t="s">
        <v>146</v>
      </c>
      <c r="E414" s="41"/>
      <c r="F414" s="219" t="s">
        <v>595</v>
      </c>
      <c r="G414" s="41"/>
      <c r="H414" s="41"/>
      <c r="I414" s="220"/>
      <c r="J414" s="41"/>
      <c r="K414" s="41"/>
      <c r="L414" s="45"/>
      <c r="M414" s="221"/>
      <c r="N414" s="222"/>
      <c r="O414" s="85"/>
      <c r="P414" s="85"/>
      <c r="Q414" s="85"/>
      <c r="R414" s="85"/>
      <c r="S414" s="85"/>
      <c r="T414" s="86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146</v>
      </c>
      <c r="AU414" s="18" t="s">
        <v>83</v>
      </c>
    </row>
    <row r="415" s="2" customFormat="1" ht="37.8" customHeight="1">
      <c r="A415" s="39"/>
      <c r="B415" s="40"/>
      <c r="C415" s="205" t="s">
        <v>596</v>
      </c>
      <c r="D415" s="205" t="s">
        <v>139</v>
      </c>
      <c r="E415" s="206" t="s">
        <v>597</v>
      </c>
      <c r="F415" s="207" t="s">
        <v>598</v>
      </c>
      <c r="G415" s="208" t="s">
        <v>156</v>
      </c>
      <c r="H415" s="209">
        <v>219.38999999999999</v>
      </c>
      <c r="I415" s="210"/>
      <c r="J415" s="211">
        <f>ROUND(I415*H415,2)</f>
        <v>0</v>
      </c>
      <c r="K415" s="207" t="s">
        <v>143</v>
      </c>
      <c r="L415" s="45"/>
      <c r="M415" s="212" t="s">
        <v>19</v>
      </c>
      <c r="N415" s="213" t="s">
        <v>44</v>
      </c>
      <c r="O415" s="85"/>
      <c r="P415" s="214">
        <f>O415*H415</f>
        <v>0</v>
      </c>
      <c r="Q415" s="214">
        <v>3.0000000000000001E-05</v>
      </c>
      <c r="R415" s="214">
        <f>Q415*H415</f>
        <v>0.0065816999999999994</v>
      </c>
      <c r="S415" s="214">
        <v>0</v>
      </c>
      <c r="T415" s="215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16" t="s">
        <v>240</v>
      </c>
      <c r="AT415" s="216" t="s">
        <v>139</v>
      </c>
      <c r="AU415" s="216" t="s">
        <v>83</v>
      </c>
      <c r="AY415" s="18" t="s">
        <v>135</v>
      </c>
      <c r="BE415" s="217">
        <f>IF(N415="základní",J415,0)</f>
        <v>0</v>
      </c>
      <c r="BF415" s="217">
        <f>IF(N415="snížená",J415,0)</f>
        <v>0</v>
      </c>
      <c r="BG415" s="217">
        <f>IF(N415="zákl. přenesená",J415,0)</f>
        <v>0</v>
      </c>
      <c r="BH415" s="217">
        <f>IF(N415="sníž. přenesená",J415,0)</f>
        <v>0</v>
      </c>
      <c r="BI415" s="217">
        <f>IF(N415="nulová",J415,0)</f>
        <v>0</v>
      </c>
      <c r="BJ415" s="18" t="s">
        <v>81</v>
      </c>
      <c r="BK415" s="217">
        <f>ROUND(I415*H415,2)</f>
        <v>0</v>
      </c>
      <c r="BL415" s="18" t="s">
        <v>240</v>
      </c>
      <c r="BM415" s="216" t="s">
        <v>599</v>
      </c>
    </row>
    <row r="416" s="2" customFormat="1">
      <c r="A416" s="39"/>
      <c r="B416" s="40"/>
      <c r="C416" s="41"/>
      <c r="D416" s="218" t="s">
        <v>146</v>
      </c>
      <c r="E416" s="41"/>
      <c r="F416" s="219" t="s">
        <v>600</v>
      </c>
      <c r="G416" s="41"/>
      <c r="H416" s="41"/>
      <c r="I416" s="220"/>
      <c r="J416" s="41"/>
      <c r="K416" s="41"/>
      <c r="L416" s="45"/>
      <c r="M416" s="221"/>
      <c r="N416" s="222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146</v>
      </c>
      <c r="AU416" s="18" t="s">
        <v>83</v>
      </c>
    </row>
    <row r="417" s="2" customFormat="1" ht="37.8" customHeight="1">
      <c r="A417" s="39"/>
      <c r="B417" s="40"/>
      <c r="C417" s="205" t="s">
        <v>601</v>
      </c>
      <c r="D417" s="205" t="s">
        <v>139</v>
      </c>
      <c r="E417" s="206" t="s">
        <v>602</v>
      </c>
      <c r="F417" s="207" t="s">
        <v>603</v>
      </c>
      <c r="G417" s="208" t="s">
        <v>156</v>
      </c>
      <c r="H417" s="209">
        <v>219.38999999999999</v>
      </c>
      <c r="I417" s="210"/>
      <c r="J417" s="211">
        <f>ROUND(I417*H417,2)</f>
        <v>0</v>
      </c>
      <c r="K417" s="207" t="s">
        <v>143</v>
      </c>
      <c r="L417" s="45"/>
      <c r="M417" s="212" t="s">
        <v>19</v>
      </c>
      <c r="N417" s="213" t="s">
        <v>44</v>
      </c>
      <c r="O417" s="85"/>
      <c r="P417" s="214">
        <f>O417*H417</f>
        <v>0</v>
      </c>
      <c r="Q417" s="214">
        <v>0.012</v>
      </c>
      <c r="R417" s="214">
        <f>Q417*H417</f>
        <v>2.6326799999999997</v>
      </c>
      <c r="S417" s="214">
        <v>0</v>
      </c>
      <c r="T417" s="215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16" t="s">
        <v>240</v>
      </c>
      <c r="AT417" s="216" t="s">
        <v>139</v>
      </c>
      <c r="AU417" s="216" t="s">
        <v>83</v>
      </c>
      <c r="AY417" s="18" t="s">
        <v>135</v>
      </c>
      <c r="BE417" s="217">
        <f>IF(N417="základní",J417,0)</f>
        <v>0</v>
      </c>
      <c r="BF417" s="217">
        <f>IF(N417="snížená",J417,0)</f>
        <v>0</v>
      </c>
      <c r="BG417" s="217">
        <f>IF(N417="zákl. přenesená",J417,0)</f>
        <v>0</v>
      </c>
      <c r="BH417" s="217">
        <f>IF(N417="sníž. přenesená",J417,0)</f>
        <v>0</v>
      </c>
      <c r="BI417" s="217">
        <f>IF(N417="nulová",J417,0)</f>
        <v>0</v>
      </c>
      <c r="BJ417" s="18" t="s">
        <v>81</v>
      </c>
      <c r="BK417" s="217">
        <f>ROUND(I417*H417,2)</f>
        <v>0</v>
      </c>
      <c r="BL417" s="18" t="s">
        <v>240</v>
      </c>
      <c r="BM417" s="216" t="s">
        <v>604</v>
      </c>
    </row>
    <row r="418" s="2" customFormat="1">
      <c r="A418" s="39"/>
      <c r="B418" s="40"/>
      <c r="C418" s="41"/>
      <c r="D418" s="218" t="s">
        <v>146</v>
      </c>
      <c r="E418" s="41"/>
      <c r="F418" s="219" t="s">
        <v>605</v>
      </c>
      <c r="G418" s="41"/>
      <c r="H418" s="41"/>
      <c r="I418" s="220"/>
      <c r="J418" s="41"/>
      <c r="K418" s="41"/>
      <c r="L418" s="45"/>
      <c r="M418" s="221"/>
      <c r="N418" s="222"/>
      <c r="O418" s="85"/>
      <c r="P418" s="85"/>
      <c r="Q418" s="85"/>
      <c r="R418" s="85"/>
      <c r="S418" s="85"/>
      <c r="T418" s="86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146</v>
      </c>
      <c r="AU418" s="18" t="s">
        <v>83</v>
      </c>
    </row>
    <row r="419" s="2" customFormat="1" ht="55.5" customHeight="1">
      <c r="A419" s="39"/>
      <c r="B419" s="40"/>
      <c r="C419" s="205" t="s">
        <v>606</v>
      </c>
      <c r="D419" s="205" t="s">
        <v>139</v>
      </c>
      <c r="E419" s="206" t="s">
        <v>607</v>
      </c>
      <c r="F419" s="207" t="s">
        <v>608</v>
      </c>
      <c r="G419" s="208" t="s">
        <v>156</v>
      </c>
      <c r="H419" s="209">
        <v>219.38999999999999</v>
      </c>
      <c r="I419" s="210"/>
      <c r="J419" s="211">
        <f>ROUND(I419*H419,2)</f>
        <v>0</v>
      </c>
      <c r="K419" s="207" t="s">
        <v>143</v>
      </c>
      <c r="L419" s="45"/>
      <c r="M419" s="212" t="s">
        <v>19</v>
      </c>
      <c r="N419" s="213" t="s">
        <v>44</v>
      </c>
      <c r="O419" s="85"/>
      <c r="P419" s="214">
        <f>O419*H419</f>
        <v>0</v>
      </c>
      <c r="Q419" s="214">
        <v>0.018933757999999998</v>
      </c>
      <c r="R419" s="214">
        <f>Q419*H419</f>
        <v>4.1538771676199993</v>
      </c>
      <c r="S419" s="214">
        <v>0</v>
      </c>
      <c r="T419" s="215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16" t="s">
        <v>240</v>
      </c>
      <c r="AT419" s="216" t="s">
        <v>139</v>
      </c>
      <c r="AU419" s="216" t="s">
        <v>83</v>
      </c>
      <c r="AY419" s="18" t="s">
        <v>135</v>
      </c>
      <c r="BE419" s="217">
        <f>IF(N419="základní",J419,0)</f>
        <v>0</v>
      </c>
      <c r="BF419" s="217">
        <f>IF(N419="snížená",J419,0)</f>
        <v>0</v>
      </c>
      <c r="BG419" s="217">
        <f>IF(N419="zákl. přenesená",J419,0)</f>
        <v>0</v>
      </c>
      <c r="BH419" s="217">
        <f>IF(N419="sníž. přenesená",J419,0)</f>
        <v>0</v>
      </c>
      <c r="BI419" s="217">
        <f>IF(N419="nulová",J419,0)</f>
        <v>0</v>
      </c>
      <c r="BJ419" s="18" t="s">
        <v>81</v>
      </c>
      <c r="BK419" s="217">
        <f>ROUND(I419*H419,2)</f>
        <v>0</v>
      </c>
      <c r="BL419" s="18" t="s">
        <v>240</v>
      </c>
      <c r="BM419" s="216" t="s">
        <v>609</v>
      </c>
    </row>
    <row r="420" s="2" customFormat="1">
      <c r="A420" s="39"/>
      <c r="B420" s="40"/>
      <c r="C420" s="41"/>
      <c r="D420" s="218" t="s">
        <v>146</v>
      </c>
      <c r="E420" s="41"/>
      <c r="F420" s="219" t="s">
        <v>610</v>
      </c>
      <c r="G420" s="41"/>
      <c r="H420" s="41"/>
      <c r="I420" s="220"/>
      <c r="J420" s="41"/>
      <c r="K420" s="41"/>
      <c r="L420" s="45"/>
      <c r="M420" s="221"/>
      <c r="N420" s="222"/>
      <c r="O420" s="85"/>
      <c r="P420" s="85"/>
      <c r="Q420" s="85"/>
      <c r="R420" s="85"/>
      <c r="S420" s="85"/>
      <c r="T420" s="86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146</v>
      </c>
      <c r="AU420" s="18" t="s">
        <v>83</v>
      </c>
    </row>
    <row r="421" s="13" customFormat="1">
      <c r="A421" s="13"/>
      <c r="B421" s="223"/>
      <c r="C421" s="224"/>
      <c r="D421" s="225" t="s">
        <v>189</v>
      </c>
      <c r="E421" s="226" t="s">
        <v>19</v>
      </c>
      <c r="F421" s="227" t="s">
        <v>243</v>
      </c>
      <c r="G421" s="224"/>
      <c r="H421" s="228">
        <v>75.109999999999999</v>
      </c>
      <c r="I421" s="229"/>
      <c r="J421" s="224"/>
      <c r="K421" s="224"/>
      <c r="L421" s="230"/>
      <c r="M421" s="231"/>
      <c r="N421" s="232"/>
      <c r="O421" s="232"/>
      <c r="P421" s="232"/>
      <c r="Q421" s="232"/>
      <c r="R421" s="232"/>
      <c r="S421" s="232"/>
      <c r="T421" s="23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4" t="s">
        <v>189</v>
      </c>
      <c r="AU421" s="234" t="s">
        <v>83</v>
      </c>
      <c r="AV421" s="13" t="s">
        <v>83</v>
      </c>
      <c r="AW421" s="13" t="s">
        <v>35</v>
      </c>
      <c r="AX421" s="13" t="s">
        <v>73</v>
      </c>
      <c r="AY421" s="234" t="s">
        <v>135</v>
      </c>
    </row>
    <row r="422" s="13" customFormat="1">
      <c r="A422" s="13"/>
      <c r="B422" s="223"/>
      <c r="C422" s="224"/>
      <c r="D422" s="225" t="s">
        <v>189</v>
      </c>
      <c r="E422" s="226" t="s">
        <v>19</v>
      </c>
      <c r="F422" s="227" t="s">
        <v>244</v>
      </c>
      <c r="G422" s="224"/>
      <c r="H422" s="228">
        <v>144.28</v>
      </c>
      <c r="I422" s="229"/>
      <c r="J422" s="224"/>
      <c r="K422" s="224"/>
      <c r="L422" s="230"/>
      <c r="M422" s="231"/>
      <c r="N422" s="232"/>
      <c r="O422" s="232"/>
      <c r="P422" s="232"/>
      <c r="Q422" s="232"/>
      <c r="R422" s="232"/>
      <c r="S422" s="232"/>
      <c r="T422" s="23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4" t="s">
        <v>189</v>
      </c>
      <c r="AU422" s="234" t="s">
        <v>83</v>
      </c>
      <c r="AV422" s="13" t="s">
        <v>83</v>
      </c>
      <c r="AW422" s="13" t="s">
        <v>35</v>
      </c>
      <c r="AX422" s="13" t="s">
        <v>73</v>
      </c>
      <c r="AY422" s="234" t="s">
        <v>135</v>
      </c>
    </row>
    <row r="423" s="14" customFormat="1">
      <c r="A423" s="14"/>
      <c r="B423" s="235"/>
      <c r="C423" s="236"/>
      <c r="D423" s="225" t="s">
        <v>189</v>
      </c>
      <c r="E423" s="237" t="s">
        <v>19</v>
      </c>
      <c r="F423" s="238" t="s">
        <v>194</v>
      </c>
      <c r="G423" s="236"/>
      <c r="H423" s="239">
        <v>219.38999999999999</v>
      </c>
      <c r="I423" s="240"/>
      <c r="J423" s="236"/>
      <c r="K423" s="236"/>
      <c r="L423" s="241"/>
      <c r="M423" s="242"/>
      <c r="N423" s="243"/>
      <c r="O423" s="243"/>
      <c r="P423" s="243"/>
      <c r="Q423" s="243"/>
      <c r="R423" s="243"/>
      <c r="S423" s="243"/>
      <c r="T423" s="24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5" t="s">
        <v>189</v>
      </c>
      <c r="AU423" s="245" t="s">
        <v>83</v>
      </c>
      <c r="AV423" s="14" t="s">
        <v>177</v>
      </c>
      <c r="AW423" s="14" t="s">
        <v>35</v>
      </c>
      <c r="AX423" s="14" t="s">
        <v>81</v>
      </c>
      <c r="AY423" s="245" t="s">
        <v>135</v>
      </c>
    </row>
    <row r="424" s="2" customFormat="1" ht="21.75" customHeight="1">
      <c r="A424" s="39"/>
      <c r="B424" s="40"/>
      <c r="C424" s="205" t="s">
        <v>611</v>
      </c>
      <c r="D424" s="205" t="s">
        <v>139</v>
      </c>
      <c r="E424" s="206" t="s">
        <v>612</v>
      </c>
      <c r="F424" s="207" t="s">
        <v>613</v>
      </c>
      <c r="G424" s="208" t="s">
        <v>156</v>
      </c>
      <c r="H424" s="209">
        <v>219.38999999999999</v>
      </c>
      <c r="I424" s="210"/>
      <c r="J424" s="211">
        <f>ROUND(I424*H424,2)</f>
        <v>0</v>
      </c>
      <c r="K424" s="207" t="s">
        <v>143</v>
      </c>
      <c r="L424" s="45"/>
      <c r="M424" s="212" t="s">
        <v>19</v>
      </c>
      <c r="N424" s="213" t="s">
        <v>44</v>
      </c>
      <c r="O424" s="85"/>
      <c r="P424" s="214">
        <f>O424*H424</f>
        <v>0</v>
      </c>
      <c r="Q424" s="214">
        <v>0</v>
      </c>
      <c r="R424" s="214">
        <f>Q424*H424</f>
        <v>0</v>
      </c>
      <c r="S424" s="214">
        <v>0.014999999999999999</v>
      </c>
      <c r="T424" s="215">
        <f>S424*H424</f>
        <v>3.2908499999999998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16" t="s">
        <v>144</v>
      </c>
      <c r="AT424" s="216" t="s">
        <v>139</v>
      </c>
      <c r="AU424" s="216" t="s">
        <v>83</v>
      </c>
      <c r="AY424" s="18" t="s">
        <v>135</v>
      </c>
      <c r="BE424" s="217">
        <f>IF(N424="základní",J424,0)</f>
        <v>0</v>
      </c>
      <c r="BF424" s="217">
        <f>IF(N424="snížená",J424,0)</f>
        <v>0</v>
      </c>
      <c r="BG424" s="217">
        <f>IF(N424="zákl. přenesená",J424,0)</f>
        <v>0</v>
      </c>
      <c r="BH424" s="217">
        <f>IF(N424="sníž. přenesená",J424,0)</f>
        <v>0</v>
      </c>
      <c r="BI424" s="217">
        <f>IF(N424="nulová",J424,0)</f>
        <v>0</v>
      </c>
      <c r="BJ424" s="18" t="s">
        <v>81</v>
      </c>
      <c r="BK424" s="217">
        <f>ROUND(I424*H424,2)</f>
        <v>0</v>
      </c>
      <c r="BL424" s="18" t="s">
        <v>144</v>
      </c>
      <c r="BM424" s="216" t="s">
        <v>614</v>
      </c>
    </row>
    <row r="425" s="2" customFormat="1">
      <c r="A425" s="39"/>
      <c r="B425" s="40"/>
      <c r="C425" s="41"/>
      <c r="D425" s="218" t="s">
        <v>146</v>
      </c>
      <c r="E425" s="41"/>
      <c r="F425" s="219" t="s">
        <v>615</v>
      </c>
      <c r="G425" s="41"/>
      <c r="H425" s="41"/>
      <c r="I425" s="220"/>
      <c r="J425" s="41"/>
      <c r="K425" s="41"/>
      <c r="L425" s="45"/>
      <c r="M425" s="221"/>
      <c r="N425" s="222"/>
      <c r="O425" s="85"/>
      <c r="P425" s="85"/>
      <c r="Q425" s="85"/>
      <c r="R425" s="85"/>
      <c r="S425" s="85"/>
      <c r="T425" s="86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146</v>
      </c>
      <c r="AU425" s="18" t="s">
        <v>83</v>
      </c>
    </row>
    <row r="426" s="13" customFormat="1">
      <c r="A426" s="13"/>
      <c r="B426" s="223"/>
      <c r="C426" s="224"/>
      <c r="D426" s="225" t="s">
        <v>189</v>
      </c>
      <c r="E426" s="226" t="s">
        <v>19</v>
      </c>
      <c r="F426" s="227" t="s">
        <v>243</v>
      </c>
      <c r="G426" s="224"/>
      <c r="H426" s="228">
        <v>75.109999999999999</v>
      </c>
      <c r="I426" s="229"/>
      <c r="J426" s="224"/>
      <c r="K426" s="224"/>
      <c r="L426" s="230"/>
      <c r="M426" s="231"/>
      <c r="N426" s="232"/>
      <c r="O426" s="232"/>
      <c r="P426" s="232"/>
      <c r="Q426" s="232"/>
      <c r="R426" s="232"/>
      <c r="S426" s="232"/>
      <c r="T426" s="23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4" t="s">
        <v>189</v>
      </c>
      <c r="AU426" s="234" t="s">
        <v>83</v>
      </c>
      <c r="AV426" s="13" t="s">
        <v>83</v>
      </c>
      <c r="AW426" s="13" t="s">
        <v>35</v>
      </c>
      <c r="AX426" s="13" t="s">
        <v>73</v>
      </c>
      <c r="AY426" s="234" t="s">
        <v>135</v>
      </c>
    </row>
    <row r="427" s="13" customFormat="1">
      <c r="A427" s="13"/>
      <c r="B427" s="223"/>
      <c r="C427" s="224"/>
      <c r="D427" s="225" t="s">
        <v>189</v>
      </c>
      <c r="E427" s="226" t="s">
        <v>19</v>
      </c>
      <c r="F427" s="227" t="s">
        <v>244</v>
      </c>
      <c r="G427" s="224"/>
      <c r="H427" s="228">
        <v>144.28</v>
      </c>
      <c r="I427" s="229"/>
      <c r="J427" s="224"/>
      <c r="K427" s="224"/>
      <c r="L427" s="230"/>
      <c r="M427" s="231"/>
      <c r="N427" s="232"/>
      <c r="O427" s="232"/>
      <c r="P427" s="232"/>
      <c r="Q427" s="232"/>
      <c r="R427" s="232"/>
      <c r="S427" s="232"/>
      <c r="T427" s="23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4" t="s">
        <v>189</v>
      </c>
      <c r="AU427" s="234" t="s">
        <v>83</v>
      </c>
      <c r="AV427" s="13" t="s">
        <v>83</v>
      </c>
      <c r="AW427" s="13" t="s">
        <v>35</v>
      </c>
      <c r="AX427" s="13" t="s">
        <v>73</v>
      </c>
      <c r="AY427" s="234" t="s">
        <v>135</v>
      </c>
    </row>
    <row r="428" s="14" customFormat="1">
      <c r="A428" s="14"/>
      <c r="B428" s="235"/>
      <c r="C428" s="236"/>
      <c r="D428" s="225" t="s">
        <v>189</v>
      </c>
      <c r="E428" s="237" t="s">
        <v>19</v>
      </c>
      <c r="F428" s="238" t="s">
        <v>194</v>
      </c>
      <c r="G428" s="236"/>
      <c r="H428" s="239">
        <v>219.38999999999999</v>
      </c>
      <c r="I428" s="240"/>
      <c r="J428" s="236"/>
      <c r="K428" s="236"/>
      <c r="L428" s="241"/>
      <c r="M428" s="242"/>
      <c r="N428" s="243"/>
      <c r="O428" s="243"/>
      <c r="P428" s="243"/>
      <c r="Q428" s="243"/>
      <c r="R428" s="243"/>
      <c r="S428" s="243"/>
      <c r="T428" s="24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5" t="s">
        <v>189</v>
      </c>
      <c r="AU428" s="245" t="s">
        <v>83</v>
      </c>
      <c r="AV428" s="14" t="s">
        <v>177</v>
      </c>
      <c r="AW428" s="14" t="s">
        <v>35</v>
      </c>
      <c r="AX428" s="14" t="s">
        <v>81</v>
      </c>
      <c r="AY428" s="245" t="s">
        <v>135</v>
      </c>
    </row>
    <row r="429" s="2" customFormat="1" ht="24.15" customHeight="1">
      <c r="A429" s="39"/>
      <c r="B429" s="40"/>
      <c r="C429" s="205" t="s">
        <v>172</v>
      </c>
      <c r="D429" s="205" t="s">
        <v>139</v>
      </c>
      <c r="E429" s="206" t="s">
        <v>616</v>
      </c>
      <c r="F429" s="207" t="s">
        <v>617</v>
      </c>
      <c r="G429" s="208" t="s">
        <v>156</v>
      </c>
      <c r="H429" s="209">
        <v>219.38999999999999</v>
      </c>
      <c r="I429" s="210"/>
      <c r="J429" s="211">
        <f>ROUND(I429*H429,2)</f>
        <v>0</v>
      </c>
      <c r="K429" s="207" t="s">
        <v>143</v>
      </c>
      <c r="L429" s="45"/>
      <c r="M429" s="212" t="s">
        <v>19</v>
      </c>
      <c r="N429" s="213" t="s">
        <v>44</v>
      </c>
      <c r="O429" s="85"/>
      <c r="P429" s="214">
        <f>O429*H429</f>
        <v>0</v>
      </c>
      <c r="Q429" s="214">
        <v>0.00016249999999999999</v>
      </c>
      <c r="R429" s="214">
        <f>Q429*H429</f>
        <v>0.035650874999999999</v>
      </c>
      <c r="S429" s="214">
        <v>0</v>
      </c>
      <c r="T429" s="215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16" t="s">
        <v>240</v>
      </c>
      <c r="AT429" s="216" t="s">
        <v>139</v>
      </c>
      <c r="AU429" s="216" t="s">
        <v>83</v>
      </c>
      <c r="AY429" s="18" t="s">
        <v>135</v>
      </c>
      <c r="BE429" s="217">
        <f>IF(N429="základní",J429,0)</f>
        <v>0</v>
      </c>
      <c r="BF429" s="217">
        <f>IF(N429="snížená",J429,0)</f>
        <v>0</v>
      </c>
      <c r="BG429" s="217">
        <f>IF(N429="zákl. přenesená",J429,0)</f>
        <v>0</v>
      </c>
      <c r="BH429" s="217">
        <f>IF(N429="sníž. přenesená",J429,0)</f>
        <v>0</v>
      </c>
      <c r="BI429" s="217">
        <f>IF(N429="nulová",J429,0)</f>
        <v>0</v>
      </c>
      <c r="BJ429" s="18" t="s">
        <v>81</v>
      </c>
      <c r="BK429" s="217">
        <f>ROUND(I429*H429,2)</f>
        <v>0</v>
      </c>
      <c r="BL429" s="18" t="s">
        <v>240</v>
      </c>
      <c r="BM429" s="216" t="s">
        <v>618</v>
      </c>
    </row>
    <row r="430" s="2" customFormat="1">
      <c r="A430" s="39"/>
      <c r="B430" s="40"/>
      <c r="C430" s="41"/>
      <c r="D430" s="218" t="s">
        <v>146</v>
      </c>
      <c r="E430" s="41"/>
      <c r="F430" s="219" t="s">
        <v>619</v>
      </c>
      <c r="G430" s="41"/>
      <c r="H430" s="41"/>
      <c r="I430" s="220"/>
      <c r="J430" s="41"/>
      <c r="K430" s="41"/>
      <c r="L430" s="45"/>
      <c r="M430" s="221"/>
      <c r="N430" s="222"/>
      <c r="O430" s="85"/>
      <c r="P430" s="85"/>
      <c r="Q430" s="85"/>
      <c r="R430" s="85"/>
      <c r="S430" s="85"/>
      <c r="T430" s="86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146</v>
      </c>
      <c r="AU430" s="18" t="s">
        <v>83</v>
      </c>
    </row>
    <row r="431" s="2" customFormat="1" ht="37.8" customHeight="1">
      <c r="A431" s="39"/>
      <c r="B431" s="40"/>
      <c r="C431" s="205" t="s">
        <v>620</v>
      </c>
      <c r="D431" s="205" t="s">
        <v>139</v>
      </c>
      <c r="E431" s="206" t="s">
        <v>621</v>
      </c>
      <c r="F431" s="207" t="s">
        <v>622</v>
      </c>
      <c r="G431" s="208" t="s">
        <v>156</v>
      </c>
      <c r="H431" s="209">
        <v>438.77999999999997</v>
      </c>
      <c r="I431" s="210"/>
      <c r="J431" s="211">
        <f>ROUND(I431*H431,2)</f>
        <v>0</v>
      </c>
      <c r="K431" s="207" t="s">
        <v>143</v>
      </c>
      <c r="L431" s="45"/>
      <c r="M431" s="212" t="s">
        <v>19</v>
      </c>
      <c r="N431" s="213" t="s">
        <v>44</v>
      </c>
      <c r="O431" s="85"/>
      <c r="P431" s="214">
        <f>O431*H431</f>
        <v>0</v>
      </c>
      <c r="Q431" s="214">
        <v>0.000186</v>
      </c>
      <c r="R431" s="214">
        <f>Q431*H431</f>
        <v>0.081613079999999991</v>
      </c>
      <c r="S431" s="214">
        <v>0</v>
      </c>
      <c r="T431" s="215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16" t="s">
        <v>240</v>
      </c>
      <c r="AT431" s="216" t="s">
        <v>139</v>
      </c>
      <c r="AU431" s="216" t="s">
        <v>83</v>
      </c>
      <c r="AY431" s="18" t="s">
        <v>135</v>
      </c>
      <c r="BE431" s="217">
        <f>IF(N431="základní",J431,0)</f>
        <v>0</v>
      </c>
      <c r="BF431" s="217">
        <f>IF(N431="snížená",J431,0)</f>
        <v>0</v>
      </c>
      <c r="BG431" s="217">
        <f>IF(N431="zákl. přenesená",J431,0)</f>
        <v>0</v>
      </c>
      <c r="BH431" s="217">
        <f>IF(N431="sníž. přenesená",J431,0)</f>
        <v>0</v>
      </c>
      <c r="BI431" s="217">
        <f>IF(N431="nulová",J431,0)</f>
        <v>0</v>
      </c>
      <c r="BJ431" s="18" t="s">
        <v>81</v>
      </c>
      <c r="BK431" s="217">
        <f>ROUND(I431*H431,2)</f>
        <v>0</v>
      </c>
      <c r="BL431" s="18" t="s">
        <v>240</v>
      </c>
      <c r="BM431" s="216" t="s">
        <v>623</v>
      </c>
    </row>
    <row r="432" s="2" customFormat="1">
      <c r="A432" s="39"/>
      <c r="B432" s="40"/>
      <c r="C432" s="41"/>
      <c r="D432" s="218" t="s">
        <v>146</v>
      </c>
      <c r="E432" s="41"/>
      <c r="F432" s="219" t="s">
        <v>624</v>
      </c>
      <c r="G432" s="41"/>
      <c r="H432" s="41"/>
      <c r="I432" s="220"/>
      <c r="J432" s="41"/>
      <c r="K432" s="41"/>
      <c r="L432" s="45"/>
      <c r="M432" s="221"/>
      <c r="N432" s="222"/>
      <c r="O432" s="85"/>
      <c r="P432" s="85"/>
      <c r="Q432" s="85"/>
      <c r="R432" s="85"/>
      <c r="S432" s="85"/>
      <c r="T432" s="86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146</v>
      </c>
      <c r="AU432" s="18" t="s">
        <v>83</v>
      </c>
    </row>
    <row r="433" s="2" customFormat="1" ht="33" customHeight="1">
      <c r="A433" s="39"/>
      <c r="B433" s="40"/>
      <c r="C433" s="205" t="s">
        <v>235</v>
      </c>
      <c r="D433" s="205" t="s">
        <v>139</v>
      </c>
      <c r="E433" s="206" t="s">
        <v>625</v>
      </c>
      <c r="F433" s="207" t="s">
        <v>626</v>
      </c>
      <c r="G433" s="208" t="s">
        <v>156</v>
      </c>
      <c r="H433" s="209">
        <v>438.77999999999997</v>
      </c>
      <c r="I433" s="210"/>
      <c r="J433" s="211">
        <f>ROUND(I433*H433,2)</f>
        <v>0</v>
      </c>
      <c r="K433" s="207" t="s">
        <v>143</v>
      </c>
      <c r="L433" s="45"/>
      <c r="M433" s="212" t="s">
        <v>19</v>
      </c>
      <c r="N433" s="213" t="s">
        <v>44</v>
      </c>
      <c r="O433" s="85"/>
      <c r="P433" s="214">
        <f>O433*H433</f>
        <v>0</v>
      </c>
      <c r="Q433" s="214">
        <v>9.312E-06</v>
      </c>
      <c r="R433" s="214">
        <f>Q433*H433</f>
        <v>0.0040859193599999998</v>
      </c>
      <c r="S433" s="214">
        <v>0</v>
      </c>
      <c r="T433" s="215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16" t="s">
        <v>240</v>
      </c>
      <c r="AT433" s="216" t="s">
        <v>139</v>
      </c>
      <c r="AU433" s="216" t="s">
        <v>83</v>
      </c>
      <c r="AY433" s="18" t="s">
        <v>135</v>
      </c>
      <c r="BE433" s="217">
        <f>IF(N433="základní",J433,0)</f>
        <v>0</v>
      </c>
      <c r="BF433" s="217">
        <f>IF(N433="snížená",J433,0)</f>
        <v>0</v>
      </c>
      <c r="BG433" s="217">
        <f>IF(N433="zákl. přenesená",J433,0)</f>
        <v>0</v>
      </c>
      <c r="BH433" s="217">
        <f>IF(N433="sníž. přenesená",J433,0)</f>
        <v>0</v>
      </c>
      <c r="BI433" s="217">
        <f>IF(N433="nulová",J433,0)</f>
        <v>0</v>
      </c>
      <c r="BJ433" s="18" t="s">
        <v>81</v>
      </c>
      <c r="BK433" s="217">
        <f>ROUND(I433*H433,2)</f>
        <v>0</v>
      </c>
      <c r="BL433" s="18" t="s">
        <v>240</v>
      </c>
      <c r="BM433" s="216" t="s">
        <v>627</v>
      </c>
    </row>
    <row r="434" s="2" customFormat="1">
      <c r="A434" s="39"/>
      <c r="B434" s="40"/>
      <c r="C434" s="41"/>
      <c r="D434" s="218" t="s">
        <v>146</v>
      </c>
      <c r="E434" s="41"/>
      <c r="F434" s="219" t="s">
        <v>628</v>
      </c>
      <c r="G434" s="41"/>
      <c r="H434" s="41"/>
      <c r="I434" s="220"/>
      <c r="J434" s="41"/>
      <c r="K434" s="41"/>
      <c r="L434" s="45"/>
      <c r="M434" s="221"/>
      <c r="N434" s="222"/>
      <c r="O434" s="85"/>
      <c r="P434" s="85"/>
      <c r="Q434" s="85"/>
      <c r="R434" s="85"/>
      <c r="S434" s="85"/>
      <c r="T434" s="86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146</v>
      </c>
      <c r="AU434" s="18" t="s">
        <v>83</v>
      </c>
    </row>
    <row r="435" s="13" customFormat="1">
      <c r="A435" s="13"/>
      <c r="B435" s="223"/>
      <c r="C435" s="224"/>
      <c r="D435" s="225" t="s">
        <v>189</v>
      </c>
      <c r="E435" s="226" t="s">
        <v>19</v>
      </c>
      <c r="F435" s="227" t="s">
        <v>629</v>
      </c>
      <c r="G435" s="224"/>
      <c r="H435" s="228">
        <v>438.77999999999997</v>
      </c>
      <c r="I435" s="229"/>
      <c r="J435" s="224"/>
      <c r="K435" s="224"/>
      <c r="L435" s="230"/>
      <c r="M435" s="231"/>
      <c r="N435" s="232"/>
      <c r="O435" s="232"/>
      <c r="P435" s="232"/>
      <c r="Q435" s="232"/>
      <c r="R435" s="232"/>
      <c r="S435" s="232"/>
      <c r="T435" s="23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4" t="s">
        <v>189</v>
      </c>
      <c r="AU435" s="234" t="s">
        <v>83</v>
      </c>
      <c r="AV435" s="13" t="s">
        <v>83</v>
      </c>
      <c r="AW435" s="13" t="s">
        <v>35</v>
      </c>
      <c r="AX435" s="13" t="s">
        <v>81</v>
      </c>
      <c r="AY435" s="234" t="s">
        <v>135</v>
      </c>
    </row>
    <row r="436" s="2" customFormat="1" ht="16.5" customHeight="1">
      <c r="A436" s="39"/>
      <c r="B436" s="40"/>
      <c r="C436" s="205" t="s">
        <v>630</v>
      </c>
      <c r="D436" s="205" t="s">
        <v>139</v>
      </c>
      <c r="E436" s="206" t="s">
        <v>631</v>
      </c>
      <c r="F436" s="207" t="s">
        <v>632</v>
      </c>
      <c r="G436" s="208" t="s">
        <v>162</v>
      </c>
      <c r="H436" s="209">
        <v>109.91500000000001</v>
      </c>
      <c r="I436" s="210"/>
      <c r="J436" s="211">
        <f>ROUND(I436*H436,2)</f>
        <v>0</v>
      </c>
      <c r="K436" s="207" t="s">
        <v>143</v>
      </c>
      <c r="L436" s="45"/>
      <c r="M436" s="212" t="s">
        <v>19</v>
      </c>
      <c r="N436" s="213" t="s">
        <v>44</v>
      </c>
      <c r="O436" s="85"/>
      <c r="P436" s="214">
        <f>O436*H436</f>
        <v>0</v>
      </c>
      <c r="Q436" s="214">
        <v>0</v>
      </c>
      <c r="R436" s="214">
        <f>Q436*H436</f>
        <v>0</v>
      </c>
      <c r="S436" s="214">
        <v>0</v>
      </c>
      <c r="T436" s="215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16" t="s">
        <v>240</v>
      </c>
      <c r="AT436" s="216" t="s">
        <v>139</v>
      </c>
      <c r="AU436" s="216" t="s">
        <v>83</v>
      </c>
      <c r="AY436" s="18" t="s">
        <v>135</v>
      </c>
      <c r="BE436" s="217">
        <f>IF(N436="základní",J436,0)</f>
        <v>0</v>
      </c>
      <c r="BF436" s="217">
        <f>IF(N436="snížená",J436,0)</f>
        <v>0</v>
      </c>
      <c r="BG436" s="217">
        <f>IF(N436="zákl. přenesená",J436,0)</f>
        <v>0</v>
      </c>
      <c r="BH436" s="217">
        <f>IF(N436="sníž. přenesená",J436,0)</f>
        <v>0</v>
      </c>
      <c r="BI436" s="217">
        <f>IF(N436="nulová",J436,0)</f>
        <v>0</v>
      </c>
      <c r="BJ436" s="18" t="s">
        <v>81</v>
      </c>
      <c r="BK436" s="217">
        <f>ROUND(I436*H436,2)</f>
        <v>0</v>
      </c>
      <c r="BL436" s="18" t="s">
        <v>240</v>
      </c>
      <c r="BM436" s="216" t="s">
        <v>633</v>
      </c>
    </row>
    <row r="437" s="2" customFormat="1">
      <c r="A437" s="39"/>
      <c r="B437" s="40"/>
      <c r="C437" s="41"/>
      <c r="D437" s="218" t="s">
        <v>146</v>
      </c>
      <c r="E437" s="41"/>
      <c r="F437" s="219" t="s">
        <v>634</v>
      </c>
      <c r="G437" s="41"/>
      <c r="H437" s="41"/>
      <c r="I437" s="220"/>
      <c r="J437" s="41"/>
      <c r="K437" s="41"/>
      <c r="L437" s="45"/>
      <c r="M437" s="221"/>
      <c r="N437" s="222"/>
      <c r="O437" s="85"/>
      <c r="P437" s="85"/>
      <c r="Q437" s="85"/>
      <c r="R437" s="85"/>
      <c r="S437" s="85"/>
      <c r="T437" s="86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146</v>
      </c>
      <c r="AU437" s="18" t="s">
        <v>83</v>
      </c>
    </row>
    <row r="438" s="13" customFormat="1">
      <c r="A438" s="13"/>
      <c r="B438" s="223"/>
      <c r="C438" s="224"/>
      <c r="D438" s="225" t="s">
        <v>189</v>
      </c>
      <c r="E438" s="226" t="s">
        <v>19</v>
      </c>
      <c r="F438" s="227" t="s">
        <v>635</v>
      </c>
      <c r="G438" s="224"/>
      <c r="H438" s="228">
        <v>109.91500000000001</v>
      </c>
      <c r="I438" s="229"/>
      <c r="J438" s="224"/>
      <c r="K438" s="224"/>
      <c r="L438" s="230"/>
      <c r="M438" s="231"/>
      <c r="N438" s="232"/>
      <c r="O438" s="232"/>
      <c r="P438" s="232"/>
      <c r="Q438" s="232"/>
      <c r="R438" s="232"/>
      <c r="S438" s="232"/>
      <c r="T438" s="23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4" t="s">
        <v>189</v>
      </c>
      <c r="AU438" s="234" t="s">
        <v>83</v>
      </c>
      <c r="AV438" s="13" t="s">
        <v>83</v>
      </c>
      <c r="AW438" s="13" t="s">
        <v>35</v>
      </c>
      <c r="AX438" s="13" t="s">
        <v>81</v>
      </c>
      <c r="AY438" s="234" t="s">
        <v>135</v>
      </c>
    </row>
    <row r="439" s="2" customFormat="1" ht="16.5" customHeight="1">
      <c r="A439" s="39"/>
      <c r="B439" s="40"/>
      <c r="C439" s="247" t="s">
        <v>636</v>
      </c>
      <c r="D439" s="247" t="s">
        <v>377</v>
      </c>
      <c r="E439" s="248" t="s">
        <v>637</v>
      </c>
      <c r="F439" s="249" t="s">
        <v>638</v>
      </c>
      <c r="G439" s="250" t="s">
        <v>162</v>
      </c>
      <c r="H439" s="251">
        <v>124</v>
      </c>
      <c r="I439" s="252"/>
      <c r="J439" s="253">
        <f>ROUND(I439*H439,2)</f>
        <v>0</v>
      </c>
      <c r="K439" s="249" t="s">
        <v>143</v>
      </c>
      <c r="L439" s="254"/>
      <c r="M439" s="255" t="s">
        <v>19</v>
      </c>
      <c r="N439" s="256" t="s">
        <v>44</v>
      </c>
      <c r="O439" s="85"/>
      <c r="P439" s="214">
        <f>O439*H439</f>
        <v>0</v>
      </c>
      <c r="Q439" s="214">
        <v>0.00050000000000000001</v>
      </c>
      <c r="R439" s="214">
        <f>Q439*H439</f>
        <v>0.062</v>
      </c>
      <c r="S439" s="214">
        <v>0</v>
      </c>
      <c r="T439" s="215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16" t="s">
        <v>240</v>
      </c>
      <c r="AT439" s="216" t="s">
        <v>377</v>
      </c>
      <c r="AU439" s="216" t="s">
        <v>83</v>
      </c>
      <c r="AY439" s="18" t="s">
        <v>135</v>
      </c>
      <c r="BE439" s="217">
        <f>IF(N439="základní",J439,0)</f>
        <v>0</v>
      </c>
      <c r="BF439" s="217">
        <f>IF(N439="snížená",J439,0)</f>
        <v>0</v>
      </c>
      <c r="BG439" s="217">
        <f>IF(N439="zákl. přenesená",J439,0)</f>
        <v>0</v>
      </c>
      <c r="BH439" s="217">
        <f>IF(N439="sníž. přenesená",J439,0)</f>
        <v>0</v>
      </c>
      <c r="BI439" s="217">
        <f>IF(N439="nulová",J439,0)</f>
        <v>0</v>
      </c>
      <c r="BJ439" s="18" t="s">
        <v>81</v>
      </c>
      <c r="BK439" s="217">
        <f>ROUND(I439*H439,2)</f>
        <v>0</v>
      </c>
      <c r="BL439" s="18" t="s">
        <v>240</v>
      </c>
      <c r="BM439" s="216" t="s">
        <v>639</v>
      </c>
    </row>
    <row r="440" s="2" customFormat="1" ht="44.25" customHeight="1">
      <c r="A440" s="39"/>
      <c r="B440" s="40"/>
      <c r="C440" s="205" t="s">
        <v>640</v>
      </c>
      <c r="D440" s="205" t="s">
        <v>139</v>
      </c>
      <c r="E440" s="206" t="s">
        <v>641</v>
      </c>
      <c r="F440" s="207" t="s">
        <v>642</v>
      </c>
      <c r="G440" s="208" t="s">
        <v>435</v>
      </c>
      <c r="H440" s="257"/>
      <c r="I440" s="210"/>
      <c r="J440" s="211">
        <f>ROUND(I440*H440,2)</f>
        <v>0</v>
      </c>
      <c r="K440" s="207" t="s">
        <v>143</v>
      </c>
      <c r="L440" s="45"/>
      <c r="M440" s="212" t="s">
        <v>19</v>
      </c>
      <c r="N440" s="213" t="s">
        <v>44</v>
      </c>
      <c r="O440" s="85"/>
      <c r="P440" s="214">
        <f>O440*H440</f>
        <v>0</v>
      </c>
      <c r="Q440" s="214">
        <v>0</v>
      </c>
      <c r="R440" s="214">
        <f>Q440*H440</f>
        <v>0</v>
      </c>
      <c r="S440" s="214">
        <v>0</v>
      </c>
      <c r="T440" s="215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16" t="s">
        <v>240</v>
      </c>
      <c r="AT440" s="216" t="s">
        <v>139</v>
      </c>
      <c r="AU440" s="216" t="s">
        <v>83</v>
      </c>
      <c r="AY440" s="18" t="s">
        <v>135</v>
      </c>
      <c r="BE440" s="217">
        <f>IF(N440="základní",J440,0)</f>
        <v>0</v>
      </c>
      <c r="BF440" s="217">
        <f>IF(N440="snížená",J440,0)</f>
        <v>0</v>
      </c>
      <c r="BG440" s="217">
        <f>IF(N440="zákl. přenesená",J440,0)</f>
        <v>0</v>
      </c>
      <c r="BH440" s="217">
        <f>IF(N440="sníž. přenesená",J440,0)</f>
        <v>0</v>
      </c>
      <c r="BI440" s="217">
        <f>IF(N440="nulová",J440,0)</f>
        <v>0</v>
      </c>
      <c r="BJ440" s="18" t="s">
        <v>81</v>
      </c>
      <c r="BK440" s="217">
        <f>ROUND(I440*H440,2)</f>
        <v>0</v>
      </c>
      <c r="BL440" s="18" t="s">
        <v>240</v>
      </c>
      <c r="BM440" s="216" t="s">
        <v>643</v>
      </c>
    </row>
    <row r="441" s="2" customFormat="1">
      <c r="A441" s="39"/>
      <c r="B441" s="40"/>
      <c r="C441" s="41"/>
      <c r="D441" s="218" t="s">
        <v>146</v>
      </c>
      <c r="E441" s="41"/>
      <c r="F441" s="219" t="s">
        <v>644</v>
      </c>
      <c r="G441" s="41"/>
      <c r="H441" s="41"/>
      <c r="I441" s="220"/>
      <c r="J441" s="41"/>
      <c r="K441" s="41"/>
      <c r="L441" s="45"/>
      <c r="M441" s="221"/>
      <c r="N441" s="222"/>
      <c r="O441" s="85"/>
      <c r="P441" s="85"/>
      <c r="Q441" s="85"/>
      <c r="R441" s="85"/>
      <c r="S441" s="85"/>
      <c r="T441" s="86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146</v>
      </c>
      <c r="AU441" s="18" t="s">
        <v>83</v>
      </c>
    </row>
    <row r="442" s="12" customFormat="1" ht="22.8" customHeight="1">
      <c r="A442" s="12"/>
      <c r="B442" s="189"/>
      <c r="C442" s="190"/>
      <c r="D442" s="191" t="s">
        <v>72</v>
      </c>
      <c r="E442" s="203" t="s">
        <v>645</v>
      </c>
      <c r="F442" s="203" t="s">
        <v>646</v>
      </c>
      <c r="G442" s="190"/>
      <c r="H442" s="190"/>
      <c r="I442" s="193"/>
      <c r="J442" s="204">
        <f>BK442</f>
        <v>0</v>
      </c>
      <c r="K442" s="190"/>
      <c r="L442" s="195"/>
      <c r="M442" s="196"/>
      <c r="N442" s="197"/>
      <c r="O442" s="197"/>
      <c r="P442" s="198">
        <f>SUM(P443:P462)</f>
        <v>0</v>
      </c>
      <c r="Q442" s="197"/>
      <c r="R442" s="198">
        <f>SUM(R443:R462)</f>
        <v>0.18710144999999998</v>
      </c>
      <c r="S442" s="197"/>
      <c r="T442" s="199">
        <f>SUM(T443:T462)</f>
        <v>0.33456000000000002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00" t="s">
        <v>83</v>
      </c>
      <c r="AT442" s="201" t="s">
        <v>72</v>
      </c>
      <c r="AU442" s="201" t="s">
        <v>81</v>
      </c>
      <c r="AY442" s="200" t="s">
        <v>135</v>
      </c>
      <c r="BK442" s="202">
        <f>SUM(BK443:BK462)</f>
        <v>0</v>
      </c>
    </row>
    <row r="443" s="2" customFormat="1" ht="24.15" customHeight="1">
      <c r="A443" s="39"/>
      <c r="B443" s="40"/>
      <c r="C443" s="205" t="s">
        <v>647</v>
      </c>
      <c r="D443" s="205" t="s">
        <v>139</v>
      </c>
      <c r="E443" s="206" t="s">
        <v>648</v>
      </c>
      <c r="F443" s="207" t="s">
        <v>649</v>
      </c>
      <c r="G443" s="208" t="s">
        <v>156</v>
      </c>
      <c r="H443" s="209">
        <v>6.1500000000000004</v>
      </c>
      <c r="I443" s="210"/>
      <c r="J443" s="211">
        <f>ROUND(I443*H443,2)</f>
        <v>0</v>
      </c>
      <c r="K443" s="207" t="s">
        <v>143</v>
      </c>
      <c r="L443" s="45"/>
      <c r="M443" s="212" t="s">
        <v>19</v>
      </c>
      <c r="N443" s="213" t="s">
        <v>44</v>
      </c>
      <c r="O443" s="85"/>
      <c r="P443" s="214">
        <f>O443*H443</f>
        <v>0</v>
      </c>
      <c r="Q443" s="214">
        <v>0.00029999999999999997</v>
      </c>
      <c r="R443" s="214">
        <f>Q443*H443</f>
        <v>0.0018449999999999999</v>
      </c>
      <c r="S443" s="214">
        <v>0</v>
      </c>
      <c r="T443" s="215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16" t="s">
        <v>144</v>
      </c>
      <c r="AT443" s="216" t="s">
        <v>139</v>
      </c>
      <c r="AU443" s="216" t="s">
        <v>83</v>
      </c>
      <c r="AY443" s="18" t="s">
        <v>135</v>
      </c>
      <c r="BE443" s="217">
        <f>IF(N443="základní",J443,0)</f>
        <v>0</v>
      </c>
      <c r="BF443" s="217">
        <f>IF(N443="snížená",J443,0)</f>
        <v>0</v>
      </c>
      <c r="BG443" s="217">
        <f>IF(N443="zákl. přenesená",J443,0)</f>
        <v>0</v>
      </c>
      <c r="BH443" s="217">
        <f>IF(N443="sníž. přenesená",J443,0)</f>
        <v>0</v>
      </c>
      <c r="BI443" s="217">
        <f>IF(N443="nulová",J443,0)</f>
        <v>0</v>
      </c>
      <c r="BJ443" s="18" t="s">
        <v>81</v>
      </c>
      <c r="BK443" s="217">
        <f>ROUND(I443*H443,2)</f>
        <v>0</v>
      </c>
      <c r="BL443" s="18" t="s">
        <v>144</v>
      </c>
      <c r="BM443" s="216" t="s">
        <v>650</v>
      </c>
    </row>
    <row r="444" s="2" customFormat="1">
      <c r="A444" s="39"/>
      <c r="B444" s="40"/>
      <c r="C444" s="41"/>
      <c r="D444" s="218" t="s">
        <v>146</v>
      </c>
      <c r="E444" s="41"/>
      <c r="F444" s="219" t="s">
        <v>651</v>
      </c>
      <c r="G444" s="41"/>
      <c r="H444" s="41"/>
      <c r="I444" s="220"/>
      <c r="J444" s="41"/>
      <c r="K444" s="41"/>
      <c r="L444" s="45"/>
      <c r="M444" s="221"/>
      <c r="N444" s="222"/>
      <c r="O444" s="85"/>
      <c r="P444" s="85"/>
      <c r="Q444" s="85"/>
      <c r="R444" s="85"/>
      <c r="S444" s="85"/>
      <c r="T444" s="86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18" t="s">
        <v>146</v>
      </c>
      <c r="AU444" s="18" t="s">
        <v>83</v>
      </c>
    </row>
    <row r="445" s="2" customFormat="1" ht="37.8" customHeight="1">
      <c r="A445" s="39"/>
      <c r="B445" s="40"/>
      <c r="C445" s="205" t="s">
        <v>265</v>
      </c>
      <c r="D445" s="205" t="s">
        <v>139</v>
      </c>
      <c r="E445" s="206" t="s">
        <v>652</v>
      </c>
      <c r="F445" s="207" t="s">
        <v>653</v>
      </c>
      <c r="G445" s="208" t="s">
        <v>156</v>
      </c>
      <c r="H445" s="209">
        <v>6.1500000000000004</v>
      </c>
      <c r="I445" s="210"/>
      <c r="J445" s="211">
        <f>ROUND(I445*H445,2)</f>
        <v>0</v>
      </c>
      <c r="K445" s="207" t="s">
        <v>143</v>
      </c>
      <c r="L445" s="45"/>
      <c r="M445" s="212" t="s">
        <v>19</v>
      </c>
      <c r="N445" s="213" t="s">
        <v>44</v>
      </c>
      <c r="O445" s="85"/>
      <c r="P445" s="214">
        <f>O445*H445</f>
        <v>0</v>
      </c>
      <c r="Q445" s="214">
        <v>0.0090880000000000006</v>
      </c>
      <c r="R445" s="214">
        <f>Q445*H445</f>
        <v>0.055891200000000009</v>
      </c>
      <c r="S445" s="214">
        <v>0</v>
      </c>
      <c r="T445" s="215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16" t="s">
        <v>144</v>
      </c>
      <c r="AT445" s="216" t="s">
        <v>139</v>
      </c>
      <c r="AU445" s="216" t="s">
        <v>83</v>
      </c>
      <c r="AY445" s="18" t="s">
        <v>135</v>
      </c>
      <c r="BE445" s="217">
        <f>IF(N445="základní",J445,0)</f>
        <v>0</v>
      </c>
      <c r="BF445" s="217">
        <f>IF(N445="snížená",J445,0)</f>
        <v>0</v>
      </c>
      <c r="BG445" s="217">
        <f>IF(N445="zákl. přenesená",J445,0)</f>
        <v>0</v>
      </c>
      <c r="BH445" s="217">
        <f>IF(N445="sníž. přenesená",J445,0)</f>
        <v>0</v>
      </c>
      <c r="BI445" s="217">
        <f>IF(N445="nulová",J445,0)</f>
        <v>0</v>
      </c>
      <c r="BJ445" s="18" t="s">
        <v>81</v>
      </c>
      <c r="BK445" s="217">
        <f>ROUND(I445*H445,2)</f>
        <v>0</v>
      </c>
      <c r="BL445" s="18" t="s">
        <v>144</v>
      </c>
      <c r="BM445" s="216" t="s">
        <v>654</v>
      </c>
    </row>
    <row r="446" s="2" customFormat="1">
      <c r="A446" s="39"/>
      <c r="B446" s="40"/>
      <c r="C446" s="41"/>
      <c r="D446" s="218" t="s">
        <v>146</v>
      </c>
      <c r="E446" s="41"/>
      <c r="F446" s="219" t="s">
        <v>655</v>
      </c>
      <c r="G446" s="41"/>
      <c r="H446" s="41"/>
      <c r="I446" s="220"/>
      <c r="J446" s="41"/>
      <c r="K446" s="41"/>
      <c r="L446" s="45"/>
      <c r="M446" s="221"/>
      <c r="N446" s="222"/>
      <c r="O446" s="85"/>
      <c r="P446" s="85"/>
      <c r="Q446" s="85"/>
      <c r="R446" s="85"/>
      <c r="S446" s="85"/>
      <c r="T446" s="86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18" t="s">
        <v>146</v>
      </c>
      <c r="AU446" s="18" t="s">
        <v>83</v>
      </c>
    </row>
    <row r="447" s="2" customFormat="1" ht="21.75" customHeight="1">
      <c r="A447" s="39"/>
      <c r="B447" s="40"/>
      <c r="C447" s="247" t="s">
        <v>281</v>
      </c>
      <c r="D447" s="247" t="s">
        <v>377</v>
      </c>
      <c r="E447" s="248" t="s">
        <v>656</v>
      </c>
      <c r="F447" s="249" t="s">
        <v>657</v>
      </c>
      <c r="G447" s="250" t="s">
        <v>156</v>
      </c>
      <c r="H447" s="251">
        <v>6.7649999999999997</v>
      </c>
      <c r="I447" s="252"/>
      <c r="J447" s="253">
        <f>ROUND(I447*H447,2)</f>
        <v>0</v>
      </c>
      <c r="K447" s="249" t="s">
        <v>19</v>
      </c>
      <c r="L447" s="254"/>
      <c r="M447" s="255" t="s">
        <v>19</v>
      </c>
      <c r="N447" s="256" t="s">
        <v>44</v>
      </c>
      <c r="O447" s="85"/>
      <c r="P447" s="214">
        <f>O447*H447</f>
        <v>0</v>
      </c>
      <c r="Q447" s="214">
        <v>0.019</v>
      </c>
      <c r="R447" s="214">
        <f>Q447*H447</f>
        <v>0.12853499999999998</v>
      </c>
      <c r="S447" s="214">
        <v>0</v>
      </c>
      <c r="T447" s="215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16" t="s">
        <v>380</v>
      </c>
      <c r="AT447" s="216" t="s">
        <v>377</v>
      </c>
      <c r="AU447" s="216" t="s">
        <v>83</v>
      </c>
      <c r="AY447" s="18" t="s">
        <v>135</v>
      </c>
      <c r="BE447" s="217">
        <f>IF(N447="základní",J447,0)</f>
        <v>0</v>
      </c>
      <c r="BF447" s="217">
        <f>IF(N447="snížená",J447,0)</f>
        <v>0</v>
      </c>
      <c r="BG447" s="217">
        <f>IF(N447="zákl. přenesená",J447,0)</f>
        <v>0</v>
      </c>
      <c r="BH447" s="217">
        <f>IF(N447="sníž. přenesená",J447,0)</f>
        <v>0</v>
      </c>
      <c r="BI447" s="217">
        <f>IF(N447="nulová",J447,0)</f>
        <v>0</v>
      </c>
      <c r="BJ447" s="18" t="s">
        <v>81</v>
      </c>
      <c r="BK447" s="217">
        <f>ROUND(I447*H447,2)</f>
        <v>0</v>
      </c>
      <c r="BL447" s="18" t="s">
        <v>144</v>
      </c>
      <c r="BM447" s="216" t="s">
        <v>658</v>
      </c>
    </row>
    <row r="448" s="13" customFormat="1">
      <c r="A448" s="13"/>
      <c r="B448" s="223"/>
      <c r="C448" s="224"/>
      <c r="D448" s="225" t="s">
        <v>189</v>
      </c>
      <c r="E448" s="226" t="s">
        <v>19</v>
      </c>
      <c r="F448" s="227" t="s">
        <v>659</v>
      </c>
      <c r="G448" s="224"/>
      <c r="H448" s="228">
        <v>6.1500000000000004</v>
      </c>
      <c r="I448" s="229"/>
      <c r="J448" s="224"/>
      <c r="K448" s="224"/>
      <c r="L448" s="230"/>
      <c r="M448" s="231"/>
      <c r="N448" s="232"/>
      <c r="O448" s="232"/>
      <c r="P448" s="232"/>
      <c r="Q448" s="232"/>
      <c r="R448" s="232"/>
      <c r="S448" s="232"/>
      <c r="T448" s="23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4" t="s">
        <v>189</v>
      </c>
      <c r="AU448" s="234" t="s">
        <v>83</v>
      </c>
      <c r="AV448" s="13" t="s">
        <v>83</v>
      </c>
      <c r="AW448" s="13" t="s">
        <v>35</v>
      </c>
      <c r="AX448" s="13" t="s">
        <v>81</v>
      </c>
      <c r="AY448" s="234" t="s">
        <v>135</v>
      </c>
    </row>
    <row r="449" s="13" customFormat="1">
      <c r="A449" s="13"/>
      <c r="B449" s="223"/>
      <c r="C449" s="224"/>
      <c r="D449" s="225" t="s">
        <v>189</v>
      </c>
      <c r="E449" s="224"/>
      <c r="F449" s="227" t="s">
        <v>660</v>
      </c>
      <c r="G449" s="224"/>
      <c r="H449" s="228">
        <v>6.7649999999999997</v>
      </c>
      <c r="I449" s="229"/>
      <c r="J449" s="224"/>
      <c r="K449" s="224"/>
      <c r="L449" s="230"/>
      <c r="M449" s="231"/>
      <c r="N449" s="232"/>
      <c r="O449" s="232"/>
      <c r="P449" s="232"/>
      <c r="Q449" s="232"/>
      <c r="R449" s="232"/>
      <c r="S449" s="232"/>
      <c r="T449" s="23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4" t="s">
        <v>189</v>
      </c>
      <c r="AU449" s="234" t="s">
        <v>83</v>
      </c>
      <c r="AV449" s="13" t="s">
        <v>83</v>
      </c>
      <c r="AW449" s="13" t="s">
        <v>4</v>
      </c>
      <c r="AX449" s="13" t="s">
        <v>81</v>
      </c>
      <c r="AY449" s="234" t="s">
        <v>135</v>
      </c>
    </row>
    <row r="450" s="2" customFormat="1" ht="21.75" customHeight="1">
      <c r="A450" s="39"/>
      <c r="B450" s="40"/>
      <c r="C450" s="205" t="s">
        <v>293</v>
      </c>
      <c r="D450" s="205" t="s">
        <v>139</v>
      </c>
      <c r="E450" s="206" t="s">
        <v>661</v>
      </c>
      <c r="F450" s="207" t="s">
        <v>662</v>
      </c>
      <c r="G450" s="208" t="s">
        <v>156</v>
      </c>
      <c r="H450" s="209">
        <v>12.300000000000001</v>
      </c>
      <c r="I450" s="210"/>
      <c r="J450" s="211">
        <f>ROUND(I450*H450,2)</f>
        <v>0</v>
      </c>
      <c r="K450" s="207" t="s">
        <v>663</v>
      </c>
      <c r="L450" s="45"/>
      <c r="M450" s="212" t="s">
        <v>19</v>
      </c>
      <c r="N450" s="213" t="s">
        <v>44</v>
      </c>
      <c r="O450" s="85"/>
      <c r="P450" s="214">
        <f>O450*H450</f>
        <v>0</v>
      </c>
      <c r="Q450" s="214">
        <v>0</v>
      </c>
      <c r="R450" s="214">
        <f>Q450*H450</f>
        <v>0</v>
      </c>
      <c r="S450" s="214">
        <v>0.027199999999999998</v>
      </c>
      <c r="T450" s="215">
        <f>S450*H450</f>
        <v>0.33456000000000002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16" t="s">
        <v>144</v>
      </c>
      <c r="AT450" s="216" t="s">
        <v>139</v>
      </c>
      <c r="AU450" s="216" t="s">
        <v>83</v>
      </c>
      <c r="AY450" s="18" t="s">
        <v>135</v>
      </c>
      <c r="BE450" s="217">
        <f>IF(N450="základní",J450,0)</f>
        <v>0</v>
      </c>
      <c r="BF450" s="217">
        <f>IF(N450="snížená",J450,0)</f>
        <v>0</v>
      </c>
      <c r="BG450" s="217">
        <f>IF(N450="zákl. přenesená",J450,0)</f>
        <v>0</v>
      </c>
      <c r="BH450" s="217">
        <f>IF(N450="sníž. přenesená",J450,0)</f>
        <v>0</v>
      </c>
      <c r="BI450" s="217">
        <f>IF(N450="nulová",J450,0)</f>
        <v>0</v>
      </c>
      <c r="BJ450" s="18" t="s">
        <v>81</v>
      </c>
      <c r="BK450" s="217">
        <f>ROUND(I450*H450,2)</f>
        <v>0</v>
      </c>
      <c r="BL450" s="18" t="s">
        <v>144</v>
      </c>
      <c r="BM450" s="216" t="s">
        <v>664</v>
      </c>
    </row>
    <row r="451" s="2" customFormat="1">
      <c r="A451" s="39"/>
      <c r="B451" s="40"/>
      <c r="C451" s="41"/>
      <c r="D451" s="218" t="s">
        <v>146</v>
      </c>
      <c r="E451" s="41"/>
      <c r="F451" s="219" t="s">
        <v>665</v>
      </c>
      <c r="G451" s="41"/>
      <c r="H451" s="41"/>
      <c r="I451" s="220"/>
      <c r="J451" s="41"/>
      <c r="K451" s="41"/>
      <c r="L451" s="45"/>
      <c r="M451" s="221"/>
      <c r="N451" s="222"/>
      <c r="O451" s="85"/>
      <c r="P451" s="85"/>
      <c r="Q451" s="85"/>
      <c r="R451" s="85"/>
      <c r="S451" s="85"/>
      <c r="T451" s="86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18" t="s">
        <v>146</v>
      </c>
      <c r="AU451" s="18" t="s">
        <v>83</v>
      </c>
    </row>
    <row r="452" s="13" customFormat="1">
      <c r="A452" s="13"/>
      <c r="B452" s="223"/>
      <c r="C452" s="224"/>
      <c r="D452" s="225" t="s">
        <v>189</v>
      </c>
      <c r="E452" s="226" t="s">
        <v>19</v>
      </c>
      <c r="F452" s="227" t="s">
        <v>666</v>
      </c>
      <c r="G452" s="224"/>
      <c r="H452" s="228">
        <v>12.300000000000001</v>
      </c>
      <c r="I452" s="229"/>
      <c r="J452" s="224"/>
      <c r="K452" s="224"/>
      <c r="L452" s="230"/>
      <c r="M452" s="231"/>
      <c r="N452" s="232"/>
      <c r="O452" s="232"/>
      <c r="P452" s="232"/>
      <c r="Q452" s="232"/>
      <c r="R452" s="232"/>
      <c r="S452" s="232"/>
      <c r="T452" s="23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4" t="s">
        <v>189</v>
      </c>
      <c r="AU452" s="234" t="s">
        <v>83</v>
      </c>
      <c r="AV452" s="13" t="s">
        <v>83</v>
      </c>
      <c r="AW452" s="13" t="s">
        <v>35</v>
      </c>
      <c r="AX452" s="13" t="s">
        <v>81</v>
      </c>
      <c r="AY452" s="234" t="s">
        <v>135</v>
      </c>
    </row>
    <row r="453" s="2" customFormat="1" ht="24.15" customHeight="1">
      <c r="A453" s="39"/>
      <c r="B453" s="40"/>
      <c r="C453" s="205" t="s">
        <v>667</v>
      </c>
      <c r="D453" s="205" t="s">
        <v>139</v>
      </c>
      <c r="E453" s="206" t="s">
        <v>668</v>
      </c>
      <c r="F453" s="207" t="s">
        <v>669</v>
      </c>
      <c r="G453" s="208" t="s">
        <v>162</v>
      </c>
      <c r="H453" s="209">
        <v>6.1500000000000004</v>
      </c>
      <c r="I453" s="210"/>
      <c r="J453" s="211">
        <f>ROUND(I453*H453,2)</f>
        <v>0</v>
      </c>
      <c r="K453" s="207" t="s">
        <v>143</v>
      </c>
      <c r="L453" s="45"/>
      <c r="M453" s="212" t="s">
        <v>19</v>
      </c>
      <c r="N453" s="213" t="s">
        <v>44</v>
      </c>
      <c r="O453" s="85"/>
      <c r="P453" s="214">
        <f>O453*H453</f>
        <v>0</v>
      </c>
      <c r="Q453" s="214">
        <v>9.0000000000000006E-05</v>
      </c>
      <c r="R453" s="214">
        <f>Q453*H453</f>
        <v>0.00055350000000000006</v>
      </c>
      <c r="S453" s="214">
        <v>0</v>
      </c>
      <c r="T453" s="215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16" t="s">
        <v>144</v>
      </c>
      <c r="AT453" s="216" t="s">
        <v>139</v>
      </c>
      <c r="AU453" s="216" t="s">
        <v>83</v>
      </c>
      <c r="AY453" s="18" t="s">
        <v>135</v>
      </c>
      <c r="BE453" s="217">
        <f>IF(N453="základní",J453,0)</f>
        <v>0</v>
      </c>
      <c r="BF453" s="217">
        <f>IF(N453="snížená",J453,0)</f>
        <v>0</v>
      </c>
      <c r="BG453" s="217">
        <f>IF(N453="zákl. přenesená",J453,0)</f>
        <v>0</v>
      </c>
      <c r="BH453" s="217">
        <f>IF(N453="sníž. přenesená",J453,0)</f>
        <v>0</v>
      </c>
      <c r="BI453" s="217">
        <f>IF(N453="nulová",J453,0)</f>
        <v>0</v>
      </c>
      <c r="BJ453" s="18" t="s">
        <v>81</v>
      </c>
      <c r="BK453" s="217">
        <f>ROUND(I453*H453,2)</f>
        <v>0</v>
      </c>
      <c r="BL453" s="18" t="s">
        <v>144</v>
      </c>
      <c r="BM453" s="216" t="s">
        <v>670</v>
      </c>
    </row>
    <row r="454" s="2" customFormat="1">
      <c r="A454" s="39"/>
      <c r="B454" s="40"/>
      <c r="C454" s="41"/>
      <c r="D454" s="218" t="s">
        <v>146</v>
      </c>
      <c r="E454" s="41"/>
      <c r="F454" s="219" t="s">
        <v>671</v>
      </c>
      <c r="G454" s="41"/>
      <c r="H454" s="41"/>
      <c r="I454" s="220"/>
      <c r="J454" s="41"/>
      <c r="K454" s="41"/>
      <c r="L454" s="45"/>
      <c r="M454" s="221"/>
      <c r="N454" s="222"/>
      <c r="O454" s="85"/>
      <c r="P454" s="85"/>
      <c r="Q454" s="85"/>
      <c r="R454" s="85"/>
      <c r="S454" s="85"/>
      <c r="T454" s="86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T454" s="18" t="s">
        <v>146</v>
      </c>
      <c r="AU454" s="18" t="s">
        <v>83</v>
      </c>
    </row>
    <row r="455" s="2" customFormat="1" ht="24.15" customHeight="1">
      <c r="A455" s="39"/>
      <c r="B455" s="40"/>
      <c r="C455" s="205" t="s">
        <v>672</v>
      </c>
      <c r="D455" s="205" t="s">
        <v>139</v>
      </c>
      <c r="E455" s="206" t="s">
        <v>673</v>
      </c>
      <c r="F455" s="207" t="s">
        <v>674</v>
      </c>
      <c r="G455" s="208" t="s">
        <v>142</v>
      </c>
      <c r="H455" s="209">
        <v>5</v>
      </c>
      <c r="I455" s="210"/>
      <c r="J455" s="211">
        <f>ROUND(I455*H455,2)</f>
        <v>0</v>
      </c>
      <c r="K455" s="207" t="s">
        <v>143</v>
      </c>
      <c r="L455" s="45"/>
      <c r="M455" s="212" t="s">
        <v>19</v>
      </c>
      <c r="N455" s="213" t="s">
        <v>44</v>
      </c>
      <c r="O455" s="85"/>
      <c r="P455" s="214">
        <f>O455*H455</f>
        <v>0</v>
      </c>
      <c r="Q455" s="214">
        <v>0</v>
      </c>
      <c r="R455" s="214">
        <f>Q455*H455</f>
        <v>0</v>
      </c>
      <c r="S455" s="214">
        <v>0</v>
      </c>
      <c r="T455" s="215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16" t="s">
        <v>144</v>
      </c>
      <c r="AT455" s="216" t="s">
        <v>139</v>
      </c>
      <c r="AU455" s="216" t="s">
        <v>83</v>
      </c>
      <c r="AY455" s="18" t="s">
        <v>135</v>
      </c>
      <c r="BE455" s="217">
        <f>IF(N455="základní",J455,0)</f>
        <v>0</v>
      </c>
      <c r="BF455" s="217">
        <f>IF(N455="snížená",J455,0)</f>
        <v>0</v>
      </c>
      <c r="BG455" s="217">
        <f>IF(N455="zákl. přenesená",J455,0)</f>
        <v>0</v>
      </c>
      <c r="BH455" s="217">
        <f>IF(N455="sníž. přenesená",J455,0)</f>
        <v>0</v>
      </c>
      <c r="BI455" s="217">
        <f>IF(N455="nulová",J455,0)</f>
        <v>0</v>
      </c>
      <c r="BJ455" s="18" t="s">
        <v>81</v>
      </c>
      <c r="BK455" s="217">
        <f>ROUND(I455*H455,2)</f>
        <v>0</v>
      </c>
      <c r="BL455" s="18" t="s">
        <v>144</v>
      </c>
      <c r="BM455" s="216" t="s">
        <v>675</v>
      </c>
    </row>
    <row r="456" s="2" customFormat="1">
      <c r="A456" s="39"/>
      <c r="B456" s="40"/>
      <c r="C456" s="41"/>
      <c r="D456" s="218" t="s">
        <v>146</v>
      </c>
      <c r="E456" s="41"/>
      <c r="F456" s="219" t="s">
        <v>676</v>
      </c>
      <c r="G456" s="41"/>
      <c r="H456" s="41"/>
      <c r="I456" s="220"/>
      <c r="J456" s="41"/>
      <c r="K456" s="41"/>
      <c r="L456" s="45"/>
      <c r="M456" s="221"/>
      <c r="N456" s="222"/>
      <c r="O456" s="85"/>
      <c r="P456" s="85"/>
      <c r="Q456" s="85"/>
      <c r="R456" s="85"/>
      <c r="S456" s="85"/>
      <c r="T456" s="86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146</v>
      </c>
      <c r="AU456" s="18" t="s">
        <v>83</v>
      </c>
    </row>
    <row r="457" s="2" customFormat="1" ht="24.15" customHeight="1">
      <c r="A457" s="39"/>
      <c r="B457" s="40"/>
      <c r="C457" s="205" t="s">
        <v>677</v>
      </c>
      <c r="D457" s="205" t="s">
        <v>139</v>
      </c>
      <c r="E457" s="206" t="s">
        <v>678</v>
      </c>
      <c r="F457" s="207" t="s">
        <v>679</v>
      </c>
      <c r="G457" s="208" t="s">
        <v>142</v>
      </c>
      <c r="H457" s="209">
        <v>2</v>
      </c>
      <c r="I457" s="210"/>
      <c r="J457" s="211">
        <f>ROUND(I457*H457,2)</f>
        <v>0</v>
      </c>
      <c r="K457" s="207" t="s">
        <v>143</v>
      </c>
      <c r="L457" s="45"/>
      <c r="M457" s="212" t="s">
        <v>19</v>
      </c>
      <c r="N457" s="213" t="s">
        <v>44</v>
      </c>
      <c r="O457" s="85"/>
      <c r="P457" s="214">
        <f>O457*H457</f>
        <v>0</v>
      </c>
      <c r="Q457" s="214">
        <v>0</v>
      </c>
      <c r="R457" s="214">
        <f>Q457*H457</f>
        <v>0</v>
      </c>
      <c r="S457" s="214">
        <v>0</v>
      </c>
      <c r="T457" s="215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16" t="s">
        <v>144</v>
      </c>
      <c r="AT457" s="216" t="s">
        <v>139</v>
      </c>
      <c r="AU457" s="216" t="s">
        <v>83</v>
      </c>
      <c r="AY457" s="18" t="s">
        <v>135</v>
      </c>
      <c r="BE457" s="217">
        <f>IF(N457="základní",J457,0)</f>
        <v>0</v>
      </c>
      <c r="BF457" s="217">
        <f>IF(N457="snížená",J457,0)</f>
        <v>0</v>
      </c>
      <c r="BG457" s="217">
        <f>IF(N457="zákl. přenesená",J457,0)</f>
        <v>0</v>
      </c>
      <c r="BH457" s="217">
        <f>IF(N457="sníž. přenesená",J457,0)</f>
        <v>0</v>
      </c>
      <c r="BI457" s="217">
        <f>IF(N457="nulová",J457,0)</f>
        <v>0</v>
      </c>
      <c r="BJ457" s="18" t="s">
        <v>81</v>
      </c>
      <c r="BK457" s="217">
        <f>ROUND(I457*H457,2)</f>
        <v>0</v>
      </c>
      <c r="BL457" s="18" t="s">
        <v>144</v>
      </c>
      <c r="BM457" s="216" t="s">
        <v>680</v>
      </c>
    </row>
    <row r="458" s="2" customFormat="1">
      <c r="A458" s="39"/>
      <c r="B458" s="40"/>
      <c r="C458" s="41"/>
      <c r="D458" s="218" t="s">
        <v>146</v>
      </c>
      <c r="E458" s="41"/>
      <c r="F458" s="219" t="s">
        <v>681</v>
      </c>
      <c r="G458" s="41"/>
      <c r="H458" s="41"/>
      <c r="I458" s="220"/>
      <c r="J458" s="41"/>
      <c r="K458" s="41"/>
      <c r="L458" s="45"/>
      <c r="M458" s="221"/>
      <c r="N458" s="222"/>
      <c r="O458" s="85"/>
      <c r="P458" s="85"/>
      <c r="Q458" s="85"/>
      <c r="R458" s="85"/>
      <c r="S458" s="85"/>
      <c r="T458" s="86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8" t="s">
        <v>146</v>
      </c>
      <c r="AU458" s="18" t="s">
        <v>83</v>
      </c>
    </row>
    <row r="459" s="2" customFormat="1" ht="24.15" customHeight="1">
      <c r="A459" s="39"/>
      <c r="B459" s="40"/>
      <c r="C459" s="205" t="s">
        <v>682</v>
      </c>
      <c r="D459" s="205" t="s">
        <v>139</v>
      </c>
      <c r="E459" s="206" t="s">
        <v>683</v>
      </c>
      <c r="F459" s="207" t="s">
        <v>684</v>
      </c>
      <c r="G459" s="208" t="s">
        <v>156</v>
      </c>
      <c r="H459" s="209">
        <v>6.1500000000000004</v>
      </c>
      <c r="I459" s="210"/>
      <c r="J459" s="211">
        <f>ROUND(I459*H459,2)</f>
        <v>0</v>
      </c>
      <c r="K459" s="207" t="s">
        <v>143</v>
      </c>
      <c r="L459" s="45"/>
      <c r="M459" s="212" t="s">
        <v>19</v>
      </c>
      <c r="N459" s="213" t="s">
        <v>44</v>
      </c>
      <c r="O459" s="85"/>
      <c r="P459" s="214">
        <f>O459*H459</f>
        <v>0</v>
      </c>
      <c r="Q459" s="214">
        <v>4.5000000000000003E-05</v>
      </c>
      <c r="R459" s="214">
        <f>Q459*H459</f>
        <v>0.00027675000000000003</v>
      </c>
      <c r="S459" s="214">
        <v>0</v>
      </c>
      <c r="T459" s="215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16" t="s">
        <v>144</v>
      </c>
      <c r="AT459" s="216" t="s">
        <v>139</v>
      </c>
      <c r="AU459" s="216" t="s">
        <v>83</v>
      </c>
      <c r="AY459" s="18" t="s">
        <v>135</v>
      </c>
      <c r="BE459" s="217">
        <f>IF(N459="základní",J459,0)</f>
        <v>0</v>
      </c>
      <c r="BF459" s="217">
        <f>IF(N459="snížená",J459,0)</f>
        <v>0</v>
      </c>
      <c r="BG459" s="217">
        <f>IF(N459="zákl. přenesená",J459,0)</f>
        <v>0</v>
      </c>
      <c r="BH459" s="217">
        <f>IF(N459="sníž. přenesená",J459,0)</f>
        <v>0</v>
      </c>
      <c r="BI459" s="217">
        <f>IF(N459="nulová",J459,0)</f>
        <v>0</v>
      </c>
      <c r="BJ459" s="18" t="s">
        <v>81</v>
      </c>
      <c r="BK459" s="217">
        <f>ROUND(I459*H459,2)</f>
        <v>0</v>
      </c>
      <c r="BL459" s="18" t="s">
        <v>144</v>
      </c>
      <c r="BM459" s="216" t="s">
        <v>685</v>
      </c>
    </row>
    <row r="460" s="2" customFormat="1">
      <c r="A460" s="39"/>
      <c r="B460" s="40"/>
      <c r="C460" s="41"/>
      <c r="D460" s="218" t="s">
        <v>146</v>
      </c>
      <c r="E460" s="41"/>
      <c r="F460" s="219" t="s">
        <v>686</v>
      </c>
      <c r="G460" s="41"/>
      <c r="H460" s="41"/>
      <c r="I460" s="220"/>
      <c r="J460" s="41"/>
      <c r="K460" s="41"/>
      <c r="L460" s="45"/>
      <c r="M460" s="221"/>
      <c r="N460" s="222"/>
      <c r="O460" s="85"/>
      <c r="P460" s="85"/>
      <c r="Q460" s="85"/>
      <c r="R460" s="85"/>
      <c r="S460" s="85"/>
      <c r="T460" s="86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146</v>
      </c>
      <c r="AU460" s="18" t="s">
        <v>83</v>
      </c>
    </row>
    <row r="461" s="2" customFormat="1" ht="49.05" customHeight="1">
      <c r="A461" s="39"/>
      <c r="B461" s="40"/>
      <c r="C461" s="205" t="s">
        <v>687</v>
      </c>
      <c r="D461" s="205" t="s">
        <v>139</v>
      </c>
      <c r="E461" s="206" t="s">
        <v>688</v>
      </c>
      <c r="F461" s="207" t="s">
        <v>689</v>
      </c>
      <c r="G461" s="208" t="s">
        <v>435</v>
      </c>
      <c r="H461" s="257"/>
      <c r="I461" s="210"/>
      <c r="J461" s="211">
        <f>ROUND(I461*H461,2)</f>
        <v>0</v>
      </c>
      <c r="K461" s="207" t="s">
        <v>143</v>
      </c>
      <c r="L461" s="45"/>
      <c r="M461" s="212" t="s">
        <v>19</v>
      </c>
      <c r="N461" s="213" t="s">
        <v>44</v>
      </c>
      <c r="O461" s="85"/>
      <c r="P461" s="214">
        <f>O461*H461</f>
        <v>0</v>
      </c>
      <c r="Q461" s="214">
        <v>0</v>
      </c>
      <c r="R461" s="214">
        <f>Q461*H461</f>
        <v>0</v>
      </c>
      <c r="S461" s="214">
        <v>0</v>
      </c>
      <c r="T461" s="215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16" t="s">
        <v>144</v>
      </c>
      <c r="AT461" s="216" t="s">
        <v>139</v>
      </c>
      <c r="AU461" s="216" t="s">
        <v>83</v>
      </c>
      <c r="AY461" s="18" t="s">
        <v>135</v>
      </c>
      <c r="BE461" s="217">
        <f>IF(N461="základní",J461,0)</f>
        <v>0</v>
      </c>
      <c r="BF461" s="217">
        <f>IF(N461="snížená",J461,0)</f>
        <v>0</v>
      </c>
      <c r="BG461" s="217">
        <f>IF(N461="zákl. přenesená",J461,0)</f>
        <v>0</v>
      </c>
      <c r="BH461" s="217">
        <f>IF(N461="sníž. přenesená",J461,0)</f>
        <v>0</v>
      </c>
      <c r="BI461" s="217">
        <f>IF(N461="nulová",J461,0)</f>
        <v>0</v>
      </c>
      <c r="BJ461" s="18" t="s">
        <v>81</v>
      </c>
      <c r="BK461" s="217">
        <f>ROUND(I461*H461,2)</f>
        <v>0</v>
      </c>
      <c r="BL461" s="18" t="s">
        <v>144</v>
      </c>
      <c r="BM461" s="216" t="s">
        <v>690</v>
      </c>
    </row>
    <row r="462" s="2" customFormat="1">
      <c r="A462" s="39"/>
      <c r="B462" s="40"/>
      <c r="C462" s="41"/>
      <c r="D462" s="218" t="s">
        <v>146</v>
      </c>
      <c r="E462" s="41"/>
      <c r="F462" s="219" t="s">
        <v>691</v>
      </c>
      <c r="G462" s="41"/>
      <c r="H462" s="41"/>
      <c r="I462" s="220"/>
      <c r="J462" s="41"/>
      <c r="K462" s="41"/>
      <c r="L462" s="45"/>
      <c r="M462" s="221"/>
      <c r="N462" s="222"/>
      <c r="O462" s="85"/>
      <c r="P462" s="85"/>
      <c r="Q462" s="85"/>
      <c r="R462" s="85"/>
      <c r="S462" s="85"/>
      <c r="T462" s="86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18" t="s">
        <v>146</v>
      </c>
      <c r="AU462" s="18" t="s">
        <v>83</v>
      </c>
    </row>
    <row r="463" s="12" customFormat="1" ht="22.8" customHeight="1">
      <c r="A463" s="12"/>
      <c r="B463" s="189"/>
      <c r="C463" s="190"/>
      <c r="D463" s="191" t="s">
        <v>72</v>
      </c>
      <c r="E463" s="203" t="s">
        <v>692</v>
      </c>
      <c r="F463" s="203" t="s">
        <v>693</v>
      </c>
      <c r="G463" s="190"/>
      <c r="H463" s="190"/>
      <c r="I463" s="193"/>
      <c r="J463" s="204">
        <f>BK463</f>
        <v>0</v>
      </c>
      <c r="K463" s="190"/>
      <c r="L463" s="195"/>
      <c r="M463" s="196"/>
      <c r="N463" s="197"/>
      <c r="O463" s="197"/>
      <c r="P463" s="198">
        <f>SUM(P464:P476)</f>
        <v>0</v>
      </c>
      <c r="Q463" s="197"/>
      <c r="R463" s="198">
        <f>SUM(R464:R476)</f>
        <v>0.033279999999999997</v>
      </c>
      <c r="S463" s="197"/>
      <c r="T463" s="199">
        <f>SUM(T464:T476)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00" t="s">
        <v>83</v>
      </c>
      <c r="AT463" s="201" t="s">
        <v>72</v>
      </c>
      <c r="AU463" s="201" t="s">
        <v>81</v>
      </c>
      <c r="AY463" s="200" t="s">
        <v>135</v>
      </c>
      <c r="BK463" s="202">
        <f>SUM(BK464:BK476)</f>
        <v>0</v>
      </c>
    </row>
    <row r="464" s="2" customFormat="1" ht="24.15" customHeight="1">
      <c r="A464" s="39"/>
      <c r="B464" s="40"/>
      <c r="C464" s="205" t="s">
        <v>694</v>
      </c>
      <c r="D464" s="205" t="s">
        <v>139</v>
      </c>
      <c r="E464" s="206" t="s">
        <v>695</v>
      </c>
      <c r="F464" s="207" t="s">
        <v>696</v>
      </c>
      <c r="G464" s="208" t="s">
        <v>156</v>
      </c>
      <c r="H464" s="209">
        <v>52</v>
      </c>
      <c r="I464" s="210"/>
      <c r="J464" s="211">
        <f>ROUND(I464*H464,2)</f>
        <v>0</v>
      </c>
      <c r="K464" s="207" t="s">
        <v>143</v>
      </c>
      <c r="L464" s="45"/>
      <c r="M464" s="212" t="s">
        <v>19</v>
      </c>
      <c r="N464" s="213" t="s">
        <v>44</v>
      </c>
      <c r="O464" s="85"/>
      <c r="P464" s="214">
        <f>O464*H464</f>
        <v>0</v>
      </c>
      <c r="Q464" s="214">
        <v>0</v>
      </c>
      <c r="R464" s="214">
        <f>Q464*H464</f>
        <v>0</v>
      </c>
      <c r="S464" s="214">
        <v>0</v>
      </c>
      <c r="T464" s="215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16" t="s">
        <v>177</v>
      </c>
      <c r="AT464" s="216" t="s">
        <v>139</v>
      </c>
      <c r="AU464" s="216" t="s">
        <v>83</v>
      </c>
      <c r="AY464" s="18" t="s">
        <v>135</v>
      </c>
      <c r="BE464" s="217">
        <f>IF(N464="základní",J464,0)</f>
        <v>0</v>
      </c>
      <c r="BF464" s="217">
        <f>IF(N464="snížená",J464,0)</f>
        <v>0</v>
      </c>
      <c r="BG464" s="217">
        <f>IF(N464="zákl. přenesená",J464,0)</f>
        <v>0</v>
      </c>
      <c r="BH464" s="217">
        <f>IF(N464="sníž. přenesená",J464,0)</f>
        <v>0</v>
      </c>
      <c r="BI464" s="217">
        <f>IF(N464="nulová",J464,0)</f>
        <v>0</v>
      </c>
      <c r="BJ464" s="18" t="s">
        <v>81</v>
      </c>
      <c r="BK464" s="217">
        <f>ROUND(I464*H464,2)</f>
        <v>0</v>
      </c>
      <c r="BL464" s="18" t="s">
        <v>177</v>
      </c>
      <c r="BM464" s="216" t="s">
        <v>697</v>
      </c>
    </row>
    <row r="465" s="2" customFormat="1">
      <c r="A465" s="39"/>
      <c r="B465" s="40"/>
      <c r="C465" s="41"/>
      <c r="D465" s="218" t="s">
        <v>146</v>
      </c>
      <c r="E465" s="41"/>
      <c r="F465" s="219" t="s">
        <v>698</v>
      </c>
      <c r="G465" s="41"/>
      <c r="H465" s="41"/>
      <c r="I465" s="220"/>
      <c r="J465" s="41"/>
      <c r="K465" s="41"/>
      <c r="L465" s="45"/>
      <c r="M465" s="221"/>
      <c r="N465" s="222"/>
      <c r="O465" s="85"/>
      <c r="P465" s="85"/>
      <c r="Q465" s="85"/>
      <c r="R465" s="85"/>
      <c r="S465" s="85"/>
      <c r="T465" s="86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T465" s="18" t="s">
        <v>146</v>
      </c>
      <c r="AU465" s="18" t="s">
        <v>83</v>
      </c>
    </row>
    <row r="466" s="2" customFormat="1" ht="24.15" customHeight="1">
      <c r="A466" s="39"/>
      <c r="B466" s="40"/>
      <c r="C466" s="205" t="s">
        <v>699</v>
      </c>
      <c r="D466" s="205" t="s">
        <v>139</v>
      </c>
      <c r="E466" s="206" t="s">
        <v>700</v>
      </c>
      <c r="F466" s="207" t="s">
        <v>701</v>
      </c>
      <c r="G466" s="208" t="s">
        <v>156</v>
      </c>
      <c r="H466" s="209">
        <v>52</v>
      </c>
      <c r="I466" s="210"/>
      <c r="J466" s="211">
        <f>ROUND(I466*H466,2)</f>
        <v>0</v>
      </c>
      <c r="K466" s="207" t="s">
        <v>143</v>
      </c>
      <c r="L466" s="45"/>
      <c r="M466" s="212" t="s">
        <v>19</v>
      </c>
      <c r="N466" s="213" t="s">
        <v>44</v>
      </c>
      <c r="O466" s="85"/>
      <c r="P466" s="214">
        <f>O466*H466</f>
        <v>0</v>
      </c>
      <c r="Q466" s="214">
        <v>2.0000000000000002E-05</v>
      </c>
      <c r="R466" s="214">
        <f>Q466*H466</f>
        <v>0.0010400000000000001</v>
      </c>
      <c r="S466" s="214">
        <v>0</v>
      </c>
      <c r="T466" s="215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16" t="s">
        <v>177</v>
      </c>
      <c r="AT466" s="216" t="s">
        <v>139</v>
      </c>
      <c r="AU466" s="216" t="s">
        <v>83</v>
      </c>
      <c r="AY466" s="18" t="s">
        <v>135</v>
      </c>
      <c r="BE466" s="217">
        <f>IF(N466="základní",J466,0)</f>
        <v>0</v>
      </c>
      <c r="BF466" s="217">
        <f>IF(N466="snížená",J466,0)</f>
        <v>0</v>
      </c>
      <c r="BG466" s="217">
        <f>IF(N466="zákl. přenesená",J466,0)</f>
        <v>0</v>
      </c>
      <c r="BH466" s="217">
        <f>IF(N466="sníž. přenesená",J466,0)</f>
        <v>0</v>
      </c>
      <c r="BI466" s="217">
        <f>IF(N466="nulová",J466,0)</f>
        <v>0</v>
      </c>
      <c r="BJ466" s="18" t="s">
        <v>81</v>
      </c>
      <c r="BK466" s="217">
        <f>ROUND(I466*H466,2)</f>
        <v>0</v>
      </c>
      <c r="BL466" s="18" t="s">
        <v>177</v>
      </c>
      <c r="BM466" s="216" t="s">
        <v>702</v>
      </c>
    </row>
    <row r="467" s="2" customFormat="1">
      <c r="A467" s="39"/>
      <c r="B467" s="40"/>
      <c r="C467" s="41"/>
      <c r="D467" s="218" t="s">
        <v>146</v>
      </c>
      <c r="E467" s="41"/>
      <c r="F467" s="219" t="s">
        <v>703</v>
      </c>
      <c r="G467" s="41"/>
      <c r="H467" s="41"/>
      <c r="I467" s="220"/>
      <c r="J467" s="41"/>
      <c r="K467" s="41"/>
      <c r="L467" s="45"/>
      <c r="M467" s="221"/>
      <c r="N467" s="222"/>
      <c r="O467" s="85"/>
      <c r="P467" s="85"/>
      <c r="Q467" s="85"/>
      <c r="R467" s="85"/>
      <c r="S467" s="85"/>
      <c r="T467" s="86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146</v>
      </c>
      <c r="AU467" s="18" t="s">
        <v>83</v>
      </c>
    </row>
    <row r="468" s="2" customFormat="1" ht="21.75" customHeight="1">
      <c r="A468" s="39"/>
      <c r="B468" s="40"/>
      <c r="C468" s="205" t="s">
        <v>704</v>
      </c>
      <c r="D468" s="205" t="s">
        <v>139</v>
      </c>
      <c r="E468" s="206" t="s">
        <v>705</v>
      </c>
      <c r="F468" s="207" t="s">
        <v>706</v>
      </c>
      <c r="G468" s="208" t="s">
        <v>156</v>
      </c>
      <c r="H468" s="209">
        <v>52</v>
      </c>
      <c r="I468" s="210"/>
      <c r="J468" s="211">
        <f>ROUND(I468*H468,2)</f>
        <v>0</v>
      </c>
      <c r="K468" s="207" t="s">
        <v>143</v>
      </c>
      <c r="L468" s="45"/>
      <c r="M468" s="212" t="s">
        <v>19</v>
      </c>
      <c r="N468" s="213" t="s">
        <v>44</v>
      </c>
      <c r="O468" s="85"/>
      <c r="P468" s="214">
        <f>O468*H468</f>
        <v>0</v>
      </c>
      <c r="Q468" s="214">
        <v>0.00029</v>
      </c>
      <c r="R468" s="214">
        <f>Q468*H468</f>
        <v>0.01508</v>
      </c>
      <c r="S468" s="214">
        <v>0</v>
      </c>
      <c r="T468" s="215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16" t="s">
        <v>177</v>
      </c>
      <c r="AT468" s="216" t="s">
        <v>139</v>
      </c>
      <c r="AU468" s="216" t="s">
        <v>83</v>
      </c>
      <c r="AY468" s="18" t="s">
        <v>135</v>
      </c>
      <c r="BE468" s="217">
        <f>IF(N468="základní",J468,0)</f>
        <v>0</v>
      </c>
      <c r="BF468" s="217">
        <f>IF(N468="snížená",J468,0)</f>
        <v>0</v>
      </c>
      <c r="BG468" s="217">
        <f>IF(N468="zákl. přenesená",J468,0)</f>
        <v>0</v>
      </c>
      <c r="BH468" s="217">
        <f>IF(N468="sníž. přenesená",J468,0)</f>
        <v>0</v>
      </c>
      <c r="BI468" s="217">
        <f>IF(N468="nulová",J468,0)</f>
        <v>0</v>
      </c>
      <c r="BJ468" s="18" t="s">
        <v>81</v>
      </c>
      <c r="BK468" s="217">
        <f>ROUND(I468*H468,2)</f>
        <v>0</v>
      </c>
      <c r="BL468" s="18" t="s">
        <v>177</v>
      </c>
      <c r="BM468" s="216" t="s">
        <v>707</v>
      </c>
    </row>
    <row r="469" s="2" customFormat="1">
      <c r="A469" s="39"/>
      <c r="B469" s="40"/>
      <c r="C469" s="41"/>
      <c r="D469" s="218" t="s">
        <v>146</v>
      </c>
      <c r="E469" s="41"/>
      <c r="F469" s="219" t="s">
        <v>708</v>
      </c>
      <c r="G469" s="41"/>
      <c r="H469" s="41"/>
      <c r="I469" s="220"/>
      <c r="J469" s="41"/>
      <c r="K469" s="41"/>
      <c r="L469" s="45"/>
      <c r="M469" s="221"/>
      <c r="N469" s="222"/>
      <c r="O469" s="85"/>
      <c r="P469" s="85"/>
      <c r="Q469" s="85"/>
      <c r="R469" s="85"/>
      <c r="S469" s="85"/>
      <c r="T469" s="86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T469" s="18" t="s">
        <v>146</v>
      </c>
      <c r="AU469" s="18" t="s">
        <v>83</v>
      </c>
    </row>
    <row r="470" s="2" customFormat="1">
      <c r="A470" s="39"/>
      <c r="B470" s="40"/>
      <c r="C470" s="41"/>
      <c r="D470" s="225" t="s">
        <v>199</v>
      </c>
      <c r="E470" s="41"/>
      <c r="F470" s="246" t="s">
        <v>709</v>
      </c>
      <c r="G470" s="41"/>
      <c r="H470" s="41"/>
      <c r="I470" s="220"/>
      <c r="J470" s="41"/>
      <c r="K470" s="41"/>
      <c r="L470" s="45"/>
      <c r="M470" s="221"/>
      <c r="N470" s="222"/>
      <c r="O470" s="85"/>
      <c r="P470" s="85"/>
      <c r="Q470" s="85"/>
      <c r="R470" s="85"/>
      <c r="S470" s="85"/>
      <c r="T470" s="86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199</v>
      </c>
      <c r="AU470" s="18" t="s">
        <v>83</v>
      </c>
    </row>
    <row r="471" s="2" customFormat="1" ht="24.15" customHeight="1">
      <c r="A471" s="39"/>
      <c r="B471" s="40"/>
      <c r="C471" s="205" t="s">
        <v>710</v>
      </c>
      <c r="D471" s="205" t="s">
        <v>139</v>
      </c>
      <c r="E471" s="206" t="s">
        <v>711</v>
      </c>
      <c r="F471" s="207" t="s">
        <v>712</v>
      </c>
      <c r="G471" s="208" t="s">
        <v>156</v>
      </c>
      <c r="H471" s="209">
        <v>52</v>
      </c>
      <c r="I471" s="210"/>
      <c r="J471" s="211">
        <f>ROUND(I471*H471,2)</f>
        <v>0</v>
      </c>
      <c r="K471" s="207" t="s">
        <v>143</v>
      </c>
      <c r="L471" s="45"/>
      <c r="M471" s="212" t="s">
        <v>19</v>
      </c>
      <c r="N471" s="213" t="s">
        <v>44</v>
      </c>
      <c r="O471" s="85"/>
      <c r="P471" s="214">
        <f>O471*H471</f>
        <v>0</v>
      </c>
      <c r="Q471" s="214">
        <v>0.00013999999999999999</v>
      </c>
      <c r="R471" s="214">
        <f>Q471*H471</f>
        <v>0.0072799999999999991</v>
      </c>
      <c r="S471" s="214">
        <v>0</v>
      </c>
      <c r="T471" s="215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16" t="s">
        <v>177</v>
      </c>
      <c r="AT471" s="216" t="s">
        <v>139</v>
      </c>
      <c r="AU471" s="216" t="s">
        <v>83</v>
      </c>
      <c r="AY471" s="18" t="s">
        <v>135</v>
      </c>
      <c r="BE471" s="217">
        <f>IF(N471="základní",J471,0)</f>
        <v>0</v>
      </c>
      <c r="BF471" s="217">
        <f>IF(N471="snížená",J471,0)</f>
        <v>0</v>
      </c>
      <c r="BG471" s="217">
        <f>IF(N471="zákl. přenesená",J471,0)</f>
        <v>0</v>
      </c>
      <c r="BH471" s="217">
        <f>IF(N471="sníž. přenesená",J471,0)</f>
        <v>0</v>
      </c>
      <c r="BI471" s="217">
        <f>IF(N471="nulová",J471,0)</f>
        <v>0</v>
      </c>
      <c r="BJ471" s="18" t="s">
        <v>81</v>
      </c>
      <c r="BK471" s="217">
        <f>ROUND(I471*H471,2)</f>
        <v>0</v>
      </c>
      <c r="BL471" s="18" t="s">
        <v>177</v>
      </c>
      <c r="BM471" s="216" t="s">
        <v>713</v>
      </c>
    </row>
    <row r="472" s="2" customFormat="1">
      <c r="A472" s="39"/>
      <c r="B472" s="40"/>
      <c r="C472" s="41"/>
      <c r="D472" s="218" t="s">
        <v>146</v>
      </c>
      <c r="E472" s="41"/>
      <c r="F472" s="219" t="s">
        <v>714</v>
      </c>
      <c r="G472" s="41"/>
      <c r="H472" s="41"/>
      <c r="I472" s="220"/>
      <c r="J472" s="41"/>
      <c r="K472" s="41"/>
      <c r="L472" s="45"/>
      <c r="M472" s="221"/>
      <c r="N472" s="222"/>
      <c r="O472" s="85"/>
      <c r="P472" s="85"/>
      <c r="Q472" s="85"/>
      <c r="R472" s="85"/>
      <c r="S472" s="85"/>
      <c r="T472" s="86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146</v>
      </c>
      <c r="AU472" s="18" t="s">
        <v>83</v>
      </c>
    </row>
    <row r="473" s="2" customFormat="1">
      <c r="A473" s="39"/>
      <c r="B473" s="40"/>
      <c r="C473" s="41"/>
      <c r="D473" s="225" t="s">
        <v>199</v>
      </c>
      <c r="E473" s="41"/>
      <c r="F473" s="246" t="s">
        <v>715</v>
      </c>
      <c r="G473" s="41"/>
      <c r="H473" s="41"/>
      <c r="I473" s="220"/>
      <c r="J473" s="41"/>
      <c r="K473" s="41"/>
      <c r="L473" s="45"/>
      <c r="M473" s="221"/>
      <c r="N473" s="222"/>
      <c r="O473" s="85"/>
      <c r="P473" s="85"/>
      <c r="Q473" s="85"/>
      <c r="R473" s="85"/>
      <c r="S473" s="85"/>
      <c r="T473" s="86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T473" s="18" t="s">
        <v>199</v>
      </c>
      <c r="AU473" s="18" t="s">
        <v>83</v>
      </c>
    </row>
    <row r="474" s="2" customFormat="1" ht="21.75" customHeight="1">
      <c r="A474" s="39"/>
      <c r="B474" s="40"/>
      <c r="C474" s="205" t="s">
        <v>716</v>
      </c>
      <c r="D474" s="205" t="s">
        <v>139</v>
      </c>
      <c r="E474" s="206" t="s">
        <v>717</v>
      </c>
      <c r="F474" s="207" t="s">
        <v>718</v>
      </c>
      <c r="G474" s="208" t="s">
        <v>156</v>
      </c>
      <c r="H474" s="209">
        <v>52</v>
      </c>
      <c r="I474" s="210"/>
      <c r="J474" s="211">
        <f>ROUND(I474*H474,2)</f>
        <v>0</v>
      </c>
      <c r="K474" s="207" t="s">
        <v>143</v>
      </c>
      <c r="L474" s="45"/>
      <c r="M474" s="212" t="s">
        <v>19</v>
      </c>
      <c r="N474" s="213" t="s">
        <v>44</v>
      </c>
      <c r="O474" s="85"/>
      <c r="P474" s="214">
        <f>O474*H474</f>
        <v>0</v>
      </c>
      <c r="Q474" s="214">
        <v>0.00019000000000000001</v>
      </c>
      <c r="R474" s="214">
        <f>Q474*H474</f>
        <v>0.0098799999999999999</v>
      </c>
      <c r="S474" s="214">
        <v>0</v>
      </c>
      <c r="T474" s="215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16" t="s">
        <v>177</v>
      </c>
      <c r="AT474" s="216" t="s">
        <v>139</v>
      </c>
      <c r="AU474" s="216" t="s">
        <v>83</v>
      </c>
      <c r="AY474" s="18" t="s">
        <v>135</v>
      </c>
      <c r="BE474" s="217">
        <f>IF(N474="základní",J474,0)</f>
        <v>0</v>
      </c>
      <c r="BF474" s="217">
        <f>IF(N474="snížená",J474,0)</f>
        <v>0</v>
      </c>
      <c r="BG474" s="217">
        <f>IF(N474="zákl. přenesená",J474,0)</f>
        <v>0</v>
      </c>
      <c r="BH474" s="217">
        <f>IF(N474="sníž. přenesená",J474,0)</f>
        <v>0</v>
      </c>
      <c r="BI474" s="217">
        <f>IF(N474="nulová",J474,0)</f>
        <v>0</v>
      </c>
      <c r="BJ474" s="18" t="s">
        <v>81</v>
      </c>
      <c r="BK474" s="217">
        <f>ROUND(I474*H474,2)</f>
        <v>0</v>
      </c>
      <c r="BL474" s="18" t="s">
        <v>177</v>
      </c>
      <c r="BM474" s="216" t="s">
        <v>719</v>
      </c>
    </row>
    <row r="475" s="2" customFormat="1">
      <c r="A475" s="39"/>
      <c r="B475" s="40"/>
      <c r="C475" s="41"/>
      <c r="D475" s="218" t="s">
        <v>146</v>
      </c>
      <c r="E475" s="41"/>
      <c r="F475" s="219" t="s">
        <v>720</v>
      </c>
      <c r="G475" s="41"/>
      <c r="H475" s="41"/>
      <c r="I475" s="220"/>
      <c r="J475" s="41"/>
      <c r="K475" s="41"/>
      <c r="L475" s="45"/>
      <c r="M475" s="221"/>
      <c r="N475" s="222"/>
      <c r="O475" s="85"/>
      <c r="P475" s="85"/>
      <c r="Q475" s="85"/>
      <c r="R475" s="85"/>
      <c r="S475" s="85"/>
      <c r="T475" s="86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T475" s="18" t="s">
        <v>146</v>
      </c>
      <c r="AU475" s="18" t="s">
        <v>83</v>
      </c>
    </row>
    <row r="476" s="2" customFormat="1">
      <c r="A476" s="39"/>
      <c r="B476" s="40"/>
      <c r="C476" s="41"/>
      <c r="D476" s="225" t="s">
        <v>199</v>
      </c>
      <c r="E476" s="41"/>
      <c r="F476" s="246" t="s">
        <v>715</v>
      </c>
      <c r="G476" s="41"/>
      <c r="H476" s="41"/>
      <c r="I476" s="220"/>
      <c r="J476" s="41"/>
      <c r="K476" s="41"/>
      <c r="L476" s="45"/>
      <c r="M476" s="221"/>
      <c r="N476" s="222"/>
      <c r="O476" s="85"/>
      <c r="P476" s="85"/>
      <c r="Q476" s="85"/>
      <c r="R476" s="85"/>
      <c r="S476" s="85"/>
      <c r="T476" s="86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199</v>
      </c>
      <c r="AU476" s="18" t="s">
        <v>83</v>
      </c>
    </row>
    <row r="477" s="12" customFormat="1" ht="22.8" customHeight="1">
      <c r="A477" s="12"/>
      <c r="B477" s="189"/>
      <c r="C477" s="190"/>
      <c r="D477" s="191" t="s">
        <v>72</v>
      </c>
      <c r="E477" s="203" t="s">
        <v>721</v>
      </c>
      <c r="F477" s="203" t="s">
        <v>722</v>
      </c>
      <c r="G477" s="190"/>
      <c r="H477" s="190"/>
      <c r="I477" s="193"/>
      <c r="J477" s="204">
        <f>BK477</f>
        <v>0</v>
      </c>
      <c r="K477" s="190"/>
      <c r="L477" s="195"/>
      <c r="M477" s="196"/>
      <c r="N477" s="197"/>
      <c r="O477" s="197"/>
      <c r="P477" s="198">
        <f>SUM(P478:P499)</f>
        <v>0</v>
      </c>
      <c r="Q477" s="197"/>
      <c r="R477" s="198">
        <f>SUM(R478:R499)</f>
        <v>1.8624266872400002</v>
      </c>
      <c r="S477" s="197"/>
      <c r="T477" s="199">
        <f>SUM(T478:T499)</f>
        <v>0.39042882000000001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00" t="s">
        <v>83</v>
      </c>
      <c r="AT477" s="201" t="s">
        <v>72</v>
      </c>
      <c r="AU477" s="201" t="s">
        <v>81</v>
      </c>
      <c r="AY477" s="200" t="s">
        <v>135</v>
      </c>
      <c r="BK477" s="202">
        <f>SUM(BK478:BK499)</f>
        <v>0</v>
      </c>
    </row>
    <row r="478" s="2" customFormat="1" ht="24.15" customHeight="1">
      <c r="A478" s="39"/>
      <c r="B478" s="40"/>
      <c r="C478" s="205" t="s">
        <v>723</v>
      </c>
      <c r="D478" s="205" t="s">
        <v>139</v>
      </c>
      <c r="E478" s="206" t="s">
        <v>724</v>
      </c>
      <c r="F478" s="207" t="s">
        <v>725</v>
      </c>
      <c r="G478" s="208" t="s">
        <v>156</v>
      </c>
      <c r="H478" s="209">
        <v>907.97400000000005</v>
      </c>
      <c r="I478" s="210"/>
      <c r="J478" s="211">
        <f>ROUND(I478*H478,2)</f>
        <v>0</v>
      </c>
      <c r="K478" s="207" t="s">
        <v>143</v>
      </c>
      <c r="L478" s="45"/>
      <c r="M478" s="212" t="s">
        <v>19</v>
      </c>
      <c r="N478" s="213" t="s">
        <v>44</v>
      </c>
      <c r="O478" s="85"/>
      <c r="P478" s="214">
        <f>O478*H478</f>
        <v>0</v>
      </c>
      <c r="Q478" s="214">
        <v>0</v>
      </c>
      <c r="R478" s="214">
        <f>Q478*H478</f>
        <v>0</v>
      </c>
      <c r="S478" s="214">
        <v>0</v>
      </c>
      <c r="T478" s="215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16" t="s">
        <v>144</v>
      </c>
      <c r="AT478" s="216" t="s">
        <v>139</v>
      </c>
      <c r="AU478" s="216" t="s">
        <v>83</v>
      </c>
      <c r="AY478" s="18" t="s">
        <v>135</v>
      </c>
      <c r="BE478" s="217">
        <f>IF(N478="základní",J478,0)</f>
        <v>0</v>
      </c>
      <c r="BF478" s="217">
        <f>IF(N478="snížená",J478,0)</f>
        <v>0</v>
      </c>
      <c r="BG478" s="217">
        <f>IF(N478="zákl. přenesená",J478,0)</f>
        <v>0</v>
      </c>
      <c r="BH478" s="217">
        <f>IF(N478="sníž. přenesená",J478,0)</f>
        <v>0</v>
      </c>
      <c r="BI478" s="217">
        <f>IF(N478="nulová",J478,0)</f>
        <v>0</v>
      </c>
      <c r="BJ478" s="18" t="s">
        <v>81</v>
      </c>
      <c r="BK478" s="217">
        <f>ROUND(I478*H478,2)</f>
        <v>0</v>
      </c>
      <c r="BL478" s="18" t="s">
        <v>144</v>
      </c>
      <c r="BM478" s="216" t="s">
        <v>726</v>
      </c>
    </row>
    <row r="479" s="2" customFormat="1">
      <c r="A479" s="39"/>
      <c r="B479" s="40"/>
      <c r="C479" s="41"/>
      <c r="D479" s="218" t="s">
        <v>146</v>
      </c>
      <c r="E479" s="41"/>
      <c r="F479" s="219" t="s">
        <v>727</v>
      </c>
      <c r="G479" s="41"/>
      <c r="H479" s="41"/>
      <c r="I479" s="220"/>
      <c r="J479" s="41"/>
      <c r="K479" s="41"/>
      <c r="L479" s="45"/>
      <c r="M479" s="221"/>
      <c r="N479" s="222"/>
      <c r="O479" s="85"/>
      <c r="P479" s="85"/>
      <c r="Q479" s="85"/>
      <c r="R479" s="85"/>
      <c r="S479" s="85"/>
      <c r="T479" s="86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T479" s="18" t="s">
        <v>146</v>
      </c>
      <c r="AU479" s="18" t="s">
        <v>83</v>
      </c>
    </row>
    <row r="480" s="13" customFormat="1">
      <c r="A480" s="13"/>
      <c r="B480" s="223"/>
      <c r="C480" s="224"/>
      <c r="D480" s="225" t="s">
        <v>189</v>
      </c>
      <c r="E480" s="226" t="s">
        <v>19</v>
      </c>
      <c r="F480" s="227" t="s">
        <v>728</v>
      </c>
      <c r="G480" s="224"/>
      <c r="H480" s="228">
        <v>907.97400000000005</v>
      </c>
      <c r="I480" s="229"/>
      <c r="J480" s="224"/>
      <c r="K480" s="224"/>
      <c r="L480" s="230"/>
      <c r="M480" s="231"/>
      <c r="N480" s="232"/>
      <c r="O480" s="232"/>
      <c r="P480" s="232"/>
      <c r="Q480" s="232"/>
      <c r="R480" s="232"/>
      <c r="S480" s="232"/>
      <c r="T480" s="23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4" t="s">
        <v>189</v>
      </c>
      <c r="AU480" s="234" t="s">
        <v>83</v>
      </c>
      <c r="AV480" s="13" t="s">
        <v>83</v>
      </c>
      <c r="AW480" s="13" t="s">
        <v>35</v>
      </c>
      <c r="AX480" s="13" t="s">
        <v>81</v>
      </c>
      <c r="AY480" s="234" t="s">
        <v>135</v>
      </c>
    </row>
    <row r="481" s="2" customFormat="1" ht="24.15" customHeight="1">
      <c r="A481" s="39"/>
      <c r="B481" s="40"/>
      <c r="C481" s="205" t="s">
        <v>729</v>
      </c>
      <c r="D481" s="205" t="s">
        <v>139</v>
      </c>
      <c r="E481" s="206" t="s">
        <v>730</v>
      </c>
      <c r="F481" s="207" t="s">
        <v>731</v>
      </c>
      <c r="G481" s="208" t="s">
        <v>156</v>
      </c>
      <c r="H481" s="209">
        <v>907.97400000000005</v>
      </c>
      <c r="I481" s="210"/>
      <c r="J481" s="211">
        <f>ROUND(I481*H481,2)</f>
        <v>0</v>
      </c>
      <c r="K481" s="207" t="s">
        <v>143</v>
      </c>
      <c r="L481" s="45"/>
      <c r="M481" s="212" t="s">
        <v>19</v>
      </c>
      <c r="N481" s="213" t="s">
        <v>44</v>
      </c>
      <c r="O481" s="85"/>
      <c r="P481" s="214">
        <f>O481*H481</f>
        <v>0</v>
      </c>
      <c r="Q481" s="214">
        <v>5.2000000000000002E-06</v>
      </c>
      <c r="R481" s="214">
        <f>Q481*H481</f>
        <v>0.0047214648000000001</v>
      </c>
      <c r="S481" s="214">
        <v>0.00012</v>
      </c>
      <c r="T481" s="215">
        <f>S481*H481</f>
        <v>0.10895688000000001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16" t="s">
        <v>144</v>
      </c>
      <c r="AT481" s="216" t="s">
        <v>139</v>
      </c>
      <c r="AU481" s="216" t="s">
        <v>83</v>
      </c>
      <c r="AY481" s="18" t="s">
        <v>135</v>
      </c>
      <c r="BE481" s="217">
        <f>IF(N481="základní",J481,0)</f>
        <v>0</v>
      </c>
      <c r="BF481" s="217">
        <f>IF(N481="snížená",J481,0)</f>
        <v>0</v>
      </c>
      <c r="BG481" s="217">
        <f>IF(N481="zákl. přenesená",J481,0)</f>
        <v>0</v>
      </c>
      <c r="BH481" s="217">
        <f>IF(N481="sníž. přenesená",J481,0)</f>
        <v>0</v>
      </c>
      <c r="BI481" s="217">
        <f>IF(N481="nulová",J481,0)</f>
        <v>0</v>
      </c>
      <c r="BJ481" s="18" t="s">
        <v>81</v>
      </c>
      <c r="BK481" s="217">
        <f>ROUND(I481*H481,2)</f>
        <v>0</v>
      </c>
      <c r="BL481" s="18" t="s">
        <v>144</v>
      </c>
      <c r="BM481" s="216" t="s">
        <v>732</v>
      </c>
    </row>
    <row r="482" s="2" customFormat="1">
      <c r="A482" s="39"/>
      <c r="B482" s="40"/>
      <c r="C482" s="41"/>
      <c r="D482" s="218" t="s">
        <v>146</v>
      </c>
      <c r="E482" s="41"/>
      <c r="F482" s="219" t="s">
        <v>733</v>
      </c>
      <c r="G482" s="41"/>
      <c r="H482" s="41"/>
      <c r="I482" s="220"/>
      <c r="J482" s="41"/>
      <c r="K482" s="41"/>
      <c r="L482" s="45"/>
      <c r="M482" s="221"/>
      <c r="N482" s="222"/>
      <c r="O482" s="85"/>
      <c r="P482" s="85"/>
      <c r="Q482" s="85"/>
      <c r="R482" s="85"/>
      <c r="S482" s="85"/>
      <c r="T482" s="86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146</v>
      </c>
      <c r="AU482" s="18" t="s">
        <v>83</v>
      </c>
    </row>
    <row r="483" s="2" customFormat="1" ht="16.5" customHeight="1">
      <c r="A483" s="39"/>
      <c r="B483" s="40"/>
      <c r="C483" s="205" t="s">
        <v>734</v>
      </c>
      <c r="D483" s="205" t="s">
        <v>139</v>
      </c>
      <c r="E483" s="206" t="s">
        <v>735</v>
      </c>
      <c r="F483" s="207" t="s">
        <v>736</v>
      </c>
      <c r="G483" s="208" t="s">
        <v>156</v>
      </c>
      <c r="H483" s="209">
        <v>907.97400000000005</v>
      </c>
      <c r="I483" s="210"/>
      <c r="J483" s="211">
        <f>ROUND(I483*H483,2)</f>
        <v>0</v>
      </c>
      <c r="K483" s="207" t="s">
        <v>143</v>
      </c>
      <c r="L483" s="45"/>
      <c r="M483" s="212" t="s">
        <v>19</v>
      </c>
      <c r="N483" s="213" t="s">
        <v>44</v>
      </c>
      <c r="O483" s="85"/>
      <c r="P483" s="214">
        <f>O483*H483</f>
        <v>0</v>
      </c>
      <c r="Q483" s="214">
        <v>0.001</v>
      </c>
      <c r="R483" s="214">
        <f>Q483*H483</f>
        <v>0.90797400000000006</v>
      </c>
      <c r="S483" s="214">
        <v>0.00031</v>
      </c>
      <c r="T483" s="215">
        <f>S483*H483</f>
        <v>0.28147194000000003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16" t="s">
        <v>144</v>
      </c>
      <c r="AT483" s="216" t="s">
        <v>139</v>
      </c>
      <c r="AU483" s="216" t="s">
        <v>83</v>
      </c>
      <c r="AY483" s="18" t="s">
        <v>135</v>
      </c>
      <c r="BE483" s="217">
        <f>IF(N483="základní",J483,0)</f>
        <v>0</v>
      </c>
      <c r="BF483" s="217">
        <f>IF(N483="snížená",J483,0)</f>
        <v>0</v>
      </c>
      <c r="BG483" s="217">
        <f>IF(N483="zákl. přenesená",J483,0)</f>
        <v>0</v>
      </c>
      <c r="BH483" s="217">
        <f>IF(N483="sníž. přenesená",J483,0)</f>
        <v>0</v>
      </c>
      <c r="BI483" s="217">
        <f>IF(N483="nulová",J483,0)</f>
        <v>0</v>
      </c>
      <c r="BJ483" s="18" t="s">
        <v>81</v>
      </c>
      <c r="BK483" s="217">
        <f>ROUND(I483*H483,2)</f>
        <v>0</v>
      </c>
      <c r="BL483" s="18" t="s">
        <v>144</v>
      </c>
      <c r="BM483" s="216" t="s">
        <v>737</v>
      </c>
    </row>
    <row r="484" s="2" customFormat="1">
      <c r="A484" s="39"/>
      <c r="B484" s="40"/>
      <c r="C484" s="41"/>
      <c r="D484" s="218" t="s">
        <v>146</v>
      </c>
      <c r="E484" s="41"/>
      <c r="F484" s="219" t="s">
        <v>738</v>
      </c>
      <c r="G484" s="41"/>
      <c r="H484" s="41"/>
      <c r="I484" s="220"/>
      <c r="J484" s="41"/>
      <c r="K484" s="41"/>
      <c r="L484" s="45"/>
      <c r="M484" s="221"/>
      <c r="N484" s="222"/>
      <c r="O484" s="85"/>
      <c r="P484" s="85"/>
      <c r="Q484" s="85"/>
      <c r="R484" s="85"/>
      <c r="S484" s="85"/>
      <c r="T484" s="86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T484" s="18" t="s">
        <v>146</v>
      </c>
      <c r="AU484" s="18" t="s">
        <v>83</v>
      </c>
    </row>
    <row r="485" s="2" customFormat="1" ht="24.15" customHeight="1">
      <c r="A485" s="39"/>
      <c r="B485" s="40"/>
      <c r="C485" s="205" t="s">
        <v>739</v>
      </c>
      <c r="D485" s="205" t="s">
        <v>139</v>
      </c>
      <c r="E485" s="206" t="s">
        <v>740</v>
      </c>
      <c r="F485" s="207" t="s">
        <v>741</v>
      </c>
      <c r="G485" s="208" t="s">
        <v>156</v>
      </c>
      <c r="H485" s="209">
        <v>907.97400000000005</v>
      </c>
      <c r="I485" s="210"/>
      <c r="J485" s="211">
        <f>ROUND(I485*H485,2)</f>
        <v>0</v>
      </c>
      <c r="K485" s="207" t="s">
        <v>143</v>
      </c>
      <c r="L485" s="45"/>
      <c r="M485" s="212" t="s">
        <v>19</v>
      </c>
      <c r="N485" s="213" t="s">
        <v>44</v>
      </c>
      <c r="O485" s="85"/>
      <c r="P485" s="214">
        <f>O485*H485</f>
        <v>0</v>
      </c>
      <c r="Q485" s="214">
        <v>0</v>
      </c>
      <c r="R485" s="214">
        <f>Q485*H485</f>
        <v>0</v>
      </c>
      <c r="S485" s="214">
        <v>0</v>
      </c>
      <c r="T485" s="215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16" t="s">
        <v>144</v>
      </c>
      <c r="AT485" s="216" t="s">
        <v>139</v>
      </c>
      <c r="AU485" s="216" t="s">
        <v>83</v>
      </c>
      <c r="AY485" s="18" t="s">
        <v>135</v>
      </c>
      <c r="BE485" s="217">
        <f>IF(N485="základní",J485,0)</f>
        <v>0</v>
      </c>
      <c r="BF485" s="217">
        <f>IF(N485="snížená",J485,0)</f>
        <v>0</v>
      </c>
      <c r="BG485" s="217">
        <f>IF(N485="zákl. přenesená",J485,0)</f>
        <v>0</v>
      </c>
      <c r="BH485" s="217">
        <f>IF(N485="sníž. přenesená",J485,0)</f>
        <v>0</v>
      </c>
      <c r="BI485" s="217">
        <f>IF(N485="nulová",J485,0)</f>
        <v>0</v>
      </c>
      <c r="BJ485" s="18" t="s">
        <v>81</v>
      </c>
      <c r="BK485" s="217">
        <f>ROUND(I485*H485,2)</f>
        <v>0</v>
      </c>
      <c r="BL485" s="18" t="s">
        <v>144</v>
      </c>
      <c r="BM485" s="216" t="s">
        <v>742</v>
      </c>
    </row>
    <row r="486" s="2" customFormat="1">
      <c r="A486" s="39"/>
      <c r="B486" s="40"/>
      <c r="C486" s="41"/>
      <c r="D486" s="218" t="s">
        <v>146</v>
      </c>
      <c r="E486" s="41"/>
      <c r="F486" s="219" t="s">
        <v>743</v>
      </c>
      <c r="G486" s="41"/>
      <c r="H486" s="41"/>
      <c r="I486" s="220"/>
      <c r="J486" s="41"/>
      <c r="K486" s="41"/>
      <c r="L486" s="45"/>
      <c r="M486" s="221"/>
      <c r="N486" s="222"/>
      <c r="O486" s="85"/>
      <c r="P486" s="85"/>
      <c r="Q486" s="85"/>
      <c r="R486" s="85"/>
      <c r="S486" s="85"/>
      <c r="T486" s="86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146</v>
      </c>
      <c r="AU486" s="18" t="s">
        <v>83</v>
      </c>
    </row>
    <row r="487" s="2" customFormat="1" ht="24.15" customHeight="1">
      <c r="A487" s="39"/>
      <c r="B487" s="40"/>
      <c r="C487" s="205" t="s">
        <v>744</v>
      </c>
      <c r="D487" s="205" t="s">
        <v>139</v>
      </c>
      <c r="E487" s="206" t="s">
        <v>745</v>
      </c>
      <c r="F487" s="207" t="s">
        <v>746</v>
      </c>
      <c r="G487" s="208" t="s">
        <v>156</v>
      </c>
      <c r="H487" s="209">
        <v>1095.0940000000001</v>
      </c>
      <c r="I487" s="210"/>
      <c r="J487" s="211">
        <f>ROUND(I487*H487,2)</f>
        <v>0</v>
      </c>
      <c r="K487" s="207" t="s">
        <v>143</v>
      </c>
      <c r="L487" s="45"/>
      <c r="M487" s="212" t="s">
        <v>19</v>
      </c>
      <c r="N487" s="213" t="s">
        <v>44</v>
      </c>
      <c r="O487" s="85"/>
      <c r="P487" s="214">
        <f>O487*H487</f>
        <v>0</v>
      </c>
      <c r="Q487" s="214">
        <v>0.00025999999999999998</v>
      </c>
      <c r="R487" s="214">
        <f>Q487*H487</f>
        <v>0.28472443999999997</v>
      </c>
      <c r="S487" s="214">
        <v>0</v>
      </c>
      <c r="T487" s="215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16" t="s">
        <v>144</v>
      </c>
      <c r="AT487" s="216" t="s">
        <v>139</v>
      </c>
      <c r="AU487" s="216" t="s">
        <v>83</v>
      </c>
      <c r="AY487" s="18" t="s">
        <v>135</v>
      </c>
      <c r="BE487" s="217">
        <f>IF(N487="základní",J487,0)</f>
        <v>0</v>
      </c>
      <c r="BF487" s="217">
        <f>IF(N487="snížená",J487,0)</f>
        <v>0</v>
      </c>
      <c r="BG487" s="217">
        <f>IF(N487="zákl. přenesená",J487,0)</f>
        <v>0</v>
      </c>
      <c r="BH487" s="217">
        <f>IF(N487="sníž. přenesená",J487,0)</f>
        <v>0</v>
      </c>
      <c r="BI487" s="217">
        <f>IF(N487="nulová",J487,0)</f>
        <v>0</v>
      </c>
      <c r="BJ487" s="18" t="s">
        <v>81</v>
      </c>
      <c r="BK487" s="217">
        <f>ROUND(I487*H487,2)</f>
        <v>0</v>
      </c>
      <c r="BL487" s="18" t="s">
        <v>144</v>
      </c>
      <c r="BM487" s="216" t="s">
        <v>747</v>
      </c>
    </row>
    <row r="488" s="2" customFormat="1">
      <c r="A488" s="39"/>
      <c r="B488" s="40"/>
      <c r="C488" s="41"/>
      <c r="D488" s="218" t="s">
        <v>146</v>
      </c>
      <c r="E488" s="41"/>
      <c r="F488" s="219" t="s">
        <v>748</v>
      </c>
      <c r="G488" s="41"/>
      <c r="H488" s="41"/>
      <c r="I488" s="220"/>
      <c r="J488" s="41"/>
      <c r="K488" s="41"/>
      <c r="L488" s="45"/>
      <c r="M488" s="221"/>
      <c r="N488" s="222"/>
      <c r="O488" s="85"/>
      <c r="P488" s="85"/>
      <c r="Q488" s="85"/>
      <c r="R488" s="85"/>
      <c r="S488" s="85"/>
      <c r="T488" s="86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T488" s="18" t="s">
        <v>146</v>
      </c>
      <c r="AU488" s="18" t="s">
        <v>83</v>
      </c>
    </row>
    <row r="489" s="13" customFormat="1">
      <c r="A489" s="13"/>
      <c r="B489" s="223"/>
      <c r="C489" s="224"/>
      <c r="D489" s="225" t="s">
        <v>189</v>
      </c>
      <c r="E489" s="226" t="s">
        <v>19</v>
      </c>
      <c r="F489" s="227" t="s">
        <v>749</v>
      </c>
      <c r="G489" s="224"/>
      <c r="H489" s="228">
        <v>1095.0940000000001</v>
      </c>
      <c r="I489" s="229"/>
      <c r="J489" s="224"/>
      <c r="K489" s="224"/>
      <c r="L489" s="230"/>
      <c r="M489" s="231"/>
      <c r="N489" s="232"/>
      <c r="O489" s="232"/>
      <c r="P489" s="232"/>
      <c r="Q489" s="232"/>
      <c r="R489" s="232"/>
      <c r="S489" s="232"/>
      <c r="T489" s="23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4" t="s">
        <v>189</v>
      </c>
      <c r="AU489" s="234" t="s">
        <v>83</v>
      </c>
      <c r="AV489" s="13" t="s">
        <v>83</v>
      </c>
      <c r="AW489" s="13" t="s">
        <v>35</v>
      </c>
      <c r="AX489" s="13" t="s">
        <v>81</v>
      </c>
      <c r="AY489" s="234" t="s">
        <v>135</v>
      </c>
    </row>
    <row r="490" s="2" customFormat="1" ht="24.15" customHeight="1">
      <c r="A490" s="39"/>
      <c r="B490" s="40"/>
      <c r="C490" s="205" t="s">
        <v>750</v>
      </c>
      <c r="D490" s="205" t="s">
        <v>139</v>
      </c>
      <c r="E490" s="206" t="s">
        <v>751</v>
      </c>
      <c r="F490" s="207" t="s">
        <v>752</v>
      </c>
      <c r="G490" s="208" t="s">
        <v>156</v>
      </c>
      <c r="H490" s="209">
        <v>3285.2820000000002</v>
      </c>
      <c r="I490" s="210"/>
      <c r="J490" s="211">
        <f>ROUND(I490*H490,2)</f>
        <v>0</v>
      </c>
      <c r="K490" s="207" t="s">
        <v>143</v>
      </c>
      <c r="L490" s="45"/>
      <c r="M490" s="212" t="s">
        <v>19</v>
      </c>
      <c r="N490" s="213" t="s">
        <v>44</v>
      </c>
      <c r="O490" s="85"/>
      <c r="P490" s="214">
        <f>O490*H490</f>
        <v>0</v>
      </c>
      <c r="Q490" s="214">
        <v>0.00020000000000000001</v>
      </c>
      <c r="R490" s="214">
        <f>Q490*H490</f>
        <v>0.6570564000000001</v>
      </c>
      <c r="S490" s="214">
        <v>0</v>
      </c>
      <c r="T490" s="215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16" t="s">
        <v>144</v>
      </c>
      <c r="AT490" s="216" t="s">
        <v>139</v>
      </c>
      <c r="AU490" s="216" t="s">
        <v>83</v>
      </c>
      <c r="AY490" s="18" t="s">
        <v>135</v>
      </c>
      <c r="BE490" s="217">
        <f>IF(N490="základní",J490,0)</f>
        <v>0</v>
      </c>
      <c r="BF490" s="217">
        <f>IF(N490="snížená",J490,0)</f>
        <v>0</v>
      </c>
      <c r="BG490" s="217">
        <f>IF(N490="zákl. přenesená",J490,0)</f>
        <v>0</v>
      </c>
      <c r="BH490" s="217">
        <f>IF(N490="sníž. přenesená",J490,0)</f>
        <v>0</v>
      </c>
      <c r="BI490" s="217">
        <f>IF(N490="nulová",J490,0)</f>
        <v>0</v>
      </c>
      <c r="BJ490" s="18" t="s">
        <v>81</v>
      </c>
      <c r="BK490" s="217">
        <f>ROUND(I490*H490,2)</f>
        <v>0</v>
      </c>
      <c r="BL490" s="18" t="s">
        <v>144</v>
      </c>
      <c r="BM490" s="216" t="s">
        <v>753</v>
      </c>
    </row>
    <row r="491" s="2" customFormat="1">
      <c r="A491" s="39"/>
      <c r="B491" s="40"/>
      <c r="C491" s="41"/>
      <c r="D491" s="218" t="s">
        <v>146</v>
      </c>
      <c r="E491" s="41"/>
      <c r="F491" s="219" t="s">
        <v>754</v>
      </c>
      <c r="G491" s="41"/>
      <c r="H491" s="41"/>
      <c r="I491" s="220"/>
      <c r="J491" s="41"/>
      <c r="K491" s="41"/>
      <c r="L491" s="45"/>
      <c r="M491" s="221"/>
      <c r="N491" s="222"/>
      <c r="O491" s="85"/>
      <c r="P491" s="85"/>
      <c r="Q491" s="85"/>
      <c r="R491" s="85"/>
      <c r="S491" s="85"/>
      <c r="T491" s="86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T491" s="18" t="s">
        <v>146</v>
      </c>
      <c r="AU491" s="18" t="s">
        <v>83</v>
      </c>
    </row>
    <row r="492" s="2" customFormat="1">
      <c r="A492" s="39"/>
      <c r="B492" s="40"/>
      <c r="C492" s="41"/>
      <c r="D492" s="225" t="s">
        <v>199</v>
      </c>
      <c r="E492" s="41"/>
      <c r="F492" s="246" t="s">
        <v>755</v>
      </c>
      <c r="G492" s="41"/>
      <c r="H492" s="41"/>
      <c r="I492" s="220"/>
      <c r="J492" s="41"/>
      <c r="K492" s="41"/>
      <c r="L492" s="45"/>
      <c r="M492" s="221"/>
      <c r="N492" s="222"/>
      <c r="O492" s="85"/>
      <c r="P492" s="85"/>
      <c r="Q492" s="85"/>
      <c r="R492" s="85"/>
      <c r="S492" s="85"/>
      <c r="T492" s="86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199</v>
      </c>
      <c r="AU492" s="18" t="s">
        <v>83</v>
      </c>
    </row>
    <row r="493" s="13" customFormat="1">
      <c r="A493" s="13"/>
      <c r="B493" s="223"/>
      <c r="C493" s="224"/>
      <c r="D493" s="225" t="s">
        <v>189</v>
      </c>
      <c r="E493" s="226" t="s">
        <v>19</v>
      </c>
      <c r="F493" s="227" t="s">
        <v>749</v>
      </c>
      <c r="G493" s="224"/>
      <c r="H493" s="228">
        <v>1095.0940000000001</v>
      </c>
      <c r="I493" s="229"/>
      <c r="J493" s="224"/>
      <c r="K493" s="224"/>
      <c r="L493" s="230"/>
      <c r="M493" s="231"/>
      <c r="N493" s="232"/>
      <c r="O493" s="232"/>
      <c r="P493" s="232"/>
      <c r="Q493" s="232"/>
      <c r="R493" s="232"/>
      <c r="S493" s="232"/>
      <c r="T493" s="23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4" t="s">
        <v>189</v>
      </c>
      <c r="AU493" s="234" t="s">
        <v>83</v>
      </c>
      <c r="AV493" s="13" t="s">
        <v>83</v>
      </c>
      <c r="AW493" s="13" t="s">
        <v>35</v>
      </c>
      <c r="AX493" s="13" t="s">
        <v>81</v>
      </c>
      <c r="AY493" s="234" t="s">
        <v>135</v>
      </c>
    </row>
    <row r="494" s="13" customFormat="1">
      <c r="A494" s="13"/>
      <c r="B494" s="223"/>
      <c r="C494" s="224"/>
      <c r="D494" s="225" t="s">
        <v>189</v>
      </c>
      <c r="E494" s="224"/>
      <c r="F494" s="227" t="s">
        <v>756</v>
      </c>
      <c r="G494" s="224"/>
      <c r="H494" s="228">
        <v>3285.2820000000002</v>
      </c>
      <c r="I494" s="229"/>
      <c r="J494" s="224"/>
      <c r="K494" s="224"/>
      <c r="L494" s="230"/>
      <c r="M494" s="231"/>
      <c r="N494" s="232"/>
      <c r="O494" s="232"/>
      <c r="P494" s="232"/>
      <c r="Q494" s="232"/>
      <c r="R494" s="232"/>
      <c r="S494" s="232"/>
      <c r="T494" s="23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4" t="s">
        <v>189</v>
      </c>
      <c r="AU494" s="234" t="s">
        <v>83</v>
      </c>
      <c r="AV494" s="13" t="s">
        <v>83</v>
      </c>
      <c r="AW494" s="13" t="s">
        <v>4</v>
      </c>
      <c r="AX494" s="13" t="s">
        <v>81</v>
      </c>
      <c r="AY494" s="234" t="s">
        <v>135</v>
      </c>
    </row>
    <row r="495" s="2" customFormat="1" ht="37.8" customHeight="1">
      <c r="A495" s="39"/>
      <c r="B495" s="40"/>
      <c r="C495" s="205" t="s">
        <v>757</v>
      </c>
      <c r="D495" s="205" t="s">
        <v>139</v>
      </c>
      <c r="E495" s="206" t="s">
        <v>758</v>
      </c>
      <c r="F495" s="207" t="s">
        <v>759</v>
      </c>
      <c r="G495" s="208" t="s">
        <v>162</v>
      </c>
      <c r="H495" s="209">
        <v>332.30000000000001</v>
      </c>
      <c r="I495" s="210"/>
      <c r="J495" s="211">
        <f>ROUND(I495*H495,2)</f>
        <v>0</v>
      </c>
      <c r="K495" s="207" t="s">
        <v>143</v>
      </c>
      <c r="L495" s="45"/>
      <c r="M495" s="212" t="s">
        <v>19</v>
      </c>
      <c r="N495" s="213" t="s">
        <v>44</v>
      </c>
      <c r="O495" s="85"/>
      <c r="P495" s="214">
        <f>O495*H495</f>
        <v>0</v>
      </c>
      <c r="Q495" s="214">
        <v>0</v>
      </c>
      <c r="R495" s="214">
        <f>Q495*H495</f>
        <v>0</v>
      </c>
      <c r="S495" s="214">
        <v>0</v>
      </c>
      <c r="T495" s="215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16" t="s">
        <v>144</v>
      </c>
      <c r="AT495" s="216" t="s">
        <v>139</v>
      </c>
      <c r="AU495" s="216" t="s">
        <v>83</v>
      </c>
      <c r="AY495" s="18" t="s">
        <v>135</v>
      </c>
      <c r="BE495" s="217">
        <f>IF(N495="základní",J495,0)</f>
        <v>0</v>
      </c>
      <c r="BF495" s="217">
        <f>IF(N495="snížená",J495,0)</f>
        <v>0</v>
      </c>
      <c r="BG495" s="217">
        <f>IF(N495="zákl. přenesená",J495,0)</f>
        <v>0</v>
      </c>
      <c r="BH495" s="217">
        <f>IF(N495="sníž. přenesená",J495,0)</f>
        <v>0</v>
      </c>
      <c r="BI495" s="217">
        <f>IF(N495="nulová",J495,0)</f>
        <v>0</v>
      </c>
      <c r="BJ495" s="18" t="s">
        <v>81</v>
      </c>
      <c r="BK495" s="217">
        <f>ROUND(I495*H495,2)</f>
        <v>0</v>
      </c>
      <c r="BL495" s="18" t="s">
        <v>144</v>
      </c>
      <c r="BM495" s="216" t="s">
        <v>760</v>
      </c>
    </row>
    <row r="496" s="2" customFormat="1">
      <c r="A496" s="39"/>
      <c r="B496" s="40"/>
      <c r="C496" s="41"/>
      <c r="D496" s="218" t="s">
        <v>146</v>
      </c>
      <c r="E496" s="41"/>
      <c r="F496" s="219" t="s">
        <v>761</v>
      </c>
      <c r="G496" s="41"/>
      <c r="H496" s="41"/>
      <c r="I496" s="220"/>
      <c r="J496" s="41"/>
      <c r="K496" s="41"/>
      <c r="L496" s="45"/>
      <c r="M496" s="221"/>
      <c r="N496" s="222"/>
      <c r="O496" s="85"/>
      <c r="P496" s="85"/>
      <c r="Q496" s="85"/>
      <c r="R496" s="85"/>
      <c r="S496" s="85"/>
      <c r="T496" s="86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146</v>
      </c>
      <c r="AU496" s="18" t="s">
        <v>83</v>
      </c>
    </row>
    <row r="497" s="13" customFormat="1">
      <c r="A497" s="13"/>
      <c r="B497" s="223"/>
      <c r="C497" s="224"/>
      <c r="D497" s="225" t="s">
        <v>189</v>
      </c>
      <c r="E497" s="226" t="s">
        <v>19</v>
      </c>
      <c r="F497" s="227" t="s">
        <v>762</v>
      </c>
      <c r="G497" s="224"/>
      <c r="H497" s="228">
        <v>332.30000000000001</v>
      </c>
      <c r="I497" s="229"/>
      <c r="J497" s="224"/>
      <c r="K497" s="224"/>
      <c r="L497" s="230"/>
      <c r="M497" s="231"/>
      <c r="N497" s="232"/>
      <c r="O497" s="232"/>
      <c r="P497" s="232"/>
      <c r="Q497" s="232"/>
      <c r="R497" s="232"/>
      <c r="S497" s="232"/>
      <c r="T497" s="23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4" t="s">
        <v>189</v>
      </c>
      <c r="AU497" s="234" t="s">
        <v>83</v>
      </c>
      <c r="AV497" s="13" t="s">
        <v>83</v>
      </c>
      <c r="AW497" s="13" t="s">
        <v>35</v>
      </c>
      <c r="AX497" s="13" t="s">
        <v>81</v>
      </c>
      <c r="AY497" s="234" t="s">
        <v>135</v>
      </c>
    </row>
    <row r="498" s="2" customFormat="1" ht="37.8" customHeight="1">
      <c r="A498" s="39"/>
      <c r="B498" s="40"/>
      <c r="C498" s="205" t="s">
        <v>763</v>
      </c>
      <c r="D498" s="205" t="s">
        <v>139</v>
      </c>
      <c r="E498" s="206" t="s">
        <v>764</v>
      </c>
      <c r="F498" s="207" t="s">
        <v>765</v>
      </c>
      <c r="G498" s="208" t="s">
        <v>156</v>
      </c>
      <c r="H498" s="209">
        <v>1095.0940000000001</v>
      </c>
      <c r="I498" s="210"/>
      <c r="J498" s="211">
        <f>ROUND(I498*H498,2)</f>
        <v>0</v>
      </c>
      <c r="K498" s="207" t="s">
        <v>143</v>
      </c>
      <c r="L498" s="45"/>
      <c r="M498" s="212" t="s">
        <v>19</v>
      </c>
      <c r="N498" s="213" t="s">
        <v>44</v>
      </c>
      <c r="O498" s="85"/>
      <c r="P498" s="214">
        <f>O498*H498</f>
        <v>0</v>
      </c>
      <c r="Q498" s="214">
        <v>7.2599999999999999E-06</v>
      </c>
      <c r="R498" s="214">
        <f>Q498*H498</f>
        <v>0.0079503824400000006</v>
      </c>
      <c r="S498" s="214">
        <v>0</v>
      </c>
      <c r="T498" s="215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16" t="s">
        <v>144</v>
      </c>
      <c r="AT498" s="216" t="s">
        <v>139</v>
      </c>
      <c r="AU498" s="216" t="s">
        <v>83</v>
      </c>
      <c r="AY498" s="18" t="s">
        <v>135</v>
      </c>
      <c r="BE498" s="217">
        <f>IF(N498="základní",J498,0)</f>
        <v>0</v>
      </c>
      <c r="BF498" s="217">
        <f>IF(N498="snížená",J498,0)</f>
        <v>0</v>
      </c>
      <c r="BG498" s="217">
        <f>IF(N498="zákl. přenesená",J498,0)</f>
        <v>0</v>
      </c>
      <c r="BH498" s="217">
        <f>IF(N498="sníž. přenesená",J498,0)</f>
        <v>0</v>
      </c>
      <c r="BI498" s="217">
        <f>IF(N498="nulová",J498,0)</f>
        <v>0</v>
      </c>
      <c r="BJ498" s="18" t="s">
        <v>81</v>
      </c>
      <c r="BK498" s="217">
        <f>ROUND(I498*H498,2)</f>
        <v>0</v>
      </c>
      <c r="BL498" s="18" t="s">
        <v>144</v>
      </c>
      <c r="BM498" s="216" t="s">
        <v>766</v>
      </c>
    </row>
    <row r="499" s="2" customFormat="1">
      <c r="A499" s="39"/>
      <c r="B499" s="40"/>
      <c r="C499" s="41"/>
      <c r="D499" s="218" t="s">
        <v>146</v>
      </c>
      <c r="E499" s="41"/>
      <c r="F499" s="219" t="s">
        <v>767</v>
      </c>
      <c r="G499" s="41"/>
      <c r="H499" s="41"/>
      <c r="I499" s="220"/>
      <c r="J499" s="41"/>
      <c r="K499" s="41"/>
      <c r="L499" s="45"/>
      <c r="M499" s="258"/>
      <c r="N499" s="259"/>
      <c r="O499" s="260"/>
      <c r="P499" s="260"/>
      <c r="Q499" s="260"/>
      <c r="R499" s="260"/>
      <c r="S499" s="260"/>
      <c r="T499" s="261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T499" s="18" t="s">
        <v>146</v>
      </c>
      <c r="AU499" s="18" t="s">
        <v>83</v>
      </c>
    </row>
    <row r="500" s="2" customFormat="1" ht="6.96" customHeight="1">
      <c r="A500" s="39"/>
      <c r="B500" s="60"/>
      <c r="C500" s="61"/>
      <c r="D500" s="61"/>
      <c r="E500" s="61"/>
      <c r="F500" s="61"/>
      <c r="G500" s="61"/>
      <c r="H500" s="61"/>
      <c r="I500" s="61"/>
      <c r="J500" s="61"/>
      <c r="K500" s="61"/>
      <c r="L500" s="45"/>
      <c r="M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</row>
  </sheetData>
  <sheetProtection sheet="1" autoFilter="0" formatColumns="0" formatRows="0" objects="1" scenarios="1" spinCount="100000" saltValue="zT1rv2TML6r55gELjZLJ0WjL44zTGHchlQyzwuJ1afwLXGfqOr3wMFt2mxm7L/1TLHiYlDZBEAHBidAoIObQ2Q==" hashValue="p47WfNcWICHDaYI35pCwJpR/YAikBzfdzjY+HICcaxQPRIRTG+1aotE5SRyuEXQokdzH15AI4Fl8VqG6tgqmrQ==" algorithmName="SHA-512" password="CC35"/>
  <autoFilter ref="C98:K499"/>
  <mergeCells count="9">
    <mergeCell ref="E7:H7"/>
    <mergeCell ref="E9:H9"/>
    <mergeCell ref="E18:H18"/>
    <mergeCell ref="E27:H27"/>
    <mergeCell ref="E48:H48"/>
    <mergeCell ref="E50:H50"/>
    <mergeCell ref="E89:H89"/>
    <mergeCell ref="E91:H91"/>
    <mergeCell ref="L2:V2"/>
  </mergeCells>
  <hyperlinks>
    <hyperlink ref="F103" r:id="rId1" display="https://podminky.urs.cz/item/CS_URS_2025_01/317121212"/>
    <hyperlink ref="F105" r:id="rId2" display="https://podminky.urs.cz/item/CS_URS_2025_01/317142422"/>
    <hyperlink ref="F107" r:id="rId3" display="https://podminky.urs.cz/item/CS_URS_2025_01/342272225"/>
    <hyperlink ref="F109" r:id="rId4" display="https://podminky.urs.cz/item/CS_URS_2025_01/342291111"/>
    <hyperlink ref="F111" r:id="rId5" display="https://podminky.urs.cz/item/CS_URS_2025_01/342291121"/>
    <hyperlink ref="F115" r:id="rId6" display="https://podminky.urs.cz/item/CS_URS_2025_01/611131121"/>
    <hyperlink ref="F117" r:id="rId7" display="https://podminky.urs.cz/item/CS_URS_2025_01/611311131"/>
    <hyperlink ref="F119" r:id="rId8" display="https://podminky.urs.cz/item/CS_URS_2025_01/612131121"/>
    <hyperlink ref="F126" r:id="rId9" display="https://podminky.urs.cz/item/CS_URS_2025_01/612131151"/>
    <hyperlink ref="F133" r:id="rId10" display="https://podminky.urs.cz/item/CS_URS_2025_01/612142001"/>
    <hyperlink ref="F135" r:id="rId11" display="https://podminky.urs.cz/item/CS_URS_2025_01/612316121"/>
    <hyperlink ref="F138" r:id="rId12" display="https://podminky.urs.cz/item/CS_URS_2025_01/612324111"/>
    <hyperlink ref="F144" r:id="rId13" display="https://podminky.urs.cz/item/CS_URS_2025_01/612324191"/>
    <hyperlink ref="F152" r:id="rId14" display="https://podminky.urs.cz/item/CS_URS_2025_01/612325302"/>
    <hyperlink ref="F154" r:id="rId15" display="https://podminky.urs.cz/item/CS_URS_2025_01/612328131"/>
    <hyperlink ref="F162" r:id="rId16" display="https://podminky.urs.cz/item/CS_URS_2025_01/619995001"/>
    <hyperlink ref="F165" r:id="rId17" display="https://podminky.urs.cz/item/CS_URS_2025_01/632451234"/>
    <hyperlink ref="F171" r:id="rId18" display="https://podminky.urs.cz/item/CS_URS_2025_01/632451292"/>
    <hyperlink ref="F178" r:id="rId19" display="https://podminky.urs.cz/item/CS_URS_2025_01/633811111"/>
    <hyperlink ref="F180" r:id="rId20" display="https://podminky.urs.cz/item/CS_URS_2025_01/634111114"/>
    <hyperlink ref="F188" r:id="rId21" display="https://podminky.urs.cz/item/CS_URS_2025_01/949101111"/>
    <hyperlink ref="F204" r:id="rId22" display="https://podminky.urs.cz/item/CS_URS_2025_01/952901111"/>
    <hyperlink ref="F219" r:id="rId23" display="https://podminky.urs.cz/item/CS_URS_2025_01/985421144"/>
    <hyperlink ref="F226" r:id="rId24" display="https://podminky.urs.cz/item/CS_URS_2025_01/962031023"/>
    <hyperlink ref="F228" r:id="rId25" display="https://podminky.urs.cz/item/CS_URS_2025_01/965043341"/>
    <hyperlink ref="F234" r:id="rId26" display="https://podminky.urs.cz/item/CS_URS_2025_01/965046111"/>
    <hyperlink ref="F241" r:id="rId27" display="https://podminky.urs.cz/item/CS_URS_2025_01/965081213"/>
    <hyperlink ref="F245" r:id="rId28" display="https://podminky.urs.cz/item/CS_URS_2025_01/971033641"/>
    <hyperlink ref="F251" r:id="rId29" display="https://podminky.urs.cz/item/CS_URS_2025_01/997013151"/>
    <hyperlink ref="F253" r:id="rId30" display="https://podminky.urs.cz/item/CS_URS_2025_01/997013501"/>
    <hyperlink ref="F255" r:id="rId31" display="https://podminky.urs.cz/item/CS_URS_2025_01/997013509"/>
    <hyperlink ref="F258" r:id="rId32" display="https://podminky.urs.cz/item/CS_URS_2025_01/997013631"/>
    <hyperlink ref="F262" r:id="rId33" display="https://podminky.urs.cz/item/CS_URS_2025_01/998011008"/>
    <hyperlink ref="F266" r:id="rId34" display="https://podminky.urs.cz/item/CS_URS_2025_01/711141811"/>
    <hyperlink ref="F272" r:id="rId35" display="https://podminky.urs.cz/item/CS_URS_2025_01/711121131"/>
    <hyperlink ref="F289" r:id="rId36" display="https://podminky.urs.cz/item/CS_URS_2025_01/711141559"/>
    <hyperlink ref="F308" r:id="rId37" display="https://podminky.urs.cz/item/CS_URS_2025_01/711142811"/>
    <hyperlink ref="F310" r:id="rId38" display="https://podminky.urs.cz/item/CS_URS_2025_01/711192202"/>
    <hyperlink ref="F323" r:id="rId39" display="https://podminky.urs.cz/item/CS_URS_2025_01/998711201"/>
    <hyperlink ref="F326" r:id="rId40" display="https://podminky.urs.cz/item/CS_URS_2025_01/713120821"/>
    <hyperlink ref="F332" r:id="rId41" display="https://podminky.urs.cz/item/CS_URS_2025_01/713121111"/>
    <hyperlink ref="F344" r:id="rId42" display="https://podminky.urs.cz/item/CS_URS_2025_01/713121121"/>
    <hyperlink ref="F349" r:id="rId43" display="https://podminky.urs.cz/item/CS_URS_2025_01/713191132"/>
    <hyperlink ref="F361" r:id="rId44" display="https://podminky.urs.cz/item/CS_URS_2025_01/998713201"/>
    <hyperlink ref="F366" r:id="rId45" display="https://podminky.urs.cz/item/CS_URS_2025_01/766691811"/>
    <hyperlink ref="F368" r:id="rId46" display="https://podminky.urs.cz/item/CS_URS_2025_01/766694116"/>
    <hyperlink ref="F371" r:id="rId47" display="https://podminky.urs.cz/item/CS_URS_2025_01/775429121"/>
    <hyperlink ref="F374" r:id="rId48" display="https://podminky.urs.cz/item/CS_URS_2025_01/953966122"/>
    <hyperlink ref="F378" r:id="rId49" display="https://podminky.urs.cz/item/CS_URS_2025_01/998766201"/>
    <hyperlink ref="F381" r:id="rId50" display="https://podminky.urs.cz/item/CS_URS_2025_01/771111011"/>
    <hyperlink ref="F384" r:id="rId51" display="https://podminky.urs.cz/item/CS_URS_2025_01/771121015"/>
    <hyperlink ref="F387" r:id="rId52" display="https://podminky.urs.cz/item/CS_URS_2025_01/771121026"/>
    <hyperlink ref="F389" r:id="rId53" display="https://podminky.urs.cz/item/CS_URS_2025_01/771474113"/>
    <hyperlink ref="F392" r:id="rId54" display="https://podminky.urs.cz/item/CS_URS_2025_01/771571810"/>
    <hyperlink ref="F394" r:id="rId55" display="https://podminky.urs.cz/item/CS_URS_2025_01/771574414"/>
    <hyperlink ref="F397" r:id="rId56" display="https://podminky.urs.cz/item/CS_URS_2025_01/771591115"/>
    <hyperlink ref="F399" r:id="rId57" display="https://podminky.urs.cz/item/CS_URS_2025_01/771591184"/>
    <hyperlink ref="F401" r:id="rId58" display="https://podminky.urs.cz/item/CS_URS_2025_01/771592011"/>
    <hyperlink ref="F409" r:id="rId59" display="https://podminky.urs.cz/item/CS_URS_2025_01/998771201"/>
    <hyperlink ref="F412" r:id="rId60" display="https://podminky.urs.cz/item/CS_URS_2025_01/775111115"/>
    <hyperlink ref="F414" r:id="rId61" display="https://podminky.urs.cz/item/CS_URS_2025_01/775111331"/>
    <hyperlink ref="F416" r:id="rId62" display="https://podminky.urs.cz/item/CS_URS_2025_01/775121111"/>
    <hyperlink ref="F418" r:id="rId63" display="https://podminky.urs.cz/item/CS_URS_2025_01/775141123"/>
    <hyperlink ref="F420" r:id="rId64" display="https://podminky.urs.cz/item/CS_URS_2025_01/775511611"/>
    <hyperlink ref="F425" r:id="rId65" display="https://podminky.urs.cz/item/CS_URS_2025_01/775511820"/>
    <hyperlink ref="F430" r:id="rId66" display="https://podminky.urs.cz/item/CS_URS_2025_01/775591311"/>
    <hyperlink ref="F432" r:id="rId67" display="https://podminky.urs.cz/item/CS_URS_2025_01/775591314"/>
    <hyperlink ref="F434" r:id="rId68" display="https://podminky.urs.cz/item/CS_URS_2025_01/775591316"/>
    <hyperlink ref="F437" r:id="rId69" display="https://podminky.urs.cz/item/CS_URS_2025_01/775413401"/>
    <hyperlink ref="F441" r:id="rId70" display="https://podminky.urs.cz/item/CS_URS_2025_01/998775201"/>
    <hyperlink ref="F444" r:id="rId71" display="https://podminky.urs.cz/item/CS_URS_2025_01/781121011"/>
    <hyperlink ref="F446" r:id="rId72" display="https://podminky.urs.cz/item/CS_URS_2025_01/781472214"/>
    <hyperlink ref="F451" r:id="rId73" display="https://podminky.urs.cz/item/CS_URS_2024_02/781473810"/>
    <hyperlink ref="F454" r:id="rId74" display="https://podminky.urs.cz/item/CS_URS_2025_01/781495115"/>
    <hyperlink ref="F456" r:id="rId75" display="https://podminky.urs.cz/item/CS_URS_2025_01/781495141"/>
    <hyperlink ref="F458" r:id="rId76" display="https://podminky.urs.cz/item/CS_URS_2025_01/781495142"/>
    <hyperlink ref="F460" r:id="rId77" display="https://podminky.urs.cz/item/CS_URS_2025_01/781495211"/>
    <hyperlink ref="F462" r:id="rId78" display="https://podminky.urs.cz/item/CS_URS_2025_01/998781202"/>
    <hyperlink ref="F465" r:id="rId79" display="https://podminky.urs.cz/item/CS_URS_2025_01/783101401"/>
    <hyperlink ref="F467" r:id="rId80" display="https://podminky.urs.cz/item/CS_URS_2025_01/783106805"/>
    <hyperlink ref="F469" r:id="rId81" display="https://podminky.urs.cz/item/CS_URS_2025_01/783154101"/>
    <hyperlink ref="F472" r:id="rId82" display="https://podminky.urs.cz/item/CS_URS_2025_01/783163101"/>
    <hyperlink ref="F475" r:id="rId83" display="https://podminky.urs.cz/item/CS_URS_2025_01/783168201"/>
    <hyperlink ref="F479" r:id="rId84" display="https://podminky.urs.cz/item/CS_URS_2025_01/784111001"/>
    <hyperlink ref="F482" r:id="rId85" display="https://podminky.urs.cz/item/CS_URS_2025_01/784111021"/>
    <hyperlink ref="F484" r:id="rId86" display="https://podminky.urs.cz/item/CS_URS_2025_01/784121001"/>
    <hyperlink ref="F486" r:id="rId87" display="https://podminky.urs.cz/item/CS_URS_2025_01/784121011"/>
    <hyperlink ref="F488" r:id="rId88" display="https://podminky.urs.cz/item/CS_URS_2025_01/784181112"/>
    <hyperlink ref="F491" r:id="rId89" display="https://podminky.urs.cz/item/CS_URS_2025_01/784312001"/>
    <hyperlink ref="F496" r:id="rId90" display="https://podminky.urs.cz/item/CS_URS_2025_01/784312053"/>
    <hyperlink ref="F499" r:id="rId91" display="https://podminky.urs.cz/item/CS_URS_2025_01/78431206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93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39.75" customHeight="1">
      <c r="B7" s="21"/>
      <c r="E7" s="134" t="str">
        <f>'Rekapitulace stavby'!K6</f>
        <v>OPRAVA POVRCHŮ PODLAH A ZDIVA V 1NP – I. ETAPA STŘEDISKO VOLNÉHO ČASU KRNOV zrcadlový, sloupový sál a recepce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768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6. 1. 2025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34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ROUND((SUM(BE81:BE105)),  2)</f>
        <v>0</v>
      </c>
      <c r="G33" s="39"/>
      <c r="H33" s="39"/>
      <c r="I33" s="149">
        <v>0.20999999999999999</v>
      </c>
      <c r="J33" s="148">
        <f>ROUND(((SUM(BE81:BE105))*I33),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ROUND((SUM(BF81:BF105)),  2)</f>
        <v>0</v>
      </c>
      <c r="G34" s="39"/>
      <c r="H34" s="39"/>
      <c r="I34" s="149">
        <v>0.12</v>
      </c>
      <c r="J34" s="148">
        <f>ROUND(((SUM(BF81:BF105))*I34),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ROUND((SUM(BG81:BG105)),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ROUND((SUM(BH81:BH105)),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ROUND((SUM(BI81:BI105)),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39.75" customHeight="1">
      <c r="A48" s="39"/>
      <c r="B48" s="40"/>
      <c r="C48" s="41"/>
      <c r="D48" s="41"/>
      <c r="E48" s="161" t="str">
        <f>E7</f>
        <v>OPRAVA POVRCHŮ PODLAH A ZDIVA V 1NP – I. ETAPA STŘEDISKO VOLNÉHO ČASU KRNOV zrcadlový, sloupový sál a recepce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02 - UT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Dobrovksého 281/16, 79401  Krnov</v>
      </c>
      <c r="G52" s="41"/>
      <c r="H52" s="41"/>
      <c r="I52" s="33" t="s">
        <v>23</v>
      </c>
      <c r="J52" s="73" t="str">
        <f>IF(J12="","",J12)</f>
        <v>6. 1. 2025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Krnov</v>
      </c>
      <c r="G54" s="41"/>
      <c r="H54" s="41"/>
      <c r="I54" s="33" t="s">
        <v>33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97</v>
      </c>
      <c r="D57" s="163"/>
      <c r="E57" s="163"/>
      <c r="F57" s="163"/>
      <c r="G57" s="163"/>
      <c r="H57" s="163"/>
      <c r="I57" s="163"/>
      <c r="J57" s="164" t="s">
        <v>98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99</v>
      </c>
    </row>
    <row r="60" s="9" customFormat="1" ht="24.96" customHeight="1">
      <c r="A60" s="9"/>
      <c r="B60" s="166"/>
      <c r="C60" s="167"/>
      <c r="D60" s="168" t="s">
        <v>111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769</v>
      </c>
      <c r="E61" s="175"/>
      <c r="F61" s="175"/>
      <c r="G61" s="175"/>
      <c r="H61" s="175"/>
      <c r="I61" s="175"/>
      <c r="J61" s="176">
        <f>J83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120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39.75" customHeight="1">
      <c r="A71" s="39"/>
      <c r="B71" s="40"/>
      <c r="C71" s="41"/>
      <c r="D71" s="41"/>
      <c r="E71" s="161" t="str">
        <f>E7</f>
        <v>OPRAVA POVRCHŮ PODLAH A ZDIVA V 1NP – I. ETAPA STŘEDISKO VOLNÉHO ČASU KRNOV zrcadlový, sloupový sál a recepce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94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02 - UT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 xml:space="preserve">Dobrovksého 281/16, 79401  Krnov</v>
      </c>
      <c r="G75" s="41"/>
      <c r="H75" s="41"/>
      <c r="I75" s="33" t="s">
        <v>23</v>
      </c>
      <c r="J75" s="73" t="str">
        <f>IF(J12="","",J12)</f>
        <v>6. 1. 2025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25</v>
      </c>
      <c r="D77" s="41"/>
      <c r="E77" s="41"/>
      <c r="F77" s="28" t="str">
        <f>E15</f>
        <v>Město Krnov</v>
      </c>
      <c r="G77" s="41"/>
      <c r="H77" s="41"/>
      <c r="I77" s="33" t="s">
        <v>33</v>
      </c>
      <c r="J77" s="37" t="str">
        <f>E21</f>
        <v xml:space="preserve"> 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31</v>
      </c>
      <c r="D78" s="41"/>
      <c r="E78" s="41"/>
      <c r="F78" s="28" t="str">
        <f>IF(E18="","",E18)</f>
        <v>Vyplň údaj</v>
      </c>
      <c r="G78" s="41"/>
      <c r="H78" s="41"/>
      <c r="I78" s="33" t="s">
        <v>36</v>
      </c>
      <c r="J78" s="37" t="str">
        <f>E24</f>
        <v xml:space="preserve"> 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121</v>
      </c>
      <c r="D80" s="181" t="s">
        <v>58</v>
      </c>
      <c r="E80" s="181" t="s">
        <v>54</v>
      </c>
      <c r="F80" s="181" t="s">
        <v>55</v>
      </c>
      <c r="G80" s="181" t="s">
        <v>122</v>
      </c>
      <c r="H80" s="181" t="s">
        <v>123</v>
      </c>
      <c r="I80" s="181" t="s">
        <v>124</v>
      </c>
      <c r="J80" s="181" t="s">
        <v>98</v>
      </c>
      <c r="K80" s="182" t="s">
        <v>125</v>
      </c>
      <c r="L80" s="183"/>
      <c r="M80" s="93" t="s">
        <v>19</v>
      </c>
      <c r="N80" s="94" t="s">
        <v>43</v>
      </c>
      <c r="O80" s="94" t="s">
        <v>126</v>
      </c>
      <c r="P80" s="94" t="s">
        <v>127</v>
      </c>
      <c r="Q80" s="94" t="s">
        <v>128</v>
      </c>
      <c r="R80" s="94" t="s">
        <v>129</v>
      </c>
      <c r="S80" s="94" t="s">
        <v>130</v>
      </c>
      <c r="T80" s="95" t="s">
        <v>131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132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72</v>
      </c>
      <c r="AU81" s="18" t="s">
        <v>99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72</v>
      </c>
      <c r="E82" s="192" t="s">
        <v>358</v>
      </c>
      <c r="F82" s="192" t="s">
        <v>359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</f>
        <v>0</v>
      </c>
      <c r="Q82" s="197"/>
      <c r="R82" s="198">
        <f>R83</f>
        <v>0</v>
      </c>
      <c r="S82" s="197"/>
      <c r="T82" s="199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83</v>
      </c>
      <c r="AT82" s="201" t="s">
        <v>72</v>
      </c>
      <c r="AU82" s="201" t="s">
        <v>73</v>
      </c>
      <c r="AY82" s="200" t="s">
        <v>135</v>
      </c>
      <c r="BK82" s="202">
        <f>BK83</f>
        <v>0</v>
      </c>
    </row>
    <row r="83" s="12" customFormat="1" ht="22.8" customHeight="1">
      <c r="A83" s="12"/>
      <c r="B83" s="189"/>
      <c r="C83" s="190"/>
      <c r="D83" s="191" t="s">
        <v>72</v>
      </c>
      <c r="E83" s="203" t="s">
        <v>770</v>
      </c>
      <c r="F83" s="203" t="s">
        <v>771</v>
      </c>
      <c r="G83" s="190"/>
      <c r="H83" s="190"/>
      <c r="I83" s="193"/>
      <c r="J83" s="204">
        <f>BK83</f>
        <v>0</v>
      </c>
      <c r="K83" s="190"/>
      <c r="L83" s="195"/>
      <c r="M83" s="196"/>
      <c r="N83" s="197"/>
      <c r="O83" s="197"/>
      <c r="P83" s="198">
        <f>SUM(P84:P105)</f>
        <v>0</v>
      </c>
      <c r="Q83" s="197"/>
      <c r="R83" s="198">
        <f>SUM(R84:R105)</f>
        <v>0</v>
      </c>
      <c r="S83" s="197"/>
      <c r="T83" s="199">
        <f>SUM(T84:T105)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83</v>
      </c>
      <c r="AT83" s="201" t="s">
        <v>72</v>
      </c>
      <c r="AU83" s="201" t="s">
        <v>81</v>
      </c>
      <c r="AY83" s="200" t="s">
        <v>135</v>
      </c>
      <c r="BK83" s="202">
        <f>SUM(BK84:BK105)</f>
        <v>0</v>
      </c>
    </row>
    <row r="84" s="2" customFormat="1" ht="24.15" customHeight="1">
      <c r="A84" s="39"/>
      <c r="B84" s="40"/>
      <c r="C84" s="205" t="s">
        <v>81</v>
      </c>
      <c r="D84" s="205" t="s">
        <v>139</v>
      </c>
      <c r="E84" s="206" t="s">
        <v>772</v>
      </c>
      <c r="F84" s="207" t="s">
        <v>773</v>
      </c>
      <c r="G84" s="208" t="s">
        <v>774</v>
      </c>
      <c r="H84" s="209">
        <v>8</v>
      </c>
      <c r="I84" s="210"/>
      <c r="J84" s="211">
        <f>ROUND(I84*H84,2)</f>
        <v>0</v>
      </c>
      <c r="K84" s="207" t="s">
        <v>19</v>
      </c>
      <c r="L84" s="45"/>
      <c r="M84" s="212" t="s">
        <v>19</v>
      </c>
      <c r="N84" s="213" t="s">
        <v>44</v>
      </c>
      <c r="O84" s="85"/>
      <c r="P84" s="214">
        <f>O84*H84</f>
        <v>0</v>
      </c>
      <c r="Q84" s="214">
        <v>0</v>
      </c>
      <c r="R84" s="214">
        <f>Q84*H84</f>
        <v>0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240</v>
      </c>
      <c r="AT84" s="216" t="s">
        <v>139</v>
      </c>
      <c r="AU84" s="216" t="s">
        <v>83</v>
      </c>
      <c r="AY84" s="18" t="s">
        <v>135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81</v>
      </c>
      <c r="BK84" s="217">
        <f>ROUND(I84*H84,2)</f>
        <v>0</v>
      </c>
      <c r="BL84" s="18" t="s">
        <v>240</v>
      </c>
      <c r="BM84" s="216" t="s">
        <v>775</v>
      </c>
    </row>
    <row r="85" s="2" customFormat="1" ht="76.35" customHeight="1">
      <c r="A85" s="39"/>
      <c r="B85" s="40"/>
      <c r="C85" s="205" t="s">
        <v>83</v>
      </c>
      <c r="D85" s="205" t="s">
        <v>139</v>
      </c>
      <c r="E85" s="206" t="s">
        <v>776</v>
      </c>
      <c r="F85" s="207" t="s">
        <v>777</v>
      </c>
      <c r="G85" s="208" t="s">
        <v>774</v>
      </c>
      <c r="H85" s="209">
        <v>11</v>
      </c>
      <c r="I85" s="210"/>
      <c r="J85" s="211">
        <f>ROUND(I85*H85,2)</f>
        <v>0</v>
      </c>
      <c r="K85" s="207" t="s">
        <v>19</v>
      </c>
      <c r="L85" s="45"/>
      <c r="M85" s="212" t="s">
        <v>19</v>
      </c>
      <c r="N85" s="213" t="s">
        <v>44</v>
      </c>
      <c r="O85" s="85"/>
      <c r="P85" s="214">
        <f>O85*H85</f>
        <v>0</v>
      </c>
      <c r="Q85" s="214">
        <v>0</v>
      </c>
      <c r="R85" s="214">
        <f>Q85*H85</f>
        <v>0</v>
      </c>
      <c r="S85" s="214">
        <v>0</v>
      </c>
      <c r="T85" s="215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16" t="s">
        <v>240</v>
      </c>
      <c r="AT85" s="216" t="s">
        <v>139</v>
      </c>
      <c r="AU85" s="216" t="s">
        <v>83</v>
      </c>
      <c r="AY85" s="18" t="s">
        <v>135</v>
      </c>
      <c r="BE85" s="217">
        <f>IF(N85="základní",J85,0)</f>
        <v>0</v>
      </c>
      <c r="BF85" s="217">
        <f>IF(N85="snížená",J85,0)</f>
        <v>0</v>
      </c>
      <c r="BG85" s="217">
        <f>IF(N85="zákl. přenesená",J85,0)</f>
        <v>0</v>
      </c>
      <c r="BH85" s="217">
        <f>IF(N85="sníž. přenesená",J85,0)</f>
        <v>0</v>
      </c>
      <c r="BI85" s="217">
        <f>IF(N85="nulová",J85,0)</f>
        <v>0</v>
      </c>
      <c r="BJ85" s="18" t="s">
        <v>81</v>
      </c>
      <c r="BK85" s="217">
        <f>ROUND(I85*H85,2)</f>
        <v>0</v>
      </c>
      <c r="BL85" s="18" t="s">
        <v>240</v>
      </c>
      <c r="BM85" s="216" t="s">
        <v>778</v>
      </c>
    </row>
    <row r="86" s="2" customFormat="1" ht="33" customHeight="1">
      <c r="A86" s="39"/>
      <c r="B86" s="40"/>
      <c r="C86" s="205" t="s">
        <v>136</v>
      </c>
      <c r="D86" s="205" t="s">
        <v>139</v>
      </c>
      <c r="E86" s="206" t="s">
        <v>779</v>
      </c>
      <c r="F86" s="207" t="s">
        <v>780</v>
      </c>
      <c r="G86" s="208" t="s">
        <v>774</v>
      </c>
      <c r="H86" s="209">
        <v>6</v>
      </c>
      <c r="I86" s="210"/>
      <c r="J86" s="211">
        <f>ROUND(I86*H86,2)</f>
        <v>0</v>
      </c>
      <c r="K86" s="207" t="s">
        <v>19</v>
      </c>
      <c r="L86" s="45"/>
      <c r="M86" s="212" t="s">
        <v>19</v>
      </c>
      <c r="N86" s="213" t="s">
        <v>44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240</v>
      </c>
      <c r="AT86" s="216" t="s">
        <v>139</v>
      </c>
      <c r="AU86" s="216" t="s">
        <v>83</v>
      </c>
      <c r="AY86" s="18" t="s">
        <v>135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81</v>
      </c>
      <c r="BK86" s="217">
        <f>ROUND(I86*H86,2)</f>
        <v>0</v>
      </c>
      <c r="BL86" s="18" t="s">
        <v>240</v>
      </c>
      <c r="BM86" s="216" t="s">
        <v>781</v>
      </c>
    </row>
    <row r="87" s="2" customFormat="1" ht="21.75" customHeight="1">
      <c r="A87" s="39"/>
      <c r="B87" s="40"/>
      <c r="C87" s="205" t="s">
        <v>177</v>
      </c>
      <c r="D87" s="205" t="s">
        <v>139</v>
      </c>
      <c r="E87" s="206" t="s">
        <v>782</v>
      </c>
      <c r="F87" s="207" t="s">
        <v>783</v>
      </c>
      <c r="G87" s="208" t="s">
        <v>774</v>
      </c>
      <c r="H87" s="209">
        <v>3</v>
      </c>
      <c r="I87" s="210"/>
      <c r="J87" s="211">
        <f>ROUND(I87*H87,2)</f>
        <v>0</v>
      </c>
      <c r="K87" s="207" t="s">
        <v>19</v>
      </c>
      <c r="L87" s="45"/>
      <c r="M87" s="212" t="s">
        <v>19</v>
      </c>
      <c r="N87" s="213" t="s">
        <v>44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240</v>
      </c>
      <c r="AT87" s="216" t="s">
        <v>139</v>
      </c>
      <c r="AU87" s="216" t="s">
        <v>83</v>
      </c>
      <c r="AY87" s="18" t="s">
        <v>135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81</v>
      </c>
      <c r="BK87" s="217">
        <f>ROUND(I87*H87,2)</f>
        <v>0</v>
      </c>
      <c r="BL87" s="18" t="s">
        <v>240</v>
      </c>
      <c r="BM87" s="216" t="s">
        <v>784</v>
      </c>
    </row>
    <row r="88" s="2" customFormat="1" ht="21.75" customHeight="1">
      <c r="A88" s="39"/>
      <c r="B88" s="40"/>
      <c r="C88" s="205" t="s">
        <v>210</v>
      </c>
      <c r="D88" s="205" t="s">
        <v>139</v>
      </c>
      <c r="E88" s="206" t="s">
        <v>785</v>
      </c>
      <c r="F88" s="207" t="s">
        <v>786</v>
      </c>
      <c r="G88" s="208" t="s">
        <v>774</v>
      </c>
      <c r="H88" s="209">
        <v>2</v>
      </c>
      <c r="I88" s="210"/>
      <c r="J88" s="211">
        <f>ROUND(I88*H88,2)</f>
        <v>0</v>
      </c>
      <c r="K88" s="207" t="s">
        <v>19</v>
      </c>
      <c r="L88" s="45"/>
      <c r="M88" s="212" t="s">
        <v>19</v>
      </c>
      <c r="N88" s="213" t="s">
        <v>44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240</v>
      </c>
      <c r="AT88" s="216" t="s">
        <v>139</v>
      </c>
      <c r="AU88" s="216" t="s">
        <v>83</v>
      </c>
      <c r="AY88" s="18" t="s">
        <v>135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81</v>
      </c>
      <c r="BK88" s="217">
        <f>ROUND(I88*H88,2)</f>
        <v>0</v>
      </c>
      <c r="BL88" s="18" t="s">
        <v>240</v>
      </c>
      <c r="BM88" s="216" t="s">
        <v>787</v>
      </c>
    </row>
    <row r="89" s="2" customFormat="1" ht="16.5" customHeight="1">
      <c r="A89" s="39"/>
      <c r="B89" s="40"/>
      <c r="C89" s="205" t="s">
        <v>170</v>
      </c>
      <c r="D89" s="205" t="s">
        <v>139</v>
      </c>
      <c r="E89" s="206" t="s">
        <v>788</v>
      </c>
      <c r="F89" s="207" t="s">
        <v>789</v>
      </c>
      <c r="G89" s="208" t="s">
        <v>790</v>
      </c>
      <c r="H89" s="209">
        <v>8</v>
      </c>
      <c r="I89" s="210"/>
      <c r="J89" s="211">
        <f>ROUND(I89*H89,2)</f>
        <v>0</v>
      </c>
      <c r="K89" s="207" t="s">
        <v>19</v>
      </c>
      <c r="L89" s="45"/>
      <c r="M89" s="212" t="s">
        <v>19</v>
      </c>
      <c r="N89" s="213" t="s">
        <v>44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240</v>
      </c>
      <c r="AT89" s="216" t="s">
        <v>139</v>
      </c>
      <c r="AU89" s="216" t="s">
        <v>83</v>
      </c>
      <c r="AY89" s="18" t="s">
        <v>135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81</v>
      </c>
      <c r="BK89" s="217">
        <f>ROUND(I89*H89,2)</f>
        <v>0</v>
      </c>
      <c r="BL89" s="18" t="s">
        <v>240</v>
      </c>
      <c r="BM89" s="216" t="s">
        <v>791</v>
      </c>
    </row>
    <row r="90" s="2" customFormat="1" ht="24.15" customHeight="1">
      <c r="A90" s="39"/>
      <c r="B90" s="40"/>
      <c r="C90" s="205" t="s">
        <v>220</v>
      </c>
      <c r="D90" s="205" t="s">
        <v>139</v>
      </c>
      <c r="E90" s="206" t="s">
        <v>792</v>
      </c>
      <c r="F90" s="207" t="s">
        <v>793</v>
      </c>
      <c r="G90" s="208" t="s">
        <v>790</v>
      </c>
      <c r="H90" s="209">
        <v>8</v>
      </c>
      <c r="I90" s="210"/>
      <c r="J90" s="211">
        <f>ROUND(I90*H90,2)</f>
        <v>0</v>
      </c>
      <c r="K90" s="207" t="s">
        <v>19</v>
      </c>
      <c r="L90" s="45"/>
      <c r="M90" s="212" t="s">
        <v>19</v>
      </c>
      <c r="N90" s="213" t="s">
        <v>44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240</v>
      </c>
      <c r="AT90" s="216" t="s">
        <v>139</v>
      </c>
      <c r="AU90" s="216" t="s">
        <v>83</v>
      </c>
      <c r="AY90" s="18" t="s">
        <v>135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81</v>
      </c>
      <c r="BK90" s="217">
        <f>ROUND(I90*H90,2)</f>
        <v>0</v>
      </c>
      <c r="BL90" s="18" t="s">
        <v>240</v>
      </c>
      <c r="BM90" s="216" t="s">
        <v>794</v>
      </c>
    </row>
    <row r="91" s="2" customFormat="1" ht="16.5" customHeight="1">
      <c r="A91" s="39"/>
      <c r="B91" s="40"/>
      <c r="C91" s="205" t="s">
        <v>225</v>
      </c>
      <c r="D91" s="205" t="s">
        <v>139</v>
      </c>
      <c r="E91" s="206" t="s">
        <v>795</v>
      </c>
      <c r="F91" s="207" t="s">
        <v>796</v>
      </c>
      <c r="G91" s="208" t="s">
        <v>790</v>
      </c>
      <c r="H91" s="209">
        <v>8</v>
      </c>
      <c r="I91" s="210"/>
      <c r="J91" s="211">
        <f>ROUND(I91*H91,2)</f>
        <v>0</v>
      </c>
      <c r="K91" s="207" t="s">
        <v>19</v>
      </c>
      <c r="L91" s="45"/>
      <c r="M91" s="212" t="s">
        <v>19</v>
      </c>
      <c r="N91" s="213" t="s">
        <v>44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240</v>
      </c>
      <c r="AT91" s="216" t="s">
        <v>139</v>
      </c>
      <c r="AU91" s="216" t="s">
        <v>83</v>
      </c>
      <c r="AY91" s="18" t="s">
        <v>135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81</v>
      </c>
      <c r="BK91" s="217">
        <f>ROUND(I91*H91,2)</f>
        <v>0</v>
      </c>
      <c r="BL91" s="18" t="s">
        <v>240</v>
      </c>
      <c r="BM91" s="216" t="s">
        <v>797</v>
      </c>
    </row>
    <row r="92" s="2" customFormat="1" ht="24.15" customHeight="1">
      <c r="A92" s="39"/>
      <c r="B92" s="40"/>
      <c r="C92" s="205" t="s">
        <v>230</v>
      </c>
      <c r="D92" s="205" t="s">
        <v>139</v>
      </c>
      <c r="E92" s="206" t="s">
        <v>798</v>
      </c>
      <c r="F92" s="207" t="s">
        <v>799</v>
      </c>
      <c r="G92" s="208" t="s">
        <v>162</v>
      </c>
      <c r="H92" s="209">
        <v>55</v>
      </c>
      <c r="I92" s="210"/>
      <c r="J92" s="211">
        <f>ROUND(I92*H92,2)</f>
        <v>0</v>
      </c>
      <c r="K92" s="207" t="s">
        <v>19</v>
      </c>
      <c r="L92" s="45"/>
      <c r="M92" s="212" t="s">
        <v>19</v>
      </c>
      <c r="N92" s="213" t="s">
        <v>44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240</v>
      </c>
      <c r="AT92" s="216" t="s">
        <v>139</v>
      </c>
      <c r="AU92" s="216" t="s">
        <v>83</v>
      </c>
      <c r="AY92" s="18" t="s">
        <v>135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81</v>
      </c>
      <c r="BK92" s="217">
        <f>ROUND(I92*H92,2)</f>
        <v>0</v>
      </c>
      <c r="BL92" s="18" t="s">
        <v>240</v>
      </c>
      <c r="BM92" s="216" t="s">
        <v>800</v>
      </c>
    </row>
    <row r="93" s="2" customFormat="1" ht="24.15" customHeight="1">
      <c r="A93" s="39"/>
      <c r="B93" s="40"/>
      <c r="C93" s="205" t="s">
        <v>237</v>
      </c>
      <c r="D93" s="205" t="s">
        <v>139</v>
      </c>
      <c r="E93" s="206" t="s">
        <v>801</v>
      </c>
      <c r="F93" s="207" t="s">
        <v>802</v>
      </c>
      <c r="G93" s="208" t="s">
        <v>162</v>
      </c>
      <c r="H93" s="209">
        <v>45</v>
      </c>
      <c r="I93" s="210"/>
      <c r="J93" s="211">
        <f>ROUND(I93*H93,2)</f>
        <v>0</v>
      </c>
      <c r="K93" s="207" t="s">
        <v>19</v>
      </c>
      <c r="L93" s="45"/>
      <c r="M93" s="212" t="s">
        <v>19</v>
      </c>
      <c r="N93" s="213" t="s">
        <v>44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240</v>
      </c>
      <c r="AT93" s="216" t="s">
        <v>139</v>
      </c>
      <c r="AU93" s="216" t="s">
        <v>83</v>
      </c>
      <c r="AY93" s="18" t="s">
        <v>135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81</v>
      </c>
      <c r="BK93" s="217">
        <f>ROUND(I93*H93,2)</f>
        <v>0</v>
      </c>
      <c r="BL93" s="18" t="s">
        <v>240</v>
      </c>
      <c r="BM93" s="216" t="s">
        <v>803</v>
      </c>
    </row>
    <row r="94" s="2" customFormat="1" ht="24.15" customHeight="1">
      <c r="A94" s="39"/>
      <c r="B94" s="40"/>
      <c r="C94" s="205" t="s">
        <v>246</v>
      </c>
      <c r="D94" s="205" t="s">
        <v>139</v>
      </c>
      <c r="E94" s="206" t="s">
        <v>804</v>
      </c>
      <c r="F94" s="207" t="s">
        <v>805</v>
      </c>
      <c r="G94" s="208" t="s">
        <v>162</v>
      </c>
      <c r="H94" s="209">
        <v>5</v>
      </c>
      <c r="I94" s="210"/>
      <c r="J94" s="211">
        <f>ROUND(I94*H94,2)</f>
        <v>0</v>
      </c>
      <c r="K94" s="207" t="s">
        <v>19</v>
      </c>
      <c r="L94" s="45"/>
      <c r="M94" s="212" t="s">
        <v>19</v>
      </c>
      <c r="N94" s="213" t="s">
        <v>44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240</v>
      </c>
      <c r="AT94" s="216" t="s">
        <v>139</v>
      </c>
      <c r="AU94" s="216" t="s">
        <v>83</v>
      </c>
      <c r="AY94" s="18" t="s">
        <v>135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81</v>
      </c>
      <c r="BK94" s="217">
        <f>ROUND(I94*H94,2)</f>
        <v>0</v>
      </c>
      <c r="BL94" s="18" t="s">
        <v>240</v>
      </c>
      <c r="BM94" s="216" t="s">
        <v>806</v>
      </c>
    </row>
    <row r="95" s="2" customFormat="1" ht="37.8" customHeight="1">
      <c r="A95" s="39"/>
      <c r="B95" s="40"/>
      <c r="C95" s="205" t="s">
        <v>8</v>
      </c>
      <c r="D95" s="205" t="s">
        <v>139</v>
      </c>
      <c r="E95" s="206" t="s">
        <v>807</v>
      </c>
      <c r="F95" s="207" t="s">
        <v>808</v>
      </c>
      <c r="G95" s="208" t="s">
        <v>790</v>
      </c>
      <c r="H95" s="209">
        <v>185</v>
      </c>
      <c r="I95" s="210"/>
      <c r="J95" s="211">
        <f>ROUND(I95*H95,2)</f>
        <v>0</v>
      </c>
      <c r="K95" s="207" t="s">
        <v>19</v>
      </c>
      <c r="L95" s="45"/>
      <c r="M95" s="212" t="s">
        <v>19</v>
      </c>
      <c r="N95" s="213" t="s">
        <v>44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240</v>
      </c>
      <c r="AT95" s="216" t="s">
        <v>139</v>
      </c>
      <c r="AU95" s="216" t="s">
        <v>83</v>
      </c>
      <c r="AY95" s="18" t="s">
        <v>135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81</v>
      </c>
      <c r="BK95" s="217">
        <f>ROUND(I95*H95,2)</f>
        <v>0</v>
      </c>
      <c r="BL95" s="18" t="s">
        <v>240</v>
      </c>
      <c r="BM95" s="216" t="s">
        <v>809</v>
      </c>
    </row>
    <row r="96" s="2" customFormat="1" ht="16.5" customHeight="1">
      <c r="A96" s="39"/>
      <c r="B96" s="40"/>
      <c r="C96" s="205" t="s">
        <v>810</v>
      </c>
      <c r="D96" s="205" t="s">
        <v>139</v>
      </c>
      <c r="E96" s="206" t="s">
        <v>811</v>
      </c>
      <c r="F96" s="207" t="s">
        <v>812</v>
      </c>
      <c r="G96" s="208" t="s">
        <v>790</v>
      </c>
      <c r="H96" s="209">
        <v>185</v>
      </c>
      <c r="I96" s="210"/>
      <c r="J96" s="211">
        <f>ROUND(I96*H96,2)</f>
        <v>0</v>
      </c>
      <c r="K96" s="207" t="s">
        <v>19</v>
      </c>
      <c r="L96" s="45"/>
      <c r="M96" s="212" t="s">
        <v>19</v>
      </c>
      <c r="N96" s="213" t="s">
        <v>44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240</v>
      </c>
      <c r="AT96" s="216" t="s">
        <v>139</v>
      </c>
      <c r="AU96" s="216" t="s">
        <v>83</v>
      </c>
      <c r="AY96" s="18" t="s">
        <v>135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81</v>
      </c>
      <c r="BK96" s="217">
        <f>ROUND(I96*H96,2)</f>
        <v>0</v>
      </c>
      <c r="BL96" s="18" t="s">
        <v>240</v>
      </c>
      <c r="BM96" s="216" t="s">
        <v>813</v>
      </c>
    </row>
    <row r="97" s="2" customFormat="1" ht="16.5" customHeight="1">
      <c r="A97" s="39"/>
      <c r="B97" s="40"/>
      <c r="C97" s="205" t="s">
        <v>814</v>
      </c>
      <c r="D97" s="205" t="s">
        <v>139</v>
      </c>
      <c r="E97" s="206" t="s">
        <v>815</v>
      </c>
      <c r="F97" s="207" t="s">
        <v>816</v>
      </c>
      <c r="G97" s="208" t="s">
        <v>162</v>
      </c>
      <c r="H97" s="209">
        <v>55</v>
      </c>
      <c r="I97" s="210"/>
      <c r="J97" s="211">
        <f>ROUND(I97*H97,2)</f>
        <v>0</v>
      </c>
      <c r="K97" s="207" t="s">
        <v>19</v>
      </c>
      <c r="L97" s="45"/>
      <c r="M97" s="212" t="s">
        <v>19</v>
      </c>
      <c r="N97" s="213" t="s">
        <v>44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240</v>
      </c>
      <c r="AT97" s="216" t="s">
        <v>139</v>
      </c>
      <c r="AU97" s="216" t="s">
        <v>83</v>
      </c>
      <c r="AY97" s="18" t="s">
        <v>135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81</v>
      </c>
      <c r="BK97" s="217">
        <f>ROUND(I97*H97,2)</f>
        <v>0</v>
      </c>
      <c r="BL97" s="18" t="s">
        <v>240</v>
      </c>
      <c r="BM97" s="216" t="s">
        <v>817</v>
      </c>
    </row>
    <row r="98" s="2" customFormat="1" ht="16.5" customHeight="1">
      <c r="A98" s="39"/>
      <c r="B98" s="40"/>
      <c r="C98" s="205" t="s">
        <v>267</v>
      </c>
      <c r="D98" s="205" t="s">
        <v>139</v>
      </c>
      <c r="E98" s="206" t="s">
        <v>818</v>
      </c>
      <c r="F98" s="207" t="s">
        <v>819</v>
      </c>
      <c r="G98" s="208" t="s">
        <v>162</v>
      </c>
      <c r="H98" s="209">
        <v>40</v>
      </c>
      <c r="I98" s="210"/>
      <c r="J98" s="211">
        <f>ROUND(I98*H98,2)</f>
        <v>0</v>
      </c>
      <c r="K98" s="207" t="s">
        <v>19</v>
      </c>
      <c r="L98" s="45"/>
      <c r="M98" s="212" t="s">
        <v>19</v>
      </c>
      <c r="N98" s="213" t="s">
        <v>44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240</v>
      </c>
      <c r="AT98" s="216" t="s">
        <v>139</v>
      </c>
      <c r="AU98" s="216" t="s">
        <v>83</v>
      </c>
      <c r="AY98" s="18" t="s">
        <v>135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81</v>
      </c>
      <c r="BK98" s="217">
        <f>ROUND(I98*H98,2)</f>
        <v>0</v>
      </c>
      <c r="BL98" s="18" t="s">
        <v>240</v>
      </c>
      <c r="BM98" s="216" t="s">
        <v>820</v>
      </c>
    </row>
    <row r="99" s="2" customFormat="1" ht="16.5" customHeight="1">
      <c r="A99" s="39"/>
      <c r="B99" s="40"/>
      <c r="C99" s="205" t="s">
        <v>144</v>
      </c>
      <c r="D99" s="205" t="s">
        <v>139</v>
      </c>
      <c r="E99" s="206" t="s">
        <v>821</v>
      </c>
      <c r="F99" s="207" t="s">
        <v>822</v>
      </c>
      <c r="G99" s="208" t="s">
        <v>162</v>
      </c>
      <c r="H99" s="209">
        <v>5</v>
      </c>
      <c r="I99" s="210"/>
      <c r="J99" s="211">
        <f>ROUND(I99*H99,2)</f>
        <v>0</v>
      </c>
      <c r="K99" s="207" t="s">
        <v>19</v>
      </c>
      <c r="L99" s="45"/>
      <c r="M99" s="212" t="s">
        <v>19</v>
      </c>
      <c r="N99" s="213" t="s">
        <v>44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240</v>
      </c>
      <c r="AT99" s="216" t="s">
        <v>139</v>
      </c>
      <c r="AU99" s="216" t="s">
        <v>83</v>
      </c>
      <c r="AY99" s="18" t="s">
        <v>135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81</v>
      </c>
      <c r="BK99" s="217">
        <f>ROUND(I99*H99,2)</f>
        <v>0</v>
      </c>
      <c r="BL99" s="18" t="s">
        <v>240</v>
      </c>
      <c r="BM99" s="216" t="s">
        <v>823</v>
      </c>
    </row>
    <row r="100" s="2" customFormat="1" ht="24.15" customHeight="1">
      <c r="A100" s="39"/>
      <c r="B100" s="40"/>
      <c r="C100" s="205" t="s">
        <v>512</v>
      </c>
      <c r="D100" s="205" t="s">
        <v>139</v>
      </c>
      <c r="E100" s="206" t="s">
        <v>824</v>
      </c>
      <c r="F100" s="207" t="s">
        <v>825</v>
      </c>
      <c r="G100" s="208" t="s">
        <v>790</v>
      </c>
      <c r="H100" s="209">
        <v>1</v>
      </c>
      <c r="I100" s="210"/>
      <c r="J100" s="211">
        <f>ROUND(I100*H100,2)</f>
        <v>0</v>
      </c>
      <c r="K100" s="207" t="s">
        <v>19</v>
      </c>
      <c r="L100" s="45"/>
      <c r="M100" s="212" t="s">
        <v>19</v>
      </c>
      <c r="N100" s="213" t="s">
        <v>44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240</v>
      </c>
      <c r="AT100" s="216" t="s">
        <v>139</v>
      </c>
      <c r="AU100" s="216" t="s">
        <v>83</v>
      </c>
      <c r="AY100" s="18" t="s">
        <v>135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81</v>
      </c>
      <c r="BK100" s="217">
        <f>ROUND(I100*H100,2)</f>
        <v>0</v>
      </c>
      <c r="BL100" s="18" t="s">
        <v>240</v>
      </c>
      <c r="BM100" s="216" t="s">
        <v>826</v>
      </c>
    </row>
    <row r="101" s="2" customFormat="1" ht="16.5" customHeight="1">
      <c r="A101" s="39"/>
      <c r="B101" s="40"/>
      <c r="C101" s="205" t="s">
        <v>827</v>
      </c>
      <c r="D101" s="205" t="s">
        <v>139</v>
      </c>
      <c r="E101" s="206" t="s">
        <v>828</v>
      </c>
      <c r="F101" s="207" t="s">
        <v>829</v>
      </c>
      <c r="G101" s="208" t="s">
        <v>162</v>
      </c>
      <c r="H101" s="209">
        <v>2</v>
      </c>
      <c r="I101" s="210"/>
      <c r="J101" s="211">
        <f>ROUND(I101*H101,2)</f>
        <v>0</v>
      </c>
      <c r="K101" s="207" t="s">
        <v>19</v>
      </c>
      <c r="L101" s="45"/>
      <c r="M101" s="212" t="s">
        <v>19</v>
      </c>
      <c r="N101" s="213" t="s">
        <v>44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240</v>
      </c>
      <c r="AT101" s="216" t="s">
        <v>139</v>
      </c>
      <c r="AU101" s="216" t="s">
        <v>83</v>
      </c>
      <c r="AY101" s="18" t="s">
        <v>135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81</v>
      </c>
      <c r="BK101" s="217">
        <f>ROUND(I101*H101,2)</f>
        <v>0</v>
      </c>
      <c r="BL101" s="18" t="s">
        <v>240</v>
      </c>
      <c r="BM101" s="216" t="s">
        <v>830</v>
      </c>
    </row>
    <row r="102" s="2" customFormat="1" ht="24.15" customHeight="1">
      <c r="A102" s="39"/>
      <c r="B102" s="40"/>
      <c r="C102" s="205" t="s">
        <v>329</v>
      </c>
      <c r="D102" s="205" t="s">
        <v>139</v>
      </c>
      <c r="E102" s="206" t="s">
        <v>831</v>
      </c>
      <c r="F102" s="207" t="s">
        <v>832</v>
      </c>
      <c r="G102" s="208" t="s">
        <v>774</v>
      </c>
      <c r="H102" s="209">
        <v>3</v>
      </c>
      <c r="I102" s="210"/>
      <c r="J102" s="211">
        <f>ROUND(I102*H102,2)</f>
        <v>0</v>
      </c>
      <c r="K102" s="207" t="s">
        <v>19</v>
      </c>
      <c r="L102" s="45"/>
      <c r="M102" s="212" t="s">
        <v>19</v>
      </c>
      <c r="N102" s="213" t="s">
        <v>44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240</v>
      </c>
      <c r="AT102" s="216" t="s">
        <v>139</v>
      </c>
      <c r="AU102" s="216" t="s">
        <v>83</v>
      </c>
      <c r="AY102" s="18" t="s">
        <v>135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81</v>
      </c>
      <c r="BK102" s="217">
        <f>ROUND(I102*H102,2)</f>
        <v>0</v>
      </c>
      <c r="BL102" s="18" t="s">
        <v>240</v>
      </c>
      <c r="BM102" s="216" t="s">
        <v>833</v>
      </c>
    </row>
    <row r="103" s="2" customFormat="1" ht="21.75" customHeight="1">
      <c r="A103" s="39"/>
      <c r="B103" s="40"/>
      <c r="C103" s="205" t="s">
        <v>335</v>
      </c>
      <c r="D103" s="205" t="s">
        <v>139</v>
      </c>
      <c r="E103" s="206" t="s">
        <v>834</v>
      </c>
      <c r="F103" s="207" t="s">
        <v>835</v>
      </c>
      <c r="G103" s="208" t="s">
        <v>162</v>
      </c>
      <c r="H103" s="209">
        <v>6</v>
      </c>
      <c r="I103" s="210"/>
      <c r="J103" s="211">
        <f>ROUND(I103*H103,2)</f>
        <v>0</v>
      </c>
      <c r="K103" s="207" t="s">
        <v>19</v>
      </c>
      <c r="L103" s="45"/>
      <c r="M103" s="212" t="s">
        <v>19</v>
      </c>
      <c r="N103" s="213" t="s">
        <v>44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240</v>
      </c>
      <c r="AT103" s="216" t="s">
        <v>139</v>
      </c>
      <c r="AU103" s="216" t="s">
        <v>83</v>
      </c>
      <c r="AY103" s="18" t="s">
        <v>135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81</v>
      </c>
      <c r="BK103" s="217">
        <f>ROUND(I103*H103,2)</f>
        <v>0</v>
      </c>
      <c r="BL103" s="18" t="s">
        <v>240</v>
      </c>
      <c r="BM103" s="216" t="s">
        <v>836</v>
      </c>
    </row>
    <row r="104" s="2" customFormat="1" ht="24.15" customHeight="1">
      <c r="A104" s="39"/>
      <c r="B104" s="40"/>
      <c r="C104" s="205" t="s">
        <v>7</v>
      </c>
      <c r="D104" s="205" t="s">
        <v>139</v>
      </c>
      <c r="E104" s="206" t="s">
        <v>837</v>
      </c>
      <c r="F104" s="207" t="s">
        <v>838</v>
      </c>
      <c r="G104" s="208" t="s">
        <v>426</v>
      </c>
      <c r="H104" s="209">
        <v>1</v>
      </c>
      <c r="I104" s="210"/>
      <c r="J104" s="211">
        <f>ROUND(I104*H104,2)</f>
        <v>0</v>
      </c>
      <c r="K104" s="207" t="s">
        <v>19</v>
      </c>
      <c r="L104" s="45"/>
      <c r="M104" s="212" t="s">
        <v>19</v>
      </c>
      <c r="N104" s="213" t="s">
        <v>44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240</v>
      </c>
      <c r="AT104" s="216" t="s">
        <v>139</v>
      </c>
      <c r="AU104" s="216" t="s">
        <v>83</v>
      </c>
      <c r="AY104" s="18" t="s">
        <v>135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81</v>
      </c>
      <c r="BK104" s="217">
        <f>ROUND(I104*H104,2)</f>
        <v>0</v>
      </c>
      <c r="BL104" s="18" t="s">
        <v>240</v>
      </c>
      <c r="BM104" s="216" t="s">
        <v>839</v>
      </c>
    </row>
    <row r="105" s="2" customFormat="1" ht="21.75" customHeight="1">
      <c r="A105" s="39"/>
      <c r="B105" s="40"/>
      <c r="C105" s="205" t="s">
        <v>345</v>
      </c>
      <c r="D105" s="205" t="s">
        <v>139</v>
      </c>
      <c r="E105" s="206" t="s">
        <v>840</v>
      </c>
      <c r="F105" s="207" t="s">
        <v>841</v>
      </c>
      <c r="G105" s="208" t="s">
        <v>774</v>
      </c>
      <c r="H105" s="209">
        <v>24</v>
      </c>
      <c r="I105" s="210"/>
      <c r="J105" s="211">
        <f>ROUND(I105*H105,2)</f>
        <v>0</v>
      </c>
      <c r="K105" s="207" t="s">
        <v>19</v>
      </c>
      <c r="L105" s="45"/>
      <c r="M105" s="262" t="s">
        <v>19</v>
      </c>
      <c r="N105" s="263" t="s">
        <v>44</v>
      </c>
      <c r="O105" s="260"/>
      <c r="P105" s="264">
        <f>O105*H105</f>
        <v>0</v>
      </c>
      <c r="Q105" s="264">
        <v>0</v>
      </c>
      <c r="R105" s="264">
        <f>Q105*H105</f>
        <v>0</v>
      </c>
      <c r="S105" s="264">
        <v>0</v>
      </c>
      <c r="T105" s="26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240</v>
      </c>
      <c r="AT105" s="216" t="s">
        <v>139</v>
      </c>
      <c r="AU105" s="216" t="s">
        <v>83</v>
      </c>
      <c r="AY105" s="18" t="s">
        <v>135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81</v>
      </c>
      <c r="BK105" s="217">
        <f>ROUND(I105*H105,2)</f>
        <v>0</v>
      </c>
      <c r="BL105" s="18" t="s">
        <v>240</v>
      </c>
      <c r="BM105" s="216" t="s">
        <v>842</v>
      </c>
    </row>
    <row r="106" s="2" customFormat="1" ht="6.96" customHeight="1">
      <c r="A106" s="39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45"/>
      <c r="M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</sheetData>
  <sheetProtection sheet="1" autoFilter="0" formatColumns="0" formatRows="0" objects="1" scenarios="1" spinCount="100000" saltValue="n1zp4e2bVMmLCETSYKnNi4z834Cd3oeBV9lQc0bA5CWxWQemjudZpC9dUMnmOb4hg4bMF/MwFqg383CLMjt+Ow==" hashValue="Y0C5oJ57xz5vkKdWtANFUuFosmtjRPCTw+HvS5b/6v6tgnIeQ0tDZOGzy+oeqqmcyV6gUCocVVKNiyzNppBw9w==" algorithmName="SHA-512" password="CC35"/>
  <autoFilter ref="C80:K10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93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39.75" customHeight="1">
      <c r="B7" s="21"/>
      <c r="E7" s="134" t="str">
        <f>'Rekapitulace stavby'!K6</f>
        <v>OPRAVA POVRCHŮ PODLAH A ZDIVA V 1NP – I. ETAPA STŘEDISKO VOLNÉHO ČASU KRNOV zrcadlový, sloupový sál a recepce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843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6. 1. 2025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34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ROUND(J85,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ROUND((SUM(BE85:BE178)),  2)</f>
        <v>0</v>
      </c>
      <c r="G33" s="39"/>
      <c r="H33" s="39"/>
      <c r="I33" s="149">
        <v>0.20999999999999999</v>
      </c>
      <c r="J33" s="148">
        <f>ROUND(((SUM(BE85:BE178))*I33),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ROUND((SUM(BF85:BF178)),  2)</f>
        <v>0</v>
      </c>
      <c r="G34" s="39"/>
      <c r="H34" s="39"/>
      <c r="I34" s="149">
        <v>0.12</v>
      </c>
      <c r="J34" s="148">
        <f>ROUND(((SUM(BF85:BF178))*I34),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ROUND((SUM(BG85:BG178)),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ROUND((SUM(BH85:BH178)),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ROUND((SUM(BI85:BI178)),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39.75" customHeight="1">
      <c r="A48" s="39"/>
      <c r="B48" s="40"/>
      <c r="C48" s="41"/>
      <c r="D48" s="41"/>
      <c r="E48" s="161" t="str">
        <f>E7</f>
        <v>OPRAVA POVRCHŮ PODLAH A ZDIVA V 1NP – I. ETAPA STŘEDISKO VOLNÉHO ČASU KRNOV zrcadlový, sloupový sál a recepce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03 - Elektroinstalace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Dobrovksého 281/16, 79401  Krnov</v>
      </c>
      <c r="G52" s="41"/>
      <c r="H52" s="41"/>
      <c r="I52" s="33" t="s">
        <v>23</v>
      </c>
      <c r="J52" s="73" t="str">
        <f>IF(J12="","",J12)</f>
        <v>6. 1. 2025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Krnov</v>
      </c>
      <c r="G54" s="41"/>
      <c r="H54" s="41"/>
      <c r="I54" s="33" t="s">
        <v>33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97</v>
      </c>
      <c r="D57" s="163"/>
      <c r="E57" s="163"/>
      <c r="F57" s="163"/>
      <c r="G57" s="163"/>
      <c r="H57" s="163"/>
      <c r="I57" s="163"/>
      <c r="J57" s="164" t="s">
        <v>98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99</v>
      </c>
    </row>
    <row r="60" s="9" customFormat="1" ht="24.96" customHeight="1">
      <c r="A60" s="9"/>
      <c r="B60" s="166"/>
      <c r="C60" s="167"/>
      <c r="D60" s="168" t="s">
        <v>111</v>
      </c>
      <c r="E60" s="169"/>
      <c r="F60" s="169"/>
      <c r="G60" s="169"/>
      <c r="H60" s="169"/>
      <c r="I60" s="169"/>
      <c r="J60" s="170">
        <f>J86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844</v>
      </c>
      <c r="E61" s="175"/>
      <c r="F61" s="175"/>
      <c r="G61" s="175"/>
      <c r="H61" s="175"/>
      <c r="I61" s="175"/>
      <c r="J61" s="176">
        <f>J87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845</v>
      </c>
      <c r="E62" s="175"/>
      <c r="F62" s="175"/>
      <c r="G62" s="175"/>
      <c r="H62" s="175"/>
      <c r="I62" s="175"/>
      <c r="J62" s="176">
        <f>J96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846</v>
      </c>
      <c r="E63" s="175"/>
      <c r="F63" s="175"/>
      <c r="G63" s="175"/>
      <c r="H63" s="175"/>
      <c r="I63" s="175"/>
      <c r="J63" s="176">
        <f>J118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847</v>
      </c>
      <c r="E64" s="175"/>
      <c r="F64" s="175"/>
      <c r="G64" s="175"/>
      <c r="H64" s="175"/>
      <c r="I64" s="175"/>
      <c r="J64" s="176">
        <f>J149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848</v>
      </c>
      <c r="E65" s="175"/>
      <c r="F65" s="175"/>
      <c r="G65" s="175"/>
      <c r="H65" s="175"/>
      <c r="I65" s="175"/>
      <c r="J65" s="176">
        <f>J168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120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39.75" customHeight="1">
      <c r="A75" s="39"/>
      <c r="B75" s="40"/>
      <c r="C75" s="41"/>
      <c r="D75" s="41"/>
      <c r="E75" s="161" t="str">
        <f>E7</f>
        <v>OPRAVA POVRCHŮ PODLAH A ZDIVA V 1NP – I. ETAPA STŘEDISKO VOLNÉHO ČASU KRNOV zrcadlový, sloupový sál a recepce</v>
      </c>
      <c r="F75" s="33"/>
      <c r="G75" s="33"/>
      <c r="H75" s="33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94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03 - Elektroinstalace</v>
      </c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 xml:space="preserve">Dobrovksého 281/16, 79401  Krnov</v>
      </c>
      <c r="G79" s="41"/>
      <c r="H79" s="41"/>
      <c r="I79" s="33" t="s">
        <v>23</v>
      </c>
      <c r="J79" s="73" t="str">
        <f>IF(J12="","",J12)</f>
        <v>6. 1. 2025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41"/>
      <c r="E81" s="41"/>
      <c r="F81" s="28" t="str">
        <f>E15</f>
        <v>Město Krnov</v>
      </c>
      <c r="G81" s="41"/>
      <c r="H81" s="41"/>
      <c r="I81" s="33" t="s">
        <v>33</v>
      </c>
      <c r="J81" s="37" t="str">
        <f>E21</f>
        <v xml:space="preserve"> 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31</v>
      </c>
      <c r="D82" s="41"/>
      <c r="E82" s="41"/>
      <c r="F82" s="28" t="str">
        <f>IF(E18="","",E18)</f>
        <v>Vyplň údaj</v>
      </c>
      <c r="G82" s="41"/>
      <c r="H82" s="41"/>
      <c r="I82" s="33" t="s">
        <v>36</v>
      </c>
      <c r="J82" s="37" t="str">
        <f>E24</f>
        <v xml:space="preserve"> 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78"/>
      <c r="B84" s="179"/>
      <c r="C84" s="180" t="s">
        <v>121</v>
      </c>
      <c r="D84" s="181" t="s">
        <v>58</v>
      </c>
      <c r="E84" s="181" t="s">
        <v>54</v>
      </c>
      <c r="F84" s="181" t="s">
        <v>55</v>
      </c>
      <c r="G84" s="181" t="s">
        <v>122</v>
      </c>
      <c r="H84" s="181" t="s">
        <v>123</v>
      </c>
      <c r="I84" s="181" t="s">
        <v>124</v>
      </c>
      <c r="J84" s="181" t="s">
        <v>98</v>
      </c>
      <c r="K84" s="182" t="s">
        <v>125</v>
      </c>
      <c r="L84" s="183"/>
      <c r="M84" s="93" t="s">
        <v>19</v>
      </c>
      <c r="N84" s="94" t="s">
        <v>43</v>
      </c>
      <c r="O84" s="94" t="s">
        <v>126</v>
      </c>
      <c r="P84" s="94" t="s">
        <v>127</v>
      </c>
      <c r="Q84" s="94" t="s">
        <v>128</v>
      </c>
      <c r="R84" s="94" t="s">
        <v>129</v>
      </c>
      <c r="S84" s="94" t="s">
        <v>130</v>
      </c>
      <c r="T84" s="95" t="s">
        <v>131</v>
      </c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</row>
    <row r="85" s="2" customFormat="1" ht="22.8" customHeight="1">
      <c r="A85" s="39"/>
      <c r="B85" s="40"/>
      <c r="C85" s="100" t="s">
        <v>132</v>
      </c>
      <c r="D85" s="41"/>
      <c r="E85" s="41"/>
      <c r="F85" s="41"/>
      <c r="G85" s="41"/>
      <c r="H85" s="41"/>
      <c r="I85" s="41"/>
      <c r="J85" s="184">
        <f>BK85</f>
        <v>0</v>
      </c>
      <c r="K85" s="41"/>
      <c r="L85" s="45"/>
      <c r="M85" s="96"/>
      <c r="N85" s="185"/>
      <c r="O85" s="97"/>
      <c r="P85" s="186">
        <f>P86</f>
        <v>0</v>
      </c>
      <c r="Q85" s="97"/>
      <c r="R85" s="186">
        <f>R86</f>
        <v>0</v>
      </c>
      <c r="S85" s="97"/>
      <c r="T85" s="187">
        <f>T86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72</v>
      </c>
      <c r="AU85" s="18" t="s">
        <v>99</v>
      </c>
      <c r="BK85" s="188">
        <f>BK86</f>
        <v>0</v>
      </c>
    </row>
    <row r="86" s="12" customFormat="1" ht="25.92" customHeight="1">
      <c r="A86" s="12"/>
      <c r="B86" s="189"/>
      <c r="C86" s="190"/>
      <c r="D86" s="191" t="s">
        <v>72</v>
      </c>
      <c r="E86" s="192" t="s">
        <v>358</v>
      </c>
      <c r="F86" s="192" t="s">
        <v>359</v>
      </c>
      <c r="G86" s="190"/>
      <c r="H86" s="190"/>
      <c r="I86" s="193"/>
      <c r="J86" s="194">
        <f>BK86</f>
        <v>0</v>
      </c>
      <c r="K86" s="190"/>
      <c r="L86" s="195"/>
      <c r="M86" s="196"/>
      <c r="N86" s="197"/>
      <c r="O86" s="197"/>
      <c r="P86" s="198">
        <f>P87+P96+P118+P149+P168</f>
        <v>0</v>
      </c>
      <c r="Q86" s="197"/>
      <c r="R86" s="198">
        <f>R87+R96+R118+R149+R168</f>
        <v>0</v>
      </c>
      <c r="S86" s="197"/>
      <c r="T86" s="199">
        <f>T87+T96+T118+T149+T168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83</v>
      </c>
      <c r="AT86" s="201" t="s">
        <v>72</v>
      </c>
      <c r="AU86" s="201" t="s">
        <v>73</v>
      </c>
      <c r="AY86" s="200" t="s">
        <v>135</v>
      </c>
      <c r="BK86" s="202">
        <f>BK87+BK96+BK118+BK149+BK168</f>
        <v>0</v>
      </c>
    </row>
    <row r="87" s="12" customFormat="1" ht="22.8" customHeight="1">
      <c r="A87" s="12"/>
      <c r="B87" s="189"/>
      <c r="C87" s="190"/>
      <c r="D87" s="191" t="s">
        <v>72</v>
      </c>
      <c r="E87" s="203" t="s">
        <v>849</v>
      </c>
      <c r="F87" s="203" t="s">
        <v>850</v>
      </c>
      <c r="G87" s="190"/>
      <c r="H87" s="190"/>
      <c r="I87" s="193"/>
      <c r="J87" s="204">
        <f>BK87</f>
        <v>0</v>
      </c>
      <c r="K87" s="190"/>
      <c r="L87" s="195"/>
      <c r="M87" s="196"/>
      <c r="N87" s="197"/>
      <c r="O87" s="197"/>
      <c r="P87" s="198">
        <f>SUM(P88:P95)</f>
        <v>0</v>
      </c>
      <c r="Q87" s="197"/>
      <c r="R87" s="198">
        <f>SUM(R88:R95)</f>
        <v>0</v>
      </c>
      <c r="S87" s="197"/>
      <c r="T87" s="199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83</v>
      </c>
      <c r="AT87" s="201" t="s">
        <v>72</v>
      </c>
      <c r="AU87" s="201" t="s">
        <v>81</v>
      </c>
      <c r="AY87" s="200" t="s">
        <v>135</v>
      </c>
      <c r="BK87" s="202">
        <f>SUM(BK88:BK95)</f>
        <v>0</v>
      </c>
    </row>
    <row r="88" s="2" customFormat="1" ht="16.5" customHeight="1">
      <c r="A88" s="39"/>
      <c r="B88" s="40"/>
      <c r="C88" s="205" t="s">
        <v>81</v>
      </c>
      <c r="D88" s="205" t="s">
        <v>139</v>
      </c>
      <c r="E88" s="206" t="s">
        <v>851</v>
      </c>
      <c r="F88" s="207" t="s">
        <v>852</v>
      </c>
      <c r="G88" s="208" t="s">
        <v>483</v>
      </c>
      <c r="H88" s="209">
        <v>1</v>
      </c>
      <c r="I88" s="210"/>
      <c r="J88" s="211">
        <f>ROUND(I88*H88,2)</f>
        <v>0</v>
      </c>
      <c r="K88" s="207" t="s">
        <v>19</v>
      </c>
      <c r="L88" s="45"/>
      <c r="M88" s="212" t="s">
        <v>19</v>
      </c>
      <c r="N88" s="213" t="s">
        <v>44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144</v>
      </c>
      <c r="AT88" s="216" t="s">
        <v>139</v>
      </c>
      <c r="AU88" s="216" t="s">
        <v>83</v>
      </c>
      <c r="AY88" s="18" t="s">
        <v>135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81</v>
      </c>
      <c r="BK88" s="217">
        <f>ROUND(I88*H88,2)</f>
        <v>0</v>
      </c>
      <c r="BL88" s="18" t="s">
        <v>144</v>
      </c>
      <c r="BM88" s="216" t="s">
        <v>853</v>
      </c>
    </row>
    <row r="89" s="2" customFormat="1" ht="16.5" customHeight="1">
      <c r="A89" s="39"/>
      <c r="B89" s="40"/>
      <c r="C89" s="205" t="s">
        <v>83</v>
      </c>
      <c r="D89" s="205" t="s">
        <v>139</v>
      </c>
      <c r="E89" s="206" t="s">
        <v>854</v>
      </c>
      <c r="F89" s="207" t="s">
        <v>855</v>
      </c>
      <c r="G89" s="208" t="s">
        <v>790</v>
      </c>
      <c r="H89" s="209">
        <v>35</v>
      </c>
      <c r="I89" s="210"/>
      <c r="J89" s="211">
        <f>ROUND(I89*H89,2)</f>
        <v>0</v>
      </c>
      <c r="K89" s="207" t="s">
        <v>19</v>
      </c>
      <c r="L89" s="45"/>
      <c r="M89" s="212" t="s">
        <v>19</v>
      </c>
      <c r="N89" s="213" t="s">
        <v>44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144</v>
      </c>
      <c r="AT89" s="216" t="s">
        <v>139</v>
      </c>
      <c r="AU89" s="216" t="s">
        <v>83</v>
      </c>
      <c r="AY89" s="18" t="s">
        <v>135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81</v>
      </c>
      <c r="BK89" s="217">
        <f>ROUND(I89*H89,2)</f>
        <v>0</v>
      </c>
      <c r="BL89" s="18" t="s">
        <v>144</v>
      </c>
      <c r="BM89" s="216" t="s">
        <v>856</v>
      </c>
    </row>
    <row r="90" s="2" customFormat="1" ht="16.5" customHeight="1">
      <c r="A90" s="39"/>
      <c r="B90" s="40"/>
      <c r="C90" s="205" t="s">
        <v>136</v>
      </c>
      <c r="D90" s="205" t="s">
        <v>139</v>
      </c>
      <c r="E90" s="206" t="s">
        <v>857</v>
      </c>
      <c r="F90" s="207" t="s">
        <v>858</v>
      </c>
      <c r="G90" s="208" t="s">
        <v>790</v>
      </c>
      <c r="H90" s="209">
        <v>1</v>
      </c>
      <c r="I90" s="210"/>
      <c r="J90" s="211">
        <f>ROUND(I90*H90,2)</f>
        <v>0</v>
      </c>
      <c r="K90" s="207" t="s">
        <v>19</v>
      </c>
      <c r="L90" s="45"/>
      <c r="M90" s="212" t="s">
        <v>19</v>
      </c>
      <c r="N90" s="213" t="s">
        <v>44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144</v>
      </c>
      <c r="AT90" s="216" t="s">
        <v>139</v>
      </c>
      <c r="AU90" s="216" t="s">
        <v>83</v>
      </c>
      <c r="AY90" s="18" t="s">
        <v>135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81</v>
      </c>
      <c r="BK90" s="217">
        <f>ROUND(I90*H90,2)</f>
        <v>0</v>
      </c>
      <c r="BL90" s="18" t="s">
        <v>144</v>
      </c>
      <c r="BM90" s="216" t="s">
        <v>859</v>
      </c>
    </row>
    <row r="91" s="2" customFormat="1" ht="16.5" customHeight="1">
      <c r="A91" s="39"/>
      <c r="B91" s="40"/>
      <c r="C91" s="205" t="s">
        <v>177</v>
      </c>
      <c r="D91" s="205" t="s">
        <v>139</v>
      </c>
      <c r="E91" s="206" t="s">
        <v>860</v>
      </c>
      <c r="F91" s="207" t="s">
        <v>861</v>
      </c>
      <c r="G91" s="208" t="s">
        <v>790</v>
      </c>
      <c r="H91" s="209">
        <v>10</v>
      </c>
      <c r="I91" s="210"/>
      <c r="J91" s="211">
        <f>ROUND(I91*H91,2)</f>
        <v>0</v>
      </c>
      <c r="K91" s="207" t="s">
        <v>19</v>
      </c>
      <c r="L91" s="45"/>
      <c r="M91" s="212" t="s">
        <v>19</v>
      </c>
      <c r="N91" s="213" t="s">
        <v>44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144</v>
      </c>
      <c r="AT91" s="216" t="s">
        <v>139</v>
      </c>
      <c r="AU91" s="216" t="s">
        <v>83</v>
      </c>
      <c r="AY91" s="18" t="s">
        <v>135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81</v>
      </c>
      <c r="BK91" s="217">
        <f>ROUND(I91*H91,2)</f>
        <v>0</v>
      </c>
      <c r="BL91" s="18" t="s">
        <v>144</v>
      </c>
      <c r="BM91" s="216" t="s">
        <v>862</v>
      </c>
    </row>
    <row r="92" s="2" customFormat="1" ht="16.5" customHeight="1">
      <c r="A92" s="39"/>
      <c r="B92" s="40"/>
      <c r="C92" s="205" t="s">
        <v>210</v>
      </c>
      <c r="D92" s="205" t="s">
        <v>139</v>
      </c>
      <c r="E92" s="206" t="s">
        <v>863</v>
      </c>
      <c r="F92" s="207" t="s">
        <v>864</v>
      </c>
      <c r="G92" s="208" t="s">
        <v>483</v>
      </c>
      <c r="H92" s="209">
        <v>1</v>
      </c>
      <c r="I92" s="210"/>
      <c r="J92" s="211">
        <f>ROUND(I92*H92,2)</f>
        <v>0</v>
      </c>
      <c r="K92" s="207" t="s">
        <v>19</v>
      </c>
      <c r="L92" s="45"/>
      <c r="M92" s="212" t="s">
        <v>19</v>
      </c>
      <c r="N92" s="213" t="s">
        <v>44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144</v>
      </c>
      <c r="AT92" s="216" t="s">
        <v>139</v>
      </c>
      <c r="AU92" s="216" t="s">
        <v>83</v>
      </c>
      <c r="AY92" s="18" t="s">
        <v>135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81</v>
      </c>
      <c r="BK92" s="217">
        <f>ROUND(I92*H92,2)</f>
        <v>0</v>
      </c>
      <c r="BL92" s="18" t="s">
        <v>144</v>
      </c>
      <c r="BM92" s="216" t="s">
        <v>865</v>
      </c>
    </row>
    <row r="93" s="2" customFormat="1" ht="16.5" customHeight="1">
      <c r="A93" s="39"/>
      <c r="B93" s="40"/>
      <c r="C93" s="205" t="s">
        <v>170</v>
      </c>
      <c r="D93" s="205" t="s">
        <v>139</v>
      </c>
      <c r="E93" s="206" t="s">
        <v>866</v>
      </c>
      <c r="F93" s="207" t="s">
        <v>867</v>
      </c>
      <c r="G93" s="208" t="s">
        <v>774</v>
      </c>
      <c r="H93" s="209">
        <v>3</v>
      </c>
      <c r="I93" s="210"/>
      <c r="J93" s="211">
        <f>ROUND(I93*H93,2)</f>
        <v>0</v>
      </c>
      <c r="K93" s="207" t="s">
        <v>19</v>
      </c>
      <c r="L93" s="45"/>
      <c r="M93" s="212" t="s">
        <v>19</v>
      </c>
      <c r="N93" s="213" t="s">
        <v>44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144</v>
      </c>
      <c r="AT93" s="216" t="s">
        <v>139</v>
      </c>
      <c r="AU93" s="216" t="s">
        <v>83</v>
      </c>
      <c r="AY93" s="18" t="s">
        <v>135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81</v>
      </c>
      <c r="BK93" s="217">
        <f>ROUND(I93*H93,2)</f>
        <v>0</v>
      </c>
      <c r="BL93" s="18" t="s">
        <v>144</v>
      </c>
      <c r="BM93" s="216" t="s">
        <v>868</v>
      </c>
    </row>
    <row r="94" s="2" customFormat="1" ht="16.5" customHeight="1">
      <c r="A94" s="39"/>
      <c r="B94" s="40"/>
      <c r="C94" s="205" t="s">
        <v>220</v>
      </c>
      <c r="D94" s="205" t="s">
        <v>139</v>
      </c>
      <c r="E94" s="206" t="s">
        <v>869</v>
      </c>
      <c r="F94" s="207" t="s">
        <v>870</v>
      </c>
      <c r="G94" s="208" t="s">
        <v>774</v>
      </c>
      <c r="H94" s="209">
        <v>10</v>
      </c>
      <c r="I94" s="210"/>
      <c r="J94" s="211">
        <f>ROUND(I94*H94,2)</f>
        <v>0</v>
      </c>
      <c r="K94" s="207" t="s">
        <v>19</v>
      </c>
      <c r="L94" s="45"/>
      <c r="M94" s="212" t="s">
        <v>19</v>
      </c>
      <c r="N94" s="213" t="s">
        <v>44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144</v>
      </c>
      <c r="AT94" s="216" t="s">
        <v>139</v>
      </c>
      <c r="AU94" s="216" t="s">
        <v>83</v>
      </c>
      <c r="AY94" s="18" t="s">
        <v>135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81</v>
      </c>
      <c r="BK94" s="217">
        <f>ROUND(I94*H94,2)</f>
        <v>0</v>
      </c>
      <c r="BL94" s="18" t="s">
        <v>144</v>
      </c>
      <c r="BM94" s="216" t="s">
        <v>871</v>
      </c>
    </row>
    <row r="95" s="2" customFormat="1" ht="16.5" customHeight="1">
      <c r="A95" s="39"/>
      <c r="B95" s="40"/>
      <c r="C95" s="205" t="s">
        <v>225</v>
      </c>
      <c r="D95" s="205" t="s">
        <v>139</v>
      </c>
      <c r="E95" s="206" t="s">
        <v>872</v>
      </c>
      <c r="F95" s="207" t="s">
        <v>873</v>
      </c>
      <c r="G95" s="208" t="s">
        <v>774</v>
      </c>
      <c r="H95" s="209">
        <v>5</v>
      </c>
      <c r="I95" s="210"/>
      <c r="J95" s="211">
        <f>ROUND(I95*H95,2)</f>
        <v>0</v>
      </c>
      <c r="K95" s="207" t="s">
        <v>19</v>
      </c>
      <c r="L95" s="45"/>
      <c r="M95" s="212" t="s">
        <v>19</v>
      </c>
      <c r="N95" s="213" t="s">
        <v>44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144</v>
      </c>
      <c r="AT95" s="216" t="s">
        <v>139</v>
      </c>
      <c r="AU95" s="216" t="s">
        <v>83</v>
      </c>
      <c r="AY95" s="18" t="s">
        <v>135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81</v>
      </c>
      <c r="BK95" s="217">
        <f>ROUND(I95*H95,2)</f>
        <v>0</v>
      </c>
      <c r="BL95" s="18" t="s">
        <v>144</v>
      </c>
      <c r="BM95" s="216" t="s">
        <v>874</v>
      </c>
    </row>
    <row r="96" s="12" customFormat="1" ht="22.8" customHeight="1">
      <c r="A96" s="12"/>
      <c r="B96" s="189"/>
      <c r="C96" s="190"/>
      <c r="D96" s="191" t="s">
        <v>72</v>
      </c>
      <c r="E96" s="203" t="s">
        <v>875</v>
      </c>
      <c r="F96" s="203" t="s">
        <v>876</v>
      </c>
      <c r="G96" s="190"/>
      <c r="H96" s="190"/>
      <c r="I96" s="193"/>
      <c r="J96" s="204">
        <f>BK96</f>
        <v>0</v>
      </c>
      <c r="K96" s="190"/>
      <c r="L96" s="195"/>
      <c r="M96" s="196"/>
      <c r="N96" s="197"/>
      <c r="O96" s="197"/>
      <c r="P96" s="198">
        <f>SUM(P97:P117)</f>
        <v>0</v>
      </c>
      <c r="Q96" s="197"/>
      <c r="R96" s="198">
        <f>SUM(R97:R117)</f>
        <v>0</v>
      </c>
      <c r="S96" s="197"/>
      <c r="T96" s="199">
        <f>SUM(T97:T117)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0" t="s">
        <v>83</v>
      </c>
      <c r="AT96" s="201" t="s">
        <v>72</v>
      </c>
      <c r="AU96" s="201" t="s">
        <v>81</v>
      </c>
      <c r="AY96" s="200" t="s">
        <v>135</v>
      </c>
      <c r="BK96" s="202">
        <f>SUM(BK97:BK117)</f>
        <v>0</v>
      </c>
    </row>
    <row r="97" s="2" customFormat="1" ht="24.15" customHeight="1">
      <c r="A97" s="39"/>
      <c r="B97" s="40"/>
      <c r="C97" s="205" t="s">
        <v>230</v>
      </c>
      <c r="D97" s="205" t="s">
        <v>139</v>
      </c>
      <c r="E97" s="206" t="s">
        <v>877</v>
      </c>
      <c r="F97" s="207" t="s">
        <v>878</v>
      </c>
      <c r="G97" s="208" t="s">
        <v>790</v>
      </c>
      <c r="H97" s="209">
        <v>4</v>
      </c>
      <c r="I97" s="210"/>
      <c r="J97" s="211">
        <f>ROUND(I97*H97,2)</f>
        <v>0</v>
      </c>
      <c r="K97" s="207" t="s">
        <v>19</v>
      </c>
      <c r="L97" s="45"/>
      <c r="M97" s="212" t="s">
        <v>19</v>
      </c>
      <c r="N97" s="213" t="s">
        <v>44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144</v>
      </c>
      <c r="AT97" s="216" t="s">
        <v>139</v>
      </c>
      <c r="AU97" s="216" t="s">
        <v>83</v>
      </c>
      <c r="AY97" s="18" t="s">
        <v>135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81</v>
      </c>
      <c r="BK97" s="217">
        <f>ROUND(I97*H97,2)</f>
        <v>0</v>
      </c>
      <c r="BL97" s="18" t="s">
        <v>144</v>
      </c>
      <c r="BM97" s="216" t="s">
        <v>879</v>
      </c>
    </row>
    <row r="98" s="2" customFormat="1">
      <c r="A98" s="39"/>
      <c r="B98" s="40"/>
      <c r="C98" s="41"/>
      <c r="D98" s="225" t="s">
        <v>199</v>
      </c>
      <c r="E98" s="41"/>
      <c r="F98" s="246" t="s">
        <v>880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199</v>
      </c>
      <c r="AU98" s="18" t="s">
        <v>83</v>
      </c>
    </row>
    <row r="99" s="2" customFormat="1" ht="24.15" customHeight="1">
      <c r="A99" s="39"/>
      <c r="B99" s="40"/>
      <c r="C99" s="205" t="s">
        <v>237</v>
      </c>
      <c r="D99" s="205" t="s">
        <v>139</v>
      </c>
      <c r="E99" s="206" t="s">
        <v>881</v>
      </c>
      <c r="F99" s="207" t="s">
        <v>882</v>
      </c>
      <c r="G99" s="208" t="s">
        <v>790</v>
      </c>
      <c r="H99" s="209">
        <v>4</v>
      </c>
      <c r="I99" s="210"/>
      <c r="J99" s="211">
        <f>ROUND(I99*H99,2)</f>
        <v>0</v>
      </c>
      <c r="K99" s="207" t="s">
        <v>19</v>
      </c>
      <c r="L99" s="45"/>
      <c r="M99" s="212" t="s">
        <v>19</v>
      </c>
      <c r="N99" s="213" t="s">
        <v>44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144</v>
      </c>
      <c r="AT99" s="216" t="s">
        <v>139</v>
      </c>
      <c r="AU99" s="216" t="s">
        <v>83</v>
      </c>
      <c r="AY99" s="18" t="s">
        <v>135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81</v>
      </c>
      <c r="BK99" s="217">
        <f>ROUND(I99*H99,2)</f>
        <v>0</v>
      </c>
      <c r="BL99" s="18" t="s">
        <v>144</v>
      </c>
      <c r="BM99" s="216" t="s">
        <v>883</v>
      </c>
    </row>
    <row r="100" s="2" customFormat="1">
      <c r="A100" s="39"/>
      <c r="B100" s="40"/>
      <c r="C100" s="41"/>
      <c r="D100" s="225" t="s">
        <v>199</v>
      </c>
      <c r="E100" s="41"/>
      <c r="F100" s="246" t="s">
        <v>884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199</v>
      </c>
      <c r="AU100" s="18" t="s">
        <v>83</v>
      </c>
    </row>
    <row r="101" s="2" customFormat="1" ht="55.5" customHeight="1">
      <c r="A101" s="39"/>
      <c r="B101" s="40"/>
      <c r="C101" s="205" t="s">
        <v>246</v>
      </c>
      <c r="D101" s="205" t="s">
        <v>139</v>
      </c>
      <c r="E101" s="206" t="s">
        <v>885</v>
      </c>
      <c r="F101" s="207" t="s">
        <v>886</v>
      </c>
      <c r="G101" s="208" t="s">
        <v>790</v>
      </c>
      <c r="H101" s="209">
        <v>1</v>
      </c>
      <c r="I101" s="210"/>
      <c r="J101" s="211">
        <f>ROUND(I101*H101,2)</f>
        <v>0</v>
      </c>
      <c r="K101" s="207" t="s">
        <v>19</v>
      </c>
      <c r="L101" s="45"/>
      <c r="M101" s="212" t="s">
        <v>19</v>
      </c>
      <c r="N101" s="213" t="s">
        <v>44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144</v>
      </c>
      <c r="AT101" s="216" t="s">
        <v>139</v>
      </c>
      <c r="AU101" s="216" t="s">
        <v>83</v>
      </c>
      <c r="AY101" s="18" t="s">
        <v>135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81</v>
      </c>
      <c r="BK101" s="217">
        <f>ROUND(I101*H101,2)</f>
        <v>0</v>
      </c>
      <c r="BL101" s="18" t="s">
        <v>144</v>
      </c>
      <c r="BM101" s="216" t="s">
        <v>887</v>
      </c>
    </row>
    <row r="102" s="2" customFormat="1" ht="21.75" customHeight="1">
      <c r="A102" s="39"/>
      <c r="B102" s="40"/>
      <c r="C102" s="205" t="s">
        <v>8</v>
      </c>
      <c r="D102" s="205" t="s">
        <v>139</v>
      </c>
      <c r="E102" s="206" t="s">
        <v>888</v>
      </c>
      <c r="F102" s="207" t="s">
        <v>889</v>
      </c>
      <c r="G102" s="208" t="s">
        <v>790</v>
      </c>
      <c r="H102" s="209">
        <v>1</v>
      </c>
      <c r="I102" s="210"/>
      <c r="J102" s="211">
        <f>ROUND(I102*H102,2)</f>
        <v>0</v>
      </c>
      <c r="K102" s="207" t="s">
        <v>19</v>
      </c>
      <c r="L102" s="45"/>
      <c r="M102" s="212" t="s">
        <v>19</v>
      </c>
      <c r="N102" s="213" t="s">
        <v>44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144</v>
      </c>
      <c r="AT102" s="216" t="s">
        <v>139</v>
      </c>
      <c r="AU102" s="216" t="s">
        <v>83</v>
      </c>
      <c r="AY102" s="18" t="s">
        <v>135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81</v>
      </c>
      <c r="BK102" s="217">
        <f>ROUND(I102*H102,2)</f>
        <v>0</v>
      </c>
      <c r="BL102" s="18" t="s">
        <v>144</v>
      </c>
      <c r="BM102" s="216" t="s">
        <v>890</v>
      </c>
    </row>
    <row r="103" s="2" customFormat="1" ht="16.5" customHeight="1">
      <c r="A103" s="39"/>
      <c r="B103" s="40"/>
      <c r="C103" s="205" t="s">
        <v>810</v>
      </c>
      <c r="D103" s="205" t="s">
        <v>139</v>
      </c>
      <c r="E103" s="206" t="s">
        <v>891</v>
      </c>
      <c r="F103" s="207" t="s">
        <v>892</v>
      </c>
      <c r="G103" s="208" t="s">
        <v>162</v>
      </c>
      <c r="H103" s="209">
        <v>165</v>
      </c>
      <c r="I103" s="210"/>
      <c r="J103" s="211">
        <f>ROUND(I103*H103,2)</f>
        <v>0</v>
      </c>
      <c r="K103" s="207" t="s">
        <v>19</v>
      </c>
      <c r="L103" s="45"/>
      <c r="M103" s="212" t="s">
        <v>19</v>
      </c>
      <c r="N103" s="213" t="s">
        <v>44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144</v>
      </c>
      <c r="AT103" s="216" t="s">
        <v>139</v>
      </c>
      <c r="AU103" s="216" t="s">
        <v>83</v>
      </c>
      <c r="AY103" s="18" t="s">
        <v>135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81</v>
      </c>
      <c r="BK103" s="217">
        <f>ROUND(I103*H103,2)</f>
        <v>0</v>
      </c>
      <c r="BL103" s="18" t="s">
        <v>144</v>
      </c>
      <c r="BM103" s="216" t="s">
        <v>893</v>
      </c>
    </row>
    <row r="104" s="2" customFormat="1" ht="21.75" customHeight="1">
      <c r="A104" s="39"/>
      <c r="B104" s="40"/>
      <c r="C104" s="205" t="s">
        <v>814</v>
      </c>
      <c r="D104" s="205" t="s">
        <v>139</v>
      </c>
      <c r="E104" s="206" t="s">
        <v>894</v>
      </c>
      <c r="F104" s="207" t="s">
        <v>895</v>
      </c>
      <c r="G104" s="208" t="s">
        <v>790</v>
      </c>
      <c r="H104" s="209">
        <v>8</v>
      </c>
      <c r="I104" s="210"/>
      <c r="J104" s="211">
        <f>ROUND(I104*H104,2)</f>
        <v>0</v>
      </c>
      <c r="K104" s="207" t="s">
        <v>19</v>
      </c>
      <c r="L104" s="45"/>
      <c r="M104" s="212" t="s">
        <v>19</v>
      </c>
      <c r="N104" s="213" t="s">
        <v>44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144</v>
      </c>
      <c r="AT104" s="216" t="s">
        <v>139</v>
      </c>
      <c r="AU104" s="216" t="s">
        <v>83</v>
      </c>
      <c r="AY104" s="18" t="s">
        <v>135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81</v>
      </c>
      <c r="BK104" s="217">
        <f>ROUND(I104*H104,2)</f>
        <v>0</v>
      </c>
      <c r="BL104" s="18" t="s">
        <v>144</v>
      </c>
      <c r="BM104" s="216" t="s">
        <v>896</v>
      </c>
    </row>
    <row r="105" s="2" customFormat="1" ht="24.15" customHeight="1">
      <c r="A105" s="39"/>
      <c r="B105" s="40"/>
      <c r="C105" s="205" t="s">
        <v>267</v>
      </c>
      <c r="D105" s="205" t="s">
        <v>139</v>
      </c>
      <c r="E105" s="206" t="s">
        <v>897</v>
      </c>
      <c r="F105" s="207" t="s">
        <v>898</v>
      </c>
      <c r="G105" s="208" t="s">
        <v>790</v>
      </c>
      <c r="H105" s="209">
        <v>4</v>
      </c>
      <c r="I105" s="210"/>
      <c r="J105" s="211">
        <f>ROUND(I105*H105,2)</f>
        <v>0</v>
      </c>
      <c r="K105" s="207" t="s">
        <v>19</v>
      </c>
      <c r="L105" s="45"/>
      <c r="M105" s="212" t="s">
        <v>19</v>
      </c>
      <c r="N105" s="213" t="s">
        <v>44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144</v>
      </c>
      <c r="AT105" s="216" t="s">
        <v>139</v>
      </c>
      <c r="AU105" s="216" t="s">
        <v>83</v>
      </c>
      <c r="AY105" s="18" t="s">
        <v>135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81</v>
      </c>
      <c r="BK105" s="217">
        <f>ROUND(I105*H105,2)</f>
        <v>0</v>
      </c>
      <c r="BL105" s="18" t="s">
        <v>144</v>
      </c>
      <c r="BM105" s="216" t="s">
        <v>899</v>
      </c>
    </row>
    <row r="106" s="2" customFormat="1" ht="16.5" customHeight="1">
      <c r="A106" s="39"/>
      <c r="B106" s="40"/>
      <c r="C106" s="205" t="s">
        <v>144</v>
      </c>
      <c r="D106" s="205" t="s">
        <v>139</v>
      </c>
      <c r="E106" s="206" t="s">
        <v>900</v>
      </c>
      <c r="F106" s="207" t="s">
        <v>901</v>
      </c>
      <c r="G106" s="208" t="s">
        <v>790</v>
      </c>
      <c r="H106" s="209">
        <v>6</v>
      </c>
      <c r="I106" s="210"/>
      <c r="J106" s="211">
        <f>ROUND(I106*H106,2)</f>
        <v>0</v>
      </c>
      <c r="K106" s="207" t="s">
        <v>19</v>
      </c>
      <c r="L106" s="45"/>
      <c r="M106" s="212" t="s">
        <v>19</v>
      </c>
      <c r="N106" s="213" t="s">
        <v>44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144</v>
      </c>
      <c r="AT106" s="216" t="s">
        <v>139</v>
      </c>
      <c r="AU106" s="216" t="s">
        <v>83</v>
      </c>
      <c r="AY106" s="18" t="s">
        <v>135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81</v>
      </c>
      <c r="BK106" s="217">
        <f>ROUND(I106*H106,2)</f>
        <v>0</v>
      </c>
      <c r="BL106" s="18" t="s">
        <v>144</v>
      </c>
      <c r="BM106" s="216" t="s">
        <v>902</v>
      </c>
    </row>
    <row r="107" s="2" customFormat="1" ht="16.5" customHeight="1">
      <c r="A107" s="39"/>
      <c r="B107" s="40"/>
      <c r="C107" s="205" t="s">
        <v>512</v>
      </c>
      <c r="D107" s="205" t="s">
        <v>139</v>
      </c>
      <c r="E107" s="206" t="s">
        <v>903</v>
      </c>
      <c r="F107" s="207" t="s">
        <v>904</v>
      </c>
      <c r="G107" s="208" t="s">
        <v>162</v>
      </c>
      <c r="H107" s="209">
        <v>150</v>
      </c>
      <c r="I107" s="210"/>
      <c r="J107" s="211">
        <f>ROUND(I107*H107,2)</f>
        <v>0</v>
      </c>
      <c r="K107" s="207" t="s">
        <v>19</v>
      </c>
      <c r="L107" s="45"/>
      <c r="M107" s="212" t="s">
        <v>19</v>
      </c>
      <c r="N107" s="213" t="s">
        <v>44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144</v>
      </c>
      <c r="AT107" s="216" t="s">
        <v>139</v>
      </c>
      <c r="AU107" s="216" t="s">
        <v>83</v>
      </c>
      <c r="AY107" s="18" t="s">
        <v>135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81</v>
      </c>
      <c r="BK107" s="217">
        <f>ROUND(I107*H107,2)</f>
        <v>0</v>
      </c>
      <c r="BL107" s="18" t="s">
        <v>144</v>
      </c>
      <c r="BM107" s="216" t="s">
        <v>905</v>
      </c>
    </row>
    <row r="108" s="2" customFormat="1" ht="16.5" customHeight="1">
      <c r="A108" s="39"/>
      <c r="B108" s="40"/>
      <c r="C108" s="205" t="s">
        <v>827</v>
      </c>
      <c r="D108" s="205" t="s">
        <v>139</v>
      </c>
      <c r="E108" s="206" t="s">
        <v>906</v>
      </c>
      <c r="F108" s="207" t="s">
        <v>907</v>
      </c>
      <c r="G108" s="208" t="s">
        <v>790</v>
      </c>
      <c r="H108" s="209">
        <v>5</v>
      </c>
      <c r="I108" s="210"/>
      <c r="J108" s="211">
        <f>ROUND(I108*H108,2)</f>
        <v>0</v>
      </c>
      <c r="K108" s="207" t="s">
        <v>19</v>
      </c>
      <c r="L108" s="45"/>
      <c r="M108" s="212" t="s">
        <v>19</v>
      </c>
      <c r="N108" s="213" t="s">
        <v>44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144</v>
      </c>
      <c r="AT108" s="216" t="s">
        <v>139</v>
      </c>
      <c r="AU108" s="216" t="s">
        <v>83</v>
      </c>
      <c r="AY108" s="18" t="s">
        <v>135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81</v>
      </c>
      <c r="BK108" s="217">
        <f>ROUND(I108*H108,2)</f>
        <v>0</v>
      </c>
      <c r="BL108" s="18" t="s">
        <v>144</v>
      </c>
      <c r="BM108" s="216" t="s">
        <v>908</v>
      </c>
    </row>
    <row r="109" s="2" customFormat="1" ht="16.5" customHeight="1">
      <c r="A109" s="39"/>
      <c r="B109" s="40"/>
      <c r="C109" s="205" t="s">
        <v>329</v>
      </c>
      <c r="D109" s="205" t="s">
        <v>139</v>
      </c>
      <c r="E109" s="206" t="s">
        <v>909</v>
      </c>
      <c r="F109" s="207" t="s">
        <v>910</v>
      </c>
      <c r="G109" s="208" t="s">
        <v>162</v>
      </c>
      <c r="H109" s="209">
        <v>80</v>
      </c>
      <c r="I109" s="210"/>
      <c r="J109" s="211">
        <f>ROUND(I109*H109,2)</f>
        <v>0</v>
      </c>
      <c r="K109" s="207" t="s">
        <v>19</v>
      </c>
      <c r="L109" s="45"/>
      <c r="M109" s="212" t="s">
        <v>19</v>
      </c>
      <c r="N109" s="213" t="s">
        <v>44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144</v>
      </c>
      <c r="AT109" s="216" t="s">
        <v>139</v>
      </c>
      <c r="AU109" s="216" t="s">
        <v>83</v>
      </c>
      <c r="AY109" s="18" t="s">
        <v>135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81</v>
      </c>
      <c r="BK109" s="217">
        <f>ROUND(I109*H109,2)</f>
        <v>0</v>
      </c>
      <c r="BL109" s="18" t="s">
        <v>144</v>
      </c>
      <c r="BM109" s="216" t="s">
        <v>911</v>
      </c>
    </row>
    <row r="110" s="2" customFormat="1" ht="16.5" customHeight="1">
      <c r="A110" s="39"/>
      <c r="B110" s="40"/>
      <c r="C110" s="205" t="s">
        <v>335</v>
      </c>
      <c r="D110" s="205" t="s">
        <v>139</v>
      </c>
      <c r="E110" s="206" t="s">
        <v>912</v>
      </c>
      <c r="F110" s="207" t="s">
        <v>913</v>
      </c>
      <c r="G110" s="208" t="s">
        <v>790</v>
      </c>
      <c r="H110" s="209">
        <v>4</v>
      </c>
      <c r="I110" s="210"/>
      <c r="J110" s="211">
        <f>ROUND(I110*H110,2)</f>
        <v>0</v>
      </c>
      <c r="K110" s="207" t="s">
        <v>19</v>
      </c>
      <c r="L110" s="45"/>
      <c r="M110" s="212" t="s">
        <v>19</v>
      </c>
      <c r="N110" s="213" t="s">
        <v>44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144</v>
      </c>
      <c r="AT110" s="216" t="s">
        <v>139</v>
      </c>
      <c r="AU110" s="216" t="s">
        <v>83</v>
      </c>
      <c r="AY110" s="18" t="s">
        <v>135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81</v>
      </c>
      <c r="BK110" s="217">
        <f>ROUND(I110*H110,2)</f>
        <v>0</v>
      </c>
      <c r="BL110" s="18" t="s">
        <v>144</v>
      </c>
      <c r="BM110" s="216" t="s">
        <v>914</v>
      </c>
    </row>
    <row r="111" s="2" customFormat="1" ht="16.5" customHeight="1">
      <c r="A111" s="39"/>
      <c r="B111" s="40"/>
      <c r="C111" s="205" t="s">
        <v>7</v>
      </c>
      <c r="D111" s="205" t="s">
        <v>139</v>
      </c>
      <c r="E111" s="206" t="s">
        <v>915</v>
      </c>
      <c r="F111" s="207" t="s">
        <v>916</v>
      </c>
      <c r="G111" s="208" t="s">
        <v>790</v>
      </c>
      <c r="H111" s="209">
        <v>7</v>
      </c>
      <c r="I111" s="210"/>
      <c r="J111" s="211">
        <f>ROUND(I111*H111,2)</f>
        <v>0</v>
      </c>
      <c r="K111" s="207" t="s">
        <v>19</v>
      </c>
      <c r="L111" s="45"/>
      <c r="M111" s="212" t="s">
        <v>19</v>
      </c>
      <c r="N111" s="213" t="s">
        <v>44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144</v>
      </c>
      <c r="AT111" s="216" t="s">
        <v>139</v>
      </c>
      <c r="AU111" s="216" t="s">
        <v>83</v>
      </c>
      <c r="AY111" s="18" t="s">
        <v>135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81</v>
      </c>
      <c r="BK111" s="217">
        <f>ROUND(I111*H111,2)</f>
        <v>0</v>
      </c>
      <c r="BL111" s="18" t="s">
        <v>144</v>
      </c>
      <c r="BM111" s="216" t="s">
        <v>917</v>
      </c>
    </row>
    <row r="112" s="2" customFormat="1" ht="16.5" customHeight="1">
      <c r="A112" s="39"/>
      <c r="B112" s="40"/>
      <c r="C112" s="205" t="s">
        <v>345</v>
      </c>
      <c r="D112" s="205" t="s">
        <v>139</v>
      </c>
      <c r="E112" s="206" t="s">
        <v>918</v>
      </c>
      <c r="F112" s="207" t="s">
        <v>919</v>
      </c>
      <c r="G112" s="208" t="s">
        <v>162</v>
      </c>
      <c r="H112" s="209">
        <v>1440</v>
      </c>
      <c r="I112" s="210"/>
      <c r="J112" s="211">
        <f>ROUND(I112*H112,2)</f>
        <v>0</v>
      </c>
      <c r="K112" s="207" t="s">
        <v>19</v>
      </c>
      <c r="L112" s="45"/>
      <c r="M112" s="212" t="s">
        <v>19</v>
      </c>
      <c r="N112" s="213" t="s">
        <v>44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144</v>
      </c>
      <c r="AT112" s="216" t="s">
        <v>139</v>
      </c>
      <c r="AU112" s="216" t="s">
        <v>83</v>
      </c>
      <c r="AY112" s="18" t="s">
        <v>135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81</v>
      </c>
      <c r="BK112" s="217">
        <f>ROUND(I112*H112,2)</f>
        <v>0</v>
      </c>
      <c r="BL112" s="18" t="s">
        <v>144</v>
      </c>
      <c r="BM112" s="216" t="s">
        <v>920</v>
      </c>
    </row>
    <row r="113" s="2" customFormat="1" ht="16.5" customHeight="1">
      <c r="A113" s="39"/>
      <c r="B113" s="40"/>
      <c r="C113" s="205" t="s">
        <v>353</v>
      </c>
      <c r="D113" s="205" t="s">
        <v>139</v>
      </c>
      <c r="E113" s="206" t="s">
        <v>921</v>
      </c>
      <c r="F113" s="207" t="s">
        <v>922</v>
      </c>
      <c r="G113" s="208" t="s">
        <v>790</v>
      </c>
      <c r="H113" s="209">
        <v>18</v>
      </c>
      <c r="I113" s="210"/>
      <c r="J113" s="211">
        <f>ROUND(I113*H113,2)</f>
        <v>0</v>
      </c>
      <c r="K113" s="207" t="s">
        <v>19</v>
      </c>
      <c r="L113" s="45"/>
      <c r="M113" s="212" t="s">
        <v>19</v>
      </c>
      <c r="N113" s="213" t="s">
        <v>44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144</v>
      </c>
      <c r="AT113" s="216" t="s">
        <v>139</v>
      </c>
      <c r="AU113" s="216" t="s">
        <v>83</v>
      </c>
      <c r="AY113" s="18" t="s">
        <v>135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81</v>
      </c>
      <c r="BK113" s="217">
        <f>ROUND(I113*H113,2)</f>
        <v>0</v>
      </c>
      <c r="BL113" s="18" t="s">
        <v>144</v>
      </c>
      <c r="BM113" s="216" t="s">
        <v>923</v>
      </c>
    </row>
    <row r="114" s="2" customFormat="1" ht="16.5" customHeight="1">
      <c r="A114" s="39"/>
      <c r="B114" s="40"/>
      <c r="C114" s="205" t="s">
        <v>362</v>
      </c>
      <c r="D114" s="205" t="s">
        <v>139</v>
      </c>
      <c r="E114" s="206" t="s">
        <v>924</v>
      </c>
      <c r="F114" s="207" t="s">
        <v>925</v>
      </c>
      <c r="G114" s="208" t="s">
        <v>483</v>
      </c>
      <c r="H114" s="209">
        <v>1</v>
      </c>
      <c r="I114" s="210"/>
      <c r="J114" s="211">
        <f>ROUND(I114*H114,2)</f>
        <v>0</v>
      </c>
      <c r="K114" s="207" t="s">
        <v>19</v>
      </c>
      <c r="L114" s="45"/>
      <c r="M114" s="212" t="s">
        <v>19</v>
      </c>
      <c r="N114" s="213" t="s">
        <v>44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144</v>
      </c>
      <c r="AT114" s="216" t="s">
        <v>139</v>
      </c>
      <c r="AU114" s="216" t="s">
        <v>83</v>
      </c>
      <c r="AY114" s="18" t="s">
        <v>135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81</v>
      </c>
      <c r="BK114" s="217">
        <f>ROUND(I114*H114,2)</f>
        <v>0</v>
      </c>
      <c r="BL114" s="18" t="s">
        <v>144</v>
      </c>
      <c r="BM114" s="216" t="s">
        <v>926</v>
      </c>
    </row>
    <row r="115" s="2" customFormat="1" ht="16.5" customHeight="1">
      <c r="A115" s="39"/>
      <c r="B115" s="40"/>
      <c r="C115" s="205" t="s">
        <v>367</v>
      </c>
      <c r="D115" s="205" t="s">
        <v>139</v>
      </c>
      <c r="E115" s="206" t="s">
        <v>927</v>
      </c>
      <c r="F115" s="207" t="s">
        <v>928</v>
      </c>
      <c r="G115" s="208" t="s">
        <v>774</v>
      </c>
      <c r="H115" s="209">
        <v>4</v>
      </c>
      <c r="I115" s="210"/>
      <c r="J115" s="211">
        <f>ROUND(I115*H115,2)</f>
        <v>0</v>
      </c>
      <c r="K115" s="207" t="s">
        <v>19</v>
      </c>
      <c r="L115" s="45"/>
      <c r="M115" s="212" t="s">
        <v>19</v>
      </c>
      <c r="N115" s="213" t="s">
        <v>44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144</v>
      </c>
      <c r="AT115" s="216" t="s">
        <v>139</v>
      </c>
      <c r="AU115" s="216" t="s">
        <v>83</v>
      </c>
      <c r="AY115" s="18" t="s">
        <v>135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81</v>
      </c>
      <c r="BK115" s="217">
        <f>ROUND(I115*H115,2)</f>
        <v>0</v>
      </c>
      <c r="BL115" s="18" t="s">
        <v>144</v>
      </c>
      <c r="BM115" s="216" t="s">
        <v>929</v>
      </c>
    </row>
    <row r="116" s="2" customFormat="1" ht="16.5" customHeight="1">
      <c r="A116" s="39"/>
      <c r="B116" s="40"/>
      <c r="C116" s="205" t="s">
        <v>376</v>
      </c>
      <c r="D116" s="205" t="s">
        <v>139</v>
      </c>
      <c r="E116" s="206" t="s">
        <v>930</v>
      </c>
      <c r="F116" s="207" t="s">
        <v>867</v>
      </c>
      <c r="G116" s="208" t="s">
        <v>774</v>
      </c>
      <c r="H116" s="209">
        <v>4</v>
      </c>
      <c r="I116" s="210"/>
      <c r="J116" s="211">
        <f>ROUND(I116*H116,2)</f>
        <v>0</v>
      </c>
      <c r="K116" s="207" t="s">
        <v>19</v>
      </c>
      <c r="L116" s="45"/>
      <c r="M116" s="212" t="s">
        <v>19</v>
      </c>
      <c r="N116" s="213" t="s">
        <v>44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144</v>
      </c>
      <c r="AT116" s="216" t="s">
        <v>139</v>
      </c>
      <c r="AU116" s="216" t="s">
        <v>83</v>
      </c>
      <c r="AY116" s="18" t="s">
        <v>135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81</v>
      </c>
      <c r="BK116" s="217">
        <f>ROUND(I116*H116,2)</f>
        <v>0</v>
      </c>
      <c r="BL116" s="18" t="s">
        <v>144</v>
      </c>
      <c r="BM116" s="216" t="s">
        <v>931</v>
      </c>
    </row>
    <row r="117" s="2" customFormat="1" ht="16.5" customHeight="1">
      <c r="A117" s="39"/>
      <c r="B117" s="40"/>
      <c r="C117" s="205" t="s">
        <v>388</v>
      </c>
      <c r="D117" s="205" t="s">
        <v>139</v>
      </c>
      <c r="E117" s="206" t="s">
        <v>932</v>
      </c>
      <c r="F117" s="207" t="s">
        <v>873</v>
      </c>
      <c r="G117" s="208" t="s">
        <v>774</v>
      </c>
      <c r="H117" s="209">
        <v>10</v>
      </c>
      <c r="I117" s="210"/>
      <c r="J117" s="211">
        <f>ROUND(I117*H117,2)</f>
        <v>0</v>
      </c>
      <c r="K117" s="207" t="s">
        <v>19</v>
      </c>
      <c r="L117" s="45"/>
      <c r="M117" s="212" t="s">
        <v>19</v>
      </c>
      <c r="N117" s="213" t="s">
        <v>44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144</v>
      </c>
      <c r="AT117" s="216" t="s">
        <v>139</v>
      </c>
      <c r="AU117" s="216" t="s">
        <v>83</v>
      </c>
      <c r="AY117" s="18" t="s">
        <v>135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81</v>
      </c>
      <c r="BK117" s="217">
        <f>ROUND(I117*H117,2)</f>
        <v>0</v>
      </c>
      <c r="BL117" s="18" t="s">
        <v>144</v>
      </c>
      <c r="BM117" s="216" t="s">
        <v>933</v>
      </c>
    </row>
    <row r="118" s="12" customFormat="1" ht="22.8" customHeight="1">
      <c r="A118" s="12"/>
      <c r="B118" s="189"/>
      <c r="C118" s="190"/>
      <c r="D118" s="191" t="s">
        <v>72</v>
      </c>
      <c r="E118" s="203" t="s">
        <v>934</v>
      </c>
      <c r="F118" s="203" t="s">
        <v>935</v>
      </c>
      <c r="G118" s="190"/>
      <c r="H118" s="190"/>
      <c r="I118" s="193"/>
      <c r="J118" s="204">
        <f>BK118</f>
        <v>0</v>
      </c>
      <c r="K118" s="190"/>
      <c r="L118" s="195"/>
      <c r="M118" s="196"/>
      <c r="N118" s="197"/>
      <c r="O118" s="197"/>
      <c r="P118" s="198">
        <f>SUM(P119:P148)</f>
        <v>0</v>
      </c>
      <c r="Q118" s="197"/>
      <c r="R118" s="198">
        <f>SUM(R119:R148)</f>
        <v>0</v>
      </c>
      <c r="S118" s="197"/>
      <c r="T118" s="199">
        <f>SUM(T119:T148)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0" t="s">
        <v>83</v>
      </c>
      <c r="AT118" s="201" t="s">
        <v>72</v>
      </c>
      <c r="AU118" s="201" t="s">
        <v>81</v>
      </c>
      <c r="AY118" s="200" t="s">
        <v>135</v>
      </c>
      <c r="BK118" s="202">
        <f>SUM(BK119:BK148)</f>
        <v>0</v>
      </c>
    </row>
    <row r="119" s="2" customFormat="1" ht="16.5" customHeight="1">
      <c r="A119" s="39"/>
      <c r="B119" s="40"/>
      <c r="C119" s="205" t="s">
        <v>397</v>
      </c>
      <c r="D119" s="205" t="s">
        <v>139</v>
      </c>
      <c r="E119" s="206" t="s">
        <v>936</v>
      </c>
      <c r="F119" s="207" t="s">
        <v>937</v>
      </c>
      <c r="G119" s="208" t="s">
        <v>162</v>
      </c>
      <c r="H119" s="209">
        <v>200</v>
      </c>
      <c r="I119" s="210"/>
      <c r="J119" s="211">
        <f>ROUND(I119*H119,2)</f>
        <v>0</v>
      </c>
      <c r="K119" s="207" t="s">
        <v>19</v>
      </c>
      <c r="L119" s="45"/>
      <c r="M119" s="212" t="s">
        <v>19</v>
      </c>
      <c r="N119" s="213" t="s">
        <v>44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144</v>
      </c>
      <c r="AT119" s="216" t="s">
        <v>139</v>
      </c>
      <c r="AU119" s="216" t="s">
        <v>83</v>
      </c>
      <c r="AY119" s="18" t="s">
        <v>135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81</v>
      </c>
      <c r="BK119" s="217">
        <f>ROUND(I119*H119,2)</f>
        <v>0</v>
      </c>
      <c r="BL119" s="18" t="s">
        <v>144</v>
      </c>
      <c r="BM119" s="216" t="s">
        <v>938</v>
      </c>
    </row>
    <row r="120" s="2" customFormat="1" ht="16.5" customHeight="1">
      <c r="A120" s="39"/>
      <c r="B120" s="40"/>
      <c r="C120" s="205" t="s">
        <v>939</v>
      </c>
      <c r="D120" s="205" t="s">
        <v>139</v>
      </c>
      <c r="E120" s="206" t="s">
        <v>940</v>
      </c>
      <c r="F120" s="207" t="s">
        <v>941</v>
      </c>
      <c r="G120" s="208" t="s">
        <v>162</v>
      </c>
      <c r="H120" s="209">
        <v>200</v>
      </c>
      <c r="I120" s="210"/>
      <c r="J120" s="211">
        <f>ROUND(I120*H120,2)</f>
        <v>0</v>
      </c>
      <c r="K120" s="207" t="s">
        <v>19</v>
      </c>
      <c r="L120" s="45"/>
      <c r="M120" s="212" t="s">
        <v>19</v>
      </c>
      <c r="N120" s="213" t="s">
        <v>44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144</v>
      </c>
      <c r="AT120" s="216" t="s">
        <v>139</v>
      </c>
      <c r="AU120" s="216" t="s">
        <v>83</v>
      </c>
      <c r="AY120" s="18" t="s">
        <v>135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81</v>
      </c>
      <c r="BK120" s="217">
        <f>ROUND(I120*H120,2)</f>
        <v>0</v>
      </c>
      <c r="BL120" s="18" t="s">
        <v>144</v>
      </c>
      <c r="BM120" s="216" t="s">
        <v>942</v>
      </c>
    </row>
    <row r="121" s="2" customFormat="1" ht="16.5" customHeight="1">
      <c r="A121" s="39"/>
      <c r="B121" s="40"/>
      <c r="C121" s="205" t="s">
        <v>943</v>
      </c>
      <c r="D121" s="205" t="s">
        <v>139</v>
      </c>
      <c r="E121" s="206" t="s">
        <v>944</v>
      </c>
      <c r="F121" s="207" t="s">
        <v>945</v>
      </c>
      <c r="G121" s="208" t="s">
        <v>162</v>
      </c>
      <c r="H121" s="209">
        <v>60</v>
      </c>
      <c r="I121" s="210"/>
      <c r="J121" s="211">
        <f>ROUND(I121*H121,2)</f>
        <v>0</v>
      </c>
      <c r="K121" s="207" t="s">
        <v>19</v>
      </c>
      <c r="L121" s="45"/>
      <c r="M121" s="212" t="s">
        <v>19</v>
      </c>
      <c r="N121" s="213" t="s">
        <v>44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144</v>
      </c>
      <c r="AT121" s="216" t="s">
        <v>139</v>
      </c>
      <c r="AU121" s="216" t="s">
        <v>83</v>
      </c>
      <c r="AY121" s="18" t="s">
        <v>135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81</v>
      </c>
      <c r="BK121" s="217">
        <f>ROUND(I121*H121,2)</f>
        <v>0</v>
      </c>
      <c r="BL121" s="18" t="s">
        <v>144</v>
      </c>
      <c r="BM121" s="216" t="s">
        <v>946</v>
      </c>
    </row>
    <row r="122" s="2" customFormat="1" ht="16.5" customHeight="1">
      <c r="A122" s="39"/>
      <c r="B122" s="40"/>
      <c r="C122" s="205" t="s">
        <v>432</v>
      </c>
      <c r="D122" s="205" t="s">
        <v>139</v>
      </c>
      <c r="E122" s="206" t="s">
        <v>947</v>
      </c>
      <c r="F122" s="207" t="s">
        <v>948</v>
      </c>
      <c r="G122" s="208" t="s">
        <v>162</v>
      </c>
      <c r="H122" s="209">
        <v>20</v>
      </c>
      <c r="I122" s="210"/>
      <c r="J122" s="211">
        <f>ROUND(I122*H122,2)</f>
        <v>0</v>
      </c>
      <c r="K122" s="207" t="s">
        <v>19</v>
      </c>
      <c r="L122" s="45"/>
      <c r="M122" s="212" t="s">
        <v>19</v>
      </c>
      <c r="N122" s="213" t="s">
        <v>44</v>
      </c>
      <c r="O122" s="85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144</v>
      </c>
      <c r="AT122" s="216" t="s">
        <v>139</v>
      </c>
      <c r="AU122" s="216" t="s">
        <v>83</v>
      </c>
      <c r="AY122" s="18" t="s">
        <v>135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81</v>
      </c>
      <c r="BK122" s="217">
        <f>ROUND(I122*H122,2)</f>
        <v>0</v>
      </c>
      <c r="BL122" s="18" t="s">
        <v>144</v>
      </c>
      <c r="BM122" s="216" t="s">
        <v>949</v>
      </c>
    </row>
    <row r="123" s="2" customFormat="1" ht="16.5" customHeight="1">
      <c r="A123" s="39"/>
      <c r="B123" s="40"/>
      <c r="C123" s="205" t="s">
        <v>380</v>
      </c>
      <c r="D123" s="205" t="s">
        <v>139</v>
      </c>
      <c r="E123" s="206" t="s">
        <v>950</v>
      </c>
      <c r="F123" s="207" t="s">
        <v>951</v>
      </c>
      <c r="G123" s="208" t="s">
        <v>790</v>
      </c>
      <c r="H123" s="209">
        <v>59</v>
      </c>
      <c r="I123" s="210"/>
      <c r="J123" s="211">
        <f>ROUND(I123*H123,2)</f>
        <v>0</v>
      </c>
      <c r="K123" s="207" t="s">
        <v>19</v>
      </c>
      <c r="L123" s="45"/>
      <c r="M123" s="212" t="s">
        <v>19</v>
      </c>
      <c r="N123" s="213" t="s">
        <v>44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144</v>
      </c>
      <c r="AT123" s="216" t="s">
        <v>139</v>
      </c>
      <c r="AU123" s="216" t="s">
        <v>83</v>
      </c>
      <c r="AY123" s="18" t="s">
        <v>135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81</v>
      </c>
      <c r="BK123" s="217">
        <f>ROUND(I123*H123,2)</f>
        <v>0</v>
      </c>
      <c r="BL123" s="18" t="s">
        <v>144</v>
      </c>
      <c r="BM123" s="216" t="s">
        <v>952</v>
      </c>
    </row>
    <row r="124" s="2" customFormat="1" ht="16.5" customHeight="1">
      <c r="A124" s="39"/>
      <c r="B124" s="40"/>
      <c r="C124" s="205" t="s">
        <v>444</v>
      </c>
      <c r="D124" s="205" t="s">
        <v>139</v>
      </c>
      <c r="E124" s="206" t="s">
        <v>953</v>
      </c>
      <c r="F124" s="207" t="s">
        <v>954</v>
      </c>
      <c r="G124" s="208" t="s">
        <v>790</v>
      </c>
      <c r="H124" s="209">
        <v>11</v>
      </c>
      <c r="I124" s="210"/>
      <c r="J124" s="211">
        <f>ROUND(I124*H124,2)</f>
        <v>0</v>
      </c>
      <c r="K124" s="207" t="s">
        <v>19</v>
      </c>
      <c r="L124" s="45"/>
      <c r="M124" s="212" t="s">
        <v>19</v>
      </c>
      <c r="N124" s="213" t="s">
        <v>44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144</v>
      </c>
      <c r="AT124" s="216" t="s">
        <v>139</v>
      </c>
      <c r="AU124" s="216" t="s">
        <v>83</v>
      </c>
      <c r="AY124" s="18" t="s">
        <v>135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81</v>
      </c>
      <c r="BK124" s="217">
        <f>ROUND(I124*H124,2)</f>
        <v>0</v>
      </c>
      <c r="BL124" s="18" t="s">
        <v>144</v>
      </c>
      <c r="BM124" s="216" t="s">
        <v>955</v>
      </c>
    </row>
    <row r="125" s="2" customFormat="1" ht="16.5" customHeight="1">
      <c r="A125" s="39"/>
      <c r="B125" s="40"/>
      <c r="C125" s="205" t="s">
        <v>449</v>
      </c>
      <c r="D125" s="205" t="s">
        <v>139</v>
      </c>
      <c r="E125" s="206" t="s">
        <v>956</v>
      </c>
      <c r="F125" s="207" t="s">
        <v>957</v>
      </c>
      <c r="G125" s="208" t="s">
        <v>790</v>
      </c>
      <c r="H125" s="209">
        <v>4</v>
      </c>
      <c r="I125" s="210"/>
      <c r="J125" s="211">
        <f>ROUND(I125*H125,2)</f>
        <v>0</v>
      </c>
      <c r="K125" s="207" t="s">
        <v>19</v>
      </c>
      <c r="L125" s="45"/>
      <c r="M125" s="212" t="s">
        <v>19</v>
      </c>
      <c r="N125" s="213" t="s">
        <v>44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144</v>
      </c>
      <c r="AT125" s="216" t="s">
        <v>139</v>
      </c>
      <c r="AU125" s="216" t="s">
        <v>83</v>
      </c>
      <c r="AY125" s="18" t="s">
        <v>135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81</v>
      </c>
      <c r="BK125" s="217">
        <f>ROUND(I125*H125,2)</f>
        <v>0</v>
      </c>
      <c r="BL125" s="18" t="s">
        <v>144</v>
      </c>
      <c r="BM125" s="216" t="s">
        <v>958</v>
      </c>
    </row>
    <row r="126" s="2" customFormat="1" ht="16.5" customHeight="1">
      <c r="A126" s="39"/>
      <c r="B126" s="40"/>
      <c r="C126" s="205" t="s">
        <v>453</v>
      </c>
      <c r="D126" s="205" t="s">
        <v>139</v>
      </c>
      <c r="E126" s="206" t="s">
        <v>959</v>
      </c>
      <c r="F126" s="207" t="s">
        <v>960</v>
      </c>
      <c r="G126" s="208" t="s">
        <v>162</v>
      </c>
      <c r="H126" s="209">
        <v>620</v>
      </c>
      <c r="I126" s="210"/>
      <c r="J126" s="211">
        <f>ROUND(I126*H126,2)</f>
        <v>0</v>
      </c>
      <c r="K126" s="207" t="s">
        <v>19</v>
      </c>
      <c r="L126" s="45"/>
      <c r="M126" s="212" t="s">
        <v>19</v>
      </c>
      <c r="N126" s="213" t="s">
        <v>44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144</v>
      </c>
      <c r="AT126" s="216" t="s">
        <v>139</v>
      </c>
      <c r="AU126" s="216" t="s">
        <v>83</v>
      </c>
      <c r="AY126" s="18" t="s">
        <v>135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81</v>
      </c>
      <c r="BK126" s="217">
        <f>ROUND(I126*H126,2)</f>
        <v>0</v>
      </c>
      <c r="BL126" s="18" t="s">
        <v>144</v>
      </c>
      <c r="BM126" s="216" t="s">
        <v>961</v>
      </c>
    </row>
    <row r="127" s="2" customFormat="1" ht="16.5" customHeight="1">
      <c r="A127" s="39"/>
      <c r="B127" s="40"/>
      <c r="C127" s="205" t="s">
        <v>459</v>
      </c>
      <c r="D127" s="205" t="s">
        <v>139</v>
      </c>
      <c r="E127" s="206" t="s">
        <v>962</v>
      </c>
      <c r="F127" s="207" t="s">
        <v>963</v>
      </c>
      <c r="G127" s="208" t="s">
        <v>162</v>
      </c>
      <c r="H127" s="209">
        <v>530</v>
      </c>
      <c r="I127" s="210"/>
      <c r="J127" s="211">
        <f>ROUND(I127*H127,2)</f>
        <v>0</v>
      </c>
      <c r="K127" s="207" t="s">
        <v>19</v>
      </c>
      <c r="L127" s="45"/>
      <c r="M127" s="212" t="s">
        <v>19</v>
      </c>
      <c r="N127" s="213" t="s">
        <v>44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144</v>
      </c>
      <c r="AT127" s="216" t="s">
        <v>139</v>
      </c>
      <c r="AU127" s="216" t="s">
        <v>83</v>
      </c>
      <c r="AY127" s="18" t="s">
        <v>135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81</v>
      </c>
      <c r="BK127" s="217">
        <f>ROUND(I127*H127,2)</f>
        <v>0</v>
      </c>
      <c r="BL127" s="18" t="s">
        <v>144</v>
      </c>
      <c r="BM127" s="216" t="s">
        <v>964</v>
      </c>
    </row>
    <row r="128" s="2" customFormat="1" ht="16.5" customHeight="1">
      <c r="A128" s="39"/>
      <c r="B128" s="40"/>
      <c r="C128" s="205" t="s">
        <v>463</v>
      </c>
      <c r="D128" s="205" t="s">
        <v>139</v>
      </c>
      <c r="E128" s="206" t="s">
        <v>965</v>
      </c>
      <c r="F128" s="207" t="s">
        <v>966</v>
      </c>
      <c r="G128" s="208" t="s">
        <v>162</v>
      </c>
      <c r="H128" s="209">
        <v>45</v>
      </c>
      <c r="I128" s="210"/>
      <c r="J128" s="211">
        <f>ROUND(I128*H128,2)</f>
        <v>0</v>
      </c>
      <c r="K128" s="207" t="s">
        <v>19</v>
      </c>
      <c r="L128" s="45"/>
      <c r="M128" s="212" t="s">
        <v>19</v>
      </c>
      <c r="N128" s="213" t="s">
        <v>44</v>
      </c>
      <c r="O128" s="85"/>
      <c r="P128" s="214">
        <f>O128*H128</f>
        <v>0</v>
      </c>
      <c r="Q128" s="214">
        <v>0</v>
      </c>
      <c r="R128" s="214">
        <f>Q128*H128</f>
        <v>0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144</v>
      </c>
      <c r="AT128" s="216" t="s">
        <v>139</v>
      </c>
      <c r="AU128" s="216" t="s">
        <v>83</v>
      </c>
      <c r="AY128" s="18" t="s">
        <v>135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81</v>
      </c>
      <c r="BK128" s="217">
        <f>ROUND(I128*H128,2)</f>
        <v>0</v>
      </c>
      <c r="BL128" s="18" t="s">
        <v>144</v>
      </c>
      <c r="BM128" s="216" t="s">
        <v>967</v>
      </c>
    </row>
    <row r="129" s="2" customFormat="1" ht="24.15" customHeight="1">
      <c r="A129" s="39"/>
      <c r="B129" s="40"/>
      <c r="C129" s="205" t="s">
        <v>469</v>
      </c>
      <c r="D129" s="205" t="s">
        <v>139</v>
      </c>
      <c r="E129" s="206" t="s">
        <v>968</v>
      </c>
      <c r="F129" s="207" t="s">
        <v>969</v>
      </c>
      <c r="G129" s="208" t="s">
        <v>790</v>
      </c>
      <c r="H129" s="209">
        <v>5</v>
      </c>
      <c r="I129" s="210"/>
      <c r="J129" s="211">
        <f>ROUND(I129*H129,2)</f>
        <v>0</v>
      </c>
      <c r="K129" s="207" t="s">
        <v>19</v>
      </c>
      <c r="L129" s="45"/>
      <c r="M129" s="212" t="s">
        <v>19</v>
      </c>
      <c r="N129" s="213" t="s">
        <v>44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144</v>
      </c>
      <c r="AT129" s="216" t="s">
        <v>139</v>
      </c>
      <c r="AU129" s="216" t="s">
        <v>83</v>
      </c>
      <c r="AY129" s="18" t="s">
        <v>135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81</v>
      </c>
      <c r="BK129" s="217">
        <f>ROUND(I129*H129,2)</f>
        <v>0</v>
      </c>
      <c r="BL129" s="18" t="s">
        <v>144</v>
      </c>
      <c r="BM129" s="216" t="s">
        <v>970</v>
      </c>
    </row>
    <row r="130" s="2" customFormat="1" ht="24.15" customHeight="1">
      <c r="A130" s="39"/>
      <c r="B130" s="40"/>
      <c r="C130" s="205" t="s">
        <v>473</v>
      </c>
      <c r="D130" s="205" t="s">
        <v>139</v>
      </c>
      <c r="E130" s="206" t="s">
        <v>971</v>
      </c>
      <c r="F130" s="207" t="s">
        <v>972</v>
      </c>
      <c r="G130" s="208" t="s">
        <v>790</v>
      </c>
      <c r="H130" s="209">
        <v>7</v>
      </c>
      <c r="I130" s="210"/>
      <c r="J130" s="211">
        <f>ROUND(I130*H130,2)</f>
        <v>0</v>
      </c>
      <c r="K130" s="207" t="s">
        <v>19</v>
      </c>
      <c r="L130" s="45"/>
      <c r="M130" s="212" t="s">
        <v>19</v>
      </c>
      <c r="N130" s="213" t="s">
        <v>44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144</v>
      </c>
      <c r="AT130" s="216" t="s">
        <v>139</v>
      </c>
      <c r="AU130" s="216" t="s">
        <v>83</v>
      </c>
      <c r="AY130" s="18" t="s">
        <v>135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81</v>
      </c>
      <c r="BK130" s="217">
        <f>ROUND(I130*H130,2)</f>
        <v>0</v>
      </c>
      <c r="BL130" s="18" t="s">
        <v>144</v>
      </c>
      <c r="BM130" s="216" t="s">
        <v>973</v>
      </c>
    </row>
    <row r="131" s="2" customFormat="1" ht="21.75" customHeight="1">
      <c r="A131" s="39"/>
      <c r="B131" s="40"/>
      <c r="C131" s="205" t="s">
        <v>480</v>
      </c>
      <c r="D131" s="205" t="s">
        <v>139</v>
      </c>
      <c r="E131" s="206" t="s">
        <v>974</v>
      </c>
      <c r="F131" s="207" t="s">
        <v>975</v>
      </c>
      <c r="G131" s="208" t="s">
        <v>790</v>
      </c>
      <c r="H131" s="209">
        <v>74</v>
      </c>
      <c r="I131" s="210"/>
      <c r="J131" s="211">
        <f>ROUND(I131*H131,2)</f>
        <v>0</v>
      </c>
      <c r="K131" s="207" t="s">
        <v>19</v>
      </c>
      <c r="L131" s="45"/>
      <c r="M131" s="212" t="s">
        <v>19</v>
      </c>
      <c r="N131" s="213" t="s">
        <v>44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144</v>
      </c>
      <c r="AT131" s="216" t="s">
        <v>139</v>
      </c>
      <c r="AU131" s="216" t="s">
        <v>83</v>
      </c>
      <c r="AY131" s="18" t="s">
        <v>135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81</v>
      </c>
      <c r="BK131" s="217">
        <f>ROUND(I131*H131,2)</f>
        <v>0</v>
      </c>
      <c r="BL131" s="18" t="s">
        <v>144</v>
      </c>
      <c r="BM131" s="216" t="s">
        <v>976</v>
      </c>
    </row>
    <row r="132" s="2" customFormat="1" ht="21.75" customHeight="1">
      <c r="A132" s="39"/>
      <c r="B132" s="40"/>
      <c r="C132" s="205" t="s">
        <v>977</v>
      </c>
      <c r="D132" s="205" t="s">
        <v>139</v>
      </c>
      <c r="E132" s="206" t="s">
        <v>978</v>
      </c>
      <c r="F132" s="207" t="s">
        <v>979</v>
      </c>
      <c r="G132" s="208" t="s">
        <v>162</v>
      </c>
      <c r="H132" s="209">
        <v>280</v>
      </c>
      <c r="I132" s="210"/>
      <c r="J132" s="211">
        <f>ROUND(I132*H132,2)</f>
        <v>0</v>
      </c>
      <c r="K132" s="207" t="s">
        <v>19</v>
      </c>
      <c r="L132" s="45"/>
      <c r="M132" s="212" t="s">
        <v>19</v>
      </c>
      <c r="N132" s="213" t="s">
        <v>44</v>
      </c>
      <c r="O132" s="85"/>
      <c r="P132" s="214">
        <f>O132*H132</f>
        <v>0</v>
      </c>
      <c r="Q132" s="214">
        <v>0</v>
      </c>
      <c r="R132" s="214">
        <f>Q132*H132</f>
        <v>0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144</v>
      </c>
      <c r="AT132" s="216" t="s">
        <v>139</v>
      </c>
      <c r="AU132" s="216" t="s">
        <v>83</v>
      </c>
      <c r="AY132" s="18" t="s">
        <v>135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81</v>
      </c>
      <c r="BK132" s="217">
        <f>ROUND(I132*H132,2)</f>
        <v>0</v>
      </c>
      <c r="BL132" s="18" t="s">
        <v>144</v>
      </c>
      <c r="BM132" s="216" t="s">
        <v>980</v>
      </c>
    </row>
    <row r="133" s="2" customFormat="1" ht="21.75" customHeight="1">
      <c r="A133" s="39"/>
      <c r="B133" s="40"/>
      <c r="C133" s="205" t="s">
        <v>981</v>
      </c>
      <c r="D133" s="205" t="s">
        <v>139</v>
      </c>
      <c r="E133" s="206" t="s">
        <v>982</v>
      </c>
      <c r="F133" s="207" t="s">
        <v>983</v>
      </c>
      <c r="G133" s="208" t="s">
        <v>162</v>
      </c>
      <c r="H133" s="209">
        <v>190</v>
      </c>
      <c r="I133" s="210"/>
      <c r="J133" s="211">
        <f>ROUND(I133*H133,2)</f>
        <v>0</v>
      </c>
      <c r="K133" s="207" t="s">
        <v>19</v>
      </c>
      <c r="L133" s="45"/>
      <c r="M133" s="212" t="s">
        <v>19</v>
      </c>
      <c r="N133" s="213" t="s">
        <v>44</v>
      </c>
      <c r="O133" s="85"/>
      <c r="P133" s="214">
        <f>O133*H133</f>
        <v>0</v>
      </c>
      <c r="Q133" s="214">
        <v>0</v>
      </c>
      <c r="R133" s="214">
        <f>Q133*H133</f>
        <v>0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144</v>
      </c>
      <c r="AT133" s="216" t="s">
        <v>139</v>
      </c>
      <c r="AU133" s="216" t="s">
        <v>83</v>
      </c>
      <c r="AY133" s="18" t="s">
        <v>135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81</v>
      </c>
      <c r="BK133" s="217">
        <f>ROUND(I133*H133,2)</f>
        <v>0</v>
      </c>
      <c r="BL133" s="18" t="s">
        <v>144</v>
      </c>
      <c r="BM133" s="216" t="s">
        <v>984</v>
      </c>
    </row>
    <row r="134" s="2" customFormat="1" ht="21.75" customHeight="1">
      <c r="A134" s="39"/>
      <c r="B134" s="40"/>
      <c r="C134" s="205" t="s">
        <v>985</v>
      </c>
      <c r="D134" s="205" t="s">
        <v>139</v>
      </c>
      <c r="E134" s="206" t="s">
        <v>986</v>
      </c>
      <c r="F134" s="207" t="s">
        <v>987</v>
      </c>
      <c r="G134" s="208" t="s">
        <v>162</v>
      </c>
      <c r="H134" s="209">
        <v>60</v>
      </c>
      <c r="I134" s="210"/>
      <c r="J134" s="211">
        <f>ROUND(I134*H134,2)</f>
        <v>0</v>
      </c>
      <c r="K134" s="207" t="s">
        <v>19</v>
      </c>
      <c r="L134" s="45"/>
      <c r="M134" s="212" t="s">
        <v>19</v>
      </c>
      <c r="N134" s="213" t="s">
        <v>44</v>
      </c>
      <c r="O134" s="85"/>
      <c r="P134" s="214">
        <f>O134*H134</f>
        <v>0</v>
      </c>
      <c r="Q134" s="214">
        <v>0</v>
      </c>
      <c r="R134" s="214">
        <f>Q134*H134</f>
        <v>0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144</v>
      </c>
      <c r="AT134" s="216" t="s">
        <v>139</v>
      </c>
      <c r="AU134" s="216" t="s">
        <v>83</v>
      </c>
      <c r="AY134" s="18" t="s">
        <v>135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81</v>
      </c>
      <c r="BK134" s="217">
        <f>ROUND(I134*H134,2)</f>
        <v>0</v>
      </c>
      <c r="BL134" s="18" t="s">
        <v>144</v>
      </c>
      <c r="BM134" s="216" t="s">
        <v>988</v>
      </c>
    </row>
    <row r="135" s="2" customFormat="1" ht="21.75" customHeight="1">
      <c r="A135" s="39"/>
      <c r="B135" s="40"/>
      <c r="C135" s="205" t="s">
        <v>989</v>
      </c>
      <c r="D135" s="205" t="s">
        <v>139</v>
      </c>
      <c r="E135" s="206" t="s">
        <v>990</v>
      </c>
      <c r="F135" s="207" t="s">
        <v>991</v>
      </c>
      <c r="G135" s="208" t="s">
        <v>162</v>
      </c>
      <c r="H135" s="209">
        <v>30</v>
      </c>
      <c r="I135" s="210"/>
      <c r="J135" s="211">
        <f>ROUND(I135*H135,2)</f>
        <v>0</v>
      </c>
      <c r="K135" s="207" t="s">
        <v>19</v>
      </c>
      <c r="L135" s="45"/>
      <c r="M135" s="212" t="s">
        <v>19</v>
      </c>
      <c r="N135" s="213" t="s">
        <v>44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144</v>
      </c>
      <c r="AT135" s="216" t="s">
        <v>139</v>
      </c>
      <c r="AU135" s="216" t="s">
        <v>83</v>
      </c>
      <c r="AY135" s="18" t="s">
        <v>135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81</v>
      </c>
      <c r="BK135" s="217">
        <f>ROUND(I135*H135,2)</f>
        <v>0</v>
      </c>
      <c r="BL135" s="18" t="s">
        <v>144</v>
      </c>
      <c r="BM135" s="216" t="s">
        <v>992</v>
      </c>
    </row>
    <row r="136" s="2" customFormat="1" ht="21.75" customHeight="1">
      <c r="A136" s="39"/>
      <c r="B136" s="40"/>
      <c r="C136" s="205" t="s">
        <v>489</v>
      </c>
      <c r="D136" s="205" t="s">
        <v>139</v>
      </c>
      <c r="E136" s="206" t="s">
        <v>993</v>
      </c>
      <c r="F136" s="207" t="s">
        <v>994</v>
      </c>
      <c r="G136" s="208" t="s">
        <v>162</v>
      </c>
      <c r="H136" s="209">
        <v>280</v>
      </c>
      <c r="I136" s="210"/>
      <c r="J136" s="211">
        <f>ROUND(I136*H136,2)</f>
        <v>0</v>
      </c>
      <c r="K136" s="207" t="s">
        <v>19</v>
      </c>
      <c r="L136" s="45"/>
      <c r="M136" s="212" t="s">
        <v>19</v>
      </c>
      <c r="N136" s="213" t="s">
        <v>44</v>
      </c>
      <c r="O136" s="85"/>
      <c r="P136" s="214">
        <f>O136*H136</f>
        <v>0</v>
      </c>
      <c r="Q136" s="214">
        <v>0</v>
      </c>
      <c r="R136" s="214">
        <f>Q136*H136</f>
        <v>0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144</v>
      </c>
      <c r="AT136" s="216" t="s">
        <v>139</v>
      </c>
      <c r="AU136" s="216" t="s">
        <v>83</v>
      </c>
      <c r="AY136" s="18" t="s">
        <v>135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81</v>
      </c>
      <c r="BK136" s="217">
        <f>ROUND(I136*H136,2)</f>
        <v>0</v>
      </c>
      <c r="BL136" s="18" t="s">
        <v>144</v>
      </c>
      <c r="BM136" s="216" t="s">
        <v>995</v>
      </c>
    </row>
    <row r="137" s="2" customFormat="1" ht="21.75" customHeight="1">
      <c r="A137" s="39"/>
      <c r="B137" s="40"/>
      <c r="C137" s="205" t="s">
        <v>494</v>
      </c>
      <c r="D137" s="205" t="s">
        <v>139</v>
      </c>
      <c r="E137" s="206" t="s">
        <v>996</v>
      </c>
      <c r="F137" s="207" t="s">
        <v>997</v>
      </c>
      <c r="G137" s="208" t="s">
        <v>162</v>
      </c>
      <c r="H137" s="209">
        <v>190</v>
      </c>
      <c r="I137" s="210"/>
      <c r="J137" s="211">
        <f>ROUND(I137*H137,2)</f>
        <v>0</v>
      </c>
      <c r="K137" s="207" t="s">
        <v>19</v>
      </c>
      <c r="L137" s="45"/>
      <c r="M137" s="212" t="s">
        <v>19</v>
      </c>
      <c r="N137" s="213" t="s">
        <v>44</v>
      </c>
      <c r="O137" s="85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144</v>
      </c>
      <c r="AT137" s="216" t="s">
        <v>139</v>
      </c>
      <c r="AU137" s="216" t="s">
        <v>83</v>
      </c>
      <c r="AY137" s="18" t="s">
        <v>135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81</v>
      </c>
      <c r="BK137" s="217">
        <f>ROUND(I137*H137,2)</f>
        <v>0</v>
      </c>
      <c r="BL137" s="18" t="s">
        <v>144</v>
      </c>
      <c r="BM137" s="216" t="s">
        <v>998</v>
      </c>
    </row>
    <row r="138" s="2" customFormat="1" ht="21.75" customHeight="1">
      <c r="A138" s="39"/>
      <c r="B138" s="40"/>
      <c r="C138" s="205" t="s">
        <v>499</v>
      </c>
      <c r="D138" s="205" t="s">
        <v>139</v>
      </c>
      <c r="E138" s="206" t="s">
        <v>999</v>
      </c>
      <c r="F138" s="207" t="s">
        <v>1000</v>
      </c>
      <c r="G138" s="208" t="s">
        <v>162</v>
      </c>
      <c r="H138" s="209">
        <v>60</v>
      </c>
      <c r="I138" s="210"/>
      <c r="J138" s="211">
        <f>ROUND(I138*H138,2)</f>
        <v>0</v>
      </c>
      <c r="K138" s="207" t="s">
        <v>19</v>
      </c>
      <c r="L138" s="45"/>
      <c r="M138" s="212" t="s">
        <v>19</v>
      </c>
      <c r="N138" s="213" t="s">
        <v>44</v>
      </c>
      <c r="O138" s="85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144</v>
      </c>
      <c r="AT138" s="216" t="s">
        <v>139</v>
      </c>
      <c r="AU138" s="216" t="s">
        <v>83</v>
      </c>
      <c r="AY138" s="18" t="s">
        <v>135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81</v>
      </c>
      <c r="BK138" s="217">
        <f>ROUND(I138*H138,2)</f>
        <v>0</v>
      </c>
      <c r="BL138" s="18" t="s">
        <v>144</v>
      </c>
      <c r="BM138" s="216" t="s">
        <v>1001</v>
      </c>
    </row>
    <row r="139" s="2" customFormat="1" ht="21.75" customHeight="1">
      <c r="A139" s="39"/>
      <c r="B139" s="40"/>
      <c r="C139" s="205" t="s">
        <v>1002</v>
      </c>
      <c r="D139" s="205" t="s">
        <v>139</v>
      </c>
      <c r="E139" s="206" t="s">
        <v>1003</v>
      </c>
      <c r="F139" s="207" t="s">
        <v>1004</v>
      </c>
      <c r="G139" s="208" t="s">
        <v>162</v>
      </c>
      <c r="H139" s="209">
        <v>30</v>
      </c>
      <c r="I139" s="210"/>
      <c r="J139" s="211">
        <f>ROUND(I139*H139,2)</f>
        <v>0</v>
      </c>
      <c r="K139" s="207" t="s">
        <v>19</v>
      </c>
      <c r="L139" s="45"/>
      <c r="M139" s="212" t="s">
        <v>19</v>
      </c>
      <c r="N139" s="213" t="s">
        <v>44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144</v>
      </c>
      <c r="AT139" s="216" t="s">
        <v>139</v>
      </c>
      <c r="AU139" s="216" t="s">
        <v>83</v>
      </c>
      <c r="AY139" s="18" t="s">
        <v>135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81</v>
      </c>
      <c r="BK139" s="217">
        <f>ROUND(I139*H139,2)</f>
        <v>0</v>
      </c>
      <c r="BL139" s="18" t="s">
        <v>144</v>
      </c>
      <c r="BM139" s="216" t="s">
        <v>1005</v>
      </c>
    </row>
    <row r="140" s="2" customFormat="1" ht="24.15" customHeight="1">
      <c r="A140" s="39"/>
      <c r="B140" s="40"/>
      <c r="C140" s="205" t="s">
        <v>1006</v>
      </c>
      <c r="D140" s="205" t="s">
        <v>139</v>
      </c>
      <c r="E140" s="206" t="s">
        <v>1007</v>
      </c>
      <c r="F140" s="207" t="s">
        <v>1008</v>
      </c>
      <c r="G140" s="208" t="s">
        <v>332</v>
      </c>
      <c r="H140" s="209">
        <v>1.8500000000000001</v>
      </c>
      <c r="I140" s="210"/>
      <c r="J140" s="211">
        <f>ROUND(I140*H140,2)</f>
        <v>0</v>
      </c>
      <c r="K140" s="207" t="s">
        <v>19</v>
      </c>
      <c r="L140" s="45"/>
      <c r="M140" s="212" t="s">
        <v>19</v>
      </c>
      <c r="N140" s="213" t="s">
        <v>44</v>
      </c>
      <c r="O140" s="85"/>
      <c r="P140" s="214">
        <f>O140*H140</f>
        <v>0</v>
      </c>
      <c r="Q140" s="214">
        <v>0</v>
      </c>
      <c r="R140" s="214">
        <f>Q140*H140</f>
        <v>0</v>
      </c>
      <c r="S140" s="214">
        <v>0</v>
      </c>
      <c r="T140" s="21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6" t="s">
        <v>144</v>
      </c>
      <c r="AT140" s="216" t="s">
        <v>139</v>
      </c>
      <c r="AU140" s="216" t="s">
        <v>83</v>
      </c>
      <c r="AY140" s="18" t="s">
        <v>135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8" t="s">
        <v>81</v>
      </c>
      <c r="BK140" s="217">
        <f>ROUND(I140*H140,2)</f>
        <v>0</v>
      </c>
      <c r="BL140" s="18" t="s">
        <v>144</v>
      </c>
      <c r="BM140" s="216" t="s">
        <v>1009</v>
      </c>
    </row>
    <row r="141" s="2" customFormat="1" ht="24.15" customHeight="1">
      <c r="A141" s="39"/>
      <c r="B141" s="40"/>
      <c r="C141" s="205" t="s">
        <v>519</v>
      </c>
      <c r="D141" s="205" t="s">
        <v>139</v>
      </c>
      <c r="E141" s="206" t="s">
        <v>1010</v>
      </c>
      <c r="F141" s="207" t="s">
        <v>1011</v>
      </c>
      <c r="G141" s="208" t="s">
        <v>332</v>
      </c>
      <c r="H141" s="209">
        <v>1.8500000000000001</v>
      </c>
      <c r="I141" s="210"/>
      <c r="J141" s="211">
        <f>ROUND(I141*H141,2)</f>
        <v>0</v>
      </c>
      <c r="K141" s="207" t="s">
        <v>19</v>
      </c>
      <c r="L141" s="45"/>
      <c r="M141" s="212" t="s">
        <v>19</v>
      </c>
      <c r="N141" s="213" t="s">
        <v>44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144</v>
      </c>
      <c r="AT141" s="216" t="s">
        <v>139</v>
      </c>
      <c r="AU141" s="216" t="s">
        <v>83</v>
      </c>
      <c r="AY141" s="18" t="s">
        <v>135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81</v>
      </c>
      <c r="BK141" s="217">
        <f>ROUND(I141*H141,2)</f>
        <v>0</v>
      </c>
      <c r="BL141" s="18" t="s">
        <v>144</v>
      </c>
      <c r="BM141" s="216" t="s">
        <v>1012</v>
      </c>
    </row>
    <row r="142" s="2" customFormat="1" ht="24.15" customHeight="1">
      <c r="A142" s="39"/>
      <c r="B142" s="40"/>
      <c r="C142" s="205" t="s">
        <v>526</v>
      </c>
      <c r="D142" s="205" t="s">
        <v>139</v>
      </c>
      <c r="E142" s="206" t="s">
        <v>1013</v>
      </c>
      <c r="F142" s="207" t="s">
        <v>1014</v>
      </c>
      <c r="G142" s="208" t="s">
        <v>332</v>
      </c>
      <c r="H142" s="209">
        <v>9.2699999999999996</v>
      </c>
      <c r="I142" s="210"/>
      <c r="J142" s="211">
        <f>ROUND(I142*H142,2)</f>
        <v>0</v>
      </c>
      <c r="K142" s="207" t="s">
        <v>19</v>
      </c>
      <c r="L142" s="45"/>
      <c r="M142" s="212" t="s">
        <v>19</v>
      </c>
      <c r="N142" s="213" t="s">
        <v>44</v>
      </c>
      <c r="O142" s="85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144</v>
      </c>
      <c r="AT142" s="216" t="s">
        <v>139</v>
      </c>
      <c r="AU142" s="216" t="s">
        <v>83</v>
      </c>
      <c r="AY142" s="18" t="s">
        <v>135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81</v>
      </c>
      <c r="BK142" s="217">
        <f>ROUND(I142*H142,2)</f>
        <v>0</v>
      </c>
      <c r="BL142" s="18" t="s">
        <v>144</v>
      </c>
      <c r="BM142" s="216" t="s">
        <v>1015</v>
      </c>
    </row>
    <row r="143" s="2" customFormat="1" ht="24.15" customHeight="1">
      <c r="A143" s="39"/>
      <c r="B143" s="40"/>
      <c r="C143" s="205" t="s">
        <v>532</v>
      </c>
      <c r="D143" s="205" t="s">
        <v>139</v>
      </c>
      <c r="E143" s="206" t="s">
        <v>1016</v>
      </c>
      <c r="F143" s="207" t="s">
        <v>1017</v>
      </c>
      <c r="G143" s="208" t="s">
        <v>332</v>
      </c>
      <c r="H143" s="209">
        <v>1.8500000000000001</v>
      </c>
      <c r="I143" s="210"/>
      <c r="J143" s="211">
        <f>ROUND(I143*H143,2)</f>
        <v>0</v>
      </c>
      <c r="K143" s="207" t="s">
        <v>19</v>
      </c>
      <c r="L143" s="45"/>
      <c r="M143" s="212" t="s">
        <v>19</v>
      </c>
      <c r="N143" s="213" t="s">
        <v>44</v>
      </c>
      <c r="O143" s="85"/>
      <c r="P143" s="214">
        <f>O143*H143</f>
        <v>0</v>
      </c>
      <c r="Q143" s="214">
        <v>0</v>
      </c>
      <c r="R143" s="214">
        <f>Q143*H143</f>
        <v>0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144</v>
      </c>
      <c r="AT143" s="216" t="s">
        <v>139</v>
      </c>
      <c r="AU143" s="216" t="s">
        <v>83</v>
      </c>
      <c r="AY143" s="18" t="s">
        <v>135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81</v>
      </c>
      <c r="BK143" s="217">
        <f>ROUND(I143*H143,2)</f>
        <v>0</v>
      </c>
      <c r="BL143" s="18" t="s">
        <v>144</v>
      </c>
      <c r="BM143" s="216" t="s">
        <v>1018</v>
      </c>
    </row>
    <row r="144" s="2" customFormat="1" ht="16.5" customHeight="1">
      <c r="A144" s="39"/>
      <c r="B144" s="40"/>
      <c r="C144" s="205" t="s">
        <v>542</v>
      </c>
      <c r="D144" s="205" t="s">
        <v>139</v>
      </c>
      <c r="E144" s="206" t="s">
        <v>1019</v>
      </c>
      <c r="F144" s="207" t="s">
        <v>1020</v>
      </c>
      <c r="G144" s="208" t="s">
        <v>774</v>
      </c>
      <c r="H144" s="209">
        <v>10</v>
      </c>
      <c r="I144" s="210"/>
      <c r="J144" s="211">
        <f>ROUND(I144*H144,2)</f>
        <v>0</v>
      </c>
      <c r="K144" s="207" t="s">
        <v>19</v>
      </c>
      <c r="L144" s="45"/>
      <c r="M144" s="212" t="s">
        <v>19</v>
      </c>
      <c r="N144" s="213" t="s">
        <v>44</v>
      </c>
      <c r="O144" s="85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144</v>
      </c>
      <c r="AT144" s="216" t="s">
        <v>139</v>
      </c>
      <c r="AU144" s="216" t="s">
        <v>83</v>
      </c>
      <c r="AY144" s="18" t="s">
        <v>135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81</v>
      </c>
      <c r="BK144" s="217">
        <f>ROUND(I144*H144,2)</f>
        <v>0</v>
      </c>
      <c r="BL144" s="18" t="s">
        <v>144</v>
      </c>
      <c r="BM144" s="216" t="s">
        <v>1021</v>
      </c>
    </row>
    <row r="145" s="2" customFormat="1" ht="21.75" customHeight="1">
      <c r="A145" s="39"/>
      <c r="B145" s="40"/>
      <c r="C145" s="205" t="s">
        <v>553</v>
      </c>
      <c r="D145" s="205" t="s">
        <v>139</v>
      </c>
      <c r="E145" s="206" t="s">
        <v>1022</v>
      </c>
      <c r="F145" s="207" t="s">
        <v>1023</v>
      </c>
      <c r="G145" s="208" t="s">
        <v>483</v>
      </c>
      <c r="H145" s="209">
        <v>1</v>
      </c>
      <c r="I145" s="210"/>
      <c r="J145" s="211">
        <f>ROUND(I145*H145,2)</f>
        <v>0</v>
      </c>
      <c r="K145" s="207" t="s">
        <v>19</v>
      </c>
      <c r="L145" s="45"/>
      <c r="M145" s="212" t="s">
        <v>19</v>
      </c>
      <c r="N145" s="213" t="s">
        <v>44</v>
      </c>
      <c r="O145" s="85"/>
      <c r="P145" s="214">
        <f>O145*H145</f>
        <v>0</v>
      </c>
      <c r="Q145" s="214">
        <v>0</v>
      </c>
      <c r="R145" s="214">
        <f>Q145*H145</f>
        <v>0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144</v>
      </c>
      <c r="AT145" s="216" t="s">
        <v>139</v>
      </c>
      <c r="AU145" s="216" t="s">
        <v>83</v>
      </c>
      <c r="AY145" s="18" t="s">
        <v>135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81</v>
      </c>
      <c r="BK145" s="217">
        <f>ROUND(I145*H145,2)</f>
        <v>0</v>
      </c>
      <c r="BL145" s="18" t="s">
        <v>144</v>
      </c>
      <c r="BM145" s="216" t="s">
        <v>1024</v>
      </c>
    </row>
    <row r="146" s="2" customFormat="1" ht="16.5" customHeight="1">
      <c r="A146" s="39"/>
      <c r="B146" s="40"/>
      <c r="C146" s="205" t="s">
        <v>558</v>
      </c>
      <c r="D146" s="205" t="s">
        <v>139</v>
      </c>
      <c r="E146" s="206" t="s">
        <v>1025</v>
      </c>
      <c r="F146" s="207" t="s">
        <v>1026</v>
      </c>
      <c r="G146" s="208" t="s">
        <v>774</v>
      </c>
      <c r="H146" s="209">
        <v>15</v>
      </c>
      <c r="I146" s="210"/>
      <c r="J146" s="211">
        <f>ROUND(I146*H146,2)</f>
        <v>0</v>
      </c>
      <c r="K146" s="207" t="s">
        <v>19</v>
      </c>
      <c r="L146" s="45"/>
      <c r="M146" s="212" t="s">
        <v>19</v>
      </c>
      <c r="N146" s="213" t="s">
        <v>44</v>
      </c>
      <c r="O146" s="85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144</v>
      </c>
      <c r="AT146" s="216" t="s">
        <v>139</v>
      </c>
      <c r="AU146" s="216" t="s">
        <v>83</v>
      </c>
      <c r="AY146" s="18" t="s">
        <v>135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81</v>
      </c>
      <c r="BK146" s="217">
        <f>ROUND(I146*H146,2)</f>
        <v>0</v>
      </c>
      <c r="BL146" s="18" t="s">
        <v>144</v>
      </c>
      <c r="BM146" s="216" t="s">
        <v>1027</v>
      </c>
    </row>
    <row r="147" s="2" customFormat="1" ht="16.5" customHeight="1">
      <c r="A147" s="39"/>
      <c r="B147" s="40"/>
      <c r="C147" s="205" t="s">
        <v>563</v>
      </c>
      <c r="D147" s="205" t="s">
        <v>139</v>
      </c>
      <c r="E147" s="206" t="s">
        <v>1028</v>
      </c>
      <c r="F147" s="207" t="s">
        <v>867</v>
      </c>
      <c r="G147" s="208" t="s">
        <v>774</v>
      </c>
      <c r="H147" s="209">
        <v>5</v>
      </c>
      <c r="I147" s="210"/>
      <c r="J147" s="211">
        <f>ROUND(I147*H147,2)</f>
        <v>0</v>
      </c>
      <c r="K147" s="207" t="s">
        <v>19</v>
      </c>
      <c r="L147" s="45"/>
      <c r="M147" s="212" t="s">
        <v>19</v>
      </c>
      <c r="N147" s="213" t="s">
        <v>44</v>
      </c>
      <c r="O147" s="85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144</v>
      </c>
      <c r="AT147" s="216" t="s">
        <v>139</v>
      </c>
      <c r="AU147" s="216" t="s">
        <v>83</v>
      </c>
      <c r="AY147" s="18" t="s">
        <v>135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81</v>
      </c>
      <c r="BK147" s="217">
        <f>ROUND(I147*H147,2)</f>
        <v>0</v>
      </c>
      <c r="BL147" s="18" t="s">
        <v>144</v>
      </c>
      <c r="BM147" s="216" t="s">
        <v>1029</v>
      </c>
    </row>
    <row r="148" s="2" customFormat="1" ht="16.5" customHeight="1">
      <c r="A148" s="39"/>
      <c r="B148" s="40"/>
      <c r="C148" s="205" t="s">
        <v>568</v>
      </c>
      <c r="D148" s="205" t="s">
        <v>139</v>
      </c>
      <c r="E148" s="206" t="s">
        <v>1030</v>
      </c>
      <c r="F148" s="207" t="s">
        <v>873</v>
      </c>
      <c r="G148" s="208" t="s">
        <v>774</v>
      </c>
      <c r="H148" s="209">
        <v>10</v>
      </c>
      <c r="I148" s="210"/>
      <c r="J148" s="211">
        <f>ROUND(I148*H148,2)</f>
        <v>0</v>
      </c>
      <c r="K148" s="207" t="s">
        <v>19</v>
      </c>
      <c r="L148" s="45"/>
      <c r="M148" s="212" t="s">
        <v>19</v>
      </c>
      <c r="N148" s="213" t="s">
        <v>44</v>
      </c>
      <c r="O148" s="85"/>
      <c r="P148" s="214">
        <f>O148*H148</f>
        <v>0</v>
      </c>
      <c r="Q148" s="214">
        <v>0</v>
      </c>
      <c r="R148" s="214">
        <f>Q148*H148</f>
        <v>0</v>
      </c>
      <c r="S148" s="214">
        <v>0</v>
      </c>
      <c r="T148" s="215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6" t="s">
        <v>144</v>
      </c>
      <c r="AT148" s="216" t="s">
        <v>139</v>
      </c>
      <c r="AU148" s="216" t="s">
        <v>83</v>
      </c>
      <c r="AY148" s="18" t="s">
        <v>135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18" t="s">
        <v>81</v>
      </c>
      <c r="BK148" s="217">
        <f>ROUND(I148*H148,2)</f>
        <v>0</v>
      </c>
      <c r="BL148" s="18" t="s">
        <v>144</v>
      </c>
      <c r="BM148" s="216" t="s">
        <v>1031</v>
      </c>
    </row>
    <row r="149" s="12" customFormat="1" ht="22.8" customHeight="1">
      <c r="A149" s="12"/>
      <c r="B149" s="189"/>
      <c r="C149" s="190"/>
      <c r="D149" s="191" t="s">
        <v>72</v>
      </c>
      <c r="E149" s="203" t="s">
        <v>1032</v>
      </c>
      <c r="F149" s="203" t="s">
        <v>1033</v>
      </c>
      <c r="G149" s="190"/>
      <c r="H149" s="190"/>
      <c r="I149" s="193"/>
      <c r="J149" s="204">
        <f>BK149</f>
        <v>0</v>
      </c>
      <c r="K149" s="190"/>
      <c r="L149" s="195"/>
      <c r="M149" s="196"/>
      <c r="N149" s="197"/>
      <c r="O149" s="197"/>
      <c r="P149" s="198">
        <f>SUM(P150:P167)</f>
        <v>0</v>
      </c>
      <c r="Q149" s="197"/>
      <c r="R149" s="198">
        <f>SUM(R150:R167)</f>
        <v>0</v>
      </c>
      <c r="S149" s="197"/>
      <c r="T149" s="199">
        <f>SUM(T150:T167)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0" t="s">
        <v>83</v>
      </c>
      <c r="AT149" s="201" t="s">
        <v>72</v>
      </c>
      <c r="AU149" s="201" t="s">
        <v>81</v>
      </c>
      <c r="AY149" s="200" t="s">
        <v>135</v>
      </c>
      <c r="BK149" s="202">
        <f>SUM(BK150:BK167)</f>
        <v>0</v>
      </c>
    </row>
    <row r="150" s="2" customFormat="1" ht="37.8" customHeight="1">
      <c r="A150" s="39"/>
      <c r="B150" s="40"/>
      <c r="C150" s="205" t="s">
        <v>573</v>
      </c>
      <c r="D150" s="205" t="s">
        <v>139</v>
      </c>
      <c r="E150" s="206" t="s">
        <v>1034</v>
      </c>
      <c r="F150" s="207" t="s">
        <v>1035</v>
      </c>
      <c r="G150" s="208" t="s">
        <v>790</v>
      </c>
      <c r="H150" s="209">
        <v>1</v>
      </c>
      <c r="I150" s="210"/>
      <c r="J150" s="211">
        <f>ROUND(I150*H150,2)</f>
        <v>0</v>
      </c>
      <c r="K150" s="207" t="s">
        <v>19</v>
      </c>
      <c r="L150" s="45"/>
      <c r="M150" s="212" t="s">
        <v>19</v>
      </c>
      <c r="N150" s="213" t="s">
        <v>44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144</v>
      </c>
      <c r="AT150" s="216" t="s">
        <v>139</v>
      </c>
      <c r="AU150" s="216" t="s">
        <v>83</v>
      </c>
      <c r="AY150" s="18" t="s">
        <v>135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81</v>
      </c>
      <c r="BK150" s="217">
        <f>ROUND(I150*H150,2)</f>
        <v>0</v>
      </c>
      <c r="BL150" s="18" t="s">
        <v>144</v>
      </c>
      <c r="BM150" s="216" t="s">
        <v>1036</v>
      </c>
    </row>
    <row r="151" s="2" customFormat="1" ht="44.25" customHeight="1">
      <c r="A151" s="39"/>
      <c r="B151" s="40"/>
      <c r="C151" s="205" t="s">
        <v>579</v>
      </c>
      <c r="D151" s="205" t="s">
        <v>139</v>
      </c>
      <c r="E151" s="206" t="s">
        <v>1037</v>
      </c>
      <c r="F151" s="207" t="s">
        <v>1038</v>
      </c>
      <c r="G151" s="208" t="s">
        <v>790</v>
      </c>
      <c r="H151" s="209">
        <v>8</v>
      </c>
      <c r="I151" s="210"/>
      <c r="J151" s="211">
        <f>ROUND(I151*H151,2)</f>
        <v>0</v>
      </c>
      <c r="K151" s="207" t="s">
        <v>19</v>
      </c>
      <c r="L151" s="45"/>
      <c r="M151" s="212" t="s">
        <v>19</v>
      </c>
      <c r="N151" s="213" t="s">
        <v>44</v>
      </c>
      <c r="O151" s="85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144</v>
      </c>
      <c r="AT151" s="216" t="s">
        <v>139</v>
      </c>
      <c r="AU151" s="216" t="s">
        <v>83</v>
      </c>
      <c r="AY151" s="18" t="s">
        <v>135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81</v>
      </c>
      <c r="BK151" s="217">
        <f>ROUND(I151*H151,2)</f>
        <v>0</v>
      </c>
      <c r="BL151" s="18" t="s">
        <v>144</v>
      </c>
      <c r="BM151" s="216" t="s">
        <v>1039</v>
      </c>
    </row>
    <row r="152" s="2" customFormat="1" ht="44.25" customHeight="1">
      <c r="A152" s="39"/>
      <c r="B152" s="40"/>
      <c r="C152" s="205" t="s">
        <v>606</v>
      </c>
      <c r="D152" s="205" t="s">
        <v>139</v>
      </c>
      <c r="E152" s="206" t="s">
        <v>1040</v>
      </c>
      <c r="F152" s="207" t="s">
        <v>1041</v>
      </c>
      <c r="G152" s="208" t="s">
        <v>790</v>
      </c>
      <c r="H152" s="209">
        <v>1</v>
      </c>
      <c r="I152" s="210"/>
      <c r="J152" s="211">
        <f>ROUND(I152*H152,2)</f>
        <v>0</v>
      </c>
      <c r="K152" s="207" t="s">
        <v>19</v>
      </c>
      <c r="L152" s="45"/>
      <c r="M152" s="212" t="s">
        <v>19</v>
      </c>
      <c r="N152" s="213" t="s">
        <v>44</v>
      </c>
      <c r="O152" s="85"/>
      <c r="P152" s="214">
        <f>O152*H152</f>
        <v>0</v>
      </c>
      <c r="Q152" s="214">
        <v>0</v>
      </c>
      <c r="R152" s="214">
        <f>Q152*H152</f>
        <v>0</v>
      </c>
      <c r="S152" s="214">
        <v>0</v>
      </c>
      <c r="T152" s="215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6" t="s">
        <v>144</v>
      </c>
      <c r="AT152" s="216" t="s">
        <v>139</v>
      </c>
      <c r="AU152" s="216" t="s">
        <v>83</v>
      </c>
      <c r="AY152" s="18" t="s">
        <v>135</v>
      </c>
      <c r="BE152" s="217">
        <f>IF(N152="základní",J152,0)</f>
        <v>0</v>
      </c>
      <c r="BF152" s="217">
        <f>IF(N152="snížená",J152,0)</f>
        <v>0</v>
      </c>
      <c r="BG152" s="217">
        <f>IF(N152="zákl. přenesená",J152,0)</f>
        <v>0</v>
      </c>
      <c r="BH152" s="217">
        <f>IF(N152="sníž. přenesená",J152,0)</f>
        <v>0</v>
      </c>
      <c r="BI152" s="217">
        <f>IF(N152="nulová",J152,0)</f>
        <v>0</v>
      </c>
      <c r="BJ152" s="18" t="s">
        <v>81</v>
      </c>
      <c r="BK152" s="217">
        <f>ROUND(I152*H152,2)</f>
        <v>0</v>
      </c>
      <c r="BL152" s="18" t="s">
        <v>144</v>
      </c>
      <c r="BM152" s="216" t="s">
        <v>1042</v>
      </c>
    </row>
    <row r="153" s="2" customFormat="1" ht="24.15" customHeight="1">
      <c r="A153" s="39"/>
      <c r="B153" s="40"/>
      <c r="C153" s="205" t="s">
        <v>172</v>
      </c>
      <c r="D153" s="205" t="s">
        <v>139</v>
      </c>
      <c r="E153" s="206" t="s">
        <v>1043</v>
      </c>
      <c r="F153" s="207" t="s">
        <v>1044</v>
      </c>
      <c r="G153" s="208" t="s">
        <v>790</v>
      </c>
      <c r="H153" s="209">
        <v>4</v>
      </c>
      <c r="I153" s="210"/>
      <c r="J153" s="211">
        <f>ROUND(I153*H153,2)</f>
        <v>0</v>
      </c>
      <c r="K153" s="207" t="s">
        <v>19</v>
      </c>
      <c r="L153" s="45"/>
      <c r="M153" s="212" t="s">
        <v>19</v>
      </c>
      <c r="N153" s="213" t="s">
        <v>44</v>
      </c>
      <c r="O153" s="85"/>
      <c r="P153" s="214">
        <f>O153*H153</f>
        <v>0</v>
      </c>
      <c r="Q153" s="214">
        <v>0</v>
      </c>
      <c r="R153" s="214">
        <f>Q153*H153</f>
        <v>0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144</v>
      </c>
      <c r="AT153" s="216" t="s">
        <v>139</v>
      </c>
      <c r="AU153" s="216" t="s">
        <v>83</v>
      </c>
      <c r="AY153" s="18" t="s">
        <v>135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81</v>
      </c>
      <c r="BK153" s="217">
        <f>ROUND(I153*H153,2)</f>
        <v>0</v>
      </c>
      <c r="BL153" s="18" t="s">
        <v>144</v>
      </c>
      <c r="BM153" s="216" t="s">
        <v>1045</v>
      </c>
    </row>
    <row r="154" s="2" customFormat="1" ht="24.15" customHeight="1">
      <c r="A154" s="39"/>
      <c r="B154" s="40"/>
      <c r="C154" s="205" t="s">
        <v>620</v>
      </c>
      <c r="D154" s="205" t="s">
        <v>139</v>
      </c>
      <c r="E154" s="206" t="s">
        <v>1046</v>
      </c>
      <c r="F154" s="207" t="s">
        <v>1047</v>
      </c>
      <c r="G154" s="208" t="s">
        <v>790</v>
      </c>
      <c r="H154" s="209">
        <v>3</v>
      </c>
      <c r="I154" s="210"/>
      <c r="J154" s="211">
        <f>ROUND(I154*H154,2)</f>
        <v>0</v>
      </c>
      <c r="K154" s="207" t="s">
        <v>19</v>
      </c>
      <c r="L154" s="45"/>
      <c r="M154" s="212" t="s">
        <v>19</v>
      </c>
      <c r="N154" s="213" t="s">
        <v>44</v>
      </c>
      <c r="O154" s="85"/>
      <c r="P154" s="214">
        <f>O154*H154</f>
        <v>0</v>
      </c>
      <c r="Q154" s="214">
        <v>0</v>
      </c>
      <c r="R154" s="214">
        <f>Q154*H154</f>
        <v>0</v>
      </c>
      <c r="S154" s="214">
        <v>0</v>
      </c>
      <c r="T154" s="21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144</v>
      </c>
      <c r="AT154" s="216" t="s">
        <v>139</v>
      </c>
      <c r="AU154" s="216" t="s">
        <v>83</v>
      </c>
      <c r="AY154" s="18" t="s">
        <v>135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81</v>
      </c>
      <c r="BK154" s="217">
        <f>ROUND(I154*H154,2)</f>
        <v>0</v>
      </c>
      <c r="BL154" s="18" t="s">
        <v>144</v>
      </c>
      <c r="BM154" s="216" t="s">
        <v>1048</v>
      </c>
    </row>
    <row r="155" s="2" customFormat="1" ht="16.5" customHeight="1">
      <c r="A155" s="39"/>
      <c r="B155" s="40"/>
      <c r="C155" s="205" t="s">
        <v>235</v>
      </c>
      <c r="D155" s="205" t="s">
        <v>139</v>
      </c>
      <c r="E155" s="206" t="s">
        <v>1049</v>
      </c>
      <c r="F155" s="207" t="s">
        <v>1050</v>
      </c>
      <c r="G155" s="208" t="s">
        <v>790</v>
      </c>
      <c r="H155" s="209">
        <v>1</v>
      </c>
      <c r="I155" s="210"/>
      <c r="J155" s="211">
        <f>ROUND(I155*H155,2)</f>
        <v>0</v>
      </c>
      <c r="K155" s="207" t="s">
        <v>19</v>
      </c>
      <c r="L155" s="45"/>
      <c r="M155" s="212" t="s">
        <v>19</v>
      </c>
      <c r="N155" s="213" t="s">
        <v>44</v>
      </c>
      <c r="O155" s="85"/>
      <c r="P155" s="214">
        <f>O155*H155</f>
        <v>0</v>
      </c>
      <c r="Q155" s="214">
        <v>0</v>
      </c>
      <c r="R155" s="214">
        <f>Q155*H155</f>
        <v>0</v>
      </c>
      <c r="S155" s="214">
        <v>0</v>
      </c>
      <c r="T155" s="21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6" t="s">
        <v>144</v>
      </c>
      <c r="AT155" s="216" t="s">
        <v>139</v>
      </c>
      <c r="AU155" s="216" t="s">
        <v>83</v>
      </c>
      <c r="AY155" s="18" t="s">
        <v>135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8" t="s">
        <v>81</v>
      </c>
      <c r="BK155" s="217">
        <f>ROUND(I155*H155,2)</f>
        <v>0</v>
      </c>
      <c r="BL155" s="18" t="s">
        <v>144</v>
      </c>
      <c r="BM155" s="216" t="s">
        <v>1051</v>
      </c>
    </row>
    <row r="156" s="2" customFormat="1" ht="49.05" customHeight="1">
      <c r="A156" s="39"/>
      <c r="B156" s="40"/>
      <c r="C156" s="205" t="s">
        <v>640</v>
      </c>
      <c r="D156" s="205" t="s">
        <v>139</v>
      </c>
      <c r="E156" s="206" t="s">
        <v>1052</v>
      </c>
      <c r="F156" s="207" t="s">
        <v>1053</v>
      </c>
      <c r="G156" s="208" t="s">
        <v>790</v>
      </c>
      <c r="H156" s="209">
        <v>1</v>
      </c>
      <c r="I156" s="210"/>
      <c r="J156" s="211">
        <f>ROUND(I156*H156,2)</f>
        <v>0</v>
      </c>
      <c r="K156" s="207" t="s">
        <v>19</v>
      </c>
      <c r="L156" s="45"/>
      <c r="M156" s="212" t="s">
        <v>19</v>
      </c>
      <c r="N156" s="213" t="s">
        <v>44</v>
      </c>
      <c r="O156" s="85"/>
      <c r="P156" s="214">
        <f>O156*H156</f>
        <v>0</v>
      </c>
      <c r="Q156" s="214">
        <v>0</v>
      </c>
      <c r="R156" s="214">
        <f>Q156*H156</f>
        <v>0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144</v>
      </c>
      <c r="AT156" s="216" t="s">
        <v>139</v>
      </c>
      <c r="AU156" s="216" t="s">
        <v>83</v>
      </c>
      <c r="AY156" s="18" t="s">
        <v>135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81</v>
      </c>
      <c r="BK156" s="217">
        <f>ROUND(I156*H156,2)</f>
        <v>0</v>
      </c>
      <c r="BL156" s="18" t="s">
        <v>144</v>
      </c>
      <c r="BM156" s="216" t="s">
        <v>1054</v>
      </c>
    </row>
    <row r="157" s="2" customFormat="1" ht="24.15" customHeight="1">
      <c r="A157" s="39"/>
      <c r="B157" s="40"/>
      <c r="C157" s="205" t="s">
        <v>694</v>
      </c>
      <c r="D157" s="205" t="s">
        <v>139</v>
      </c>
      <c r="E157" s="206" t="s">
        <v>1055</v>
      </c>
      <c r="F157" s="207" t="s">
        <v>1056</v>
      </c>
      <c r="G157" s="208" t="s">
        <v>790</v>
      </c>
      <c r="H157" s="209">
        <v>11</v>
      </c>
      <c r="I157" s="210"/>
      <c r="J157" s="211">
        <f>ROUND(I157*H157,2)</f>
        <v>0</v>
      </c>
      <c r="K157" s="207" t="s">
        <v>19</v>
      </c>
      <c r="L157" s="45"/>
      <c r="M157" s="212" t="s">
        <v>19</v>
      </c>
      <c r="N157" s="213" t="s">
        <v>44</v>
      </c>
      <c r="O157" s="85"/>
      <c r="P157" s="214">
        <f>O157*H157</f>
        <v>0</v>
      </c>
      <c r="Q157" s="214">
        <v>0</v>
      </c>
      <c r="R157" s="214">
        <f>Q157*H157</f>
        <v>0</v>
      </c>
      <c r="S157" s="214">
        <v>0</v>
      </c>
      <c r="T157" s="215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6" t="s">
        <v>144</v>
      </c>
      <c r="AT157" s="216" t="s">
        <v>139</v>
      </c>
      <c r="AU157" s="216" t="s">
        <v>83</v>
      </c>
      <c r="AY157" s="18" t="s">
        <v>135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8" t="s">
        <v>81</v>
      </c>
      <c r="BK157" s="217">
        <f>ROUND(I157*H157,2)</f>
        <v>0</v>
      </c>
      <c r="BL157" s="18" t="s">
        <v>144</v>
      </c>
      <c r="BM157" s="216" t="s">
        <v>1057</v>
      </c>
    </row>
    <row r="158" s="2" customFormat="1" ht="49.05" customHeight="1">
      <c r="A158" s="39"/>
      <c r="B158" s="40"/>
      <c r="C158" s="205" t="s">
        <v>699</v>
      </c>
      <c r="D158" s="205" t="s">
        <v>139</v>
      </c>
      <c r="E158" s="206" t="s">
        <v>1058</v>
      </c>
      <c r="F158" s="207" t="s">
        <v>1059</v>
      </c>
      <c r="G158" s="208" t="s">
        <v>790</v>
      </c>
      <c r="H158" s="209">
        <v>1</v>
      </c>
      <c r="I158" s="210"/>
      <c r="J158" s="211">
        <f>ROUND(I158*H158,2)</f>
        <v>0</v>
      </c>
      <c r="K158" s="207" t="s">
        <v>19</v>
      </c>
      <c r="L158" s="45"/>
      <c r="M158" s="212" t="s">
        <v>19</v>
      </c>
      <c r="N158" s="213" t="s">
        <v>44</v>
      </c>
      <c r="O158" s="85"/>
      <c r="P158" s="214">
        <f>O158*H158</f>
        <v>0</v>
      </c>
      <c r="Q158" s="214">
        <v>0</v>
      </c>
      <c r="R158" s="214">
        <f>Q158*H158</f>
        <v>0</v>
      </c>
      <c r="S158" s="214">
        <v>0</v>
      </c>
      <c r="T158" s="215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6" t="s">
        <v>144</v>
      </c>
      <c r="AT158" s="216" t="s">
        <v>139</v>
      </c>
      <c r="AU158" s="216" t="s">
        <v>83</v>
      </c>
      <c r="AY158" s="18" t="s">
        <v>135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8" t="s">
        <v>81</v>
      </c>
      <c r="BK158" s="217">
        <f>ROUND(I158*H158,2)</f>
        <v>0</v>
      </c>
      <c r="BL158" s="18" t="s">
        <v>144</v>
      </c>
      <c r="BM158" s="216" t="s">
        <v>1060</v>
      </c>
    </row>
    <row r="159" s="2" customFormat="1" ht="33" customHeight="1">
      <c r="A159" s="39"/>
      <c r="B159" s="40"/>
      <c r="C159" s="205" t="s">
        <v>704</v>
      </c>
      <c r="D159" s="205" t="s">
        <v>139</v>
      </c>
      <c r="E159" s="206" t="s">
        <v>1061</v>
      </c>
      <c r="F159" s="207" t="s">
        <v>1062</v>
      </c>
      <c r="G159" s="208" t="s">
        <v>483</v>
      </c>
      <c r="H159" s="209">
        <v>1</v>
      </c>
      <c r="I159" s="210"/>
      <c r="J159" s="211">
        <f>ROUND(I159*H159,2)</f>
        <v>0</v>
      </c>
      <c r="K159" s="207" t="s">
        <v>19</v>
      </c>
      <c r="L159" s="45"/>
      <c r="M159" s="212" t="s">
        <v>19</v>
      </c>
      <c r="N159" s="213" t="s">
        <v>44</v>
      </c>
      <c r="O159" s="85"/>
      <c r="P159" s="214">
        <f>O159*H159</f>
        <v>0</v>
      </c>
      <c r="Q159" s="214">
        <v>0</v>
      </c>
      <c r="R159" s="214">
        <f>Q159*H159</f>
        <v>0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144</v>
      </c>
      <c r="AT159" s="216" t="s">
        <v>139</v>
      </c>
      <c r="AU159" s="216" t="s">
        <v>83</v>
      </c>
      <c r="AY159" s="18" t="s">
        <v>135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81</v>
      </c>
      <c r="BK159" s="217">
        <f>ROUND(I159*H159,2)</f>
        <v>0</v>
      </c>
      <c r="BL159" s="18" t="s">
        <v>144</v>
      </c>
      <c r="BM159" s="216" t="s">
        <v>1063</v>
      </c>
    </row>
    <row r="160" s="2" customFormat="1" ht="16.5" customHeight="1">
      <c r="A160" s="39"/>
      <c r="B160" s="40"/>
      <c r="C160" s="205" t="s">
        <v>710</v>
      </c>
      <c r="D160" s="205" t="s">
        <v>139</v>
      </c>
      <c r="E160" s="206" t="s">
        <v>1064</v>
      </c>
      <c r="F160" s="207" t="s">
        <v>1065</v>
      </c>
      <c r="G160" s="208" t="s">
        <v>483</v>
      </c>
      <c r="H160" s="209">
        <v>1</v>
      </c>
      <c r="I160" s="210"/>
      <c r="J160" s="211">
        <f>ROUND(I160*H160,2)</f>
        <v>0</v>
      </c>
      <c r="K160" s="207" t="s">
        <v>19</v>
      </c>
      <c r="L160" s="45"/>
      <c r="M160" s="212" t="s">
        <v>19</v>
      </c>
      <c r="N160" s="213" t="s">
        <v>44</v>
      </c>
      <c r="O160" s="85"/>
      <c r="P160" s="214">
        <f>O160*H160</f>
        <v>0</v>
      </c>
      <c r="Q160" s="214">
        <v>0</v>
      </c>
      <c r="R160" s="214">
        <f>Q160*H160</f>
        <v>0</v>
      </c>
      <c r="S160" s="214">
        <v>0</v>
      </c>
      <c r="T160" s="21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6" t="s">
        <v>144</v>
      </c>
      <c r="AT160" s="216" t="s">
        <v>139</v>
      </c>
      <c r="AU160" s="216" t="s">
        <v>83</v>
      </c>
      <c r="AY160" s="18" t="s">
        <v>135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8" t="s">
        <v>81</v>
      </c>
      <c r="BK160" s="217">
        <f>ROUND(I160*H160,2)</f>
        <v>0</v>
      </c>
      <c r="BL160" s="18" t="s">
        <v>144</v>
      </c>
      <c r="BM160" s="216" t="s">
        <v>1066</v>
      </c>
    </row>
    <row r="161" s="2" customFormat="1" ht="16.5" customHeight="1">
      <c r="A161" s="39"/>
      <c r="B161" s="40"/>
      <c r="C161" s="205" t="s">
        <v>716</v>
      </c>
      <c r="D161" s="205" t="s">
        <v>139</v>
      </c>
      <c r="E161" s="206" t="s">
        <v>1067</v>
      </c>
      <c r="F161" s="207" t="s">
        <v>1068</v>
      </c>
      <c r="G161" s="208" t="s">
        <v>483</v>
      </c>
      <c r="H161" s="209">
        <v>1</v>
      </c>
      <c r="I161" s="210"/>
      <c r="J161" s="211">
        <f>ROUND(I161*H161,2)</f>
        <v>0</v>
      </c>
      <c r="K161" s="207" t="s">
        <v>19</v>
      </c>
      <c r="L161" s="45"/>
      <c r="M161" s="212" t="s">
        <v>19</v>
      </c>
      <c r="N161" s="213" t="s">
        <v>44</v>
      </c>
      <c r="O161" s="85"/>
      <c r="P161" s="214">
        <f>O161*H161</f>
        <v>0</v>
      </c>
      <c r="Q161" s="214">
        <v>0</v>
      </c>
      <c r="R161" s="214">
        <f>Q161*H161</f>
        <v>0</v>
      </c>
      <c r="S161" s="214">
        <v>0</v>
      </c>
      <c r="T161" s="21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6" t="s">
        <v>144</v>
      </c>
      <c r="AT161" s="216" t="s">
        <v>139</v>
      </c>
      <c r="AU161" s="216" t="s">
        <v>83</v>
      </c>
      <c r="AY161" s="18" t="s">
        <v>135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8" t="s">
        <v>81</v>
      </c>
      <c r="BK161" s="217">
        <f>ROUND(I161*H161,2)</f>
        <v>0</v>
      </c>
      <c r="BL161" s="18" t="s">
        <v>144</v>
      </c>
      <c r="BM161" s="216" t="s">
        <v>1069</v>
      </c>
    </row>
    <row r="162" s="2" customFormat="1" ht="16.5" customHeight="1">
      <c r="A162" s="39"/>
      <c r="B162" s="40"/>
      <c r="C162" s="205" t="s">
        <v>723</v>
      </c>
      <c r="D162" s="205" t="s">
        <v>139</v>
      </c>
      <c r="E162" s="206" t="s">
        <v>1070</v>
      </c>
      <c r="F162" s="207" t="s">
        <v>1071</v>
      </c>
      <c r="G162" s="208" t="s">
        <v>483</v>
      </c>
      <c r="H162" s="209">
        <v>1</v>
      </c>
      <c r="I162" s="210"/>
      <c r="J162" s="211">
        <f>ROUND(I162*H162,2)</f>
        <v>0</v>
      </c>
      <c r="K162" s="207" t="s">
        <v>19</v>
      </c>
      <c r="L162" s="45"/>
      <c r="M162" s="212" t="s">
        <v>19</v>
      </c>
      <c r="N162" s="213" t="s">
        <v>44</v>
      </c>
      <c r="O162" s="85"/>
      <c r="P162" s="214">
        <f>O162*H162</f>
        <v>0</v>
      </c>
      <c r="Q162" s="214">
        <v>0</v>
      </c>
      <c r="R162" s="214">
        <f>Q162*H162</f>
        <v>0</v>
      </c>
      <c r="S162" s="214">
        <v>0</v>
      </c>
      <c r="T162" s="21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6" t="s">
        <v>144</v>
      </c>
      <c r="AT162" s="216" t="s">
        <v>139</v>
      </c>
      <c r="AU162" s="216" t="s">
        <v>83</v>
      </c>
      <c r="AY162" s="18" t="s">
        <v>135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8" t="s">
        <v>81</v>
      </c>
      <c r="BK162" s="217">
        <f>ROUND(I162*H162,2)</f>
        <v>0</v>
      </c>
      <c r="BL162" s="18" t="s">
        <v>144</v>
      </c>
      <c r="BM162" s="216" t="s">
        <v>1072</v>
      </c>
    </row>
    <row r="163" s="2" customFormat="1" ht="16.5" customHeight="1">
      <c r="A163" s="39"/>
      <c r="B163" s="40"/>
      <c r="C163" s="205" t="s">
        <v>729</v>
      </c>
      <c r="D163" s="205" t="s">
        <v>139</v>
      </c>
      <c r="E163" s="206" t="s">
        <v>1073</v>
      </c>
      <c r="F163" s="207" t="s">
        <v>1074</v>
      </c>
      <c r="G163" s="208" t="s">
        <v>483</v>
      </c>
      <c r="H163" s="209">
        <v>1</v>
      </c>
      <c r="I163" s="210"/>
      <c r="J163" s="211">
        <f>ROUND(I163*H163,2)</f>
        <v>0</v>
      </c>
      <c r="K163" s="207" t="s">
        <v>19</v>
      </c>
      <c r="L163" s="45"/>
      <c r="M163" s="212" t="s">
        <v>19</v>
      </c>
      <c r="N163" s="213" t="s">
        <v>44</v>
      </c>
      <c r="O163" s="85"/>
      <c r="P163" s="214">
        <f>O163*H163</f>
        <v>0</v>
      </c>
      <c r="Q163" s="214">
        <v>0</v>
      </c>
      <c r="R163" s="214">
        <f>Q163*H163</f>
        <v>0</v>
      </c>
      <c r="S163" s="214">
        <v>0</v>
      </c>
      <c r="T163" s="215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6" t="s">
        <v>144</v>
      </c>
      <c r="AT163" s="216" t="s">
        <v>139</v>
      </c>
      <c r="AU163" s="216" t="s">
        <v>83</v>
      </c>
      <c r="AY163" s="18" t="s">
        <v>135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18" t="s">
        <v>81</v>
      </c>
      <c r="BK163" s="217">
        <f>ROUND(I163*H163,2)</f>
        <v>0</v>
      </c>
      <c r="BL163" s="18" t="s">
        <v>144</v>
      </c>
      <c r="BM163" s="216" t="s">
        <v>1075</v>
      </c>
    </row>
    <row r="164" s="2" customFormat="1" ht="16.5" customHeight="1">
      <c r="A164" s="39"/>
      <c r="B164" s="40"/>
      <c r="C164" s="205" t="s">
        <v>734</v>
      </c>
      <c r="D164" s="205" t="s">
        <v>139</v>
      </c>
      <c r="E164" s="206" t="s">
        <v>1076</v>
      </c>
      <c r="F164" s="207" t="s">
        <v>925</v>
      </c>
      <c r="G164" s="208" t="s">
        <v>483</v>
      </c>
      <c r="H164" s="209">
        <v>1</v>
      </c>
      <c r="I164" s="210"/>
      <c r="J164" s="211">
        <f>ROUND(I164*H164,2)</f>
        <v>0</v>
      </c>
      <c r="K164" s="207" t="s">
        <v>19</v>
      </c>
      <c r="L164" s="45"/>
      <c r="M164" s="212" t="s">
        <v>19</v>
      </c>
      <c r="N164" s="213" t="s">
        <v>44</v>
      </c>
      <c r="O164" s="85"/>
      <c r="P164" s="214">
        <f>O164*H164</f>
        <v>0</v>
      </c>
      <c r="Q164" s="214">
        <v>0</v>
      </c>
      <c r="R164" s="214">
        <f>Q164*H164</f>
        <v>0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144</v>
      </c>
      <c r="AT164" s="216" t="s">
        <v>139</v>
      </c>
      <c r="AU164" s="216" t="s">
        <v>83</v>
      </c>
      <c r="AY164" s="18" t="s">
        <v>135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81</v>
      </c>
      <c r="BK164" s="217">
        <f>ROUND(I164*H164,2)</f>
        <v>0</v>
      </c>
      <c r="BL164" s="18" t="s">
        <v>144</v>
      </c>
      <c r="BM164" s="216" t="s">
        <v>1077</v>
      </c>
    </row>
    <row r="165" s="2" customFormat="1" ht="16.5" customHeight="1">
      <c r="A165" s="39"/>
      <c r="B165" s="40"/>
      <c r="C165" s="205" t="s">
        <v>739</v>
      </c>
      <c r="D165" s="205" t="s">
        <v>139</v>
      </c>
      <c r="E165" s="206" t="s">
        <v>1078</v>
      </c>
      <c r="F165" s="207" t="s">
        <v>1079</v>
      </c>
      <c r="G165" s="208" t="s">
        <v>774</v>
      </c>
      <c r="H165" s="209">
        <v>8</v>
      </c>
      <c r="I165" s="210"/>
      <c r="J165" s="211">
        <f>ROUND(I165*H165,2)</f>
        <v>0</v>
      </c>
      <c r="K165" s="207" t="s">
        <v>19</v>
      </c>
      <c r="L165" s="45"/>
      <c r="M165" s="212" t="s">
        <v>19</v>
      </c>
      <c r="N165" s="213" t="s">
        <v>44</v>
      </c>
      <c r="O165" s="85"/>
      <c r="P165" s="214">
        <f>O165*H165</f>
        <v>0</v>
      </c>
      <c r="Q165" s="214">
        <v>0</v>
      </c>
      <c r="R165" s="214">
        <f>Q165*H165</f>
        <v>0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144</v>
      </c>
      <c r="AT165" s="216" t="s">
        <v>139</v>
      </c>
      <c r="AU165" s="216" t="s">
        <v>83</v>
      </c>
      <c r="AY165" s="18" t="s">
        <v>135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81</v>
      </c>
      <c r="BK165" s="217">
        <f>ROUND(I165*H165,2)</f>
        <v>0</v>
      </c>
      <c r="BL165" s="18" t="s">
        <v>144</v>
      </c>
      <c r="BM165" s="216" t="s">
        <v>1080</v>
      </c>
    </row>
    <row r="166" s="2" customFormat="1" ht="16.5" customHeight="1">
      <c r="A166" s="39"/>
      <c r="B166" s="40"/>
      <c r="C166" s="205" t="s">
        <v>744</v>
      </c>
      <c r="D166" s="205" t="s">
        <v>139</v>
      </c>
      <c r="E166" s="206" t="s">
        <v>1081</v>
      </c>
      <c r="F166" s="207" t="s">
        <v>867</v>
      </c>
      <c r="G166" s="208" t="s">
        <v>774</v>
      </c>
      <c r="H166" s="209">
        <v>3</v>
      </c>
      <c r="I166" s="210"/>
      <c r="J166" s="211">
        <f>ROUND(I166*H166,2)</f>
        <v>0</v>
      </c>
      <c r="K166" s="207" t="s">
        <v>19</v>
      </c>
      <c r="L166" s="45"/>
      <c r="M166" s="212" t="s">
        <v>19</v>
      </c>
      <c r="N166" s="213" t="s">
        <v>44</v>
      </c>
      <c r="O166" s="85"/>
      <c r="P166" s="214">
        <f>O166*H166</f>
        <v>0</v>
      </c>
      <c r="Q166" s="214">
        <v>0</v>
      </c>
      <c r="R166" s="214">
        <f>Q166*H166</f>
        <v>0</v>
      </c>
      <c r="S166" s="214">
        <v>0</v>
      </c>
      <c r="T166" s="215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6" t="s">
        <v>144</v>
      </c>
      <c r="AT166" s="216" t="s">
        <v>139</v>
      </c>
      <c r="AU166" s="216" t="s">
        <v>83</v>
      </c>
      <c r="AY166" s="18" t="s">
        <v>135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18" t="s">
        <v>81</v>
      </c>
      <c r="BK166" s="217">
        <f>ROUND(I166*H166,2)</f>
        <v>0</v>
      </c>
      <c r="BL166" s="18" t="s">
        <v>144</v>
      </c>
      <c r="BM166" s="216" t="s">
        <v>1082</v>
      </c>
    </row>
    <row r="167" s="2" customFormat="1" ht="16.5" customHeight="1">
      <c r="A167" s="39"/>
      <c r="B167" s="40"/>
      <c r="C167" s="205" t="s">
        <v>750</v>
      </c>
      <c r="D167" s="205" t="s">
        <v>139</v>
      </c>
      <c r="E167" s="206" t="s">
        <v>1083</v>
      </c>
      <c r="F167" s="207" t="s">
        <v>873</v>
      </c>
      <c r="G167" s="208" t="s">
        <v>774</v>
      </c>
      <c r="H167" s="209">
        <v>10</v>
      </c>
      <c r="I167" s="210"/>
      <c r="J167" s="211">
        <f>ROUND(I167*H167,2)</f>
        <v>0</v>
      </c>
      <c r="K167" s="207" t="s">
        <v>19</v>
      </c>
      <c r="L167" s="45"/>
      <c r="M167" s="212" t="s">
        <v>19</v>
      </c>
      <c r="N167" s="213" t="s">
        <v>44</v>
      </c>
      <c r="O167" s="85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144</v>
      </c>
      <c r="AT167" s="216" t="s">
        <v>139</v>
      </c>
      <c r="AU167" s="216" t="s">
        <v>83</v>
      </c>
      <c r="AY167" s="18" t="s">
        <v>135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81</v>
      </c>
      <c r="BK167" s="217">
        <f>ROUND(I167*H167,2)</f>
        <v>0</v>
      </c>
      <c r="BL167" s="18" t="s">
        <v>144</v>
      </c>
      <c r="BM167" s="216" t="s">
        <v>1084</v>
      </c>
    </row>
    <row r="168" s="12" customFormat="1" ht="22.8" customHeight="1">
      <c r="A168" s="12"/>
      <c r="B168" s="189"/>
      <c r="C168" s="190"/>
      <c r="D168" s="191" t="s">
        <v>72</v>
      </c>
      <c r="E168" s="203" t="s">
        <v>1085</v>
      </c>
      <c r="F168" s="203" t="s">
        <v>1086</v>
      </c>
      <c r="G168" s="190"/>
      <c r="H168" s="190"/>
      <c r="I168" s="193"/>
      <c r="J168" s="204">
        <f>BK168</f>
        <v>0</v>
      </c>
      <c r="K168" s="190"/>
      <c r="L168" s="195"/>
      <c r="M168" s="196"/>
      <c r="N168" s="197"/>
      <c r="O168" s="197"/>
      <c r="P168" s="198">
        <f>SUM(P169:P178)</f>
        <v>0</v>
      </c>
      <c r="Q168" s="197"/>
      <c r="R168" s="198">
        <f>SUM(R169:R178)</f>
        <v>0</v>
      </c>
      <c r="S168" s="197"/>
      <c r="T168" s="199">
        <f>SUM(T169:T178)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0" t="s">
        <v>83</v>
      </c>
      <c r="AT168" s="201" t="s">
        <v>72</v>
      </c>
      <c r="AU168" s="201" t="s">
        <v>81</v>
      </c>
      <c r="AY168" s="200" t="s">
        <v>135</v>
      </c>
      <c r="BK168" s="202">
        <f>SUM(BK169:BK178)</f>
        <v>0</v>
      </c>
    </row>
    <row r="169" s="2" customFormat="1" ht="16.5" customHeight="1">
      <c r="A169" s="39"/>
      <c r="B169" s="40"/>
      <c r="C169" s="205" t="s">
        <v>757</v>
      </c>
      <c r="D169" s="205" t="s">
        <v>139</v>
      </c>
      <c r="E169" s="206" t="s">
        <v>1087</v>
      </c>
      <c r="F169" s="207" t="s">
        <v>1088</v>
      </c>
      <c r="G169" s="208" t="s">
        <v>790</v>
      </c>
      <c r="H169" s="209">
        <v>1</v>
      </c>
      <c r="I169" s="210"/>
      <c r="J169" s="211">
        <f>ROUND(I169*H169,2)</f>
        <v>0</v>
      </c>
      <c r="K169" s="207" t="s">
        <v>19</v>
      </c>
      <c r="L169" s="45"/>
      <c r="M169" s="212" t="s">
        <v>19</v>
      </c>
      <c r="N169" s="213" t="s">
        <v>44</v>
      </c>
      <c r="O169" s="85"/>
      <c r="P169" s="214">
        <f>O169*H169</f>
        <v>0</v>
      </c>
      <c r="Q169" s="214">
        <v>0</v>
      </c>
      <c r="R169" s="214">
        <f>Q169*H169</f>
        <v>0</v>
      </c>
      <c r="S169" s="214">
        <v>0</v>
      </c>
      <c r="T169" s="215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6" t="s">
        <v>144</v>
      </c>
      <c r="AT169" s="216" t="s">
        <v>139</v>
      </c>
      <c r="AU169" s="216" t="s">
        <v>83</v>
      </c>
      <c r="AY169" s="18" t="s">
        <v>135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18" t="s">
        <v>81</v>
      </c>
      <c r="BK169" s="217">
        <f>ROUND(I169*H169,2)</f>
        <v>0</v>
      </c>
      <c r="BL169" s="18" t="s">
        <v>144</v>
      </c>
      <c r="BM169" s="216" t="s">
        <v>1089</v>
      </c>
    </row>
    <row r="170" s="2" customFormat="1" ht="16.5" customHeight="1">
      <c r="A170" s="39"/>
      <c r="B170" s="40"/>
      <c r="C170" s="205" t="s">
        <v>763</v>
      </c>
      <c r="D170" s="205" t="s">
        <v>139</v>
      </c>
      <c r="E170" s="206" t="s">
        <v>1090</v>
      </c>
      <c r="F170" s="207" t="s">
        <v>1091</v>
      </c>
      <c r="G170" s="208" t="s">
        <v>790</v>
      </c>
      <c r="H170" s="209">
        <v>1</v>
      </c>
      <c r="I170" s="210"/>
      <c r="J170" s="211">
        <f>ROUND(I170*H170,2)</f>
        <v>0</v>
      </c>
      <c r="K170" s="207" t="s">
        <v>19</v>
      </c>
      <c r="L170" s="45"/>
      <c r="M170" s="212" t="s">
        <v>19</v>
      </c>
      <c r="N170" s="213" t="s">
        <v>44</v>
      </c>
      <c r="O170" s="85"/>
      <c r="P170" s="214">
        <f>O170*H170</f>
        <v>0</v>
      </c>
      <c r="Q170" s="214">
        <v>0</v>
      </c>
      <c r="R170" s="214">
        <f>Q170*H170</f>
        <v>0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144</v>
      </c>
      <c r="AT170" s="216" t="s">
        <v>139</v>
      </c>
      <c r="AU170" s="216" t="s">
        <v>83</v>
      </c>
      <c r="AY170" s="18" t="s">
        <v>135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81</v>
      </c>
      <c r="BK170" s="217">
        <f>ROUND(I170*H170,2)</f>
        <v>0</v>
      </c>
      <c r="BL170" s="18" t="s">
        <v>144</v>
      </c>
      <c r="BM170" s="216" t="s">
        <v>1092</v>
      </c>
    </row>
    <row r="171" s="2" customFormat="1" ht="16.5" customHeight="1">
      <c r="A171" s="39"/>
      <c r="B171" s="40"/>
      <c r="C171" s="205" t="s">
        <v>300</v>
      </c>
      <c r="D171" s="205" t="s">
        <v>139</v>
      </c>
      <c r="E171" s="206" t="s">
        <v>1093</v>
      </c>
      <c r="F171" s="207" t="s">
        <v>1094</v>
      </c>
      <c r="G171" s="208" t="s">
        <v>790</v>
      </c>
      <c r="H171" s="209">
        <v>3</v>
      </c>
      <c r="I171" s="210"/>
      <c r="J171" s="211">
        <f>ROUND(I171*H171,2)</f>
        <v>0</v>
      </c>
      <c r="K171" s="207" t="s">
        <v>19</v>
      </c>
      <c r="L171" s="45"/>
      <c r="M171" s="212" t="s">
        <v>19</v>
      </c>
      <c r="N171" s="213" t="s">
        <v>44</v>
      </c>
      <c r="O171" s="85"/>
      <c r="P171" s="214">
        <f>O171*H171</f>
        <v>0</v>
      </c>
      <c r="Q171" s="214">
        <v>0</v>
      </c>
      <c r="R171" s="214">
        <f>Q171*H171</f>
        <v>0</v>
      </c>
      <c r="S171" s="214">
        <v>0</v>
      </c>
      <c r="T171" s="21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6" t="s">
        <v>144</v>
      </c>
      <c r="AT171" s="216" t="s">
        <v>139</v>
      </c>
      <c r="AU171" s="216" t="s">
        <v>83</v>
      </c>
      <c r="AY171" s="18" t="s">
        <v>135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8" t="s">
        <v>81</v>
      </c>
      <c r="BK171" s="217">
        <f>ROUND(I171*H171,2)</f>
        <v>0</v>
      </c>
      <c r="BL171" s="18" t="s">
        <v>144</v>
      </c>
      <c r="BM171" s="216" t="s">
        <v>1095</v>
      </c>
    </row>
    <row r="172" s="2" customFormat="1" ht="16.5" customHeight="1">
      <c r="A172" s="39"/>
      <c r="B172" s="40"/>
      <c r="C172" s="205" t="s">
        <v>611</v>
      </c>
      <c r="D172" s="205" t="s">
        <v>139</v>
      </c>
      <c r="E172" s="206" t="s">
        <v>1096</v>
      </c>
      <c r="F172" s="207" t="s">
        <v>1097</v>
      </c>
      <c r="G172" s="208" t="s">
        <v>790</v>
      </c>
      <c r="H172" s="209">
        <v>1</v>
      </c>
      <c r="I172" s="210"/>
      <c r="J172" s="211">
        <f>ROUND(I172*H172,2)</f>
        <v>0</v>
      </c>
      <c r="K172" s="207" t="s">
        <v>19</v>
      </c>
      <c r="L172" s="45"/>
      <c r="M172" s="212" t="s">
        <v>19</v>
      </c>
      <c r="N172" s="213" t="s">
        <v>44</v>
      </c>
      <c r="O172" s="85"/>
      <c r="P172" s="214">
        <f>O172*H172</f>
        <v>0</v>
      </c>
      <c r="Q172" s="214">
        <v>0</v>
      </c>
      <c r="R172" s="214">
        <f>Q172*H172</f>
        <v>0</v>
      </c>
      <c r="S172" s="214">
        <v>0</v>
      </c>
      <c r="T172" s="21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6" t="s">
        <v>144</v>
      </c>
      <c r="AT172" s="216" t="s">
        <v>139</v>
      </c>
      <c r="AU172" s="216" t="s">
        <v>83</v>
      </c>
      <c r="AY172" s="18" t="s">
        <v>135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8" t="s">
        <v>81</v>
      </c>
      <c r="BK172" s="217">
        <f>ROUND(I172*H172,2)</f>
        <v>0</v>
      </c>
      <c r="BL172" s="18" t="s">
        <v>144</v>
      </c>
      <c r="BM172" s="216" t="s">
        <v>1098</v>
      </c>
    </row>
    <row r="173" s="2" customFormat="1" ht="16.5" customHeight="1">
      <c r="A173" s="39"/>
      <c r="B173" s="40"/>
      <c r="C173" s="205" t="s">
        <v>309</v>
      </c>
      <c r="D173" s="205" t="s">
        <v>139</v>
      </c>
      <c r="E173" s="206" t="s">
        <v>1099</v>
      </c>
      <c r="F173" s="207" t="s">
        <v>1100</v>
      </c>
      <c r="G173" s="208" t="s">
        <v>790</v>
      </c>
      <c r="H173" s="209">
        <v>1</v>
      </c>
      <c r="I173" s="210"/>
      <c r="J173" s="211">
        <f>ROUND(I173*H173,2)</f>
        <v>0</v>
      </c>
      <c r="K173" s="207" t="s">
        <v>19</v>
      </c>
      <c r="L173" s="45"/>
      <c r="M173" s="212" t="s">
        <v>19</v>
      </c>
      <c r="N173" s="213" t="s">
        <v>44</v>
      </c>
      <c r="O173" s="85"/>
      <c r="P173" s="214">
        <f>O173*H173</f>
        <v>0</v>
      </c>
      <c r="Q173" s="214">
        <v>0</v>
      </c>
      <c r="R173" s="214">
        <f>Q173*H173</f>
        <v>0</v>
      </c>
      <c r="S173" s="214">
        <v>0</v>
      </c>
      <c r="T173" s="215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144</v>
      </c>
      <c r="AT173" s="216" t="s">
        <v>139</v>
      </c>
      <c r="AU173" s="216" t="s">
        <v>83</v>
      </c>
      <c r="AY173" s="18" t="s">
        <v>135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81</v>
      </c>
      <c r="BK173" s="217">
        <f>ROUND(I173*H173,2)</f>
        <v>0</v>
      </c>
      <c r="BL173" s="18" t="s">
        <v>144</v>
      </c>
      <c r="BM173" s="216" t="s">
        <v>1101</v>
      </c>
    </row>
    <row r="174" s="2" customFormat="1" ht="16.5" customHeight="1">
      <c r="A174" s="39"/>
      <c r="B174" s="40"/>
      <c r="C174" s="205" t="s">
        <v>315</v>
      </c>
      <c r="D174" s="205" t="s">
        <v>139</v>
      </c>
      <c r="E174" s="206" t="s">
        <v>1102</v>
      </c>
      <c r="F174" s="207" t="s">
        <v>1103</v>
      </c>
      <c r="G174" s="208" t="s">
        <v>790</v>
      </c>
      <c r="H174" s="209">
        <v>5</v>
      </c>
      <c r="I174" s="210"/>
      <c r="J174" s="211">
        <f>ROUND(I174*H174,2)</f>
        <v>0</v>
      </c>
      <c r="K174" s="207" t="s">
        <v>19</v>
      </c>
      <c r="L174" s="45"/>
      <c r="M174" s="212" t="s">
        <v>19</v>
      </c>
      <c r="N174" s="213" t="s">
        <v>44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144</v>
      </c>
      <c r="AT174" s="216" t="s">
        <v>139</v>
      </c>
      <c r="AU174" s="216" t="s">
        <v>83</v>
      </c>
      <c r="AY174" s="18" t="s">
        <v>135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81</v>
      </c>
      <c r="BK174" s="217">
        <f>ROUND(I174*H174,2)</f>
        <v>0</v>
      </c>
      <c r="BL174" s="18" t="s">
        <v>144</v>
      </c>
      <c r="BM174" s="216" t="s">
        <v>1104</v>
      </c>
    </row>
    <row r="175" s="2" customFormat="1" ht="16.5" customHeight="1">
      <c r="A175" s="39"/>
      <c r="B175" s="40"/>
      <c r="C175" s="205" t="s">
        <v>320</v>
      </c>
      <c r="D175" s="205" t="s">
        <v>139</v>
      </c>
      <c r="E175" s="206" t="s">
        <v>1105</v>
      </c>
      <c r="F175" s="207" t="s">
        <v>1106</v>
      </c>
      <c r="G175" s="208" t="s">
        <v>790</v>
      </c>
      <c r="H175" s="209">
        <v>7</v>
      </c>
      <c r="I175" s="210"/>
      <c r="J175" s="211">
        <f>ROUND(I175*H175,2)</f>
        <v>0</v>
      </c>
      <c r="K175" s="207" t="s">
        <v>19</v>
      </c>
      <c r="L175" s="45"/>
      <c r="M175" s="212" t="s">
        <v>19</v>
      </c>
      <c r="N175" s="213" t="s">
        <v>44</v>
      </c>
      <c r="O175" s="85"/>
      <c r="P175" s="214">
        <f>O175*H175</f>
        <v>0</v>
      </c>
      <c r="Q175" s="214">
        <v>0</v>
      </c>
      <c r="R175" s="214">
        <f>Q175*H175</f>
        <v>0</v>
      </c>
      <c r="S175" s="214">
        <v>0</v>
      </c>
      <c r="T175" s="215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6" t="s">
        <v>144</v>
      </c>
      <c r="AT175" s="216" t="s">
        <v>139</v>
      </c>
      <c r="AU175" s="216" t="s">
        <v>83</v>
      </c>
      <c r="AY175" s="18" t="s">
        <v>135</v>
      </c>
      <c r="BE175" s="217">
        <f>IF(N175="základní",J175,0)</f>
        <v>0</v>
      </c>
      <c r="BF175" s="217">
        <f>IF(N175="snížená",J175,0)</f>
        <v>0</v>
      </c>
      <c r="BG175" s="217">
        <f>IF(N175="zákl. přenesená",J175,0)</f>
        <v>0</v>
      </c>
      <c r="BH175" s="217">
        <f>IF(N175="sníž. přenesená",J175,0)</f>
        <v>0</v>
      </c>
      <c r="BI175" s="217">
        <f>IF(N175="nulová",J175,0)</f>
        <v>0</v>
      </c>
      <c r="BJ175" s="18" t="s">
        <v>81</v>
      </c>
      <c r="BK175" s="217">
        <f>ROUND(I175*H175,2)</f>
        <v>0</v>
      </c>
      <c r="BL175" s="18" t="s">
        <v>144</v>
      </c>
      <c r="BM175" s="216" t="s">
        <v>1107</v>
      </c>
    </row>
    <row r="176" s="2" customFormat="1" ht="16.5" customHeight="1">
      <c r="A176" s="39"/>
      <c r="B176" s="40"/>
      <c r="C176" s="205" t="s">
        <v>414</v>
      </c>
      <c r="D176" s="205" t="s">
        <v>139</v>
      </c>
      <c r="E176" s="206" t="s">
        <v>1108</v>
      </c>
      <c r="F176" s="207" t="s">
        <v>1109</v>
      </c>
      <c r="G176" s="208" t="s">
        <v>790</v>
      </c>
      <c r="H176" s="209">
        <v>30</v>
      </c>
      <c r="I176" s="210"/>
      <c r="J176" s="211">
        <f>ROUND(I176*H176,2)</f>
        <v>0</v>
      </c>
      <c r="K176" s="207" t="s">
        <v>19</v>
      </c>
      <c r="L176" s="45"/>
      <c r="M176" s="212" t="s">
        <v>19</v>
      </c>
      <c r="N176" s="213" t="s">
        <v>44</v>
      </c>
      <c r="O176" s="85"/>
      <c r="P176" s="214">
        <f>O176*H176</f>
        <v>0</v>
      </c>
      <c r="Q176" s="214">
        <v>0</v>
      </c>
      <c r="R176" s="214">
        <f>Q176*H176</f>
        <v>0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144</v>
      </c>
      <c r="AT176" s="216" t="s">
        <v>139</v>
      </c>
      <c r="AU176" s="216" t="s">
        <v>83</v>
      </c>
      <c r="AY176" s="18" t="s">
        <v>135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81</v>
      </c>
      <c r="BK176" s="217">
        <f>ROUND(I176*H176,2)</f>
        <v>0</v>
      </c>
      <c r="BL176" s="18" t="s">
        <v>144</v>
      </c>
      <c r="BM176" s="216" t="s">
        <v>1110</v>
      </c>
    </row>
    <row r="177" s="2" customFormat="1" ht="16.5" customHeight="1">
      <c r="A177" s="39"/>
      <c r="B177" s="40"/>
      <c r="C177" s="205" t="s">
        <v>423</v>
      </c>
      <c r="D177" s="205" t="s">
        <v>139</v>
      </c>
      <c r="E177" s="206" t="s">
        <v>1111</v>
      </c>
      <c r="F177" s="207" t="s">
        <v>1112</v>
      </c>
      <c r="G177" s="208" t="s">
        <v>483</v>
      </c>
      <c r="H177" s="209">
        <v>1</v>
      </c>
      <c r="I177" s="210"/>
      <c r="J177" s="211">
        <f>ROUND(I177*H177,2)</f>
        <v>0</v>
      </c>
      <c r="K177" s="207" t="s">
        <v>19</v>
      </c>
      <c r="L177" s="45"/>
      <c r="M177" s="212" t="s">
        <v>19</v>
      </c>
      <c r="N177" s="213" t="s">
        <v>44</v>
      </c>
      <c r="O177" s="85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144</v>
      </c>
      <c r="AT177" s="216" t="s">
        <v>139</v>
      </c>
      <c r="AU177" s="216" t="s">
        <v>83</v>
      </c>
      <c r="AY177" s="18" t="s">
        <v>135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81</v>
      </c>
      <c r="BK177" s="217">
        <f>ROUND(I177*H177,2)</f>
        <v>0</v>
      </c>
      <c r="BL177" s="18" t="s">
        <v>144</v>
      </c>
      <c r="BM177" s="216" t="s">
        <v>1113</v>
      </c>
    </row>
    <row r="178" s="2" customFormat="1" ht="16.5" customHeight="1">
      <c r="A178" s="39"/>
      <c r="B178" s="40"/>
      <c r="C178" s="205" t="s">
        <v>405</v>
      </c>
      <c r="D178" s="205" t="s">
        <v>139</v>
      </c>
      <c r="E178" s="206" t="s">
        <v>1114</v>
      </c>
      <c r="F178" s="207" t="s">
        <v>1115</v>
      </c>
      <c r="G178" s="208" t="s">
        <v>774</v>
      </c>
      <c r="H178" s="209">
        <v>5</v>
      </c>
      <c r="I178" s="210"/>
      <c r="J178" s="211">
        <f>ROUND(I178*H178,2)</f>
        <v>0</v>
      </c>
      <c r="K178" s="207" t="s">
        <v>19</v>
      </c>
      <c r="L178" s="45"/>
      <c r="M178" s="262" t="s">
        <v>19</v>
      </c>
      <c r="N178" s="263" t="s">
        <v>44</v>
      </c>
      <c r="O178" s="260"/>
      <c r="P178" s="264">
        <f>O178*H178</f>
        <v>0</v>
      </c>
      <c r="Q178" s="264">
        <v>0</v>
      </c>
      <c r="R178" s="264">
        <f>Q178*H178</f>
        <v>0</v>
      </c>
      <c r="S178" s="264">
        <v>0</v>
      </c>
      <c r="T178" s="26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6" t="s">
        <v>144</v>
      </c>
      <c r="AT178" s="216" t="s">
        <v>139</v>
      </c>
      <c r="AU178" s="216" t="s">
        <v>83</v>
      </c>
      <c r="AY178" s="18" t="s">
        <v>135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18" t="s">
        <v>81</v>
      </c>
      <c r="BK178" s="217">
        <f>ROUND(I178*H178,2)</f>
        <v>0</v>
      </c>
      <c r="BL178" s="18" t="s">
        <v>144</v>
      </c>
      <c r="BM178" s="216" t="s">
        <v>1116</v>
      </c>
    </row>
    <row r="179" s="2" customFormat="1" ht="6.96" customHeight="1">
      <c r="A179" s="39"/>
      <c r="B179" s="60"/>
      <c r="C179" s="61"/>
      <c r="D179" s="61"/>
      <c r="E179" s="61"/>
      <c r="F179" s="61"/>
      <c r="G179" s="61"/>
      <c r="H179" s="61"/>
      <c r="I179" s="61"/>
      <c r="J179" s="61"/>
      <c r="K179" s="61"/>
      <c r="L179" s="45"/>
      <c r="M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</row>
  </sheetData>
  <sheetProtection sheet="1" autoFilter="0" formatColumns="0" formatRows="0" objects="1" scenarios="1" spinCount="100000" saltValue="PkxigG9wxF0fPm6jtErqwomk6EQCI4dc2M5MOm/LrLymHH2QcN2ngWBnzowwmw+W5mYyCnpALEco8/VhG6mjyw==" hashValue="bAbp8HJRo04irBNEdMC1AfQAD8PsfBzAw5tOWRV72KfjUzuZBpXRJKOTTzpTpnwX61C/OGPWJeQl1PJiibDyWQ==" algorithmName="SHA-512" password="CC35"/>
  <autoFilter ref="C84:K17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93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39.75" customHeight="1">
      <c r="B7" s="21"/>
      <c r="E7" s="134" t="str">
        <f>'Rekapitulace stavby'!K6</f>
        <v>OPRAVA POVRCHŮ PODLAH A ZDIVA V 1NP – I. ETAPA STŘEDISKO VOLNÉHO ČASU KRNOV zrcadlový, sloupový sál a recepce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1117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6. 1. 2025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34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ROUND(J80,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ROUND((SUM(BE80:BE87)),  2)</f>
        <v>0</v>
      </c>
      <c r="G33" s="39"/>
      <c r="H33" s="39"/>
      <c r="I33" s="149">
        <v>0.20999999999999999</v>
      </c>
      <c r="J33" s="148">
        <f>ROUND(((SUM(BE80:BE87))*I33),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ROUND((SUM(BF80:BF87)),  2)</f>
        <v>0</v>
      </c>
      <c r="G34" s="39"/>
      <c r="H34" s="39"/>
      <c r="I34" s="149">
        <v>0.12</v>
      </c>
      <c r="J34" s="148">
        <f>ROUND(((SUM(BF80:BF87))*I34),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ROUND((SUM(BG80:BG87)),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ROUND((SUM(BH80:BH87)),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ROUND((SUM(BI80:BI87)),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39.75" customHeight="1">
      <c r="A48" s="39"/>
      <c r="B48" s="40"/>
      <c r="C48" s="41"/>
      <c r="D48" s="41"/>
      <c r="E48" s="161" t="str">
        <f>E7</f>
        <v>OPRAVA POVRCHŮ PODLAH A ZDIVA V 1NP – I. ETAPA STŘEDISKO VOLNÉHO ČASU KRNOV zrcadlový, sloupový sál a recepce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VRN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Dobrovksého 281/16, 79401  Krnov</v>
      </c>
      <c r="G52" s="41"/>
      <c r="H52" s="41"/>
      <c r="I52" s="33" t="s">
        <v>23</v>
      </c>
      <c r="J52" s="73" t="str">
        <f>IF(J12="","",J12)</f>
        <v>6. 1. 2025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Krnov</v>
      </c>
      <c r="G54" s="41"/>
      <c r="H54" s="41"/>
      <c r="I54" s="33" t="s">
        <v>33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97</v>
      </c>
      <c r="D57" s="163"/>
      <c r="E57" s="163"/>
      <c r="F57" s="163"/>
      <c r="G57" s="163"/>
      <c r="H57" s="163"/>
      <c r="I57" s="163"/>
      <c r="J57" s="164" t="s">
        <v>98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99</v>
      </c>
    </row>
    <row r="60" s="9" customFormat="1" ht="24.96" customHeight="1">
      <c r="A60" s="9"/>
      <c r="B60" s="166"/>
      <c r="C60" s="167"/>
      <c r="D60" s="168" t="s">
        <v>1117</v>
      </c>
      <c r="E60" s="169"/>
      <c r="F60" s="169"/>
      <c r="G60" s="169"/>
      <c r="H60" s="169"/>
      <c r="I60" s="169"/>
      <c r="J60" s="170">
        <f>J81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3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120</v>
      </c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39.75" customHeight="1">
      <c r="A70" s="39"/>
      <c r="B70" s="40"/>
      <c r="C70" s="41"/>
      <c r="D70" s="41"/>
      <c r="E70" s="161" t="str">
        <f>E7</f>
        <v>OPRAVA POVRCHŮ PODLAH A ZDIVA V 1NP – I. ETAPA STŘEDISKO VOLNÉHO ČASU KRNOV zrcadlový, sloupový sál a recepce</v>
      </c>
      <c r="F70" s="33"/>
      <c r="G70" s="33"/>
      <c r="H70" s="33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94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70" t="str">
        <f>E9</f>
        <v>VRN - Vedlejší rozpočtové náklady</v>
      </c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 xml:space="preserve">Dobrovksého 281/16, 79401  Krnov</v>
      </c>
      <c r="G74" s="41"/>
      <c r="H74" s="41"/>
      <c r="I74" s="33" t="s">
        <v>23</v>
      </c>
      <c r="J74" s="73" t="str">
        <f>IF(J12="","",J12)</f>
        <v>6. 1. 2025</v>
      </c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5.15" customHeight="1">
      <c r="A76" s="39"/>
      <c r="B76" s="40"/>
      <c r="C76" s="33" t="s">
        <v>25</v>
      </c>
      <c r="D76" s="41"/>
      <c r="E76" s="41"/>
      <c r="F76" s="28" t="str">
        <f>E15</f>
        <v>Město Krnov</v>
      </c>
      <c r="G76" s="41"/>
      <c r="H76" s="41"/>
      <c r="I76" s="33" t="s">
        <v>33</v>
      </c>
      <c r="J76" s="37" t="str">
        <f>E21</f>
        <v xml:space="preserve"> </v>
      </c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31</v>
      </c>
      <c r="D77" s="41"/>
      <c r="E77" s="41"/>
      <c r="F77" s="28" t="str">
        <f>IF(E18="","",E18)</f>
        <v>Vyplň údaj</v>
      </c>
      <c r="G77" s="41"/>
      <c r="H77" s="41"/>
      <c r="I77" s="33" t="s">
        <v>36</v>
      </c>
      <c r="J77" s="37" t="str">
        <f>E24</f>
        <v xml:space="preserve"> 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1" customFormat="1" ht="29.28" customHeight="1">
      <c r="A79" s="178"/>
      <c r="B79" s="179"/>
      <c r="C79" s="180" t="s">
        <v>121</v>
      </c>
      <c r="D79" s="181" t="s">
        <v>58</v>
      </c>
      <c r="E79" s="181" t="s">
        <v>54</v>
      </c>
      <c r="F79" s="181" t="s">
        <v>55</v>
      </c>
      <c r="G79" s="181" t="s">
        <v>122</v>
      </c>
      <c r="H79" s="181" t="s">
        <v>123</v>
      </c>
      <c r="I79" s="181" t="s">
        <v>124</v>
      </c>
      <c r="J79" s="181" t="s">
        <v>98</v>
      </c>
      <c r="K79" s="182" t="s">
        <v>125</v>
      </c>
      <c r="L79" s="183"/>
      <c r="M79" s="93" t="s">
        <v>19</v>
      </c>
      <c r="N79" s="94" t="s">
        <v>43</v>
      </c>
      <c r="O79" s="94" t="s">
        <v>126</v>
      </c>
      <c r="P79" s="94" t="s">
        <v>127</v>
      </c>
      <c r="Q79" s="94" t="s">
        <v>128</v>
      </c>
      <c r="R79" s="94" t="s">
        <v>129</v>
      </c>
      <c r="S79" s="94" t="s">
        <v>130</v>
      </c>
      <c r="T79" s="95" t="s">
        <v>131</v>
      </c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</row>
    <row r="80" s="2" customFormat="1" ht="22.8" customHeight="1">
      <c r="A80" s="39"/>
      <c r="B80" s="40"/>
      <c r="C80" s="100" t="s">
        <v>132</v>
      </c>
      <c r="D80" s="41"/>
      <c r="E80" s="41"/>
      <c r="F80" s="41"/>
      <c r="G80" s="41"/>
      <c r="H80" s="41"/>
      <c r="I80" s="41"/>
      <c r="J80" s="184">
        <f>BK80</f>
        <v>0</v>
      </c>
      <c r="K80" s="41"/>
      <c r="L80" s="45"/>
      <c r="M80" s="96"/>
      <c r="N80" s="185"/>
      <c r="O80" s="97"/>
      <c r="P80" s="186">
        <f>P81</f>
        <v>0</v>
      </c>
      <c r="Q80" s="97"/>
      <c r="R80" s="186">
        <f>R81</f>
        <v>0</v>
      </c>
      <c r="S80" s="97"/>
      <c r="T80" s="187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72</v>
      </c>
      <c r="AU80" s="18" t="s">
        <v>99</v>
      </c>
      <c r="BK80" s="188">
        <f>BK81</f>
        <v>0</v>
      </c>
    </row>
    <row r="81" s="12" customFormat="1" ht="25.92" customHeight="1">
      <c r="A81" s="12"/>
      <c r="B81" s="189"/>
      <c r="C81" s="190"/>
      <c r="D81" s="191" t="s">
        <v>72</v>
      </c>
      <c r="E81" s="192" t="s">
        <v>90</v>
      </c>
      <c r="F81" s="192" t="s">
        <v>91</v>
      </c>
      <c r="G81" s="190"/>
      <c r="H81" s="190"/>
      <c r="I81" s="193"/>
      <c r="J81" s="194">
        <f>BK81</f>
        <v>0</v>
      </c>
      <c r="K81" s="190"/>
      <c r="L81" s="195"/>
      <c r="M81" s="196"/>
      <c r="N81" s="197"/>
      <c r="O81" s="197"/>
      <c r="P81" s="198">
        <f>SUM(P82:P87)</f>
        <v>0</v>
      </c>
      <c r="Q81" s="197"/>
      <c r="R81" s="198">
        <f>SUM(R82:R87)</f>
        <v>0</v>
      </c>
      <c r="S81" s="197"/>
      <c r="T81" s="199">
        <f>SUM(T82:T87)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0" t="s">
        <v>210</v>
      </c>
      <c r="AT81" s="201" t="s">
        <v>72</v>
      </c>
      <c r="AU81" s="201" t="s">
        <v>73</v>
      </c>
      <c r="AY81" s="200" t="s">
        <v>135</v>
      </c>
      <c r="BK81" s="202">
        <f>SUM(BK82:BK87)</f>
        <v>0</v>
      </c>
    </row>
    <row r="82" s="2" customFormat="1" ht="16.5" customHeight="1">
      <c r="A82" s="39"/>
      <c r="B82" s="40"/>
      <c r="C82" s="205" t="s">
        <v>81</v>
      </c>
      <c r="D82" s="205" t="s">
        <v>139</v>
      </c>
      <c r="E82" s="206" t="s">
        <v>1118</v>
      </c>
      <c r="F82" s="207" t="s">
        <v>1119</v>
      </c>
      <c r="G82" s="208" t="s">
        <v>1120</v>
      </c>
      <c r="H82" s="209">
        <v>1</v>
      </c>
      <c r="I82" s="210"/>
      <c r="J82" s="211">
        <f>ROUND(I82*H82,2)</f>
        <v>0</v>
      </c>
      <c r="K82" s="207" t="s">
        <v>19</v>
      </c>
      <c r="L82" s="45"/>
      <c r="M82" s="212" t="s">
        <v>19</v>
      </c>
      <c r="N82" s="213" t="s">
        <v>44</v>
      </c>
      <c r="O82" s="85"/>
      <c r="P82" s="214">
        <f>O82*H82</f>
        <v>0</v>
      </c>
      <c r="Q82" s="214">
        <v>0</v>
      </c>
      <c r="R82" s="214">
        <f>Q82*H82</f>
        <v>0</v>
      </c>
      <c r="S82" s="214">
        <v>0</v>
      </c>
      <c r="T82" s="215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16" t="s">
        <v>1121</v>
      </c>
      <c r="AT82" s="216" t="s">
        <v>139</v>
      </c>
      <c r="AU82" s="216" t="s">
        <v>81</v>
      </c>
      <c r="AY82" s="18" t="s">
        <v>135</v>
      </c>
      <c r="BE82" s="217">
        <f>IF(N82="základní",J82,0)</f>
        <v>0</v>
      </c>
      <c r="BF82" s="217">
        <f>IF(N82="snížená",J82,0)</f>
        <v>0</v>
      </c>
      <c r="BG82" s="217">
        <f>IF(N82="zákl. přenesená",J82,0)</f>
        <v>0</v>
      </c>
      <c r="BH82" s="217">
        <f>IF(N82="sníž. přenesená",J82,0)</f>
        <v>0</v>
      </c>
      <c r="BI82" s="217">
        <f>IF(N82="nulová",J82,0)</f>
        <v>0</v>
      </c>
      <c r="BJ82" s="18" t="s">
        <v>81</v>
      </c>
      <c r="BK82" s="217">
        <f>ROUND(I82*H82,2)</f>
        <v>0</v>
      </c>
      <c r="BL82" s="18" t="s">
        <v>1121</v>
      </c>
      <c r="BM82" s="216" t="s">
        <v>1122</v>
      </c>
    </row>
    <row r="83" s="2" customFormat="1" ht="16.5" customHeight="1">
      <c r="A83" s="39"/>
      <c r="B83" s="40"/>
      <c r="C83" s="205" t="s">
        <v>83</v>
      </c>
      <c r="D83" s="205" t="s">
        <v>139</v>
      </c>
      <c r="E83" s="206" t="s">
        <v>1123</v>
      </c>
      <c r="F83" s="207" t="s">
        <v>1124</v>
      </c>
      <c r="G83" s="208" t="s">
        <v>1120</v>
      </c>
      <c r="H83" s="209">
        <v>1</v>
      </c>
      <c r="I83" s="210"/>
      <c r="J83" s="211">
        <f>ROUND(I83*H83,2)</f>
        <v>0</v>
      </c>
      <c r="K83" s="207" t="s">
        <v>19</v>
      </c>
      <c r="L83" s="45"/>
      <c r="M83" s="212" t="s">
        <v>19</v>
      </c>
      <c r="N83" s="213" t="s">
        <v>44</v>
      </c>
      <c r="O83" s="85"/>
      <c r="P83" s="214">
        <f>O83*H83</f>
        <v>0</v>
      </c>
      <c r="Q83" s="214">
        <v>0</v>
      </c>
      <c r="R83" s="214">
        <f>Q83*H83</f>
        <v>0</v>
      </c>
      <c r="S83" s="214">
        <v>0</v>
      </c>
      <c r="T83" s="215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16" t="s">
        <v>1121</v>
      </c>
      <c r="AT83" s="216" t="s">
        <v>139</v>
      </c>
      <c r="AU83" s="216" t="s">
        <v>81</v>
      </c>
      <c r="AY83" s="18" t="s">
        <v>135</v>
      </c>
      <c r="BE83" s="217">
        <f>IF(N83="základní",J83,0)</f>
        <v>0</v>
      </c>
      <c r="BF83" s="217">
        <f>IF(N83="snížená",J83,0)</f>
        <v>0</v>
      </c>
      <c r="BG83" s="217">
        <f>IF(N83="zákl. přenesená",J83,0)</f>
        <v>0</v>
      </c>
      <c r="BH83" s="217">
        <f>IF(N83="sníž. přenesená",J83,0)</f>
        <v>0</v>
      </c>
      <c r="BI83" s="217">
        <f>IF(N83="nulová",J83,0)</f>
        <v>0</v>
      </c>
      <c r="BJ83" s="18" t="s">
        <v>81</v>
      </c>
      <c r="BK83" s="217">
        <f>ROUND(I83*H83,2)</f>
        <v>0</v>
      </c>
      <c r="BL83" s="18" t="s">
        <v>1121</v>
      </c>
      <c r="BM83" s="216" t="s">
        <v>1125</v>
      </c>
    </row>
    <row r="84" s="2" customFormat="1" ht="16.5" customHeight="1">
      <c r="A84" s="39"/>
      <c r="B84" s="40"/>
      <c r="C84" s="205" t="s">
        <v>136</v>
      </c>
      <c r="D84" s="205" t="s">
        <v>139</v>
      </c>
      <c r="E84" s="206" t="s">
        <v>1126</v>
      </c>
      <c r="F84" s="207" t="s">
        <v>1127</v>
      </c>
      <c r="G84" s="208" t="s">
        <v>1120</v>
      </c>
      <c r="H84" s="209">
        <v>1</v>
      </c>
      <c r="I84" s="210"/>
      <c r="J84" s="211">
        <f>ROUND(I84*H84,2)</f>
        <v>0</v>
      </c>
      <c r="K84" s="207" t="s">
        <v>19</v>
      </c>
      <c r="L84" s="45"/>
      <c r="M84" s="212" t="s">
        <v>19</v>
      </c>
      <c r="N84" s="213" t="s">
        <v>44</v>
      </c>
      <c r="O84" s="85"/>
      <c r="P84" s="214">
        <f>O84*H84</f>
        <v>0</v>
      </c>
      <c r="Q84" s="214">
        <v>0</v>
      </c>
      <c r="R84" s="214">
        <f>Q84*H84</f>
        <v>0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1121</v>
      </c>
      <c r="AT84" s="216" t="s">
        <v>139</v>
      </c>
      <c r="AU84" s="216" t="s">
        <v>81</v>
      </c>
      <c r="AY84" s="18" t="s">
        <v>135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81</v>
      </c>
      <c r="BK84" s="217">
        <f>ROUND(I84*H84,2)</f>
        <v>0</v>
      </c>
      <c r="BL84" s="18" t="s">
        <v>1121</v>
      </c>
      <c r="BM84" s="216" t="s">
        <v>1128</v>
      </c>
    </row>
    <row r="85" s="2" customFormat="1" ht="16.5" customHeight="1">
      <c r="A85" s="39"/>
      <c r="B85" s="40"/>
      <c r="C85" s="205" t="s">
        <v>177</v>
      </c>
      <c r="D85" s="205" t="s">
        <v>139</v>
      </c>
      <c r="E85" s="206" t="s">
        <v>1129</v>
      </c>
      <c r="F85" s="207" t="s">
        <v>1130</v>
      </c>
      <c r="G85" s="208" t="s">
        <v>1120</v>
      </c>
      <c r="H85" s="209">
        <v>1</v>
      </c>
      <c r="I85" s="210"/>
      <c r="J85" s="211">
        <f>ROUND(I85*H85,2)</f>
        <v>0</v>
      </c>
      <c r="K85" s="207" t="s">
        <v>19</v>
      </c>
      <c r="L85" s="45"/>
      <c r="M85" s="212" t="s">
        <v>19</v>
      </c>
      <c r="N85" s="213" t="s">
        <v>44</v>
      </c>
      <c r="O85" s="85"/>
      <c r="P85" s="214">
        <f>O85*H85</f>
        <v>0</v>
      </c>
      <c r="Q85" s="214">
        <v>0</v>
      </c>
      <c r="R85" s="214">
        <f>Q85*H85</f>
        <v>0</v>
      </c>
      <c r="S85" s="214">
        <v>0</v>
      </c>
      <c r="T85" s="215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16" t="s">
        <v>1121</v>
      </c>
      <c r="AT85" s="216" t="s">
        <v>139</v>
      </c>
      <c r="AU85" s="216" t="s">
        <v>81</v>
      </c>
      <c r="AY85" s="18" t="s">
        <v>135</v>
      </c>
      <c r="BE85" s="217">
        <f>IF(N85="základní",J85,0)</f>
        <v>0</v>
      </c>
      <c r="BF85" s="217">
        <f>IF(N85="snížená",J85,0)</f>
        <v>0</v>
      </c>
      <c r="BG85" s="217">
        <f>IF(N85="zákl. přenesená",J85,0)</f>
        <v>0</v>
      </c>
      <c r="BH85" s="217">
        <f>IF(N85="sníž. přenesená",J85,0)</f>
        <v>0</v>
      </c>
      <c r="BI85" s="217">
        <f>IF(N85="nulová",J85,0)</f>
        <v>0</v>
      </c>
      <c r="BJ85" s="18" t="s">
        <v>81</v>
      </c>
      <c r="BK85" s="217">
        <f>ROUND(I85*H85,2)</f>
        <v>0</v>
      </c>
      <c r="BL85" s="18" t="s">
        <v>1121</v>
      </c>
      <c r="BM85" s="216" t="s">
        <v>1131</v>
      </c>
    </row>
    <row r="86" s="2" customFormat="1" ht="16.5" customHeight="1">
      <c r="A86" s="39"/>
      <c r="B86" s="40"/>
      <c r="C86" s="205" t="s">
        <v>210</v>
      </c>
      <c r="D86" s="205" t="s">
        <v>139</v>
      </c>
      <c r="E86" s="206" t="s">
        <v>1132</v>
      </c>
      <c r="F86" s="207" t="s">
        <v>1133</v>
      </c>
      <c r="G86" s="208" t="s">
        <v>1120</v>
      </c>
      <c r="H86" s="209">
        <v>1</v>
      </c>
      <c r="I86" s="210"/>
      <c r="J86" s="211">
        <f>ROUND(I86*H86,2)</f>
        <v>0</v>
      </c>
      <c r="K86" s="207" t="s">
        <v>19</v>
      </c>
      <c r="L86" s="45"/>
      <c r="M86" s="212" t="s">
        <v>19</v>
      </c>
      <c r="N86" s="213" t="s">
        <v>44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1121</v>
      </c>
      <c r="AT86" s="216" t="s">
        <v>139</v>
      </c>
      <c r="AU86" s="216" t="s">
        <v>81</v>
      </c>
      <c r="AY86" s="18" t="s">
        <v>135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81</v>
      </c>
      <c r="BK86" s="217">
        <f>ROUND(I86*H86,2)</f>
        <v>0</v>
      </c>
      <c r="BL86" s="18" t="s">
        <v>1121</v>
      </c>
      <c r="BM86" s="216" t="s">
        <v>1134</v>
      </c>
    </row>
    <row r="87" s="2" customFormat="1" ht="16.5" customHeight="1">
      <c r="A87" s="39"/>
      <c r="B87" s="40"/>
      <c r="C87" s="205" t="s">
        <v>170</v>
      </c>
      <c r="D87" s="205" t="s">
        <v>139</v>
      </c>
      <c r="E87" s="206" t="s">
        <v>1135</v>
      </c>
      <c r="F87" s="207" t="s">
        <v>1136</v>
      </c>
      <c r="G87" s="208" t="s">
        <v>1120</v>
      </c>
      <c r="H87" s="209">
        <v>1</v>
      </c>
      <c r="I87" s="210"/>
      <c r="J87" s="211">
        <f>ROUND(I87*H87,2)</f>
        <v>0</v>
      </c>
      <c r="K87" s="207" t="s">
        <v>19</v>
      </c>
      <c r="L87" s="45"/>
      <c r="M87" s="262" t="s">
        <v>19</v>
      </c>
      <c r="N87" s="263" t="s">
        <v>44</v>
      </c>
      <c r="O87" s="260"/>
      <c r="P87" s="264">
        <f>O87*H87</f>
        <v>0</v>
      </c>
      <c r="Q87" s="264">
        <v>0</v>
      </c>
      <c r="R87" s="264">
        <f>Q87*H87</f>
        <v>0</v>
      </c>
      <c r="S87" s="264">
        <v>0</v>
      </c>
      <c r="T87" s="26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1121</v>
      </c>
      <c r="AT87" s="216" t="s">
        <v>139</v>
      </c>
      <c r="AU87" s="216" t="s">
        <v>81</v>
      </c>
      <c r="AY87" s="18" t="s">
        <v>135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81</v>
      </c>
      <c r="BK87" s="217">
        <f>ROUND(I87*H87,2)</f>
        <v>0</v>
      </c>
      <c r="BL87" s="18" t="s">
        <v>1121</v>
      </c>
      <c r="BM87" s="216" t="s">
        <v>1137</v>
      </c>
    </row>
    <row r="88" s="2" customFormat="1" ht="6.96" customHeight="1">
      <c r="A88" s="39"/>
      <c r="B88" s="60"/>
      <c r="C88" s="61"/>
      <c r="D88" s="61"/>
      <c r="E88" s="61"/>
      <c r="F88" s="61"/>
      <c r="G88" s="61"/>
      <c r="H88" s="61"/>
      <c r="I88" s="61"/>
      <c r="J88" s="61"/>
      <c r="K88" s="61"/>
      <c r="L88" s="45"/>
      <c r="M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</sheetData>
  <sheetProtection sheet="1" autoFilter="0" formatColumns="0" formatRows="0" objects="1" scenarios="1" spinCount="100000" saltValue="3SjmtUInWDw0Zi8zc+Jw9geA68Scoua7OpPqsXItgGEG6w/1Obz9na0l2ZnSHCdro58hfVOyllj+Bty9V9AHTQ==" hashValue="QZV2naWuWSWFpCqemurebtugeeVuf5NRp9mBl6IJBEW2LUslpdv76Hs8wNgnRoA9+2sR7OW6V4d2WRAoUk8Lbw==" algorithmName="SHA-512" password="CC35"/>
  <autoFilter ref="C79:K87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6" customWidth="1"/>
    <col min="2" max="2" width="1.667969" style="266" customWidth="1"/>
    <col min="3" max="4" width="5" style="266" customWidth="1"/>
    <col min="5" max="5" width="11.66016" style="266" customWidth="1"/>
    <col min="6" max="6" width="9.160156" style="266" customWidth="1"/>
    <col min="7" max="7" width="5" style="266" customWidth="1"/>
    <col min="8" max="8" width="77.83203" style="266" customWidth="1"/>
    <col min="9" max="10" width="20" style="266" customWidth="1"/>
    <col min="11" max="11" width="1.667969" style="266" customWidth="1"/>
  </cols>
  <sheetData>
    <row r="1" s="1" customFormat="1" ht="37.5" customHeight="1"/>
    <row r="2" s="1" customFormat="1" ht="7.5" customHeight="1">
      <c r="B2" s="267"/>
      <c r="C2" s="268"/>
      <c r="D2" s="268"/>
      <c r="E2" s="268"/>
      <c r="F2" s="268"/>
      <c r="G2" s="268"/>
      <c r="H2" s="268"/>
      <c r="I2" s="268"/>
      <c r="J2" s="268"/>
      <c r="K2" s="269"/>
    </row>
    <row r="3" s="15" customFormat="1" ht="45" customHeight="1">
      <c r="B3" s="270"/>
      <c r="C3" s="271" t="s">
        <v>1138</v>
      </c>
      <c r="D3" s="271"/>
      <c r="E3" s="271"/>
      <c r="F3" s="271"/>
      <c r="G3" s="271"/>
      <c r="H3" s="271"/>
      <c r="I3" s="271"/>
      <c r="J3" s="271"/>
      <c r="K3" s="272"/>
    </row>
    <row r="4" s="1" customFormat="1" ht="25.5" customHeight="1">
      <c r="B4" s="273"/>
      <c r="C4" s="274" t="s">
        <v>1139</v>
      </c>
      <c r="D4" s="274"/>
      <c r="E4" s="274"/>
      <c r="F4" s="274"/>
      <c r="G4" s="274"/>
      <c r="H4" s="274"/>
      <c r="I4" s="274"/>
      <c r="J4" s="274"/>
      <c r="K4" s="275"/>
    </row>
    <row r="5" s="1" customFormat="1" ht="5.25" customHeight="1">
      <c r="B5" s="273"/>
      <c r="C5" s="276"/>
      <c r="D5" s="276"/>
      <c r="E5" s="276"/>
      <c r="F5" s="276"/>
      <c r="G5" s="276"/>
      <c r="H5" s="276"/>
      <c r="I5" s="276"/>
      <c r="J5" s="276"/>
      <c r="K5" s="275"/>
    </row>
    <row r="6" s="1" customFormat="1" ht="15" customHeight="1">
      <c r="B6" s="273"/>
      <c r="C6" s="277" t="s">
        <v>1140</v>
      </c>
      <c r="D6" s="277"/>
      <c r="E6" s="277"/>
      <c r="F6" s="277"/>
      <c r="G6" s="277"/>
      <c r="H6" s="277"/>
      <c r="I6" s="277"/>
      <c r="J6" s="277"/>
      <c r="K6" s="275"/>
    </row>
    <row r="7" s="1" customFormat="1" ht="15" customHeight="1">
      <c r="B7" s="278"/>
      <c r="C7" s="277" t="s">
        <v>1141</v>
      </c>
      <c r="D7" s="277"/>
      <c r="E7" s="277"/>
      <c r="F7" s="277"/>
      <c r="G7" s="277"/>
      <c r="H7" s="277"/>
      <c r="I7" s="277"/>
      <c r="J7" s="277"/>
      <c r="K7" s="275"/>
    </row>
    <row r="8" s="1" customFormat="1" ht="12.75" customHeight="1">
      <c r="B8" s="278"/>
      <c r="C8" s="277"/>
      <c r="D8" s="277"/>
      <c r="E8" s="277"/>
      <c r="F8" s="277"/>
      <c r="G8" s="277"/>
      <c r="H8" s="277"/>
      <c r="I8" s="277"/>
      <c r="J8" s="277"/>
      <c r="K8" s="275"/>
    </row>
    <row r="9" s="1" customFormat="1" ht="15" customHeight="1">
      <c r="B9" s="278"/>
      <c r="C9" s="277" t="s">
        <v>1142</v>
      </c>
      <c r="D9" s="277"/>
      <c r="E9" s="277"/>
      <c r="F9" s="277"/>
      <c r="G9" s="277"/>
      <c r="H9" s="277"/>
      <c r="I9" s="277"/>
      <c r="J9" s="277"/>
      <c r="K9" s="275"/>
    </row>
    <row r="10" s="1" customFormat="1" ht="15" customHeight="1">
      <c r="B10" s="278"/>
      <c r="C10" s="277"/>
      <c r="D10" s="277" t="s">
        <v>1143</v>
      </c>
      <c r="E10" s="277"/>
      <c r="F10" s="277"/>
      <c r="G10" s="277"/>
      <c r="H10" s="277"/>
      <c r="I10" s="277"/>
      <c r="J10" s="277"/>
      <c r="K10" s="275"/>
    </row>
    <row r="11" s="1" customFormat="1" ht="15" customHeight="1">
      <c r="B11" s="278"/>
      <c r="C11" s="279"/>
      <c r="D11" s="277" t="s">
        <v>1144</v>
      </c>
      <c r="E11" s="277"/>
      <c r="F11" s="277"/>
      <c r="G11" s="277"/>
      <c r="H11" s="277"/>
      <c r="I11" s="277"/>
      <c r="J11" s="277"/>
      <c r="K11" s="275"/>
    </row>
    <row r="12" s="1" customFormat="1" ht="15" customHeight="1">
      <c r="B12" s="278"/>
      <c r="C12" s="279"/>
      <c r="D12" s="277"/>
      <c r="E12" s="277"/>
      <c r="F12" s="277"/>
      <c r="G12" s="277"/>
      <c r="H12" s="277"/>
      <c r="I12" s="277"/>
      <c r="J12" s="277"/>
      <c r="K12" s="275"/>
    </row>
    <row r="13" s="1" customFormat="1" ht="15" customHeight="1">
      <c r="B13" s="278"/>
      <c r="C13" s="279"/>
      <c r="D13" s="280" t="s">
        <v>1145</v>
      </c>
      <c r="E13" s="277"/>
      <c r="F13" s="277"/>
      <c r="G13" s="277"/>
      <c r="H13" s="277"/>
      <c r="I13" s="277"/>
      <c r="J13" s="277"/>
      <c r="K13" s="275"/>
    </row>
    <row r="14" s="1" customFormat="1" ht="12.75" customHeight="1">
      <c r="B14" s="278"/>
      <c r="C14" s="279"/>
      <c r="D14" s="279"/>
      <c r="E14" s="279"/>
      <c r="F14" s="279"/>
      <c r="G14" s="279"/>
      <c r="H14" s="279"/>
      <c r="I14" s="279"/>
      <c r="J14" s="279"/>
      <c r="K14" s="275"/>
    </row>
    <row r="15" s="1" customFormat="1" ht="15" customHeight="1">
      <c r="B15" s="278"/>
      <c r="C15" s="279"/>
      <c r="D15" s="277" t="s">
        <v>1146</v>
      </c>
      <c r="E15" s="277"/>
      <c r="F15" s="277"/>
      <c r="G15" s="277"/>
      <c r="H15" s="277"/>
      <c r="I15" s="277"/>
      <c r="J15" s="277"/>
      <c r="K15" s="275"/>
    </row>
    <row r="16" s="1" customFormat="1" ht="15" customHeight="1">
      <c r="B16" s="278"/>
      <c r="C16" s="279"/>
      <c r="D16" s="277" t="s">
        <v>1147</v>
      </c>
      <c r="E16" s="277"/>
      <c r="F16" s="277"/>
      <c r="G16" s="277"/>
      <c r="H16" s="277"/>
      <c r="I16" s="277"/>
      <c r="J16" s="277"/>
      <c r="K16" s="275"/>
    </row>
    <row r="17" s="1" customFormat="1" ht="15" customHeight="1">
      <c r="B17" s="278"/>
      <c r="C17" s="279"/>
      <c r="D17" s="277" t="s">
        <v>1148</v>
      </c>
      <c r="E17" s="277"/>
      <c r="F17" s="277"/>
      <c r="G17" s="277"/>
      <c r="H17" s="277"/>
      <c r="I17" s="277"/>
      <c r="J17" s="277"/>
      <c r="K17" s="275"/>
    </row>
    <row r="18" s="1" customFormat="1" ht="15" customHeight="1">
      <c r="B18" s="278"/>
      <c r="C18" s="279"/>
      <c r="D18" s="279"/>
      <c r="E18" s="281" t="s">
        <v>80</v>
      </c>
      <c r="F18" s="277" t="s">
        <v>1149</v>
      </c>
      <c r="G18" s="277"/>
      <c r="H18" s="277"/>
      <c r="I18" s="277"/>
      <c r="J18" s="277"/>
      <c r="K18" s="275"/>
    </row>
    <row r="19" s="1" customFormat="1" ht="15" customHeight="1">
      <c r="B19" s="278"/>
      <c r="C19" s="279"/>
      <c r="D19" s="279"/>
      <c r="E19" s="281" t="s">
        <v>1150</v>
      </c>
      <c r="F19" s="277" t="s">
        <v>1151</v>
      </c>
      <c r="G19" s="277"/>
      <c r="H19" s="277"/>
      <c r="I19" s="277"/>
      <c r="J19" s="277"/>
      <c r="K19" s="275"/>
    </row>
    <row r="20" s="1" customFormat="1" ht="15" customHeight="1">
      <c r="B20" s="278"/>
      <c r="C20" s="279"/>
      <c r="D20" s="279"/>
      <c r="E20" s="281" t="s">
        <v>1152</v>
      </c>
      <c r="F20" s="277" t="s">
        <v>1153</v>
      </c>
      <c r="G20" s="277"/>
      <c r="H20" s="277"/>
      <c r="I20" s="277"/>
      <c r="J20" s="277"/>
      <c r="K20" s="275"/>
    </row>
    <row r="21" s="1" customFormat="1" ht="15" customHeight="1">
      <c r="B21" s="278"/>
      <c r="C21" s="279"/>
      <c r="D21" s="279"/>
      <c r="E21" s="281" t="s">
        <v>1154</v>
      </c>
      <c r="F21" s="277" t="s">
        <v>1155</v>
      </c>
      <c r="G21" s="277"/>
      <c r="H21" s="277"/>
      <c r="I21" s="277"/>
      <c r="J21" s="277"/>
      <c r="K21" s="275"/>
    </row>
    <row r="22" s="1" customFormat="1" ht="15" customHeight="1">
      <c r="B22" s="278"/>
      <c r="C22" s="279"/>
      <c r="D22" s="279"/>
      <c r="E22" s="281" t="s">
        <v>1156</v>
      </c>
      <c r="F22" s="277" t="s">
        <v>1157</v>
      </c>
      <c r="G22" s="277"/>
      <c r="H22" s="277"/>
      <c r="I22" s="277"/>
      <c r="J22" s="277"/>
      <c r="K22" s="275"/>
    </row>
    <row r="23" s="1" customFormat="1" ht="15" customHeight="1">
      <c r="B23" s="278"/>
      <c r="C23" s="279"/>
      <c r="D23" s="279"/>
      <c r="E23" s="281" t="s">
        <v>1158</v>
      </c>
      <c r="F23" s="277" t="s">
        <v>1159</v>
      </c>
      <c r="G23" s="277"/>
      <c r="H23" s="277"/>
      <c r="I23" s="277"/>
      <c r="J23" s="277"/>
      <c r="K23" s="275"/>
    </row>
    <row r="24" s="1" customFormat="1" ht="12.75" customHeight="1">
      <c r="B24" s="278"/>
      <c r="C24" s="279"/>
      <c r="D24" s="279"/>
      <c r="E24" s="279"/>
      <c r="F24" s="279"/>
      <c r="G24" s="279"/>
      <c r="H24" s="279"/>
      <c r="I24" s="279"/>
      <c r="J24" s="279"/>
      <c r="K24" s="275"/>
    </row>
    <row r="25" s="1" customFormat="1" ht="15" customHeight="1">
      <c r="B25" s="278"/>
      <c r="C25" s="277" t="s">
        <v>1160</v>
      </c>
      <c r="D25" s="277"/>
      <c r="E25" s="277"/>
      <c r="F25" s="277"/>
      <c r="G25" s="277"/>
      <c r="H25" s="277"/>
      <c r="I25" s="277"/>
      <c r="J25" s="277"/>
      <c r="K25" s="275"/>
    </row>
    <row r="26" s="1" customFormat="1" ht="15" customHeight="1">
      <c r="B26" s="278"/>
      <c r="C26" s="277" t="s">
        <v>1161</v>
      </c>
      <c r="D26" s="277"/>
      <c r="E26" s="277"/>
      <c r="F26" s="277"/>
      <c r="G26" s="277"/>
      <c r="H26" s="277"/>
      <c r="I26" s="277"/>
      <c r="J26" s="277"/>
      <c r="K26" s="275"/>
    </row>
    <row r="27" s="1" customFormat="1" ht="15" customHeight="1">
      <c r="B27" s="278"/>
      <c r="C27" s="277"/>
      <c r="D27" s="277" t="s">
        <v>1162</v>
      </c>
      <c r="E27" s="277"/>
      <c r="F27" s="277"/>
      <c r="G27" s="277"/>
      <c r="H27" s="277"/>
      <c r="I27" s="277"/>
      <c r="J27" s="277"/>
      <c r="K27" s="275"/>
    </row>
    <row r="28" s="1" customFormat="1" ht="15" customHeight="1">
      <c r="B28" s="278"/>
      <c r="C28" s="279"/>
      <c r="D28" s="277" t="s">
        <v>1163</v>
      </c>
      <c r="E28" s="277"/>
      <c r="F28" s="277"/>
      <c r="G28" s="277"/>
      <c r="H28" s="277"/>
      <c r="I28" s="277"/>
      <c r="J28" s="277"/>
      <c r="K28" s="275"/>
    </row>
    <row r="29" s="1" customFormat="1" ht="12.75" customHeight="1">
      <c r="B29" s="278"/>
      <c r="C29" s="279"/>
      <c r="D29" s="279"/>
      <c r="E29" s="279"/>
      <c r="F29" s="279"/>
      <c r="G29" s="279"/>
      <c r="H29" s="279"/>
      <c r="I29" s="279"/>
      <c r="J29" s="279"/>
      <c r="K29" s="275"/>
    </row>
    <row r="30" s="1" customFormat="1" ht="15" customHeight="1">
      <c r="B30" s="278"/>
      <c r="C30" s="279"/>
      <c r="D30" s="277" t="s">
        <v>1164</v>
      </c>
      <c r="E30" s="277"/>
      <c r="F30" s="277"/>
      <c r="G30" s="277"/>
      <c r="H30" s="277"/>
      <c r="I30" s="277"/>
      <c r="J30" s="277"/>
      <c r="K30" s="275"/>
    </row>
    <row r="31" s="1" customFormat="1" ht="15" customHeight="1">
      <c r="B31" s="278"/>
      <c r="C31" s="279"/>
      <c r="D31" s="277" t="s">
        <v>1165</v>
      </c>
      <c r="E31" s="277"/>
      <c r="F31" s="277"/>
      <c r="G31" s="277"/>
      <c r="H31" s="277"/>
      <c r="I31" s="277"/>
      <c r="J31" s="277"/>
      <c r="K31" s="275"/>
    </row>
    <row r="32" s="1" customFormat="1" ht="12.75" customHeight="1">
      <c r="B32" s="278"/>
      <c r="C32" s="279"/>
      <c r="D32" s="279"/>
      <c r="E32" s="279"/>
      <c r="F32" s="279"/>
      <c r="G32" s="279"/>
      <c r="H32" s="279"/>
      <c r="I32" s="279"/>
      <c r="J32" s="279"/>
      <c r="K32" s="275"/>
    </row>
    <row r="33" s="1" customFormat="1" ht="15" customHeight="1">
      <c r="B33" s="278"/>
      <c r="C33" s="279"/>
      <c r="D33" s="277" t="s">
        <v>1166</v>
      </c>
      <c r="E33" s="277"/>
      <c r="F33" s="277"/>
      <c r="G33" s="277"/>
      <c r="H33" s="277"/>
      <c r="I33" s="277"/>
      <c r="J33" s="277"/>
      <c r="K33" s="275"/>
    </row>
    <row r="34" s="1" customFormat="1" ht="15" customHeight="1">
      <c r="B34" s="278"/>
      <c r="C34" s="279"/>
      <c r="D34" s="277" t="s">
        <v>1167</v>
      </c>
      <c r="E34" s="277"/>
      <c r="F34" s="277"/>
      <c r="G34" s="277"/>
      <c r="H34" s="277"/>
      <c r="I34" s="277"/>
      <c r="J34" s="277"/>
      <c r="K34" s="275"/>
    </row>
    <row r="35" s="1" customFormat="1" ht="15" customHeight="1">
      <c r="B35" s="278"/>
      <c r="C35" s="279"/>
      <c r="D35" s="277" t="s">
        <v>1168</v>
      </c>
      <c r="E35" s="277"/>
      <c r="F35" s="277"/>
      <c r="G35" s="277"/>
      <c r="H35" s="277"/>
      <c r="I35" s="277"/>
      <c r="J35" s="277"/>
      <c r="K35" s="275"/>
    </row>
    <row r="36" s="1" customFormat="1" ht="15" customHeight="1">
      <c r="B36" s="278"/>
      <c r="C36" s="279"/>
      <c r="D36" s="277"/>
      <c r="E36" s="280" t="s">
        <v>121</v>
      </c>
      <c r="F36" s="277"/>
      <c r="G36" s="277" t="s">
        <v>1169</v>
      </c>
      <c r="H36" s="277"/>
      <c r="I36" s="277"/>
      <c r="J36" s="277"/>
      <c r="K36" s="275"/>
    </row>
    <row r="37" s="1" customFormat="1" ht="30.75" customHeight="1">
      <c r="B37" s="278"/>
      <c r="C37" s="279"/>
      <c r="D37" s="277"/>
      <c r="E37" s="280" t="s">
        <v>1170</v>
      </c>
      <c r="F37" s="277"/>
      <c r="G37" s="277" t="s">
        <v>1171</v>
      </c>
      <c r="H37" s="277"/>
      <c r="I37" s="277"/>
      <c r="J37" s="277"/>
      <c r="K37" s="275"/>
    </row>
    <row r="38" s="1" customFormat="1" ht="15" customHeight="1">
      <c r="B38" s="278"/>
      <c r="C38" s="279"/>
      <c r="D38" s="277"/>
      <c r="E38" s="280" t="s">
        <v>54</v>
      </c>
      <c r="F38" s="277"/>
      <c r="G38" s="277" t="s">
        <v>1172</v>
      </c>
      <c r="H38" s="277"/>
      <c r="I38" s="277"/>
      <c r="J38" s="277"/>
      <c r="K38" s="275"/>
    </row>
    <row r="39" s="1" customFormat="1" ht="15" customHeight="1">
      <c r="B39" s="278"/>
      <c r="C39" s="279"/>
      <c r="D39" s="277"/>
      <c r="E39" s="280" t="s">
        <v>55</v>
      </c>
      <c r="F39" s="277"/>
      <c r="G39" s="277" t="s">
        <v>1173</v>
      </c>
      <c r="H39" s="277"/>
      <c r="I39" s="277"/>
      <c r="J39" s="277"/>
      <c r="K39" s="275"/>
    </row>
    <row r="40" s="1" customFormat="1" ht="15" customHeight="1">
      <c r="B40" s="278"/>
      <c r="C40" s="279"/>
      <c r="D40" s="277"/>
      <c r="E40" s="280" t="s">
        <v>122</v>
      </c>
      <c r="F40" s="277"/>
      <c r="G40" s="277" t="s">
        <v>1174</v>
      </c>
      <c r="H40" s="277"/>
      <c r="I40" s="277"/>
      <c r="J40" s="277"/>
      <c r="K40" s="275"/>
    </row>
    <row r="41" s="1" customFormat="1" ht="15" customHeight="1">
      <c r="B41" s="278"/>
      <c r="C41" s="279"/>
      <c r="D41" s="277"/>
      <c r="E41" s="280" t="s">
        <v>123</v>
      </c>
      <c r="F41" s="277"/>
      <c r="G41" s="277" t="s">
        <v>1175</v>
      </c>
      <c r="H41" s="277"/>
      <c r="I41" s="277"/>
      <c r="J41" s="277"/>
      <c r="K41" s="275"/>
    </row>
    <row r="42" s="1" customFormat="1" ht="15" customHeight="1">
      <c r="B42" s="278"/>
      <c r="C42" s="279"/>
      <c r="D42" s="277"/>
      <c r="E42" s="280" t="s">
        <v>1176</v>
      </c>
      <c r="F42" s="277"/>
      <c r="G42" s="277" t="s">
        <v>1177</v>
      </c>
      <c r="H42" s="277"/>
      <c r="I42" s="277"/>
      <c r="J42" s="277"/>
      <c r="K42" s="275"/>
    </row>
    <row r="43" s="1" customFormat="1" ht="15" customHeight="1">
      <c r="B43" s="278"/>
      <c r="C43" s="279"/>
      <c r="D43" s="277"/>
      <c r="E43" s="280"/>
      <c r="F43" s="277"/>
      <c r="G43" s="277" t="s">
        <v>1178</v>
      </c>
      <c r="H43" s="277"/>
      <c r="I43" s="277"/>
      <c r="J43" s="277"/>
      <c r="K43" s="275"/>
    </row>
    <row r="44" s="1" customFormat="1" ht="15" customHeight="1">
      <c r="B44" s="278"/>
      <c r="C44" s="279"/>
      <c r="D44" s="277"/>
      <c r="E44" s="280" t="s">
        <v>1179</v>
      </c>
      <c r="F44" s="277"/>
      <c r="G44" s="277" t="s">
        <v>1180</v>
      </c>
      <c r="H44" s="277"/>
      <c r="I44" s="277"/>
      <c r="J44" s="277"/>
      <c r="K44" s="275"/>
    </row>
    <row r="45" s="1" customFormat="1" ht="15" customHeight="1">
      <c r="B45" s="278"/>
      <c r="C45" s="279"/>
      <c r="D45" s="277"/>
      <c r="E45" s="280" t="s">
        <v>125</v>
      </c>
      <c r="F45" s="277"/>
      <c r="G45" s="277" t="s">
        <v>1181</v>
      </c>
      <c r="H45" s="277"/>
      <c r="I45" s="277"/>
      <c r="J45" s="277"/>
      <c r="K45" s="275"/>
    </row>
    <row r="46" s="1" customFormat="1" ht="12.75" customHeight="1">
      <c r="B46" s="278"/>
      <c r="C46" s="279"/>
      <c r="D46" s="277"/>
      <c r="E46" s="277"/>
      <c r="F46" s="277"/>
      <c r="G46" s="277"/>
      <c r="H46" s="277"/>
      <c r="I46" s="277"/>
      <c r="J46" s="277"/>
      <c r="K46" s="275"/>
    </row>
    <row r="47" s="1" customFormat="1" ht="15" customHeight="1">
      <c r="B47" s="278"/>
      <c r="C47" s="279"/>
      <c r="D47" s="277" t="s">
        <v>1182</v>
      </c>
      <c r="E47" s="277"/>
      <c r="F47" s="277"/>
      <c r="G47" s="277"/>
      <c r="H47" s="277"/>
      <c r="I47" s="277"/>
      <c r="J47" s="277"/>
      <c r="K47" s="275"/>
    </row>
    <row r="48" s="1" customFormat="1" ht="15" customHeight="1">
      <c r="B48" s="278"/>
      <c r="C48" s="279"/>
      <c r="D48" s="279"/>
      <c r="E48" s="277" t="s">
        <v>1183</v>
      </c>
      <c r="F48" s="277"/>
      <c r="G48" s="277"/>
      <c r="H48" s="277"/>
      <c r="I48" s="277"/>
      <c r="J48" s="277"/>
      <c r="K48" s="275"/>
    </row>
    <row r="49" s="1" customFormat="1" ht="15" customHeight="1">
      <c r="B49" s="278"/>
      <c r="C49" s="279"/>
      <c r="D49" s="279"/>
      <c r="E49" s="277" t="s">
        <v>1184</v>
      </c>
      <c r="F49" s="277"/>
      <c r="G49" s="277"/>
      <c r="H49" s="277"/>
      <c r="I49" s="277"/>
      <c r="J49" s="277"/>
      <c r="K49" s="275"/>
    </row>
    <row r="50" s="1" customFormat="1" ht="15" customHeight="1">
      <c r="B50" s="278"/>
      <c r="C50" s="279"/>
      <c r="D50" s="279"/>
      <c r="E50" s="277" t="s">
        <v>1185</v>
      </c>
      <c r="F50" s="277"/>
      <c r="G50" s="277"/>
      <c r="H50" s="277"/>
      <c r="I50" s="277"/>
      <c r="J50" s="277"/>
      <c r="K50" s="275"/>
    </row>
    <row r="51" s="1" customFormat="1" ht="15" customHeight="1">
      <c r="B51" s="278"/>
      <c r="C51" s="279"/>
      <c r="D51" s="277" t="s">
        <v>1186</v>
      </c>
      <c r="E51" s="277"/>
      <c r="F51" s="277"/>
      <c r="G51" s="277"/>
      <c r="H51" s="277"/>
      <c r="I51" s="277"/>
      <c r="J51" s="277"/>
      <c r="K51" s="275"/>
    </row>
    <row r="52" s="1" customFormat="1" ht="25.5" customHeight="1">
      <c r="B52" s="273"/>
      <c r="C52" s="274" t="s">
        <v>1187</v>
      </c>
      <c r="D52" s="274"/>
      <c r="E52" s="274"/>
      <c r="F52" s="274"/>
      <c r="G52" s="274"/>
      <c r="H52" s="274"/>
      <c r="I52" s="274"/>
      <c r="J52" s="274"/>
      <c r="K52" s="275"/>
    </row>
    <row r="53" s="1" customFormat="1" ht="5.25" customHeight="1">
      <c r="B53" s="273"/>
      <c r="C53" s="276"/>
      <c r="D53" s="276"/>
      <c r="E53" s="276"/>
      <c r="F53" s="276"/>
      <c r="G53" s="276"/>
      <c r="H53" s="276"/>
      <c r="I53" s="276"/>
      <c r="J53" s="276"/>
      <c r="K53" s="275"/>
    </row>
    <row r="54" s="1" customFormat="1" ht="15" customHeight="1">
      <c r="B54" s="273"/>
      <c r="C54" s="277" t="s">
        <v>1188</v>
      </c>
      <c r="D54" s="277"/>
      <c r="E54" s="277"/>
      <c r="F54" s="277"/>
      <c r="G54" s="277"/>
      <c r="H54" s="277"/>
      <c r="I54" s="277"/>
      <c r="J54" s="277"/>
      <c r="K54" s="275"/>
    </row>
    <row r="55" s="1" customFormat="1" ht="15" customHeight="1">
      <c r="B55" s="273"/>
      <c r="C55" s="277" t="s">
        <v>1189</v>
      </c>
      <c r="D55" s="277"/>
      <c r="E55" s="277"/>
      <c r="F55" s="277"/>
      <c r="G55" s="277"/>
      <c r="H55" s="277"/>
      <c r="I55" s="277"/>
      <c r="J55" s="277"/>
      <c r="K55" s="275"/>
    </row>
    <row r="56" s="1" customFormat="1" ht="12.75" customHeight="1">
      <c r="B56" s="273"/>
      <c r="C56" s="277"/>
      <c r="D56" s="277"/>
      <c r="E56" s="277"/>
      <c r="F56" s="277"/>
      <c r="G56" s="277"/>
      <c r="H56" s="277"/>
      <c r="I56" s="277"/>
      <c r="J56" s="277"/>
      <c r="K56" s="275"/>
    </row>
    <row r="57" s="1" customFormat="1" ht="15" customHeight="1">
      <c r="B57" s="273"/>
      <c r="C57" s="277" t="s">
        <v>1190</v>
      </c>
      <c r="D57" s="277"/>
      <c r="E57" s="277"/>
      <c r="F57" s="277"/>
      <c r="G57" s="277"/>
      <c r="H57" s="277"/>
      <c r="I57" s="277"/>
      <c r="J57" s="277"/>
      <c r="K57" s="275"/>
    </row>
    <row r="58" s="1" customFormat="1" ht="15" customHeight="1">
      <c r="B58" s="273"/>
      <c r="C58" s="279"/>
      <c r="D58" s="277" t="s">
        <v>1191</v>
      </c>
      <c r="E58" s="277"/>
      <c r="F58" s="277"/>
      <c r="G58" s="277"/>
      <c r="H58" s="277"/>
      <c r="I58" s="277"/>
      <c r="J58" s="277"/>
      <c r="K58" s="275"/>
    </row>
    <row r="59" s="1" customFormat="1" ht="15" customHeight="1">
      <c r="B59" s="273"/>
      <c r="C59" s="279"/>
      <c r="D59" s="277" t="s">
        <v>1192</v>
      </c>
      <c r="E59" s="277"/>
      <c r="F59" s="277"/>
      <c r="G59" s="277"/>
      <c r="H59" s="277"/>
      <c r="I59" s="277"/>
      <c r="J59" s="277"/>
      <c r="K59" s="275"/>
    </row>
    <row r="60" s="1" customFormat="1" ht="15" customHeight="1">
      <c r="B60" s="273"/>
      <c r="C60" s="279"/>
      <c r="D60" s="277" t="s">
        <v>1193</v>
      </c>
      <c r="E60" s="277"/>
      <c r="F60" s="277"/>
      <c r="G60" s="277"/>
      <c r="H60" s="277"/>
      <c r="I60" s="277"/>
      <c r="J60" s="277"/>
      <c r="K60" s="275"/>
    </row>
    <row r="61" s="1" customFormat="1" ht="15" customHeight="1">
      <c r="B61" s="273"/>
      <c r="C61" s="279"/>
      <c r="D61" s="277" t="s">
        <v>1194</v>
      </c>
      <c r="E61" s="277"/>
      <c r="F61" s="277"/>
      <c r="G61" s="277"/>
      <c r="H61" s="277"/>
      <c r="I61" s="277"/>
      <c r="J61" s="277"/>
      <c r="K61" s="275"/>
    </row>
    <row r="62" s="1" customFormat="1" ht="15" customHeight="1">
      <c r="B62" s="273"/>
      <c r="C62" s="279"/>
      <c r="D62" s="282" t="s">
        <v>1195</v>
      </c>
      <c r="E62" s="282"/>
      <c r="F62" s="282"/>
      <c r="G62" s="282"/>
      <c r="H62" s="282"/>
      <c r="I62" s="282"/>
      <c r="J62" s="282"/>
      <c r="K62" s="275"/>
    </row>
    <row r="63" s="1" customFormat="1" ht="15" customHeight="1">
      <c r="B63" s="273"/>
      <c r="C63" s="279"/>
      <c r="D63" s="277" t="s">
        <v>1196</v>
      </c>
      <c r="E63" s="277"/>
      <c r="F63" s="277"/>
      <c r="G63" s="277"/>
      <c r="H63" s="277"/>
      <c r="I63" s="277"/>
      <c r="J63" s="277"/>
      <c r="K63" s="275"/>
    </row>
    <row r="64" s="1" customFormat="1" ht="12.75" customHeight="1">
      <c r="B64" s="273"/>
      <c r="C64" s="279"/>
      <c r="D64" s="279"/>
      <c r="E64" s="283"/>
      <c r="F64" s="279"/>
      <c r="G64" s="279"/>
      <c r="H64" s="279"/>
      <c r="I64" s="279"/>
      <c r="J64" s="279"/>
      <c r="K64" s="275"/>
    </row>
    <row r="65" s="1" customFormat="1" ht="15" customHeight="1">
      <c r="B65" s="273"/>
      <c r="C65" s="279"/>
      <c r="D65" s="277" t="s">
        <v>1197</v>
      </c>
      <c r="E65" s="277"/>
      <c r="F65" s="277"/>
      <c r="G65" s="277"/>
      <c r="H65" s="277"/>
      <c r="I65" s="277"/>
      <c r="J65" s="277"/>
      <c r="K65" s="275"/>
    </row>
    <row r="66" s="1" customFormat="1" ht="15" customHeight="1">
      <c r="B66" s="273"/>
      <c r="C66" s="279"/>
      <c r="D66" s="282" t="s">
        <v>1198</v>
      </c>
      <c r="E66" s="282"/>
      <c r="F66" s="282"/>
      <c r="G66" s="282"/>
      <c r="H66" s="282"/>
      <c r="I66" s="282"/>
      <c r="J66" s="282"/>
      <c r="K66" s="275"/>
    </row>
    <row r="67" s="1" customFormat="1" ht="15" customHeight="1">
      <c r="B67" s="273"/>
      <c r="C67" s="279"/>
      <c r="D67" s="277" t="s">
        <v>1199</v>
      </c>
      <c r="E67" s="277"/>
      <c r="F67" s="277"/>
      <c r="G67" s="277"/>
      <c r="H67" s="277"/>
      <c r="I67" s="277"/>
      <c r="J67" s="277"/>
      <c r="K67" s="275"/>
    </row>
    <row r="68" s="1" customFormat="1" ht="15" customHeight="1">
      <c r="B68" s="273"/>
      <c r="C68" s="279"/>
      <c r="D68" s="277" t="s">
        <v>1200</v>
      </c>
      <c r="E68" s="277"/>
      <c r="F68" s="277"/>
      <c r="G68" s="277"/>
      <c r="H68" s="277"/>
      <c r="I68" s="277"/>
      <c r="J68" s="277"/>
      <c r="K68" s="275"/>
    </row>
    <row r="69" s="1" customFormat="1" ht="15" customHeight="1">
      <c r="B69" s="273"/>
      <c r="C69" s="279"/>
      <c r="D69" s="277" t="s">
        <v>1201</v>
      </c>
      <c r="E69" s="277"/>
      <c r="F69" s="277"/>
      <c r="G69" s="277"/>
      <c r="H69" s="277"/>
      <c r="I69" s="277"/>
      <c r="J69" s="277"/>
      <c r="K69" s="275"/>
    </row>
    <row r="70" s="1" customFormat="1" ht="15" customHeight="1">
      <c r="B70" s="273"/>
      <c r="C70" s="279"/>
      <c r="D70" s="277" t="s">
        <v>1202</v>
      </c>
      <c r="E70" s="277"/>
      <c r="F70" s="277"/>
      <c r="G70" s="277"/>
      <c r="H70" s="277"/>
      <c r="I70" s="277"/>
      <c r="J70" s="277"/>
      <c r="K70" s="275"/>
    </row>
    <row r="71" s="1" customFormat="1" ht="12.75" customHeight="1">
      <c r="B71" s="284"/>
      <c r="C71" s="285"/>
      <c r="D71" s="285"/>
      <c r="E71" s="285"/>
      <c r="F71" s="285"/>
      <c r="G71" s="285"/>
      <c r="H71" s="285"/>
      <c r="I71" s="285"/>
      <c r="J71" s="285"/>
      <c r="K71" s="286"/>
    </row>
    <row r="72" s="1" customFormat="1" ht="18.75" customHeight="1">
      <c r="B72" s="287"/>
      <c r="C72" s="287"/>
      <c r="D72" s="287"/>
      <c r="E72" s="287"/>
      <c r="F72" s="287"/>
      <c r="G72" s="287"/>
      <c r="H72" s="287"/>
      <c r="I72" s="287"/>
      <c r="J72" s="287"/>
      <c r="K72" s="288"/>
    </row>
    <row r="73" s="1" customFormat="1" ht="18.75" customHeight="1">
      <c r="B73" s="288"/>
      <c r="C73" s="288"/>
      <c r="D73" s="288"/>
      <c r="E73" s="288"/>
      <c r="F73" s="288"/>
      <c r="G73" s="288"/>
      <c r="H73" s="288"/>
      <c r="I73" s="288"/>
      <c r="J73" s="288"/>
      <c r="K73" s="288"/>
    </row>
    <row r="74" s="1" customFormat="1" ht="7.5" customHeight="1">
      <c r="B74" s="289"/>
      <c r="C74" s="290"/>
      <c r="D74" s="290"/>
      <c r="E74" s="290"/>
      <c r="F74" s="290"/>
      <c r="G74" s="290"/>
      <c r="H74" s="290"/>
      <c r="I74" s="290"/>
      <c r="J74" s="290"/>
      <c r="K74" s="291"/>
    </row>
    <row r="75" s="1" customFormat="1" ht="45" customHeight="1">
      <c r="B75" s="292"/>
      <c r="C75" s="293" t="s">
        <v>1203</v>
      </c>
      <c r="D75" s="293"/>
      <c r="E75" s="293"/>
      <c r="F75" s="293"/>
      <c r="G75" s="293"/>
      <c r="H75" s="293"/>
      <c r="I75" s="293"/>
      <c r="J75" s="293"/>
      <c r="K75" s="294"/>
    </row>
    <row r="76" s="1" customFormat="1" ht="17.25" customHeight="1">
      <c r="B76" s="292"/>
      <c r="C76" s="295" t="s">
        <v>1204</v>
      </c>
      <c r="D76" s="295"/>
      <c r="E76" s="295"/>
      <c r="F76" s="295" t="s">
        <v>1205</v>
      </c>
      <c r="G76" s="296"/>
      <c r="H76" s="295" t="s">
        <v>55</v>
      </c>
      <c r="I76" s="295" t="s">
        <v>58</v>
      </c>
      <c r="J76" s="295" t="s">
        <v>1206</v>
      </c>
      <c r="K76" s="294"/>
    </row>
    <row r="77" s="1" customFormat="1" ht="17.25" customHeight="1">
      <c r="B77" s="292"/>
      <c r="C77" s="297" t="s">
        <v>1207</v>
      </c>
      <c r="D77" s="297"/>
      <c r="E77" s="297"/>
      <c r="F77" s="298" t="s">
        <v>1208</v>
      </c>
      <c r="G77" s="299"/>
      <c r="H77" s="297"/>
      <c r="I77" s="297"/>
      <c r="J77" s="297" t="s">
        <v>1209</v>
      </c>
      <c r="K77" s="294"/>
    </row>
    <row r="78" s="1" customFormat="1" ht="5.25" customHeight="1">
      <c r="B78" s="292"/>
      <c r="C78" s="300"/>
      <c r="D78" s="300"/>
      <c r="E78" s="300"/>
      <c r="F78" s="300"/>
      <c r="G78" s="301"/>
      <c r="H78" s="300"/>
      <c r="I78" s="300"/>
      <c r="J78" s="300"/>
      <c r="K78" s="294"/>
    </row>
    <row r="79" s="1" customFormat="1" ht="15" customHeight="1">
      <c r="B79" s="292"/>
      <c r="C79" s="280" t="s">
        <v>54</v>
      </c>
      <c r="D79" s="302"/>
      <c r="E79" s="302"/>
      <c r="F79" s="303" t="s">
        <v>1210</v>
      </c>
      <c r="G79" s="304"/>
      <c r="H79" s="280" t="s">
        <v>1211</v>
      </c>
      <c r="I79" s="280" t="s">
        <v>1212</v>
      </c>
      <c r="J79" s="280">
        <v>20</v>
      </c>
      <c r="K79" s="294"/>
    </row>
    <row r="80" s="1" customFormat="1" ht="15" customHeight="1">
      <c r="B80" s="292"/>
      <c r="C80" s="280" t="s">
        <v>1213</v>
      </c>
      <c r="D80" s="280"/>
      <c r="E80" s="280"/>
      <c r="F80" s="303" t="s">
        <v>1210</v>
      </c>
      <c r="G80" s="304"/>
      <c r="H80" s="280" t="s">
        <v>1214</v>
      </c>
      <c r="I80" s="280" t="s">
        <v>1212</v>
      </c>
      <c r="J80" s="280">
        <v>120</v>
      </c>
      <c r="K80" s="294"/>
    </row>
    <row r="81" s="1" customFormat="1" ht="15" customHeight="1">
      <c r="B81" s="305"/>
      <c r="C81" s="280" t="s">
        <v>1215</v>
      </c>
      <c r="D81" s="280"/>
      <c r="E81" s="280"/>
      <c r="F81" s="303" t="s">
        <v>1216</v>
      </c>
      <c r="G81" s="304"/>
      <c r="H81" s="280" t="s">
        <v>1217</v>
      </c>
      <c r="I81" s="280" t="s">
        <v>1212</v>
      </c>
      <c r="J81" s="280">
        <v>50</v>
      </c>
      <c r="K81" s="294"/>
    </row>
    <row r="82" s="1" customFormat="1" ht="15" customHeight="1">
      <c r="B82" s="305"/>
      <c r="C82" s="280" t="s">
        <v>1218</v>
      </c>
      <c r="D82" s="280"/>
      <c r="E82" s="280"/>
      <c r="F82" s="303" t="s">
        <v>1210</v>
      </c>
      <c r="G82" s="304"/>
      <c r="H82" s="280" t="s">
        <v>1219</v>
      </c>
      <c r="I82" s="280" t="s">
        <v>1220</v>
      </c>
      <c r="J82" s="280"/>
      <c r="K82" s="294"/>
    </row>
    <row r="83" s="1" customFormat="1" ht="15" customHeight="1">
      <c r="B83" s="305"/>
      <c r="C83" s="306" t="s">
        <v>1221</v>
      </c>
      <c r="D83" s="306"/>
      <c r="E83" s="306"/>
      <c r="F83" s="307" t="s">
        <v>1216</v>
      </c>
      <c r="G83" s="306"/>
      <c r="H83" s="306" t="s">
        <v>1222</v>
      </c>
      <c r="I83" s="306" t="s">
        <v>1212</v>
      </c>
      <c r="J83" s="306">
        <v>15</v>
      </c>
      <c r="K83" s="294"/>
    </row>
    <row r="84" s="1" customFormat="1" ht="15" customHeight="1">
      <c r="B84" s="305"/>
      <c r="C84" s="306" t="s">
        <v>1223</v>
      </c>
      <c r="D84" s="306"/>
      <c r="E84" s="306"/>
      <c r="F84" s="307" t="s">
        <v>1216</v>
      </c>
      <c r="G84" s="306"/>
      <c r="H84" s="306" t="s">
        <v>1224</v>
      </c>
      <c r="I84" s="306" t="s">
        <v>1212</v>
      </c>
      <c r="J84" s="306">
        <v>15</v>
      </c>
      <c r="K84" s="294"/>
    </row>
    <row r="85" s="1" customFormat="1" ht="15" customHeight="1">
      <c r="B85" s="305"/>
      <c r="C85" s="306" t="s">
        <v>1225</v>
      </c>
      <c r="D85" s="306"/>
      <c r="E85" s="306"/>
      <c r="F85" s="307" t="s">
        <v>1216</v>
      </c>
      <c r="G85" s="306"/>
      <c r="H85" s="306" t="s">
        <v>1226</v>
      </c>
      <c r="I85" s="306" t="s">
        <v>1212</v>
      </c>
      <c r="J85" s="306">
        <v>20</v>
      </c>
      <c r="K85" s="294"/>
    </row>
    <row r="86" s="1" customFormat="1" ht="15" customHeight="1">
      <c r="B86" s="305"/>
      <c r="C86" s="306" t="s">
        <v>1227</v>
      </c>
      <c r="D86" s="306"/>
      <c r="E86" s="306"/>
      <c r="F86" s="307" t="s">
        <v>1216</v>
      </c>
      <c r="G86" s="306"/>
      <c r="H86" s="306" t="s">
        <v>1228</v>
      </c>
      <c r="I86" s="306" t="s">
        <v>1212</v>
      </c>
      <c r="J86" s="306">
        <v>20</v>
      </c>
      <c r="K86" s="294"/>
    </row>
    <row r="87" s="1" customFormat="1" ht="15" customHeight="1">
      <c r="B87" s="305"/>
      <c r="C87" s="280" t="s">
        <v>1229</v>
      </c>
      <c r="D87" s="280"/>
      <c r="E87" s="280"/>
      <c r="F87" s="303" t="s">
        <v>1216</v>
      </c>
      <c r="G87" s="304"/>
      <c r="H87" s="280" t="s">
        <v>1230</v>
      </c>
      <c r="I87" s="280" t="s">
        <v>1212</v>
      </c>
      <c r="J87" s="280">
        <v>50</v>
      </c>
      <c r="K87" s="294"/>
    </row>
    <row r="88" s="1" customFormat="1" ht="15" customHeight="1">
      <c r="B88" s="305"/>
      <c r="C88" s="280" t="s">
        <v>1231</v>
      </c>
      <c r="D88" s="280"/>
      <c r="E88" s="280"/>
      <c r="F88" s="303" t="s">
        <v>1216</v>
      </c>
      <c r="G88" s="304"/>
      <c r="H88" s="280" t="s">
        <v>1232</v>
      </c>
      <c r="I88" s="280" t="s">
        <v>1212</v>
      </c>
      <c r="J88" s="280">
        <v>20</v>
      </c>
      <c r="K88" s="294"/>
    </row>
    <row r="89" s="1" customFormat="1" ht="15" customHeight="1">
      <c r="B89" s="305"/>
      <c r="C89" s="280" t="s">
        <v>1233</v>
      </c>
      <c r="D89" s="280"/>
      <c r="E89" s="280"/>
      <c r="F89" s="303" t="s">
        <v>1216</v>
      </c>
      <c r="G89" s="304"/>
      <c r="H89" s="280" t="s">
        <v>1234</v>
      </c>
      <c r="I89" s="280" t="s">
        <v>1212</v>
      </c>
      <c r="J89" s="280">
        <v>20</v>
      </c>
      <c r="K89" s="294"/>
    </row>
    <row r="90" s="1" customFormat="1" ht="15" customHeight="1">
      <c r="B90" s="305"/>
      <c r="C90" s="280" t="s">
        <v>1235</v>
      </c>
      <c r="D90" s="280"/>
      <c r="E90" s="280"/>
      <c r="F90" s="303" t="s">
        <v>1216</v>
      </c>
      <c r="G90" s="304"/>
      <c r="H90" s="280" t="s">
        <v>1236</v>
      </c>
      <c r="I90" s="280" t="s">
        <v>1212</v>
      </c>
      <c r="J90" s="280">
        <v>50</v>
      </c>
      <c r="K90" s="294"/>
    </row>
    <row r="91" s="1" customFormat="1" ht="15" customHeight="1">
      <c r="B91" s="305"/>
      <c r="C91" s="280" t="s">
        <v>1237</v>
      </c>
      <c r="D91" s="280"/>
      <c r="E91" s="280"/>
      <c r="F91" s="303" t="s">
        <v>1216</v>
      </c>
      <c r="G91" s="304"/>
      <c r="H91" s="280" t="s">
        <v>1237</v>
      </c>
      <c r="I91" s="280" t="s">
        <v>1212</v>
      </c>
      <c r="J91" s="280">
        <v>50</v>
      </c>
      <c r="K91" s="294"/>
    </row>
    <row r="92" s="1" customFormat="1" ht="15" customHeight="1">
      <c r="B92" s="305"/>
      <c r="C92" s="280" t="s">
        <v>1238</v>
      </c>
      <c r="D92" s="280"/>
      <c r="E92" s="280"/>
      <c r="F92" s="303" t="s">
        <v>1216</v>
      </c>
      <c r="G92" s="304"/>
      <c r="H92" s="280" t="s">
        <v>1239</v>
      </c>
      <c r="I92" s="280" t="s">
        <v>1212</v>
      </c>
      <c r="J92" s="280">
        <v>255</v>
      </c>
      <c r="K92" s="294"/>
    </row>
    <row r="93" s="1" customFormat="1" ht="15" customHeight="1">
      <c r="B93" s="305"/>
      <c r="C93" s="280" t="s">
        <v>1240</v>
      </c>
      <c r="D93" s="280"/>
      <c r="E93" s="280"/>
      <c r="F93" s="303" t="s">
        <v>1210</v>
      </c>
      <c r="G93" s="304"/>
      <c r="H93" s="280" t="s">
        <v>1241</v>
      </c>
      <c r="I93" s="280" t="s">
        <v>1242</v>
      </c>
      <c r="J93" s="280"/>
      <c r="K93" s="294"/>
    </row>
    <row r="94" s="1" customFormat="1" ht="15" customHeight="1">
      <c r="B94" s="305"/>
      <c r="C94" s="280" t="s">
        <v>1243</v>
      </c>
      <c r="D94" s="280"/>
      <c r="E94" s="280"/>
      <c r="F94" s="303" t="s">
        <v>1210</v>
      </c>
      <c r="G94" s="304"/>
      <c r="H94" s="280" t="s">
        <v>1244</v>
      </c>
      <c r="I94" s="280" t="s">
        <v>1245</v>
      </c>
      <c r="J94" s="280"/>
      <c r="K94" s="294"/>
    </row>
    <row r="95" s="1" customFormat="1" ht="15" customHeight="1">
      <c r="B95" s="305"/>
      <c r="C95" s="280" t="s">
        <v>1246</v>
      </c>
      <c r="D95" s="280"/>
      <c r="E95" s="280"/>
      <c r="F95" s="303" t="s">
        <v>1210</v>
      </c>
      <c r="G95" s="304"/>
      <c r="H95" s="280" t="s">
        <v>1246</v>
      </c>
      <c r="I95" s="280" t="s">
        <v>1245</v>
      </c>
      <c r="J95" s="280"/>
      <c r="K95" s="294"/>
    </row>
    <row r="96" s="1" customFormat="1" ht="15" customHeight="1">
      <c r="B96" s="305"/>
      <c r="C96" s="280" t="s">
        <v>39</v>
      </c>
      <c r="D96" s="280"/>
      <c r="E96" s="280"/>
      <c r="F96" s="303" t="s">
        <v>1210</v>
      </c>
      <c r="G96" s="304"/>
      <c r="H96" s="280" t="s">
        <v>1247</v>
      </c>
      <c r="I96" s="280" t="s">
        <v>1245</v>
      </c>
      <c r="J96" s="280"/>
      <c r="K96" s="294"/>
    </row>
    <row r="97" s="1" customFormat="1" ht="15" customHeight="1">
      <c r="B97" s="305"/>
      <c r="C97" s="280" t="s">
        <v>49</v>
      </c>
      <c r="D97" s="280"/>
      <c r="E97" s="280"/>
      <c r="F97" s="303" t="s">
        <v>1210</v>
      </c>
      <c r="G97" s="304"/>
      <c r="H97" s="280" t="s">
        <v>1248</v>
      </c>
      <c r="I97" s="280" t="s">
        <v>1245</v>
      </c>
      <c r="J97" s="280"/>
      <c r="K97" s="294"/>
    </row>
    <row r="98" s="1" customFormat="1" ht="15" customHeight="1">
      <c r="B98" s="308"/>
      <c r="C98" s="309"/>
      <c r="D98" s="309"/>
      <c r="E98" s="309"/>
      <c r="F98" s="309"/>
      <c r="G98" s="309"/>
      <c r="H98" s="309"/>
      <c r="I98" s="309"/>
      <c r="J98" s="309"/>
      <c r="K98" s="310"/>
    </row>
    <row r="99" s="1" customFormat="1" ht="18.75" customHeight="1">
      <c r="B99" s="311"/>
      <c r="C99" s="312"/>
      <c r="D99" s="312"/>
      <c r="E99" s="312"/>
      <c r="F99" s="312"/>
      <c r="G99" s="312"/>
      <c r="H99" s="312"/>
      <c r="I99" s="312"/>
      <c r="J99" s="312"/>
      <c r="K99" s="311"/>
    </row>
    <row r="100" s="1" customFormat="1" ht="18.75" customHeight="1">
      <c r="B100" s="288"/>
      <c r="C100" s="288"/>
      <c r="D100" s="288"/>
      <c r="E100" s="288"/>
      <c r="F100" s="288"/>
      <c r="G100" s="288"/>
      <c r="H100" s="288"/>
      <c r="I100" s="288"/>
      <c r="J100" s="288"/>
      <c r="K100" s="288"/>
    </row>
    <row r="101" s="1" customFormat="1" ht="7.5" customHeight="1">
      <c r="B101" s="289"/>
      <c r="C101" s="290"/>
      <c r="D101" s="290"/>
      <c r="E101" s="290"/>
      <c r="F101" s="290"/>
      <c r="G101" s="290"/>
      <c r="H101" s="290"/>
      <c r="I101" s="290"/>
      <c r="J101" s="290"/>
      <c r="K101" s="291"/>
    </row>
    <row r="102" s="1" customFormat="1" ht="45" customHeight="1">
      <c r="B102" s="292"/>
      <c r="C102" s="293" t="s">
        <v>1249</v>
      </c>
      <c r="D102" s="293"/>
      <c r="E102" s="293"/>
      <c r="F102" s="293"/>
      <c r="G102" s="293"/>
      <c r="H102" s="293"/>
      <c r="I102" s="293"/>
      <c r="J102" s="293"/>
      <c r="K102" s="294"/>
    </row>
    <row r="103" s="1" customFormat="1" ht="17.25" customHeight="1">
      <c r="B103" s="292"/>
      <c r="C103" s="295" t="s">
        <v>1204</v>
      </c>
      <c r="D103" s="295"/>
      <c r="E103" s="295"/>
      <c r="F103" s="295" t="s">
        <v>1205</v>
      </c>
      <c r="G103" s="296"/>
      <c r="H103" s="295" t="s">
        <v>55</v>
      </c>
      <c r="I103" s="295" t="s">
        <v>58</v>
      </c>
      <c r="J103" s="295" t="s">
        <v>1206</v>
      </c>
      <c r="K103" s="294"/>
    </row>
    <row r="104" s="1" customFormat="1" ht="17.25" customHeight="1">
      <c r="B104" s="292"/>
      <c r="C104" s="297" t="s">
        <v>1207</v>
      </c>
      <c r="D104" s="297"/>
      <c r="E104" s="297"/>
      <c r="F104" s="298" t="s">
        <v>1208</v>
      </c>
      <c r="G104" s="299"/>
      <c r="H104" s="297"/>
      <c r="I104" s="297"/>
      <c r="J104" s="297" t="s">
        <v>1209</v>
      </c>
      <c r="K104" s="294"/>
    </row>
    <row r="105" s="1" customFormat="1" ht="5.25" customHeight="1">
      <c r="B105" s="292"/>
      <c r="C105" s="295"/>
      <c r="D105" s="295"/>
      <c r="E105" s="295"/>
      <c r="F105" s="295"/>
      <c r="G105" s="313"/>
      <c r="H105" s="295"/>
      <c r="I105" s="295"/>
      <c r="J105" s="295"/>
      <c r="K105" s="294"/>
    </row>
    <row r="106" s="1" customFormat="1" ht="15" customHeight="1">
      <c r="B106" s="292"/>
      <c r="C106" s="280" t="s">
        <v>54</v>
      </c>
      <c r="D106" s="302"/>
      <c r="E106" s="302"/>
      <c r="F106" s="303" t="s">
        <v>1210</v>
      </c>
      <c r="G106" s="280"/>
      <c r="H106" s="280" t="s">
        <v>1250</v>
      </c>
      <c r="I106" s="280" t="s">
        <v>1212</v>
      </c>
      <c r="J106" s="280">
        <v>20</v>
      </c>
      <c r="K106" s="294"/>
    </row>
    <row r="107" s="1" customFormat="1" ht="15" customHeight="1">
      <c r="B107" s="292"/>
      <c r="C107" s="280" t="s">
        <v>1213</v>
      </c>
      <c r="D107" s="280"/>
      <c r="E107" s="280"/>
      <c r="F107" s="303" t="s">
        <v>1210</v>
      </c>
      <c r="G107" s="280"/>
      <c r="H107" s="280" t="s">
        <v>1250</v>
      </c>
      <c r="I107" s="280" t="s">
        <v>1212</v>
      </c>
      <c r="J107" s="280">
        <v>120</v>
      </c>
      <c r="K107" s="294"/>
    </row>
    <row r="108" s="1" customFormat="1" ht="15" customHeight="1">
      <c r="B108" s="305"/>
      <c r="C108" s="280" t="s">
        <v>1215</v>
      </c>
      <c r="D108" s="280"/>
      <c r="E108" s="280"/>
      <c r="F108" s="303" t="s">
        <v>1216</v>
      </c>
      <c r="G108" s="280"/>
      <c r="H108" s="280" t="s">
        <v>1250</v>
      </c>
      <c r="I108" s="280" t="s">
        <v>1212</v>
      </c>
      <c r="J108" s="280">
        <v>50</v>
      </c>
      <c r="K108" s="294"/>
    </row>
    <row r="109" s="1" customFormat="1" ht="15" customHeight="1">
      <c r="B109" s="305"/>
      <c r="C109" s="280" t="s">
        <v>1218</v>
      </c>
      <c r="D109" s="280"/>
      <c r="E109" s="280"/>
      <c r="F109" s="303" t="s">
        <v>1210</v>
      </c>
      <c r="G109" s="280"/>
      <c r="H109" s="280" t="s">
        <v>1250</v>
      </c>
      <c r="I109" s="280" t="s">
        <v>1220</v>
      </c>
      <c r="J109" s="280"/>
      <c r="K109" s="294"/>
    </row>
    <row r="110" s="1" customFormat="1" ht="15" customHeight="1">
      <c r="B110" s="305"/>
      <c r="C110" s="280" t="s">
        <v>1229</v>
      </c>
      <c r="D110" s="280"/>
      <c r="E110" s="280"/>
      <c r="F110" s="303" t="s">
        <v>1216</v>
      </c>
      <c r="G110" s="280"/>
      <c r="H110" s="280" t="s">
        <v>1250</v>
      </c>
      <c r="I110" s="280" t="s">
        <v>1212</v>
      </c>
      <c r="J110" s="280">
        <v>50</v>
      </c>
      <c r="K110" s="294"/>
    </row>
    <row r="111" s="1" customFormat="1" ht="15" customHeight="1">
      <c r="B111" s="305"/>
      <c r="C111" s="280" t="s">
        <v>1237</v>
      </c>
      <c r="D111" s="280"/>
      <c r="E111" s="280"/>
      <c r="F111" s="303" t="s">
        <v>1216</v>
      </c>
      <c r="G111" s="280"/>
      <c r="H111" s="280" t="s">
        <v>1250</v>
      </c>
      <c r="I111" s="280" t="s">
        <v>1212</v>
      </c>
      <c r="J111" s="280">
        <v>50</v>
      </c>
      <c r="K111" s="294"/>
    </row>
    <row r="112" s="1" customFormat="1" ht="15" customHeight="1">
      <c r="B112" s="305"/>
      <c r="C112" s="280" t="s">
        <v>1235</v>
      </c>
      <c r="D112" s="280"/>
      <c r="E112" s="280"/>
      <c r="F112" s="303" t="s">
        <v>1216</v>
      </c>
      <c r="G112" s="280"/>
      <c r="H112" s="280" t="s">
        <v>1250</v>
      </c>
      <c r="I112" s="280" t="s">
        <v>1212</v>
      </c>
      <c r="J112" s="280">
        <v>50</v>
      </c>
      <c r="K112" s="294"/>
    </row>
    <row r="113" s="1" customFormat="1" ht="15" customHeight="1">
      <c r="B113" s="305"/>
      <c r="C113" s="280" t="s">
        <v>54</v>
      </c>
      <c r="D113" s="280"/>
      <c r="E113" s="280"/>
      <c r="F113" s="303" t="s">
        <v>1210</v>
      </c>
      <c r="G113" s="280"/>
      <c r="H113" s="280" t="s">
        <v>1251</v>
      </c>
      <c r="I113" s="280" t="s">
        <v>1212</v>
      </c>
      <c r="J113" s="280">
        <v>20</v>
      </c>
      <c r="K113" s="294"/>
    </row>
    <row r="114" s="1" customFormat="1" ht="15" customHeight="1">
      <c r="B114" s="305"/>
      <c r="C114" s="280" t="s">
        <v>1252</v>
      </c>
      <c r="D114" s="280"/>
      <c r="E114" s="280"/>
      <c r="F114" s="303" t="s">
        <v>1210</v>
      </c>
      <c r="G114" s="280"/>
      <c r="H114" s="280" t="s">
        <v>1253</v>
      </c>
      <c r="I114" s="280" t="s">
        <v>1212</v>
      </c>
      <c r="J114" s="280">
        <v>120</v>
      </c>
      <c r="K114" s="294"/>
    </row>
    <row r="115" s="1" customFormat="1" ht="15" customHeight="1">
      <c r="B115" s="305"/>
      <c r="C115" s="280" t="s">
        <v>39</v>
      </c>
      <c r="D115" s="280"/>
      <c r="E115" s="280"/>
      <c r="F115" s="303" t="s">
        <v>1210</v>
      </c>
      <c r="G115" s="280"/>
      <c r="H115" s="280" t="s">
        <v>1254</v>
      </c>
      <c r="I115" s="280" t="s">
        <v>1245</v>
      </c>
      <c r="J115" s="280"/>
      <c r="K115" s="294"/>
    </row>
    <row r="116" s="1" customFormat="1" ht="15" customHeight="1">
      <c r="B116" s="305"/>
      <c r="C116" s="280" t="s">
        <v>49</v>
      </c>
      <c r="D116" s="280"/>
      <c r="E116" s="280"/>
      <c r="F116" s="303" t="s">
        <v>1210</v>
      </c>
      <c r="G116" s="280"/>
      <c r="H116" s="280" t="s">
        <v>1255</v>
      </c>
      <c r="I116" s="280" t="s">
        <v>1245</v>
      </c>
      <c r="J116" s="280"/>
      <c r="K116" s="294"/>
    </row>
    <row r="117" s="1" customFormat="1" ht="15" customHeight="1">
      <c r="B117" s="305"/>
      <c r="C117" s="280" t="s">
        <v>58</v>
      </c>
      <c r="D117" s="280"/>
      <c r="E117" s="280"/>
      <c r="F117" s="303" t="s">
        <v>1210</v>
      </c>
      <c r="G117" s="280"/>
      <c r="H117" s="280" t="s">
        <v>1256</v>
      </c>
      <c r="I117" s="280" t="s">
        <v>1257</v>
      </c>
      <c r="J117" s="280"/>
      <c r="K117" s="294"/>
    </row>
    <row r="118" s="1" customFormat="1" ht="15" customHeight="1">
      <c r="B118" s="308"/>
      <c r="C118" s="314"/>
      <c r="D118" s="314"/>
      <c r="E118" s="314"/>
      <c r="F118" s="314"/>
      <c r="G118" s="314"/>
      <c r="H118" s="314"/>
      <c r="I118" s="314"/>
      <c r="J118" s="314"/>
      <c r="K118" s="310"/>
    </row>
    <row r="119" s="1" customFormat="1" ht="18.75" customHeight="1">
      <c r="B119" s="315"/>
      <c r="C119" s="316"/>
      <c r="D119" s="316"/>
      <c r="E119" s="316"/>
      <c r="F119" s="317"/>
      <c r="G119" s="316"/>
      <c r="H119" s="316"/>
      <c r="I119" s="316"/>
      <c r="J119" s="316"/>
      <c r="K119" s="315"/>
    </row>
    <row r="120" s="1" customFormat="1" ht="18.75" customHeight="1">
      <c r="B120" s="288"/>
      <c r="C120" s="288"/>
      <c r="D120" s="288"/>
      <c r="E120" s="288"/>
      <c r="F120" s="288"/>
      <c r="G120" s="288"/>
      <c r="H120" s="288"/>
      <c r="I120" s="288"/>
      <c r="J120" s="288"/>
      <c r="K120" s="288"/>
    </row>
    <row r="121" s="1" customFormat="1" ht="7.5" customHeight="1">
      <c r="B121" s="318"/>
      <c r="C121" s="319"/>
      <c r="D121" s="319"/>
      <c r="E121" s="319"/>
      <c r="F121" s="319"/>
      <c r="G121" s="319"/>
      <c r="H121" s="319"/>
      <c r="I121" s="319"/>
      <c r="J121" s="319"/>
      <c r="K121" s="320"/>
    </row>
    <row r="122" s="1" customFormat="1" ht="45" customHeight="1">
      <c r="B122" s="321"/>
      <c r="C122" s="271" t="s">
        <v>1258</v>
      </c>
      <c r="D122" s="271"/>
      <c r="E122" s="271"/>
      <c r="F122" s="271"/>
      <c r="G122" s="271"/>
      <c r="H122" s="271"/>
      <c r="I122" s="271"/>
      <c r="J122" s="271"/>
      <c r="K122" s="322"/>
    </row>
    <row r="123" s="1" customFormat="1" ht="17.25" customHeight="1">
      <c r="B123" s="323"/>
      <c r="C123" s="295" t="s">
        <v>1204</v>
      </c>
      <c r="D123" s="295"/>
      <c r="E123" s="295"/>
      <c r="F123" s="295" t="s">
        <v>1205</v>
      </c>
      <c r="G123" s="296"/>
      <c r="H123" s="295" t="s">
        <v>55</v>
      </c>
      <c r="I123" s="295" t="s">
        <v>58</v>
      </c>
      <c r="J123" s="295" t="s">
        <v>1206</v>
      </c>
      <c r="K123" s="324"/>
    </row>
    <row r="124" s="1" customFormat="1" ht="17.25" customHeight="1">
      <c r="B124" s="323"/>
      <c r="C124" s="297" t="s">
        <v>1207</v>
      </c>
      <c r="D124" s="297"/>
      <c r="E124" s="297"/>
      <c r="F124" s="298" t="s">
        <v>1208</v>
      </c>
      <c r="G124" s="299"/>
      <c r="H124" s="297"/>
      <c r="I124" s="297"/>
      <c r="J124" s="297" t="s">
        <v>1209</v>
      </c>
      <c r="K124" s="324"/>
    </row>
    <row r="125" s="1" customFormat="1" ht="5.25" customHeight="1">
      <c r="B125" s="325"/>
      <c r="C125" s="300"/>
      <c r="D125" s="300"/>
      <c r="E125" s="300"/>
      <c r="F125" s="300"/>
      <c r="G125" s="326"/>
      <c r="H125" s="300"/>
      <c r="I125" s="300"/>
      <c r="J125" s="300"/>
      <c r="K125" s="327"/>
    </row>
    <row r="126" s="1" customFormat="1" ht="15" customHeight="1">
      <c r="B126" s="325"/>
      <c r="C126" s="280" t="s">
        <v>1213</v>
      </c>
      <c r="D126" s="302"/>
      <c r="E126" s="302"/>
      <c r="F126" s="303" t="s">
        <v>1210</v>
      </c>
      <c r="G126" s="280"/>
      <c r="H126" s="280" t="s">
        <v>1250</v>
      </c>
      <c r="I126" s="280" t="s">
        <v>1212</v>
      </c>
      <c r="J126" s="280">
        <v>120</v>
      </c>
      <c r="K126" s="328"/>
    </row>
    <row r="127" s="1" customFormat="1" ht="15" customHeight="1">
      <c r="B127" s="325"/>
      <c r="C127" s="280" t="s">
        <v>1259</v>
      </c>
      <c r="D127" s="280"/>
      <c r="E127" s="280"/>
      <c r="F127" s="303" t="s">
        <v>1210</v>
      </c>
      <c r="G127" s="280"/>
      <c r="H127" s="280" t="s">
        <v>1260</v>
      </c>
      <c r="I127" s="280" t="s">
        <v>1212</v>
      </c>
      <c r="J127" s="280" t="s">
        <v>1261</v>
      </c>
      <c r="K127" s="328"/>
    </row>
    <row r="128" s="1" customFormat="1" ht="15" customHeight="1">
      <c r="B128" s="325"/>
      <c r="C128" s="280" t="s">
        <v>1158</v>
      </c>
      <c r="D128" s="280"/>
      <c r="E128" s="280"/>
      <c r="F128" s="303" t="s">
        <v>1210</v>
      </c>
      <c r="G128" s="280"/>
      <c r="H128" s="280" t="s">
        <v>1262</v>
      </c>
      <c r="I128" s="280" t="s">
        <v>1212</v>
      </c>
      <c r="J128" s="280" t="s">
        <v>1261</v>
      </c>
      <c r="K128" s="328"/>
    </row>
    <row r="129" s="1" customFormat="1" ht="15" customHeight="1">
      <c r="B129" s="325"/>
      <c r="C129" s="280" t="s">
        <v>1221</v>
      </c>
      <c r="D129" s="280"/>
      <c r="E129" s="280"/>
      <c r="F129" s="303" t="s">
        <v>1216</v>
      </c>
      <c r="G129" s="280"/>
      <c r="H129" s="280" t="s">
        <v>1222</v>
      </c>
      <c r="I129" s="280" t="s">
        <v>1212</v>
      </c>
      <c r="J129" s="280">
        <v>15</v>
      </c>
      <c r="K129" s="328"/>
    </row>
    <row r="130" s="1" customFormat="1" ht="15" customHeight="1">
      <c r="B130" s="325"/>
      <c r="C130" s="306" t="s">
        <v>1223</v>
      </c>
      <c r="D130" s="306"/>
      <c r="E130" s="306"/>
      <c r="F130" s="307" t="s">
        <v>1216</v>
      </c>
      <c r="G130" s="306"/>
      <c r="H130" s="306" t="s">
        <v>1224</v>
      </c>
      <c r="I130" s="306" t="s">
        <v>1212</v>
      </c>
      <c r="J130" s="306">
        <v>15</v>
      </c>
      <c r="K130" s="328"/>
    </row>
    <row r="131" s="1" customFormat="1" ht="15" customHeight="1">
      <c r="B131" s="325"/>
      <c r="C131" s="306" t="s">
        <v>1225</v>
      </c>
      <c r="D131" s="306"/>
      <c r="E131" s="306"/>
      <c r="F131" s="307" t="s">
        <v>1216</v>
      </c>
      <c r="G131" s="306"/>
      <c r="H131" s="306" t="s">
        <v>1226</v>
      </c>
      <c r="I131" s="306" t="s">
        <v>1212</v>
      </c>
      <c r="J131" s="306">
        <v>20</v>
      </c>
      <c r="K131" s="328"/>
    </row>
    <row r="132" s="1" customFormat="1" ht="15" customHeight="1">
      <c r="B132" s="325"/>
      <c r="C132" s="306" t="s">
        <v>1227</v>
      </c>
      <c r="D132" s="306"/>
      <c r="E132" s="306"/>
      <c r="F132" s="307" t="s">
        <v>1216</v>
      </c>
      <c r="G132" s="306"/>
      <c r="H132" s="306" t="s">
        <v>1228</v>
      </c>
      <c r="I132" s="306" t="s">
        <v>1212</v>
      </c>
      <c r="J132" s="306">
        <v>20</v>
      </c>
      <c r="K132" s="328"/>
    </row>
    <row r="133" s="1" customFormat="1" ht="15" customHeight="1">
      <c r="B133" s="325"/>
      <c r="C133" s="280" t="s">
        <v>1215</v>
      </c>
      <c r="D133" s="280"/>
      <c r="E133" s="280"/>
      <c r="F133" s="303" t="s">
        <v>1216</v>
      </c>
      <c r="G133" s="280"/>
      <c r="H133" s="280" t="s">
        <v>1250</v>
      </c>
      <c r="I133" s="280" t="s">
        <v>1212</v>
      </c>
      <c r="J133" s="280">
        <v>50</v>
      </c>
      <c r="K133" s="328"/>
    </row>
    <row r="134" s="1" customFormat="1" ht="15" customHeight="1">
      <c r="B134" s="325"/>
      <c r="C134" s="280" t="s">
        <v>1229</v>
      </c>
      <c r="D134" s="280"/>
      <c r="E134" s="280"/>
      <c r="F134" s="303" t="s">
        <v>1216</v>
      </c>
      <c r="G134" s="280"/>
      <c r="H134" s="280" t="s">
        <v>1250</v>
      </c>
      <c r="I134" s="280" t="s">
        <v>1212</v>
      </c>
      <c r="J134" s="280">
        <v>50</v>
      </c>
      <c r="K134" s="328"/>
    </row>
    <row r="135" s="1" customFormat="1" ht="15" customHeight="1">
      <c r="B135" s="325"/>
      <c r="C135" s="280" t="s">
        <v>1235</v>
      </c>
      <c r="D135" s="280"/>
      <c r="E135" s="280"/>
      <c r="F135" s="303" t="s">
        <v>1216</v>
      </c>
      <c r="G135" s="280"/>
      <c r="H135" s="280" t="s">
        <v>1250</v>
      </c>
      <c r="I135" s="280" t="s">
        <v>1212</v>
      </c>
      <c r="J135" s="280">
        <v>50</v>
      </c>
      <c r="K135" s="328"/>
    </row>
    <row r="136" s="1" customFormat="1" ht="15" customHeight="1">
      <c r="B136" s="325"/>
      <c r="C136" s="280" t="s">
        <v>1237</v>
      </c>
      <c r="D136" s="280"/>
      <c r="E136" s="280"/>
      <c r="F136" s="303" t="s">
        <v>1216</v>
      </c>
      <c r="G136" s="280"/>
      <c r="H136" s="280" t="s">
        <v>1250</v>
      </c>
      <c r="I136" s="280" t="s">
        <v>1212</v>
      </c>
      <c r="J136" s="280">
        <v>50</v>
      </c>
      <c r="K136" s="328"/>
    </row>
    <row r="137" s="1" customFormat="1" ht="15" customHeight="1">
      <c r="B137" s="325"/>
      <c r="C137" s="280" t="s">
        <v>1238</v>
      </c>
      <c r="D137" s="280"/>
      <c r="E137" s="280"/>
      <c r="F137" s="303" t="s">
        <v>1216</v>
      </c>
      <c r="G137" s="280"/>
      <c r="H137" s="280" t="s">
        <v>1263</v>
      </c>
      <c r="I137" s="280" t="s">
        <v>1212</v>
      </c>
      <c r="J137" s="280">
        <v>255</v>
      </c>
      <c r="K137" s="328"/>
    </row>
    <row r="138" s="1" customFormat="1" ht="15" customHeight="1">
      <c r="B138" s="325"/>
      <c r="C138" s="280" t="s">
        <v>1240</v>
      </c>
      <c r="D138" s="280"/>
      <c r="E138" s="280"/>
      <c r="F138" s="303" t="s">
        <v>1210</v>
      </c>
      <c r="G138" s="280"/>
      <c r="H138" s="280" t="s">
        <v>1264</v>
      </c>
      <c r="I138" s="280" t="s">
        <v>1242</v>
      </c>
      <c r="J138" s="280"/>
      <c r="K138" s="328"/>
    </row>
    <row r="139" s="1" customFormat="1" ht="15" customHeight="1">
      <c r="B139" s="325"/>
      <c r="C139" s="280" t="s">
        <v>1243</v>
      </c>
      <c r="D139" s="280"/>
      <c r="E139" s="280"/>
      <c r="F139" s="303" t="s">
        <v>1210</v>
      </c>
      <c r="G139" s="280"/>
      <c r="H139" s="280" t="s">
        <v>1265</v>
      </c>
      <c r="I139" s="280" t="s">
        <v>1245</v>
      </c>
      <c r="J139" s="280"/>
      <c r="K139" s="328"/>
    </row>
    <row r="140" s="1" customFormat="1" ht="15" customHeight="1">
      <c r="B140" s="325"/>
      <c r="C140" s="280" t="s">
        <v>1246</v>
      </c>
      <c r="D140" s="280"/>
      <c r="E140" s="280"/>
      <c r="F140" s="303" t="s">
        <v>1210</v>
      </c>
      <c r="G140" s="280"/>
      <c r="H140" s="280" t="s">
        <v>1246</v>
      </c>
      <c r="I140" s="280" t="s">
        <v>1245</v>
      </c>
      <c r="J140" s="280"/>
      <c r="K140" s="328"/>
    </row>
    <row r="141" s="1" customFormat="1" ht="15" customHeight="1">
      <c r="B141" s="325"/>
      <c r="C141" s="280" t="s">
        <v>39</v>
      </c>
      <c r="D141" s="280"/>
      <c r="E141" s="280"/>
      <c r="F141" s="303" t="s">
        <v>1210</v>
      </c>
      <c r="G141" s="280"/>
      <c r="H141" s="280" t="s">
        <v>1266</v>
      </c>
      <c r="I141" s="280" t="s">
        <v>1245</v>
      </c>
      <c r="J141" s="280"/>
      <c r="K141" s="328"/>
    </row>
    <row r="142" s="1" customFormat="1" ht="15" customHeight="1">
      <c r="B142" s="325"/>
      <c r="C142" s="280" t="s">
        <v>1267</v>
      </c>
      <c r="D142" s="280"/>
      <c r="E142" s="280"/>
      <c r="F142" s="303" t="s">
        <v>1210</v>
      </c>
      <c r="G142" s="280"/>
      <c r="H142" s="280" t="s">
        <v>1268</v>
      </c>
      <c r="I142" s="280" t="s">
        <v>1245</v>
      </c>
      <c r="J142" s="280"/>
      <c r="K142" s="328"/>
    </row>
    <row r="143" s="1" customFormat="1" ht="15" customHeight="1">
      <c r="B143" s="329"/>
      <c r="C143" s="330"/>
      <c r="D143" s="330"/>
      <c r="E143" s="330"/>
      <c r="F143" s="330"/>
      <c r="G143" s="330"/>
      <c r="H143" s="330"/>
      <c r="I143" s="330"/>
      <c r="J143" s="330"/>
      <c r="K143" s="331"/>
    </row>
    <row r="144" s="1" customFormat="1" ht="18.75" customHeight="1">
      <c r="B144" s="316"/>
      <c r="C144" s="316"/>
      <c r="D144" s="316"/>
      <c r="E144" s="316"/>
      <c r="F144" s="317"/>
      <c r="G144" s="316"/>
      <c r="H144" s="316"/>
      <c r="I144" s="316"/>
      <c r="J144" s="316"/>
      <c r="K144" s="316"/>
    </row>
    <row r="145" s="1" customFormat="1" ht="18.75" customHeight="1">
      <c r="B145" s="288"/>
      <c r="C145" s="288"/>
      <c r="D145" s="288"/>
      <c r="E145" s="288"/>
      <c r="F145" s="288"/>
      <c r="G145" s="288"/>
      <c r="H145" s="288"/>
      <c r="I145" s="288"/>
      <c r="J145" s="288"/>
      <c r="K145" s="288"/>
    </row>
    <row r="146" s="1" customFormat="1" ht="7.5" customHeight="1">
      <c r="B146" s="289"/>
      <c r="C146" s="290"/>
      <c r="D146" s="290"/>
      <c r="E146" s="290"/>
      <c r="F146" s="290"/>
      <c r="G146" s="290"/>
      <c r="H146" s="290"/>
      <c r="I146" s="290"/>
      <c r="J146" s="290"/>
      <c r="K146" s="291"/>
    </row>
    <row r="147" s="1" customFormat="1" ht="45" customHeight="1">
      <c r="B147" s="292"/>
      <c r="C147" s="293" t="s">
        <v>1269</v>
      </c>
      <c r="D147" s="293"/>
      <c r="E147" s="293"/>
      <c r="F147" s="293"/>
      <c r="G147" s="293"/>
      <c r="H147" s="293"/>
      <c r="I147" s="293"/>
      <c r="J147" s="293"/>
      <c r="K147" s="294"/>
    </row>
    <row r="148" s="1" customFormat="1" ht="17.25" customHeight="1">
      <c r="B148" s="292"/>
      <c r="C148" s="295" t="s">
        <v>1204</v>
      </c>
      <c r="D148" s="295"/>
      <c r="E148" s="295"/>
      <c r="F148" s="295" t="s">
        <v>1205</v>
      </c>
      <c r="G148" s="296"/>
      <c r="H148" s="295" t="s">
        <v>55</v>
      </c>
      <c r="I148" s="295" t="s">
        <v>58</v>
      </c>
      <c r="J148" s="295" t="s">
        <v>1206</v>
      </c>
      <c r="K148" s="294"/>
    </row>
    <row r="149" s="1" customFormat="1" ht="17.25" customHeight="1">
      <c r="B149" s="292"/>
      <c r="C149" s="297" t="s">
        <v>1207</v>
      </c>
      <c r="D149" s="297"/>
      <c r="E149" s="297"/>
      <c r="F149" s="298" t="s">
        <v>1208</v>
      </c>
      <c r="G149" s="299"/>
      <c r="H149" s="297"/>
      <c r="I149" s="297"/>
      <c r="J149" s="297" t="s">
        <v>1209</v>
      </c>
      <c r="K149" s="294"/>
    </row>
    <row r="150" s="1" customFormat="1" ht="5.25" customHeight="1">
      <c r="B150" s="305"/>
      <c r="C150" s="300"/>
      <c r="D150" s="300"/>
      <c r="E150" s="300"/>
      <c r="F150" s="300"/>
      <c r="G150" s="301"/>
      <c r="H150" s="300"/>
      <c r="I150" s="300"/>
      <c r="J150" s="300"/>
      <c r="K150" s="328"/>
    </row>
    <row r="151" s="1" customFormat="1" ht="15" customHeight="1">
      <c r="B151" s="305"/>
      <c r="C151" s="332" t="s">
        <v>1213</v>
      </c>
      <c r="D151" s="280"/>
      <c r="E151" s="280"/>
      <c r="F151" s="333" t="s">
        <v>1210</v>
      </c>
      <c r="G151" s="280"/>
      <c r="H151" s="332" t="s">
        <v>1250</v>
      </c>
      <c r="I151" s="332" t="s">
        <v>1212</v>
      </c>
      <c r="J151" s="332">
        <v>120</v>
      </c>
      <c r="K151" s="328"/>
    </row>
    <row r="152" s="1" customFormat="1" ht="15" customHeight="1">
      <c r="B152" s="305"/>
      <c r="C152" s="332" t="s">
        <v>1259</v>
      </c>
      <c r="D152" s="280"/>
      <c r="E152" s="280"/>
      <c r="F152" s="333" t="s">
        <v>1210</v>
      </c>
      <c r="G152" s="280"/>
      <c r="H152" s="332" t="s">
        <v>1270</v>
      </c>
      <c r="I152" s="332" t="s">
        <v>1212</v>
      </c>
      <c r="J152" s="332" t="s">
        <v>1261</v>
      </c>
      <c r="K152" s="328"/>
    </row>
    <row r="153" s="1" customFormat="1" ht="15" customHeight="1">
      <c r="B153" s="305"/>
      <c r="C153" s="332" t="s">
        <v>1158</v>
      </c>
      <c r="D153" s="280"/>
      <c r="E153" s="280"/>
      <c r="F153" s="333" t="s">
        <v>1210</v>
      </c>
      <c r="G153" s="280"/>
      <c r="H153" s="332" t="s">
        <v>1271</v>
      </c>
      <c r="I153" s="332" t="s">
        <v>1212</v>
      </c>
      <c r="J153" s="332" t="s">
        <v>1261</v>
      </c>
      <c r="K153" s="328"/>
    </row>
    <row r="154" s="1" customFormat="1" ht="15" customHeight="1">
      <c r="B154" s="305"/>
      <c r="C154" s="332" t="s">
        <v>1215</v>
      </c>
      <c r="D154" s="280"/>
      <c r="E154" s="280"/>
      <c r="F154" s="333" t="s">
        <v>1216</v>
      </c>
      <c r="G154" s="280"/>
      <c r="H154" s="332" t="s">
        <v>1250</v>
      </c>
      <c r="I154" s="332" t="s">
        <v>1212</v>
      </c>
      <c r="J154" s="332">
        <v>50</v>
      </c>
      <c r="K154" s="328"/>
    </row>
    <row r="155" s="1" customFormat="1" ht="15" customHeight="1">
      <c r="B155" s="305"/>
      <c r="C155" s="332" t="s">
        <v>1218</v>
      </c>
      <c r="D155" s="280"/>
      <c r="E155" s="280"/>
      <c r="F155" s="333" t="s">
        <v>1210</v>
      </c>
      <c r="G155" s="280"/>
      <c r="H155" s="332" t="s">
        <v>1250</v>
      </c>
      <c r="I155" s="332" t="s">
        <v>1220</v>
      </c>
      <c r="J155" s="332"/>
      <c r="K155" s="328"/>
    </row>
    <row r="156" s="1" customFormat="1" ht="15" customHeight="1">
      <c r="B156" s="305"/>
      <c r="C156" s="332" t="s">
        <v>1229</v>
      </c>
      <c r="D156" s="280"/>
      <c r="E156" s="280"/>
      <c r="F156" s="333" t="s">
        <v>1216</v>
      </c>
      <c r="G156" s="280"/>
      <c r="H156" s="332" t="s">
        <v>1250</v>
      </c>
      <c r="I156" s="332" t="s">
        <v>1212</v>
      </c>
      <c r="J156" s="332">
        <v>50</v>
      </c>
      <c r="K156" s="328"/>
    </row>
    <row r="157" s="1" customFormat="1" ht="15" customHeight="1">
      <c r="B157" s="305"/>
      <c r="C157" s="332" t="s">
        <v>1237</v>
      </c>
      <c r="D157" s="280"/>
      <c r="E157" s="280"/>
      <c r="F157" s="333" t="s">
        <v>1216</v>
      </c>
      <c r="G157" s="280"/>
      <c r="H157" s="332" t="s">
        <v>1250</v>
      </c>
      <c r="I157" s="332" t="s">
        <v>1212</v>
      </c>
      <c r="J157" s="332">
        <v>50</v>
      </c>
      <c r="K157" s="328"/>
    </row>
    <row r="158" s="1" customFormat="1" ht="15" customHeight="1">
      <c r="B158" s="305"/>
      <c r="C158" s="332" t="s">
        <v>1235</v>
      </c>
      <c r="D158" s="280"/>
      <c r="E158" s="280"/>
      <c r="F158" s="333" t="s">
        <v>1216</v>
      </c>
      <c r="G158" s="280"/>
      <c r="H158" s="332" t="s">
        <v>1250</v>
      </c>
      <c r="I158" s="332" t="s">
        <v>1212</v>
      </c>
      <c r="J158" s="332">
        <v>50</v>
      </c>
      <c r="K158" s="328"/>
    </row>
    <row r="159" s="1" customFormat="1" ht="15" customHeight="1">
      <c r="B159" s="305"/>
      <c r="C159" s="332" t="s">
        <v>97</v>
      </c>
      <c r="D159" s="280"/>
      <c r="E159" s="280"/>
      <c r="F159" s="333" t="s">
        <v>1210</v>
      </c>
      <c r="G159" s="280"/>
      <c r="H159" s="332" t="s">
        <v>1272</v>
      </c>
      <c r="I159" s="332" t="s">
        <v>1212</v>
      </c>
      <c r="J159" s="332" t="s">
        <v>1273</v>
      </c>
      <c r="K159" s="328"/>
    </row>
    <row r="160" s="1" customFormat="1" ht="15" customHeight="1">
      <c r="B160" s="305"/>
      <c r="C160" s="332" t="s">
        <v>1274</v>
      </c>
      <c r="D160" s="280"/>
      <c r="E160" s="280"/>
      <c r="F160" s="333" t="s">
        <v>1210</v>
      </c>
      <c r="G160" s="280"/>
      <c r="H160" s="332" t="s">
        <v>1275</v>
      </c>
      <c r="I160" s="332" t="s">
        <v>1245</v>
      </c>
      <c r="J160" s="332"/>
      <c r="K160" s="328"/>
    </row>
    <row r="161" s="1" customFormat="1" ht="15" customHeight="1">
      <c r="B161" s="334"/>
      <c r="C161" s="314"/>
      <c r="D161" s="314"/>
      <c r="E161" s="314"/>
      <c r="F161" s="314"/>
      <c r="G161" s="314"/>
      <c r="H161" s="314"/>
      <c r="I161" s="314"/>
      <c r="J161" s="314"/>
      <c r="K161" s="335"/>
    </row>
    <row r="162" s="1" customFormat="1" ht="18.75" customHeight="1">
      <c r="B162" s="316"/>
      <c r="C162" s="326"/>
      <c r="D162" s="326"/>
      <c r="E162" s="326"/>
      <c r="F162" s="336"/>
      <c r="G162" s="326"/>
      <c r="H162" s="326"/>
      <c r="I162" s="326"/>
      <c r="J162" s="326"/>
      <c r="K162" s="316"/>
    </row>
    <row r="163" s="1" customFormat="1" ht="18.75" customHeight="1">
      <c r="B163" s="288"/>
      <c r="C163" s="288"/>
      <c r="D163" s="288"/>
      <c r="E163" s="288"/>
      <c r="F163" s="288"/>
      <c r="G163" s="288"/>
      <c r="H163" s="288"/>
      <c r="I163" s="288"/>
      <c r="J163" s="288"/>
      <c r="K163" s="288"/>
    </row>
    <row r="164" s="1" customFormat="1" ht="7.5" customHeight="1">
      <c r="B164" s="267"/>
      <c r="C164" s="268"/>
      <c r="D164" s="268"/>
      <c r="E164" s="268"/>
      <c r="F164" s="268"/>
      <c r="G164" s="268"/>
      <c r="H164" s="268"/>
      <c r="I164" s="268"/>
      <c r="J164" s="268"/>
      <c r="K164" s="269"/>
    </row>
    <row r="165" s="1" customFormat="1" ht="45" customHeight="1">
      <c r="B165" s="270"/>
      <c r="C165" s="271" t="s">
        <v>1276</v>
      </c>
      <c r="D165" s="271"/>
      <c r="E165" s="271"/>
      <c r="F165" s="271"/>
      <c r="G165" s="271"/>
      <c r="H165" s="271"/>
      <c r="I165" s="271"/>
      <c r="J165" s="271"/>
      <c r="K165" s="272"/>
    </row>
    <row r="166" s="1" customFormat="1" ht="17.25" customHeight="1">
      <c r="B166" s="270"/>
      <c r="C166" s="295" t="s">
        <v>1204</v>
      </c>
      <c r="D166" s="295"/>
      <c r="E166" s="295"/>
      <c r="F166" s="295" t="s">
        <v>1205</v>
      </c>
      <c r="G166" s="337"/>
      <c r="H166" s="338" t="s">
        <v>55</v>
      </c>
      <c r="I166" s="338" t="s">
        <v>58</v>
      </c>
      <c r="J166" s="295" t="s">
        <v>1206</v>
      </c>
      <c r="K166" s="272"/>
    </row>
    <row r="167" s="1" customFormat="1" ht="17.25" customHeight="1">
      <c r="B167" s="273"/>
      <c r="C167" s="297" t="s">
        <v>1207</v>
      </c>
      <c r="D167" s="297"/>
      <c r="E167" s="297"/>
      <c r="F167" s="298" t="s">
        <v>1208</v>
      </c>
      <c r="G167" s="339"/>
      <c r="H167" s="340"/>
      <c r="I167" s="340"/>
      <c r="J167" s="297" t="s">
        <v>1209</v>
      </c>
      <c r="K167" s="275"/>
    </row>
    <row r="168" s="1" customFormat="1" ht="5.25" customHeight="1">
      <c r="B168" s="305"/>
      <c r="C168" s="300"/>
      <c r="D168" s="300"/>
      <c r="E168" s="300"/>
      <c r="F168" s="300"/>
      <c r="G168" s="301"/>
      <c r="H168" s="300"/>
      <c r="I168" s="300"/>
      <c r="J168" s="300"/>
      <c r="K168" s="328"/>
    </row>
    <row r="169" s="1" customFormat="1" ht="15" customHeight="1">
      <c r="B169" s="305"/>
      <c r="C169" s="280" t="s">
        <v>1213</v>
      </c>
      <c r="D169" s="280"/>
      <c r="E169" s="280"/>
      <c r="F169" s="303" t="s">
        <v>1210</v>
      </c>
      <c r="G169" s="280"/>
      <c r="H169" s="280" t="s">
        <v>1250</v>
      </c>
      <c r="I169" s="280" t="s">
        <v>1212</v>
      </c>
      <c r="J169" s="280">
        <v>120</v>
      </c>
      <c r="K169" s="328"/>
    </row>
    <row r="170" s="1" customFormat="1" ht="15" customHeight="1">
      <c r="B170" s="305"/>
      <c r="C170" s="280" t="s">
        <v>1259</v>
      </c>
      <c r="D170" s="280"/>
      <c r="E170" s="280"/>
      <c r="F170" s="303" t="s">
        <v>1210</v>
      </c>
      <c r="G170" s="280"/>
      <c r="H170" s="280" t="s">
        <v>1260</v>
      </c>
      <c r="I170" s="280" t="s">
        <v>1212</v>
      </c>
      <c r="J170" s="280" t="s">
        <v>1261</v>
      </c>
      <c r="K170" s="328"/>
    </row>
    <row r="171" s="1" customFormat="1" ht="15" customHeight="1">
      <c r="B171" s="305"/>
      <c r="C171" s="280" t="s">
        <v>1158</v>
      </c>
      <c r="D171" s="280"/>
      <c r="E171" s="280"/>
      <c r="F171" s="303" t="s">
        <v>1210</v>
      </c>
      <c r="G171" s="280"/>
      <c r="H171" s="280" t="s">
        <v>1277</v>
      </c>
      <c r="I171" s="280" t="s">
        <v>1212</v>
      </c>
      <c r="J171" s="280" t="s">
        <v>1261</v>
      </c>
      <c r="K171" s="328"/>
    </row>
    <row r="172" s="1" customFormat="1" ht="15" customHeight="1">
      <c r="B172" s="305"/>
      <c r="C172" s="280" t="s">
        <v>1215</v>
      </c>
      <c r="D172" s="280"/>
      <c r="E172" s="280"/>
      <c r="F172" s="303" t="s">
        <v>1216</v>
      </c>
      <c r="G172" s="280"/>
      <c r="H172" s="280" t="s">
        <v>1277</v>
      </c>
      <c r="I172" s="280" t="s">
        <v>1212</v>
      </c>
      <c r="J172" s="280">
        <v>50</v>
      </c>
      <c r="K172" s="328"/>
    </row>
    <row r="173" s="1" customFormat="1" ht="15" customHeight="1">
      <c r="B173" s="305"/>
      <c r="C173" s="280" t="s">
        <v>1218</v>
      </c>
      <c r="D173" s="280"/>
      <c r="E173" s="280"/>
      <c r="F173" s="303" t="s">
        <v>1210</v>
      </c>
      <c r="G173" s="280"/>
      <c r="H173" s="280" t="s">
        <v>1277</v>
      </c>
      <c r="I173" s="280" t="s">
        <v>1220</v>
      </c>
      <c r="J173" s="280"/>
      <c r="K173" s="328"/>
    </row>
    <row r="174" s="1" customFormat="1" ht="15" customHeight="1">
      <c r="B174" s="305"/>
      <c r="C174" s="280" t="s">
        <v>1229</v>
      </c>
      <c r="D174" s="280"/>
      <c r="E174" s="280"/>
      <c r="F174" s="303" t="s">
        <v>1216</v>
      </c>
      <c r="G174" s="280"/>
      <c r="H174" s="280" t="s">
        <v>1277</v>
      </c>
      <c r="I174" s="280" t="s">
        <v>1212</v>
      </c>
      <c r="J174" s="280">
        <v>50</v>
      </c>
      <c r="K174" s="328"/>
    </row>
    <row r="175" s="1" customFormat="1" ht="15" customHeight="1">
      <c r="B175" s="305"/>
      <c r="C175" s="280" t="s">
        <v>1237</v>
      </c>
      <c r="D175" s="280"/>
      <c r="E175" s="280"/>
      <c r="F175" s="303" t="s">
        <v>1216</v>
      </c>
      <c r="G175" s="280"/>
      <c r="H175" s="280" t="s">
        <v>1277</v>
      </c>
      <c r="I175" s="280" t="s">
        <v>1212</v>
      </c>
      <c r="J175" s="280">
        <v>50</v>
      </c>
      <c r="K175" s="328"/>
    </row>
    <row r="176" s="1" customFormat="1" ht="15" customHeight="1">
      <c r="B176" s="305"/>
      <c r="C176" s="280" t="s">
        <v>1235</v>
      </c>
      <c r="D176" s="280"/>
      <c r="E176" s="280"/>
      <c r="F176" s="303" t="s">
        <v>1216</v>
      </c>
      <c r="G176" s="280"/>
      <c r="H176" s="280" t="s">
        <v>1277</v>
      </c>
      <c r="I176" s="280" t="s">
        <v>1212</v>
      </c>
      <c r="J176" s="280">
        <v>50</v>
      </c>
      <c r="K176" s="328"/>
    </row>
    <row r="177" s="1" customFormat="1" ht="15" customHeight="1">
      <c r="B177" s="305"/>
      <c r="C177" s="280" t="s">
        <v>121</v>
      </c>
      <c r="D177" s="280"/>
      <c r="E177" s="280"/>
      <c r="F177" s="303" t="s">
        <v>1210</v>
      </c>
      <c r="G177" s="280"/>
      <c r="H177" s="280" t="s">
        <v>1278</v>
      </c>
      <c r="I177" s="280" t="s">
        <v>1279</v>
      </c>
      <c r="J177" s="280"/>
      <c r="K177" s="328"/>
    </row>
    <row r="178" s="1" customFormat="1" ht="15" customHeight="1">
      <c r="B178" s="305"/>
      <c r="C178" s="280" t="s">
        <v>58</v>
      </c>
      <c r="D178" s="280"/>
      <c r="E178" s="280"/>
      <c r="F178" s="303" t="s">
        <v>1210</v>
      </c>
      <c r="G178" s="280"/>
      <c r="H178" s="280" t="s">
        <v>1280</v>
      </c>
      <c r="I178" s="280" t="s">
        <v>1281</v>
      </c>
      <c r="J178" s="280">
        <v>1</v>
      </c>
      <c r="K178" s="328"/>
    </row>
    <row r="179" s="1" customFormat="1" ht="15" customHeight="1">
      <c r="B179" s="305"/>
      <c r="C179" s="280" t="s">
        <v>54</v>
      </c>
      <c r="D179" s="280"/>
      <c r="E179" s="280"/>
      <c r="F179" s="303" t="s">
        <v>1210</v>
      </c>
      <c r="G179" s="280"/>
      <c r="H179" s="280" t="s">
        <v>1282</v>
      </c>
      <c r="I179" s="280" t="s">
        <v>1212</v>
      </c>
      <c r="J179" s="280">
        <v>20</v>
      </c>
      <c r="K179" s="328"/>
    </row>
    <row r="180" s="1" customFormat="1" ht="15" customHeight="1">
      <c r="B180" s="305"/>
      <c r="C180" s="280" t="s">
        <v>55</v>
      </c>
      <c r="D180" s="280"/>
      <c r="E180" s="280"/>
      <c r="F180" s="303" t="s">
        <v>1210</v>
      </c>
      <c r="G180" s="280"/>
      <c r="H180" s="280" t="s">
        <v>1283</v>
      </c>
      <c r="I180" s="280" t="s">
        <v>1212</v>
      </c>
      <c r="J180" s="280">
        <v>255</v>
      </c>
      <c r="K180" s="328"/>
    </row>
    <row r="181" s="1" customFormat="1" ht="15" customHeight="1">
      <c r="B181" s="305"/>
      <c r="C181" s="280" t="s">
        <v>122</v>
      </c>
      <c r="D181" s="280"/>
      <c r="E181" s="280"/>
      <c r="F181" s="303" t="s">
        <v>1210</v>
      </c>
      <c r="G181" s="280"/>
      <c r="H181" s="280" t="s">
        <v>1174</v>
      </c>
      <c r="I181" s="280" t="s">
        <v>1212</v>
      </c>
      <c r="J181" s="280">
        <v>10</v>
      </c>
      <c r="K181" s="328"/>
    </row>
    <row r="182" s="1" customFormat="1" ht="15" customHeight="1">
      <c r="B182" s="305"/>
      <c r="C182" s="280" t="s">
        <v>123</v>
      </c>
      <c r="D182" s="280"/>
      <c r="E182" s="280"/>
      <c r="F182" s="303" t="s">
        <v>1210</v>
      </c>
      <c r="G182" s="280"/>
      <c r="H182" s="280" t="s">
        <v>1284</v>
      </c>
      <c r="I182" s="280" t="s">
        <v>1245</v>
      </c>
      <c r="J182" s="280"/>
      <c r="K182" s="328"/>
    </row>
    <row r="183" s="1" customFormat="1" ht="15" customHeight="1">
      <c r="B183" s="305"/>
      <c r="C183" s="280" t="s">
        <v>1285</v>
      </c>
      <c r="D183" s="280"/>
      <c r="E183" s="280"/>
      <c r="F183" s="303" t="s">
        <v>1210</v>
      </c>
      <c r="G183" s="280"/>
      <c r="H183" s="280" t="s">
        <v>1286</v>
      </c>
      <c r="I183" s="280" t="s">
        <v>1245</v>
      </c>
      <c r="J183" s="280"/>
      <c r="K183" s="328"/>
    </row>
    <row r="184" s="1" customFormat="1" ht="15" customHeight="1">
      <c r="B184" s="305"/>
      <c r="C184" s="280" t="s">
        <v>1274</v>
      </c>
      <c r="D184" s="280"/>
      <c r="E184" s="280"/>
      <c r="F184" s="303" t="s">
        <v>1210</v>
      </c>
      <c r="G184" s="280"/>
      <c r="H184" s="280" t="s">
        <v>1287</v>
      </c>
      <c r="I184" s="280" t="s">
        <v>1245</v>
      </c>
      <c r="J184" s="280"/>
      <c r="K184" s="328"/>
    </row>
    <row r="185" s="1" customFormat="1" ht="15" customHeight="1">
      <c r="B185" s="305"/>
      <c r="C185" s="280" t="s">
        <v>125</v>
      </c>
      <c r="D185" s="280"/>
      <c r="E185" s="280"/>
      <c r="F185" s="303" t="s">
        <v>1216</v>
      </c>
      <c r="G185" s="280"/>
      <c r="H185" s="280" t="s">
        <v>1288</v>
      </c>
      <c r="I185" s="280" t="s">
        <v>1212</v>
      </c>
      <c r="J185" s="280">
        <v>50</v>
      </c>
      <c r="K185" s="328"/>
    </row>
    <row r="186" s="1" customFormat="1" ht="15" customHeight="1">
      <c r="B186" s="305"/>
      <c r="C186" s="280" t="s">
        <v>1289</v>
      </c>
      <c r="D186" s="280"/>
      <c r="E186" s="280"/>
      <c r="F186" s="303" t="s">
        <v>1216</v>
      </c>
      <c r="G186" s="280"/>
      <c r="H186" s="280" t="s">
        <v>1290</v>
      </c>
      <c r="I186" s="280" t="s">
        <v>1291</v>
      </c>
      <c r="J186" s="280"/>
      <c r="K186" s="328"/>
    </row>
    <row r="187" s="1" customFormat="1" ht="15" customHeight="1">
      <c r="B187" s="305"/>
      <c r="C187" s="280" t="s">
        <v>1292</v>
      </c>
      <c r="D187" s="280"/>
      <c r="E187" s="280"/>
      <c r="F187" s="303" t="s">
        <v>1216</v>
      </c>
      <c r="G187" s="280"/>
      <c r="H187" s="280" t="s">
        <v>1293</v>
      </c>
      <c r="I187" s="280" t="s">
        <v>1291</v>
      </c>
      <c r="J187" s="280"/>
      <c r="K187" s="328"/>
    </row>
    <row r="188" s="1" customFormat="1" ht="15" customHeight="1">
      <c r="B188" s="305"/>
      <c r="C188" s="280" t="s">
        <v>1294</v>
      </c>
      <c r="D188" s="280"/>
      <c r="E188" s="280"/>
      <c r="F188" s="303" t="s">
        <v>1216</v>
      </c>
      <c r="G188" s="280"/>
      <c r="H188" s="280" t="s">
        <v>1295</v>
      </c>
      <c r="I188" s="280" t="s">
        <v>1291</v>
      </c>
      <c r="J188" s="280"/>
      <c r="K188" s="328"/>
    </row>
    <row r="189" s="1" customFormat="1" ht="15" customHeight="1">
      <c r="B189" s="305"/>
      <c r="C189" s="341" t="s">
        <v>1296</v>
      </c>
      <c r="D189" s="280"/>
      <c r="E189" s="280"/>
      <c r="F189" s="303" t="s">
        <v>1216</v>
      </c>
      <c r="G189" s="280"/>
      <c r="H189" s="280" t="s">
        <v>1297</v>
      </c>
      <c r="I189" s="280" t="s">
        <v>1298</v>
      </c>
      <c r="J189" s="342" t="s">
        <v>1299</v>
      </c>
      <c r="K189" s="328"/>
    </row>
    <row r="190" s="16" customFormat="1" ht="15" customHeight="1">
      <c r="B190" s="343"/>
      <c r="C190" s="344" t="s">
        <v>1300</v>
      </c>
      <c r="D190" s="345"/>
      <c r="E190" s="345"/>
      <c r="F190" s="346" t="s">
        <v>1216</v>
      </c>
      <c r="G190" s="345"/>
      <c r="H190" s="345" t="s">
        <v>1301</v>
      </c>
      <c r="I190" s="345" t="s">
        <v>1298</v>
      </c>
      <c r="J190" s="347" t="s">
        <v>1299</v>
      </c>
      <c r="K190" s="348"/>
    </row>
    <row r="191" s="1" customFormat="1" ht="15" customHeight="1">
      <c r="B191" s="305"/>
      <c r="C191" s="341" t="s">
        <v>43</v>
      </c>
      <c r="D191" s="280"/>
      <c r="E191" s="280"/>
      <c r="F191" s="303" t="s">
        <v>1210</v>
      </c>
      <c r="G191" s="280"/>
      <c r="H191" s="277" t="s">
        <v>1302</v>
      </c>
      <c r="I191" s="280" t="s">
        <v>1303</v>
      </c>
      <c r="J191" s="280"/>
      <c r="K191" s="328"/>
    </row>
    <row r="192" s="1" customFormat="1" ht="15" customHeight="1">
      <c r="B192" s="305"/>
      <c r="C192" s="341" t="s">
        <v>1304</v>
      </c>
      <c r="D192" s="280"/>
      <c r="E192" s="280"/>
      <c r="F192" s="303" t="s">
        <v>1210</v>
      </c>
      <c r="G192" s="280"/>
      <c r="H192" s="280" t="s">
        <v>1305</v>
      </c>
      <c r="I192" s="280" t="s">
        <v>1245</v>
      </c>
      <c r="J192" s="280"/>
      <c r="K192" s="328"/>
    </row>
    <row r="193" s="1" customFormat="1" ht="15" customHeight="1">
      <c r="B193" s="305"/>
      <c r="C193" s="341" t="s">
        <v>1306</v>
      </c>
      <c r="D193" s="280"/>
      <c r="E193" s="280"/>
      <c r="F193" s="303" t="s">
        <v>1210</v>
      </c>
      <c r="G193" s="280"/>
      <c r="H193" s="280" t="s">
        <v>1307</v>
      </c>
      <c r="I193" s="280" t="s">
        <v>1245</v>
      </c>
      <c r="J193" s="280"/>
      <c r="K193" s="328"/>
    </row>
    <row r="194" s="1" customFormat="1" ht="15" customHeight="1">
      <c r="B194" s="305"/>
      <c r="C194" s="341" t="s">
        <v>1308</v>
      </c>
      <c r="D194" s="280"/>
      <c r="E194" s="280"/>
      <c r="F194" s="303" t="s">
        <v>1216</v>
      </c>
      <c r="G194" s="280"/>
      <c r="H194" s="280" t="s">
        <v>1309</v>
      </c>
      <c r="I194" s="280" t="s">
        <v>1245</v>
      </c>
      <c r="J194" s="280"/>
      <c r="K194" s="328"/>
    </row>
    <row r="195" s="1" customFormat="1" ht="15" customHeight="1">
      <c r="B195" s="334"/>
      <c r="C195" s="349"/>
      <c r="D195" s="314"/>
      <c r="E195" s="314"/>
      <c r="F195" s="314"/>
      <c r="G195" s="314"/>
      <c r="H195" s="314"/>
      <c r="I195" s="314"/>
      <c r="J195" s="314"/>
      <c r="K195" s="335"/>
    </row>
    <row r="196" s="1" customFormat="1" ht="18.75" customHeight="1">
      <c r="B196" s="316"/>
      <c r="C196" s="326"/>
      <c r="D196" s="326"/>
      <c r="E196" s="326"/>
      <c r="F196" s="336"/>
      <c r="G196" s="326"/>
      <c r="H196" s="326"/>
      <c r="I196" s="326"/>
      <c r="J196" s="326"/>
      <c r="K196" s="316"/>
    </row>
    <row r="197" s="1" customFormat="1" ht="18.75" customHeight="1">
      <c r="B197" s="316"/>
      <c r="C197" s="326"/>
      <c r="D197" s="326"/>
      <c r="E197" s="326"/>
      <c r="F197" s="336"/>
      <c r="G197" s="326"/>
      <c r="H197" s="326"/>
      <c r="I197" s="326"/>
      <c r="J197" s="326"/>
      <c r="K197" s="316"/>
    </row>
    <row r="198" s="1" customFormat="1" ht="18.75" customHeight="1">
      <c r="B198" s="288"/>
      <c r="C198" s="288"/>
      <c r="D198" s="288"/>
      <c r="E198" s="288"/>
      <c r="F198" s="288"/>
      <c r="G198" s="288"/>
      <c r="H198" s="288"/>
      <c r="I198" s="288"/>
      <c r="J198" s="288"/>
      <c r="K198" s="288"/>
    </row>
    <row r="199" s="1" customFormat="1" ht="13.5">
      <c r="B199" s="267"/>
      <c r="C199" s="268"/>
      <c r="D199" s="268"/>
      <c r="E199" s="268"/>
      <c r="F199" s="268"/>
      <c r="G199" s="268"/>
      <c r="H199" s="268"/>
      <c r="I199" s="268"/>
      <c r="J199" s="268"/>
      <c r="K199" s="269"/>
    </row>
    <row r="200" s="1" customFormat="1" ht="21">
      <c r="B200" s="270"/>
      <c r="C200" s="271" t="s">
        <v>1310</v>
      </c>
      <c r="D200" s="271"/>
      <c r="E200" s="271"/>
      <c r="F200" s="271"/>
      <c r="G200" s="271"/>
      <c r="H200" s="271"/>
      <c r="I200" s="271"/>
      <c r="J200" s="271"/>
      <c r="K200" s="272"/>
    </row>
    <row r="201" s="1" customFormat="1" ht="25.5" customHeight="1">
      <c r="B201" s="270"/>
      <c r="C201" s="350" t="s">
        <v>1311</v>
      </c>
      <c r="D201" s="350"/>
      <c r="E201" s="350"/>
      <c r="F201" s="350" t="s">
        <v>1312</v>
      </c>
      <c r="G201" s="351"/>
      <c r="H201" s="350" t="s">
        <v>1313</v>
      </c>
      <c r="I201" s="350"/>
      <c r="J201" s="350"/>
      <c r="K201" s="272"/>
    </row>
    <row r="202" s="1" customFormat="1" ht="5.25" customHeight="1">
      <c r="B202" s="305"/>
      <c r="C202" s="300"/>
      <c r="D202" s="300"/>
      <c r="E202" s="300"/>
      <c r="F202" s="300"/>
      <c r="G202" s="326"/>
      <c r="H202" s="300"/>
      <c r="I202" s="300"/>
      <c r="J202" s="300"/>
      <c r="K202" s="328"/>
    </row>
    <row r="203" s="1" customFormat="1" ht="15" customHeight="1">
      <c r="B203" s="305"/>
      <c r="C203" s="280" t="s">
        <v>1303</v>
      </c>
      <c r="D203" s="280"/>
      <c r="E203" s="280"/>
      <c r="F203" s="303" t="s">
        <v>44</v>
      </c>
      <c r="G203" s="280"/>
      <c r="H203" s="280" t="s">
        <v>1314</v>
      </c>
      <c r="I203" s="280"/>
      <c r="J203" s="280"/>
      <c r="K203" s="328"/>
    </row>
    <row r="204" s="1" customFormat="1" ht="15" customHeight="1">
      <c r="B204" s="305"/>
      <c r="C204" s="280"/>
      <c r="D204" s="280"/>
      <c r="E204" s="280"/>
      <c r="F204" s="303" t="s">
        <v>45</v>
      </c>
      <c r="G204" s="280"/>
      <c r="H204" s="280" t="s">
        <v>1315</v>
      </c>
      <c r="I204" s="280"/>
      <c r="J204" s="280"/>
      <c r="K204" s="328"/>
    </row>
    <row r="205" s="1" customFormat="1" ht="15" customHeight="1">
      <c r="B205" s="305"/>
      <c r="C205" s="280"/>
      <c r="D205" s="280"/>
      <c r="E205" s="280"/>
      <c r="F205" s="303" t="s">
        <v>48</v>
      </c>
      <c r="G205" s="280"/>
      <c r="H205" s="280" t="s">
        <v>1316</v>
      </c>
      <c r="I205" s="280"/>
      <c r="J205" s="280"/>
      <c r="K205" s="328"/>
    </row>
    <row r="206" s="1" customFormat="1" ht="15" customHeight="1">
      <c r="B206" s="305"/>
      <c r="C206" s="280"/>
      <c r="D206" s="280"/>
      <c r="E206" s="280"/>
      <c r="F206" s="303" t="s">
        <v>46</v>
      </c>
      <c r="G206" s="280"/>
      <c r="H206" s="280" t="s">
        <v>1317</v>
      </c>
      <c r="I206" s="280"/>
      <c r="J206" s="280"/>
      <c r="K206" s="328"/>
    </row>
    <row r="207" s="1" customFormat="1" ht="15" customHeight="1">
      <c r="B207" s="305"/>
      <c r="C207" s="280"/>
      <c r="D207" s="280"/>
      <c r="E207" s="280"/>
      <c r="F207" s="303" t="s">
        <v>47</v>
      </c>
      <c r="G207" s="280"/>
      <c r="H207" s="280" t="s">
        <v>1318</v>
      </c>
      <c r="I207" s="280"/>
      <c r="J207" s="280"/>
      <c r="K207" s="328"/>
    </row>
    <row r="208" s="1" customFormat="1" ht="15" customHeight="1">
      <c r="B208" s="305"/>
      <c r="C208" s="280"/>
      <c r="D208" s="280"/>
      <c r="E208" s="280"/>
      <c r="F208" s="303"/>
      <c r="G208" s="280"/>
      <c r="H208" s="280"/>
      <c r="I208" s="280"/>
      <c r="J208" s="280"/>
      <c r="K208" s="328"/>
    </row>
    <row r="209" s="1" customFormat="1" ht="15" customHeight="1">
      <c r="B209" s="305"/>
      <c r="C209" s="280" t="s">
        <v>1257</v>
      </c>
      <c r="D209" s="280"/>
      <c r="E209" s="280"/>
      <c r="F209" s="303" t="s">
        <v>80</v>
      </c>
      <c r="G209" s="280"/>
      <c r="H209" s="280" t="s">
        <v>1319</v>
      </c>
      <c r="I209" s="280"/>
      <c r="J209" s="280"/>
      <c r="K209" s="328"/>
    </row>
    <row r="210" s="1" customFormat="1" ht="15" customHeight="1">
      <c r="B210" s="305"/>
      <c r="C210" s="280"/>
      <c r="D210" s="280"/>
      <c r="E210" s="280"/>
      <c r="F210" s="303" t="s">
        <v>1152</v>
      </c>
      <c r="G210" s="280"/>
      <c r="H210" s="280" t="s">
        <v>1153</v>
      </c>
      <c r="I210" s="280"/>
      <c r="J210" s="280"/>
      <c r="K210" s="328"/>
    </row>
    <row r="211" s="1" customFormat="1" ht="15" customHeight="1">
      <c r="B211" s="305"/>
      <c r="C211" s="280"/>
      <c r="D211" s="280"/>
      <c r="E211" s="280"/>
      <c r="F211" s="303" t="s">
        <v>1150</v>
      </c>
      <c r="G211" s="280"/>
      <c r="H211" s="280" t="s">
        <v>1320</v>
      </c>
      <c r="I211" s="280"/>
      <c r="J211" s="280"/>
      <c r="K211" s="328"/>
    </row>
    <row r="212" s="1" customFormat="1" ht="15" customHeight="1">
      <c r="B212" s="352"/>
      <c r="C212" s="280"/>
      <c r="D212" s="280"/>
      <c r="E212" s="280"/>
      <c r="F212" s="303" t="s">
        <v>1154</v>
      </c>
      <c r="G212" s="341"/>
      <c r="H212" s="332" t="s">
        <v>1155</v>
      </c>
      <c r="I212" s="332"/>
      <c r="J212" s="332"/>
      <c r="K212" s="353"/>
    </row>
    <row r="213" s="1" customFormat="1" ht="15" customHeight="1">
      <c r="B213" s="352"/>
      <c r="C213" s="280"/>
      <c r="D213" s="280"/>
      <c r="E213" s="280"/>
      <c r="F213" s="303" t="s">
        <v>1156</v>
      </c>
      <c r="G213" s="341"/>
      <c r="H213" s="332" t="s">
        <v>1136</v>
      </c>
      <c r="I213" s="332"/>
      <c r="J213" s="332"/>
      <c r="K213" s="353"/>
    </row>
    <row r="214" s="1" customFormat="1" ht="15" customHeight="1">
      <c r="B214" s="352"/>
      <c r="C214" s="280"/>
      <c r="D214" s="280"/>
      <c r="E214" s="280"/>
      <c r="F214" s="303"/>
      <c r="G214" s="341"/>
      <c r="H214" s="332"/>
      <c r="I214" s="332"/>
      <c r="J214" s="332"/>
      <c r="K214" s="353"/>
    </row>
    <row r="215" s="1" customFormat="1" ht="15" customHeight="1">
      <c r="B215" s="352"/>
      <c r="C215" s="280" t="s">
        <v>1281</v>
      </c>
      <c r="D215" s="280"/>
      <c r="E215" s="280"/>
      <c r="F215" s="303">
        <v>1</v>
      </c>
      <c r="G215" s="341"/>
      <c r="H215" s="332" t="s">
        <v>1321</v>
      </c>
      <c r="I215" s="332"/>
      <c r="J215" s="332"/>
      <c r="K215" s="353"/>
    </row>
    <row r="216" s="1" customFormat="1" ht="15" customHeight="1">
      <c r="B216" s="352"/>
      <c r="C216" s="280"/>
      <c r="D216" s="280"/>
      <c r="E216" s="280"/>
      <c r="F216" s="303">
        <v>2</v>
      </c>
      <c r="G216" s="341"/>
      <c r="H216" s="332" t="s">
        <v>1322</v>
      </c>
      <c r="I216" s="332"/>
      <c r="J216" s="332"/>
      <c r="K216" s="353"/>
    </row>
    <row r="217" s="1" customFormat="1" ht="15" customHeight="1">
      <c r="B217" s="352"/>
      <c r="C217" s="280"/>
      <c r="D217" s="280"/>
      <c r="E217" s="280"/>
      <c r="F217" s="303">
        <v>3</v>
      </c>
      <c r="G217" s="341"/>
      <c r="H217" s="332" t="s">
        <v>1323</v>
      </c>
      <c r="I217" s="332"/>
      <c r="J217" s="332"/>
      <c r="K217" s="353"/>
    </row>
    <row r="218" s="1" customFormat="1" ht="15" customHeight="1">
      <c r="B218" s="352"/>
      <c r="C218" s="280"/>
      <c r="D218" s="280"/>
      <c r="E218" s="280"/>
      <c r="F218" s="303">
        <v>4</v>
      </c>
      <c r="G218" s="341"/>
      <c r="H218" s="332" t="s">
        <v>1324</v>
      </c>
      <c r="I218" s="332"/>
      <c r="J218" s="332"/>
      <c r="K218" s="353"/>
    </row>
    <row r="219" s="1" customFormat="1" ht="12.75" customHeight="1">
      <c r="B219" s="354"/>
      <c r="C219" s="355"/>
      <c r="D219" s="355"/>
      <c r="E219" s="355"/>
      <c r="F219" s="355"/>
      <c r="G219" s="355"/>
      <c r="H219" s="355"/>
      <c r="I219" s="355"/>
      <c r="J219" s="355"/>
      <c r="K219" s="35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Kamil Beck</dc:creator>
  <cp:lastModifiedBy>Kamil Beck</cp:lastModifiedBy>
  <dcterms:created xsi:type="dcterms:W3CDTF">2025-05-30T07:49:54Z</dcterms:created>
  <dcterms:modified xsi:type="dcterms:W3CDTF">2025-05-30T07:50:00Z</dcterms:modified>
</cp:coreProperties>
</file>