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Místnosti č. 1.35-1.45" sheetId="2" r:id="rId2"/>
    <sheet name="02 - Místnosti č. 1.46-1.55" sheetId="3" r:id="rId3"/>
    <sheet name="Pokyny pro vyplnění" sheetId="4" r:id="rId4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'01 - Místnosti č. 1.35-1.45'!$C$104:$K$545</definedName>
    <definedName name="_xlnm.Print_Area" localSheetId="1">'01 - Místnosti č. 1.35-1.45'!$C$4:$J$39,'01 - Místnosti č. 1.35-1.45'!$C$45:$J$86,'01 - Místnosti č. 1.35-1.45'!$C$92:$K$545</definedName>
    <definedName name="_xlnm.Print_Titles" localSheetId="1">'01 - Místnosti č. 1.35-1.45'!$104:$104</definedName>
    <definedName name="_xlnm._FilterDatabase" localSheetId="2" hidden="1">'02 - Místnosti č. 1.46-1.55'!$C$102:$K$580</definedName>
    <definedName name="_xlnm.Print_Area" localSheetId="2">'02 - Místnosti č. 1.46-1.55'!$C$4:$J$39,'02 - Místnosti č. 1.46-1.55'!$C$45:$J$84,'02 - Místnosti č. 1.46-1.55'!$C$90:$K$580</definedName>
    <definedName name="_xlnm.Print_Titles" localSheetId="2">'02 - Místnosti č. 1.46-1.55'!$102:$102</definedName>
    <definedName name="_xlnm.Print_Area" localSheetId="3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3" l="1" r="J37"/>
  <c r="J36"/>
  <c i="1" r="AY56"/>
  <c i="3" r="J35"/>
  <c i="1" r="AX56"/>
  <c i="3" r="BI580"/>
  <c r="BH580"/>
  <c r="BG580"/>
  <c r="BF580"/>
  <c r="T580"/>
  <c r="R580"/>
  <c r="P580"/>
  <c r="BI579"/>
  <c r="BH579"/>
  <c r="BG579"/>
  <c r="BF579"/>
  <c r="T579"/>
  <c r="R579"/>
  <c r="P579"/>
  <c r="BI578"/>
  <c r="BH578"/>
  <c r="BG578"/>
  <c r="BF578"/>
  <c r="T578"/>
  <c r="R578"/>
  <c r="P578"/>
  <c r="BI577"/>
  <c r="BH577"/>
  <c r="BG577"/>
  <c r="BF577"/>
  <c r="T577"/>
  <c r="R577"/>
  <c r="P577"/>
  <c r="BI576"/>
  <c r="BH576"/>
  <c r="BG576"/>
  <c r="BF576"/>
  <c r="T576"/>
  <c r="R576"/>
  <c r="P576"/>
  <c r="BI575"/>
  <c r="BH575"/>
  <c r="BG575"/>
  <c r="BF575"/>
  <c r="T575"/>
  <c r="R575"/>
  <c r="P575"/>
  <c r="BI574"/>
  <c r="BH574"/>
  <c r="BG574"/>
  <c r="BF574"/>
  <c r="T574"/>
  <c r="R574"/>
  <c r="P574"/>
  <c r="BI572"/>
  <c r="BH572"/>
  <c r="BG572"/>
  <c r="BF572"/>
  <c r="T572"/>
  <c r="R572"/>
  <c r="P572"/>
  <c r="BI571"/>
  <c r="BH571"/>
  <c r="BG571"/>
  <c r="BF571"/>
  <c r="T571"/>
  <c r="R571"/>
  <c r="P571"/>
  <c r="BI570"/>
  <c r="BH570"/>
  <c r="BG570"/>
  <c r="BF570"/>
  <c r="T570"/>
  <c r="R570"/>
  <c r="P570"/>
  <c r="BI569"/>
  <c r="BH569"/>
  <c r="BG569"/>
  <c r="BF569"/>
  <c r="T569"/>
  <c r="R569"/>
  <c r="P569"/>
  <c r="BI564"/>
  <c r="BH564"/>
  <c r="BG564"/>
  <c r="BF564"/>
  <c r="T564"/>
  <c r="R564"/>
  <c r="P564"/>
  <c r="BI561"/>
  <c r="BH561"/>
  <c r="BG561"/>
  <c r="BF561"/>
  <c r="T561"/>
  <c r="R561"/>
  <c r="P561"/>
  <c r="BI558"/>
  <c r="BH558"/>
  <c r="BG558"/>
  <c r="BF558"/>
  <c r="T558"/>
  <c r="R558"/>
  <c r="P558"/>
  <c r="BI555"/>
  <c r="BH555"/>
  <c r="BG555"/>
  <c r="BF555"/>
  <c r="T555"/>
  <c r="R555"/>
  <c r="P555"/>
  <c r="BI552"/>
  <c r="BH552"/>
  <c r="BG552"/>
  <c r="BF552"/>
  <c r="T552"/>
  <c r="R552"/>
  <c r="P552"/>
  <c r="BI549"/>
  <c r="BH549"/>
  <c r="BG549"/>
  <c r="BF549"/>
  <c r="T549"/>
  <c r="R549"/>
  <c r="P549"/>
  <c r="BI546"/>
  <c r="BH546"/>
  <c r="BG546"/>
  <c r="BF546"/>
  <c r="T546"/>
  <c r="R546"/>
  <c r="P546"/>
  <c r="BI543"/>
  <c r="BH543"/>
  <c r="BG543"/>
  <c r="BF543"/>
  <c r="T543"/>
  <c r="R543"/>
  <c r="P543"/>
  <c r="BI541"/>
  <c r="BH541"/>
  <c r="BG541"/>
  <c r="BF541"/>
  <c r="T541"/>
  <c r="R541"/>
  <c r="P541"/>
  <c r="BI539"/>
  <c r="BH539"/>
  <c r="BG539"/>
  <c r="BF539"/>
  <c r="T539"/>
  <c r="R539"/>
  <c r="P539"/>
  <c r="BI537"/>
  <c r="BH537"/>
  <c r="BG537"/>
  <c r="BF537"/>
  <c r="T537"/>
  <c r="R537"/>
  <c r="P537"/>
  <c r="BI536"/>
  <c r="BH536"/>
  <c r="BG536"/>
  <c r="BF536"/>
  <c r="T536"/>
  <c r="R536"/>
  <c r="P536"/>
  <c r="BI533"/>
  <c r="BH533"/>
  <c r="BG533"/>
  <c r="BF533"/>
  <c r="T533"/>
  <c r="R533"/>
  <c r="P533"/>
  <c r="BI530"/>
  <c r="BH530"/>
  <c r="BG530"/>
  <c r="BF530"/>
  <c r="T530"/>
  <c r="R530"/>
  <c r="P530"/>
  <c r="BI527"/>
  <c r="BH527"/>
  <c r="BG527"/>
  <c r="BF527"/>
  <c r="T527"/>
  <c r="R527"/>
  <c r="P527"/>
  <c r="BI524"/>
  <c r="BH524"/>
  <c r="BG524"/>
  <c r="BF524"/>
  <c r="T524"/>
  <c r="R524"/>
  <c r="P524"/>
  <c r="BI521"/>
  <c r="BH521"/>
  <c r="BG521"/>
  <c r="BF521"/>
  <c r="T521"/>
  <c r="R521"/>
  <c r="P521"/>
  <c r="BI518"/>
  <c r="BH518"/>
  <c r="BG518"/>
  <c r="BF518"/>
  <c r="T518"/>
  <c r="R518"/>
  <c r="P518"/>
  <c r="BI517"/>
  <c r="BH517"/>
  <c r="BG517"/>
  <c r="BF517"/>
  <c r="T517"/>
  <c r="R517"/>
  <c r="P517"/>
  <c r="BI515"/>
  <c r="BH515"/>
  <c r="BG515"/>
  <c r="BF515"/>
  <c r="T515"/>
  <c r="R515"/>
  <c r="P515"/>
  <c r="BI508"/>
  <c r="BH508"/>
  <c r="BG508"/>
  <c r="BF508"/>
  <c r="T508"/>
  <c r="R508"/>
  <c r="P508"/>
  <c r="BI501"/>
  <c r="BH501"/>
  <c r="BG501"/>
  <c r="BF501"/>
  <c r="T501"/>
  <c r="R501"/>
  <c r="P501"/>
  <c r="BI494"/>
  <c r="BH494"/>
  <c r="BG494"/>
  <c r="BF494"/>
  <c r="T494"/>
  <c r="R494"/>
  <c r="P494"/>
  <c r="BI487"/>
  <c r="BH487"/>
  <c r="BG487"/>
  <c r="BF487"/>
  <c r="T487"/>
  <c r="R487"/>
  <c r="P487"/>
  <c r="BI480"/>
  <c r="BH480"/>
  <c r="BG480"/>
  <c r="BF480"/>
  <c r="T480"/>
  <c r="R480"/>
  <c r="P480"/>
  <c r="BI473"/>
  <c r="BH473"/>
  <c r="BG473"/>
  <c r="BF473"/>
  <c r="T473"/>
  <c r="R473"/>
  <c r="P473"/>
  <c r="BI466"/>
  <c r="BH466"/>
  <c r="BG466"/>
  <c r="BF466"/>
  <c r="T466"/>
  <c r="R466"/>
  <c r="P466"/>
  <c r="BI459"/>
  <c r="BH459"/>
  <c r="BG459"/>
  <c r="BF459"/>
  <c r="T459"/>
  <c r="R459"/>
  <c r="P459"/>
  <c r="BI452"/>
  <c r="BH452"/>
  <c r="BG452"/>
  <c r="BF452"/>
  <c r="T452"/>
  <c r="R452"/>
  <c r="P452"/>
  <c r="BI445"/>
  <c r="BH445"/>
  <c r="BG445"/>
  <c r="BF445"/>
  <c r="T445"/>
  <c r="R445"/>
  <c r="P445"/>
  <c r="BI442"/>
  <c r="BH442"/>
  <c r="BG442"/>
  <c r="BF442"/>
  <c r="T442"/>
  <c r="R442"/>
  <c r="P442"/>
  <c r="BI439"/>
  <c r="BH439"/>
  <c r="BG439"/>
  <c r="BF439"/>
  <c r="T439"/>
  <c r="R439"/>
  <c r="P439"/>
  <c r="BI437"/>
  <c r="BH437"/>
  <c r="BG437"/>
  <c r="BF437"/>
  <c r="T437"/>
  <c r="R437"/>
  <c r="P437"/>
  <c r="BI435"/>
  <c r="BH435"/>
  <c r="BG435"/>
  <c r="BF435"/>
  <c r="T435"/>
  <c r="R435"/>
  <c r="P435"/>
  <c r="BI433"/>
  <c r="BH433"/>
  <c r="BG433"/>
  <c r="BF433"/>
  <c r="T433"/>
  <c r="R433"/>
  <c r="P433"/>
  <c r="BI431"/>
  <c r="BH431"/>
  <c r="BG431"/>
  <c r="BF431"/>
  <c r="T431"/>
  <c r="R431"/>
  <c r="P431"/>
  <c r="BI429"/>
  <c r="BH429"/>
  <c r="BG429"/>
  <c r="BF429"/>
  <c r="T429"/>
  <c r="R429"/>
  <c r="P429"/>
  <c r="BI427"/>
  <c r="BH427"/>
  <c r="BG427"/>
  <c r="BF427"/>
  <c r="T427"/>
  <c r="R427"/>
  <c r="P427"/>
  <c r="BI425"/>
  <c r="BH425"/>
  <c r="BG425"/>
  <c r="BF425"/>
  <c r="T425"/>
  <c r="R425"/>
  <c r="P425"/>
  <c r="BI422"/>
  <c r="BH422"/>
  <c r="BG422"/>
  <c r="BF422"/>
  <c r="T422"/>
  <c r="R422"/>
  <c r="P422"/>
  <c r="BI421"/>
  <c r="BH421"/>
  <c r="BG421"/>
  <c r="BF421"/>
  <c r="T421"/>
  <c r="R421"/>
  <c r="P421"/>
  <c r="BI420"/>
  <c r="BH420"/>
  <c r="BG420"/>
  <c r="BF420"/>
  <c r="T420"/>
  <c r="R420"/>
  <c r="P420"/>
  <c r="BI418"/>
  <c r="BH418"/>
  <c r="BG418"/>
  <c r="BF418"/>
  <c r="T418"/>
  <c r="R418"/>
  <c r="P418"/>
  <c r="BI417"/>
  <c r="BH417"/>
  <c r="BG417"/>
  <c r="BF417"/>
  <c r="T417"/>
  <c r="R417"/>
  <c r="P417"/>
  <c r="BI415"/>
  <c r="BH415"/>
  <c r="BG415"/>
  <c r="BF415"/>
  <c r="T415"/>
  <c r="R415"/>
  <c r="P415"/>
  <c r="BI414"/>
  <c r="BH414"/>
  <c r="BG414"/>
  <c r="BF414"/>
  <c r="T414"/>
  <c r="R414"/>
  <c r="P414"/>
  <c r="BI412"/>
  <c r="BH412"/>
  <c r="BG412"/>
  <c r="BF412"/>
  <c r="T412"/>
  <c r="R412"/>
  <c r="P412"/>
  <c r="BI411"/>
  <c r="BH411"/>
  <c r="BG411"/>
  <c r="BF411"/>
  <c r="T411"/>
  <c r="R411"/>
  <c r="P411"/>
  <c r="BI410"/>
  <c r="BH410"/>
  <c r="BG410"/>
  <c r="BF410"/>
  <c r="T410"/>
  <c r="R410"/>
  <c r="P410"/>
  <c r="BI409"/>
  <c r="BH409"/>
  <c r="BG409"/>
  <c r="BF409"/>
  <c r="T409"/>
  <c r="R409"/>
  <c r="P409"/>
  <c r="BI408"/>
  <c r="BH408"/>
  <c r="BG408"/>
  <c r="BF408"/>
  <c r="T408"/>
  <c r="R408"/>
  <c r="P408"/>
  <c r="BI407"/>
  <c r="BH407"/>
  <c r="BG407"/>
  <c r="BF407"/>
  <c r="T407"/>
  <c r="R407"/>
  <c r="P407"/>
  <c r="BI401"/>
  <c r="BH401"/>
  <c r="BG401"/>
  <c r="BF401"/>
  <c r="T401"/>
  <c r="R401"/>
  <c r="P401"/>
  <c r="BI396"/>
  <c r="BH396"/>
  <c r="BG396"/>
  <c r="BF396"/>
  <c r="T396"/>
  <c r="R396"/>
  <c r="P396"/>
  <c r="BI395"/>
  <c r="BH395"/>
  <c r="BG395"/>
  <c r="BF395"/>
  <c r="T395"/>
  <c r="R395"/>
  <c r="P395"/>
  <c r="BI394"/>
  <c r="BH394"/>
  <c r="BG394"/>
  <c r="BF394"/>
  <c r="T394"/>
  <c r="R394"/>
  <c r="P394"/>
  <c r="BI393"/>
  <c r="BH393"/>
  <c r="BG393"/>
  <c r="BF393"/>
  <c r="T393"/>
  <c r="R393"/>
  <c r="P393"/>
  <c r="BI392"/>
  <c r="BH392"/>
  <c r="BG392"/>
  <c r="BF392"/>
  <c r="T392"/>
  <c r="R392"/>
  <c r="P392"/>
  <c r="BI389"/>
  <c r="BH389"/>
  <c r="BG389"/>
  <c r="BF389"/>
  <c r="T389"/>
  <c r="R389"/>
  <c r="P389"/>
  <c r="BI381"/>
  <c r="BH381"/>
  <c r="BG381"/>
  <c r="BF381"/>
  <c r="T381"/>
  <c r="R381"/>
  <c r="P381"/>
  <c r="BI373"/>
  <c r="BH373"/>
  <c r="BG373"/>
  <c r="BF373"/>
  <c r="T373"/>
  <c r="R373"/>
  <c r="P373"/>
  <c r="BI365"/>
  <c r="BH365"/>
  <c r="BG365"/>
  <c r="BF365"/>
  <c r="T365"/>
  <c r="R365"/>
  <c r="P365"/>
  <c r="BI362"/>
  <c r="BH362"/>
  <c r="BG362"/>
  <c r="BF362"/>
  <c r="T362"/>
  <c r="R362"/>
  <c r="P362"/>
  <c r="BI354"/>
  <c r="BH354"/>
  <c r="BG354"/>
  <c r="BF354"/>
  <c r="T354"/>
  <c r="R354"/>
  <c r="P354"/>
  <c r="BI346"/>
  <c r="BH346"/>
  <c r="BG346"/>
  <c r="BF346"/>
  <c r="T346"/>
  <c r="R346"/>
  <c r="P346"/>
  <c r="BI338"/>
  <c r="BH338"/>
  <c r="BG338"/>
  <c r="BF338"/>
  <c r="T338"/>
  <c r="R338"/>
  <c r="P338"/>
  <c r="BI330"/>
  <c r="BH330"/>
  <c r="BG330"/>
  <c r="BF330"/>
  <c r="T330"/>
  <c r="R330"/>
  <c r="P330"/>
  <c r="BI327"/>
  <c r="BH327"/>
  <c r="BG327"/>
  <c r="BF327"/>
  <c r="T327"/>
  <c r="R327"/>
  <c r="P327"/>
  <c r="BI319"/>
  <c r="BH319"/>
  <c r="BG319"/>
  <c r="BF319"/>
  <c r="T319"/>
  <c r="R319"/>
  <c r="P319"/>
  <c r="BI311"/>
  <c r="BH311"/>
  <c r="BG311"/>
  <c r="BF311"/>
  <c r="T311"/>
  <c r="R311"/>
  <c r="P311"/>
  <c r="BI303"/>
  <c r="BH303"/>
  <c r="BG303"/>
  <c r="BF303"/>
  <c r="T303"/>
  <c r="R303"/>
  <c r="P303"/>
  <c r="BI296"/>
  <c r="BH296"/>
  <c r="BG296"/>
  <c r="BF296"/>
  <c r="T296"/>
  <c r="R296"/>
  <c r="P296"/>
  <c r="BI288"/>
  <c r="BH288"/>
  <c r="BG288"/>
  <c r="BF288"/>
  <c r="T288"/>
  <c r="R288"/>
  <c r="P288"/>
  <c r="BI284"/>
  <c r="BH284"/>
  <c r="BG284"/>
  <c r="BF284"/>
  <c r="T284"/>
  <c r="T283"/>
  <c r="R284"/>
  <c r="R283"/>
  <c r="P284"/>
  <c r="P283"/>
  <c r="BI281"/>
  <c r="BH281"/>
  <c r="BG281"/>
  <c r="BF281"/>
  <c r="T281"/>
  <c r="R281"/>
  <c r="P281"/>
  <c r="BI277"/>
  <c r="BH277"/>
  <c r="BG277"/>
  <c r="BF277"/>
  <c r="T277"/>
  <c r="R277"/>
  <c r="P277"/>
  <c r="BI275"/>
  <c r="BH275"/>
  <c r="BG275"/>
  <c r="BF275"/>
  <c r="T275"/>
  <c r="R275"/>
  <c r="P275"/>
  <c r="BI273"/>
  <c r="BH273"/>
  <c r="BG273"/>
  <c r="BF273"/>
  <c r="T273"/>
  <c r="R273"/>
  <c r="P273"/>
  <c r="BI270"/>
  <c r="BH270"/>
  <c r="BG270"/>
  <c r="BF270"/>
  <c r="T270"/>
  <c r="T269"/>
  <c r="R270"/>
  <c r="R269"/>
  <c r="P270"/>
  <c r="P269"/>
  <c r="BI267"/>
  <c r="BH267"/>
  <c r="BG267"/>
  <c r="BF267"/>
  <c r="T267"/>
  <c r="T266"/>
  <c r="R267"/>
  <c r="R266"/>
  <c r="P267"/>
  <c r="P266"/>
  <c r="BI256"/>
  <c r="BH256"/>
  <c r="BG256"/>
  <c r="BF256"/>
  <c r="T256"/>
  <c r="T255"/>
  <c r="T254"/>
  <c r="R256"/>
  <c r="R255"/>
  <c r="R254"/>
  <c r="P256"/>
  <c r="P255"/>
  <c r="P254"/>
  <c r="BI253"/>
  <c r="BH253"/>
  <c r="BG253"/>
  <c r="BF253"/>
  <c r="T253"/>
  <c r="R253"/>
  <c r="P253"/>
  <c r="BI251"/>
  <c r="BH251"/>
  <c r="BG251"/>
  <c r="BF251"/>
  <c r="T251"/>
  <c r="R251"/>
  <c r="P251"/>
  <c r="BI242"/>
  <c r="BH242"/>
  <c r="BG242"/>
  <c r="BF242"/>
  <c r="T242"/>
  <c r="R242"/>
  <c r="P242"/>
  <c r="BI234"/>
  <c r="BH234"/>
  <c r="BG234"/>
  <c r="BF234"/>
  <c r="T234"/>
  <c r="R234"/>
  <c r="P234"/>
  <c r="BI232"/>
  <c r="BH232"/>
  <c r="BG232"/>
  <c r="BF232"/>
  <c r="T232"/>
  <c r="R232"/>
  <c r="P232"/>
  <c r="BI229"/>
  <c r="BH229"/>
  <c r="BG229"/>
  <c r="BF229"/>
  <c r="T229"/>
  <c r="R229"/>
  <c r="P229"/>
  <c r="BI218"/>
  <c r="BH218"/>
  <c r="BG218"/>
  <c r="BF218"/>
  <c r="T218"/>
  <c r="R218"/>
  <c r="P218"/>
  <c r="BI206"/>
  <c r="BH206"/>
  <c r="BG206"/>
  <c r="BF206"/>
  <c r="T206"/>
  <c r="R206"/>
  <c r="P206"/>
  <c r="BI196"/>
  <c r="BH196"/>
  <c r="BG196"/>
  <c r="BF196"/>
  <c r="T196"/>
  <c r="R196"/>
  <c r="P196"/>
  <c r="BI185"/>
  <c r="BH185"/>
  <c r="BG185"/>
  <c r="BF185"/>
  <c r="T185"/>
  <c r="R185"/>
  <c r="P185"/>
  <c r="BI175"/>
  <c r="BH175"/>
  <c r="BG175"/>
  <c r="BF175"/>
  <c r="T175"/>
  <c r="R175"/>
  <c r="P175"/>
  <c r="BI173"/>
  <c r="BH173"/>
  <c r="BG173"/>
  <c r="BF173"/>
  <c r="T173"/>
  <c r="R173"/>
  <c r="P173"/>
  <c r="BI170"/>
  <c r="BH170"/>
  <c r="BG170"/>
  <c r="BF170"/>
  <c r="T170"/>
  <c r="R170"/>
  <c r="P170"/>
  <c r="BI159"/>
  <c r="BH159"/>
  <c r="BG159"/>
  <c r="BF159"/>
  <c r="T159"/>
  <c r="R159"/>
  <c r="P159"/>
  <c r="BI149"/>
  <c r="BH149"/>
  <c r="BG149"/>
  <c r="BF149"/>
  <c r="T149"/>
  <c r="R149"/>
  <c r="P149"/>
  <c r="BI139"/>
  <c r="BH139"/>
  <c r="BG139"/>
  <c r="BF139"/>
  <c r="T139"/>
  <c r="R139"/>
  <c r="P139"/>
  <c r="BI129"/>
  <c r="BH129"/>
  <c r="BG129"/>
  <c r="BF129"/>
  <c r="T129"/>
  <c r="R129"/>
  <c r="P129"/>
  <c r="BI119"/>
  <c r="BH119"/>
  <c r="BG119"/>
  <c r="BF119"/>
  <c r="T119"/>
  <c r="R119"/>
  <c r="P119"/>
  <c r="BI114"/>
  <c r="BH114"/>
  <c r="BG114"/>
  <c r="BF114"/>
  <c r="T114"/>
  <c r="R114"/>
  <c r="P114"/>
  <c r="BI111"/>
  <c r="BH111"/>
  <c r="BG111"/>
  <c r="BF111"/>
  <c r="T111"/>
  <c r="R111"/>
  <c r="P111"/>
  <c r="BI108"/>
  <c r="BH108"/>
  <c r="BG108"/>
  <c r="BF108"/>
  <c r="T108"/>
  <c r="R108"/>
  <c r="P108"/>
  <c r="BI106"/>
  <c r="BH106"/>
  <c r="BG106"/>
  <c r="BF106"/>
  <c r="T106"/>
  <c r="R106"/>
  <c r="P106"/>
  <c r="F99"/>
  <c r="F97"/>
  <c r="E95"/>
  <c r="F54"/>
  <c r="F52"/>
  <c r="E50"/>
  <c r="J24"/>
  <c r="E24"/>
  <c r="J100"/>
  <c r="J23"/>
  <c r="J21"/>
  <c r="E21"/>
  <c r="J54"/>
  <c r="J20"/>
  <c r="J18"/>
  <c r="E18"/>
  <c r="F100"/>
  <c r="J17"/>
  <c r="J12"/>
  <c r="J97"/>
  <c r="E7"/>
  <c r="E48"/>
  <c i="2" r="J387"/>
  <c r="J276"/>
  <c r="J37"/>
  <c r="J36"/>
  <c i="1" r="AY55"/>
  <c i="2" r="J35"/>
  <c i="1" r="AX55"/>
  <c i="2" r="BI545"/>
  <c r="BH545"/>
  <c r="BG545"/>
  <c r="BF545"/>
  <c r="T545"/>
  <c r="R545"/>
  <c r="P545"/>
  <c r="BI544"/>
  <c r="BH544"/>
  <c r="BG544"/>
  <c r="BF544"/>
  <c r="T544"/>
  <c r="R544"/>
  <c r="P544"/>
  <c r="BI543"/>
  <c r="BH543"/>
  <c r="BG543"/>
  <c r="BF543"/>
  <c r="T543"/>
  <c r="R543"/>
  <c r="P543"/>
  <c r="BI542"/>
  <c r="BH542"/>
  <c r="BG542"/>
  <c r="BF542"/>
  <c r="T542"/>
  <c r="R542"/>
  <c r="P542"/>
  <c r="BI541"/>
  <c r="BH541"/>
  <c r="BG541"/>
  <c r="BF541"/>
  <c r="T541"/>
  <c r="R541"/>
  <c r="P541"/>
  <c r="BI540"/>
  <c r="BH540"/>
  <c r="BG540"/>
  <c r="BF540"/>
  <c r="T540"/>
  <c r="R540"/>
  <c r="P540"/>
  <c r="BI539"/>
  <c r="BH539"/>
  <c r="BG539"/>
  <c r="BF539"/>
  <c r="T539"/>
  <c r="R539"/>
  <c r="P539"/>
  <c r="BI537"/>
  <c r="BH537"/>
  <c r="BG537"/>
  <c r="BF537"/>
  <c r="T537"/>
  <c r="R537"/>
  <c r="P537"/>
  <c r="BI536"/>
  <c r="BH536"/>
  <c r="BG536"/>
  <c r="BF536"/>
  <c r="T536"/>
  <c r="R536"/>
  <c r="P536"/>
  <c r="BI535"/>
  <c r="BH535"/>
  <c r="BG535"/>
  <c r="BF535"/>
  <c r="T535"/>
  <c r="R535"/>
  <c r="P535"/>
  <c r="BI534"/>
  <c r="BH534"/>
  <c r="BG534"/>
  <c r="BF534"/>
  <c r="T534"/>
  <c r="R534"/>
  <c r="P534"/>
  <c r="BI529"/>
  <c r="BH529"/>
  <c r="BG529"/>
  <c r="BF529"/>
  <c r="T529"/>
  <c r="R529"/>
  <c r="P529"/>
  <c r="BI527"/>
  <c r="BH527"/>
  <c r="BG527"/>
  <c r="BF527"/>
  <c r="T527"/>
  <c r="R527"/>
  <c r="P527"/>
  <c r="BI524"/>
  <c r="BH524"/>
  <c r="BG524"/>
  <c r="BF524"/>
  <c r="T524"/>
  <c r="R524"/>
  <c r="P524"/>
  <c r="BI521"/>
  <c r="BH521"/>
  <c r="BG521"/>
  <c r="BF521"/>
  <c r="T521"/>
  <c r="R521"/>
  <c r="P521"/>
  <c r="BI518"/>
  <c r="BH518"/>
  <c r="BG518"/>
  <c r="BF518"/>
  <c r="T518"/>
  <c r="R518"/>
  <c r="P518"/>
  <c r="BI515"/>
  <c r="BH515"/>
  <c r="BG515"/>
  <c r="BF515"/>
  <c r="T515"/>
  <c r="R515"/>
  <c r="P515"/>
  <c r="BI512"/>
  <c r="BH512"/>
  <c r="BG512"/>
  <c r="BF512"/>
  <c r="T512"/>
  <c r="R512"/>
  <c r="P512"/>
  <c r="BI510"/>
  <c r="BH510"/>
  <c r="BG510"/>
  <c r="BF510"/>
  <c r="T510"/>
  <c r="R510"/>
  <c r="P510"/>
  <c r="BI508"/>
  <c r="BH508"/>
  <c r="BG508"/>
  <c r="BF508"/>
  <c r="T508"/>
  <c r="R508"/>
  <c r="P508"/>
  <c r="BI506"/>
  <c r="BH506"/>
  <c r="BG506"/>
  <c r="BF506"/>
  <c r="T506"/>
  <c r="R506"/>
  <c r="P506"/>
  <c r="BI504"/>
  <c r="BH504"/>
  <c r="BG504"/>
  <c r="BF504"/>
  <c r="T504"/>
  <c r="R504"/>
  <c r="P504"/>
  <c r="BI503"/>
  <c r="BH503"/>
  <c r="BG503"/>
  <c r="BF503"/>
  <c r="T503"/>
  <c r="R503"/>
  <c r="P503"/>
  <c r="BI500"/>
  <c r="BH500"/>
  <c r="BG500"/>
  <c r="BF500"/>
  <c r="T500"/>
  <c r="R500"/>
  <c r="P500"/>
  <c r="BI497"/>
  <c r="BH497"/>
  <c r="BG497"/>
  <c r="BF497"/>
  <c r="T497"/>
  <c r="R497"/>
  <c r="P497"/>
  <c r="BI494"/>
  <c r="BH494"/>
  <c r="BG494"/>
  <c r="BF494"/>
  <c r="T494"/>
  <c r="R494"/>
  <c r="P494"/>
  <c r="BI491"/>
  <c r="BH491"/>
  <c r="BG491"/>
  <c r="BF491"/>
  <c r="T491"/>
  <c r="R491"/>
  <c r="P491"/>
  <c r="BI488"/>
  <c r="BH488"/>
  <c r="BG488"/>
  <c r="BF488"/>
  <c r="T488"/>
  <c r="R488"/>
  <c r="P488"/>
  <c r="BI485"/>
  <c r="BH485"/>
  <c r="BG485"/>
  <c r="BF485"/>
  <c r="T485"/>
  <c r="R485"/>
  <c r="P485"/>
  <c r="BI484"/>
  <c r="BH484"/>
  <c r="BG484"/>
  <c r="BF484"/>
  <c r="T484"/>
  <c r="R484"/>
  <c r="P484"/>
  <c r="BI482"/>
  <c r="BH482"/>
  <c r="BG482"/>
  <c r="BF482"/>
  <c r="T482"/>
  <c r="R482"/>
  <c r="P482"/>
  <c r="BI475"/>
  <c r="BH475"/>
  <c r="BG475"/>
  <c r="BF475"/>
  <c r="T475"/>
  <c r="R475"/>
  <c r="P475"/>
  <c r="BI468"/>
  <c r="BH468"/>
  <c r="BG468"/>
  <c r="BF468"/>
  <c r="T468"/>
  <c r="R468"/>
  <c r="P468"/>
  <c r="BI461"/>
  <c r="BH461"/>
  <c r="BG461"/>
  <c r="BF461"/>
  <c r="T461"/>
  <c r="R461"/>
  <c r="P461"/>
  <c r="BI454"/>
  <c r="BH454"/>
  <c r="BG454"/>
  <c r="BF454"/>
  <c r="T454"/>
  <c r="R454"/>
  <c r="P454"/>
  <c r="BI452"/>
  <c r="BH452"/>
  <c r="BG452"/>
  <c r="BF452"/>
  <c r="T452"/>
  <c r="R452"/>
  <c r="P452"/>
  <c r="BI450"/>
  <c r="BH450"/>
  <c r="BG450"/>
  <c r="BF450"/>
  <c r="T450"/>
  <c r="R450"/>
  <c r="P450"/>
  <c r="BI447"/>
  <c r="BH447"/>
  <c r="BG447"/>
  <c r="BF447"/>
  <c r="T447"/>
  <c r="R447"/>
  <c r="P447"/>
  <c r="BI440"/>
  <c r="BH440"/>
  <c r="BG440"/>
  <c r="BF440"/>
  <c r="T440"/>
  <c r="R440"/>
  <c r="P440"/>
  <c r="BI433"/>
  <c r="BH433"/>
  <c r="BG433"/>
  <c r="BF433"/>
  <c r="T433"/>
  <c r="R433"/>
  <c r="P433"/>
  <c r="BI426"/>
  <c r="BH426"/>
  <c r="BG426"/>
  <c r="BF426"/>
  <c r="T426"/>
  <c r="R426"/>
  <c r="P426"/>
  <c r="BI423"/>
  <c r="BH423"/>
  <c r="BG423"/>
  <c r="BF423"/>
  <c r="T423"/>
  <c r="R423"/>
  <c r="P423"/>
  <c r="BI420"/>
  <c r="BH420"/>
  <c r="BG420"/>
  <c r="BF420"/>
  <c r="T420"/>
  <c r="R420"/>
  <c r="P420"/>
  <c r="BI418"/>
  <c r="BH418"/>
  <c r="BG418"/>
  <c r="BF418"/>
  <c r="T418"/>
  <c r="R418"/>
  <c r="P418"/>
  <c r="BI416"/>
  <c r="BH416"/>
  <c r="BG416"/>
  <c r="BF416"/>
  <c r="T416"/>
  <c r="R416"/>
  <c r="P416"/>
  <c r="BI414"/>
  <c r="BH414"/>
  <c r="BG414"/>
  <c r="BF414"/>
  <c r="T414"/>
  <c r="R414"/>
  <c r="P414"/>
  <c r="BI412"/>
  <c r="BH412"/>
  <c r="BG412"/>
  <c r="BF412"/>
  <c r="T412"/>
  <c r="R412"/>
  <c r="P412"/>
  <c r="BI410"/>
  <c r="BH410"/>
  <c r="BG410"/>
  <c r="BF410"/>
  <c r="T410"/>
  <c r="R410"/>
  <c r="P410"/>
  <c r="BI407"/>
  <c r="BH407"/>
  <c r="BG407"/>
  <c r="BF407"/>
  <c r="T407"/>
  <c r="R407"/>
  <c r="P407"/>
  <c r="BI405"/>
  <c r="BH405"/>
  <c r="BG405"/>
  <c r="BF405"/>
  <c r="T405"/>
  <c r="R405"/>
  <c r="P405"/>
  <c r="BI402"/>
  <c r="BH402"/>
  <c r="BG402"/>
  <c r="BF402"/>
  <c r="T402"/>
  <c r="R402"/>
  <c r="P402"/>
  <c r="BI401"/>
  <c r="BH401"/>
  <c r="BG401"/>
  <c r="BF401"/>
  <c r="T401"/>
  <c r="R401"/>
  <c r="P401"/>
  <c r="BI400"/>
  <c r="BH400"/>
  <c r="BG400"/>
  <c r="BF400"/>
  <c r="T400"/>
  <c r="R400"/>
  <c r="P400"/>
  <c r="BI398"/>
  <c r="BH398"/>
  <c r="BG398"/>
  <c r="BF398"/>
  <c r="T398"/>
  <c r="R398"/>
  <c r="P398"/>
  <c r="BI397"/>
  <c r="BH397"/>
  <c r="BG397"/>
  <c r="BF397"/>
  <c r="T397"/>
  <c r="R397"/>
  <c r="P397"/>
  <c r="BI395"/>
  <c r="BH395"/>
  <c r="BG395"/>
  <c r="BF395"/>
  <c r="T395"/>
  <c r="R395"/>
  <c r="P395"/>
  <c r="BI394"/>
  <c r="BH394"/>
  <c r="BG394"/>
  <c r="BF394"/>
  <c r="T394"/>
  <c r="R394"/>
  <c r="P394"/>
  <c r="BI392"/>
  <c r="BH392"/>
  <c r="BG392"/>
  <c r="BF392"/>
  <c r="T392"/>
  <c r="R392"/>
  <c r="P392"/>
  <c r="BI391"/>
  <c r="BH391"/>
  <c r="BG391"/>
  <c r="BF391"/>
  <c r="T391"/>
  <c r="R391"/>
  <c r="P391"/>
  <c r="BI390"/>
  <c r="BH390"/>
  <c r="BG390"/>
  <c r="BF390"/>
  <c r="T390"/>
  <c r="R390"/>
  <c r="P390"/>
  <c r="BI389"/>
  <c r="BH389"/>
  <c r="BG389"/>
  <c r="BF389"/>
  <c r="T389"/>
  <c r="R389"/>
  <c r="P389"/>
  <c r="J77"/>
  <c r="BI385"/>
  <c r="BH385"/>
  <c r="BG385"/>
  <c r="BF385"/>
  <c r="T385"/>
  <c r="R385"/>
  <c r="P385"/>
  <c r="BI378"/>
  <c r="BH378"/>
  <c r="BG378"/>
  <c r="BF378"/>
  <c r="T378"/>
  <c r="R378"/>
  <c r="P378"/>
  <c r="BI371"/>
  <c r="BH371"/>
  <c r="BG371"/>
  <c r="BF371"/>
  <c r="T371"/>
  <c r="R371"/>
  <c r="P371"/>
  <c r="BI364"/>
  <c r="BH364"/>
  <c r="BG364"/>
  <c r="BF364"/>
  <c r="T364"/>
  <c r="R364"/>
  <c r="P364"/>
  <c r="BI361"/>
  <c r="BH361"/>
  <c r="BG361"/>
  <c r="BF361"/>
  <c r="T361"/>
  <c r="R361"/>
  <c r="P361"/>
  <c r="BI354"/>
  <c r="BH354"/>
  <c r="BG354"/>
  <c r="BF354"/>
  <c r="T354"/>
  <c r="R354"/>
  <c r="P354"/>
  <c r="BI347"/>
  <c r="BH347"/>
  <c r="BG347"/>
  <c r="BF347"/>
  <c r="T347"/>
  <c r="R347"/>
  <c r="P347"/>
  <c r="BI340"/>
  <c r="BH340"/>
  <c r="BG340"/>
  <c r="BF340"/>
  <c r="T340"/>
  <c r="R340"/>
  <c r="P340"/>
  <c r="BI333"/>
  <c r="BH333"/>
  <c r="BG333"/>
  <c r="BF333"/>
  <c r="T333"/>
  <c r="R333"/>
  <c r="P333"/>
  <c r="BI330"/>
  <c r="BH330"/>
  <c r="BG330"/>
  <c r="BF330"/>
  <c r="T330"/>
  <c r="R330"/>
  <c r="P330"/>
  <c r="BI323"/>
  <c r="BH323"/>
  <c r="BG323"/>
  <c r="BF323"/>
  <c r="T323"/>
  <c r="R323"/>
  <c r="P323"/>
  <c r="BI316"/>
  <c r="BH316"/>
  <c r="BG316"/>
  <c r="BF316"/>
  <c r="T316"/>
  <c r="R316"/>
  <c r="P316"/>
  <c r="BI310"/>
  <c r="BH310"/>
  <c r="BG310"/>
  <c r="BF310"/>
  <c r="T310"/>
  <c r="R310"/>
  <c r="P310"/>
  <c r="BI303"/>
  <c r="BH303"/>
  <c r="BG303"/>
  <c r="BF303"/>
  <c r="T303"/>
  <c r="R303"/>
  <c r="P303"/>
  <c r="BI296"/>
  <c r="BH296"/>
  <c r="BG296"/>
  <c r="BF296"/>
  <c r="T296"/>
  <c r="R296"/>
  <c r="P296"/>
  <c r="BI292"/>
  <c r="BH292"/>
  <c r="BG292"/>
  <c r="BF292"/>
  <c r="T292"/>
  <c r="T291"/>
  <c r="R292"/>
  <c r="R291"/>
  <c r="P292"/>
  <c r="P291"/>
  <c r="BI289"/>
  <c r="BH289"/>
  <c r="BG289"/>
  <c r="BF289"/>
  <c r="T289"/>
  <c r="R289"/>
  <c r="P289"/>
  <c r="BI285"/>
  <c r="BH285"/>
  <c r="BG285"/>
  <c r="BF285"/>
  <c r="T285"/>
  <c r="R285"/>
  <c r="P285"/>
  <c r="BI283"/>
  <c r="BH283"/>
  <c r="BG283"/>
  <c r="BF283"/>
  <c r="T283"/>
  <c r="R283"/>
  <c r="P283"/>
  <c r="BI281"/>
  <c r="BH281"/>
  <c r="BG281"/>
  <c r="BF281"/>
  <c r="T281"/>
  <c r="R281"/>
  <c r="P281"/>
  <c r="BI278"/>
  <c r="BH278"/>
  <c r="BG278"/>
  <c r="BF278"/>
  <c r="T278"/>
  <c r="T277"/>
  <c r="R278"/>
  <c r="R277"/>
  <c r="P278"/>
  <c r="P277"/>
  <c r="J69"/>
  <c r="BI266"/>
  <c r="BH266"/>
  <c r="BG266"/>
  <c r="BF266"/>
  <c r="T266"/>
  <c r="T265"/>
  <c r="R266"/>
  <c r="R265"/>
  <c r="P266"/>
  <c r="P265"/>
  <c r="BI255"/>
  <c r="BH255"/>
  <c r="BG255"/>
  <c r="BF255"/>
  <c r="T255"/>
  <c r="T254"/>
  <c r="T253"/>
  <c r="R255"/>
  <c r="R254"/>
  <c r="P255"/>
  <c r="P254"/>
  <c r="P253"/>
  <c r="BI252"/>
  <c r="BH252"/>
  <c r="BG252"/>
  <c r="BF252"/>
  <c r="T252"/>
  <c r="R252"/>
  <c r="P252"/>
  <c r="BI250"/>
  <c r="BH250"/>
  <c r="BG250"/>
  <c r="BF250"/>
  <c r="T250"/>
  <c r="R250"/>
  <c r="P250"/>
  <c r="BI242"/>
  <c r="BH242"/>
  <c r="BG242"/>
  <c r="BF242"/>
  <c r="T242"/>
  <c r="R242"/>
  <c r="P242"/>
  <c r="BI235"/>
  <c r="BH235"/>
  <c r="BG235"/>
  <c r="BF235"/>
  <c r="T235"/>
  <c r="R235"/>
  <c r="P235"/>
  <c r="BI233"/>
  <c r="BH233"/>
  <c r="BG233"/>
  <c r="BF233"/>
  <c r="T233"/>
  <c r="R233"/>
  <c r="P233"/>
  <c r="BI230"/>
  <c r="BH230"/>
  <c r="BG230"/>
  <c r="BF230"/>
  <c r="T230"/>
  <c r="R230"/>
  <c r="P230"/>
  <c r="BI219"/>
  <c r="BH219"/>
  <c r="BG219"/>
  <c r="BF219"/>
  <c r="T219"/>
  <c r="R219"/>
  <c r="P219"/>
  <c r="BI207"/>
  <c r="BH207"/>
  <c r="BG207"/>
  <c r="BF207"/>
  <c r="T207"/>
  <c r="R207"/>
  <c r="P207"/>
  <c r="BI197"/>
  <c r="BH197"/>
  <c r="BG197"/>
  <c r="BF197"/>
  <c r="T197"/>
  <c r="R197"/>
  <c r="P197"/>
  <c r="BI186"/>
  <c r="BH186"/>
  <c r="BG186"/>
  <c r="BF186"/>
  <c r="T186"/>
  <c r="R186"/>
  <c r="P186"/>
  <c r="BI176"/>
  <c r="BH176"/>
  <c r="BG176"/>
  <c r="BF176"/>
  <c r="T176"/>
  <c r="R176"/>
  <c r="P176"/>
  <c r="BI174"/>
  <c r="BH174"/>
  <c r="BG174"/>
  <c r="BF174"/>
  <c r="T174"/>
  <c r="R174"/>
  <c r="P174"/>
  <c r="BI171"/>
  <c r="BH171"/>
  <c r="BG171"/>
  <c r="BF171"/>
  <c r="T171"/>
  <c r="R171"/>
  <c r="P171"/>
  <c r="BI160"/>
  <c r="BH160"/>
  <c r="BG160"/>
  <c r="BF160"/>
  <c r="T160"/>
  <c r="R160"/>
  <c r="P160"/>
  <c r="BI150"/>
  <c r="BH150"/>
  <c r="BG150"/>
  <c r="BF150"/>
  <c r="T150"/>
  <c r="R150"/>
  <c r="P150"/>
  <c r="BI140"/>
  <c r="BH140"/>
  <c r="BG140"/>
  <c r="BF140"/>
  <c r="T140"/>
  <c r="R140"/>
  <c r="P140"/>
  <c r="BI130"/>
  <c r="BH130"/>
  <c r="BG130"/>
  <c r="BF130"/>
  <c r="T130"/>
  <c r="R130"/>
  <c r="P130"/>
  <c r="BI120"/>
  <c r="BH120"/>
  <c r="BG120"/>
  <c r="BF120"/>
  <c r="T120"/>
  <c r="R120"/>
  <c r="P120"/>
  <c r="BI116"/>
  <c r="BH116"/>
  <c r="BG116"/>
  <c r="BF116"/>
  <c r="T116"/>
  <c r="R116"/>
  <c r="P116"/>
  <c r="BI113"/>
  <c r="BH113"/>
  <c r="BG113"/>
  <c r="BF113"/>
  <c r="T113"/>
  <c r="R113"/>
  <c r="P113"/>
  <c r="BI110"/>
  <c r="BH110"/>
  <c r="BG110"/>
  <c r="BF110"/>
  <c r="T110"/>
  <c r="R110"/>
  <c r="P110"/>
  <c r="BI108"/>
  <c r="BH108"/>
  <c r="BG108"/>
  <c r="BF108"/>
  <c r="T108"/>
  <c r="R108"/>
  <c r="P108"/>
  <c r="F101"/>
  <c r="F99"/>
  <c r="E97"/>
  <c r="F54"/>
  <c r="F52"/>
  <c r="E50"/>
  <c r="J24"/>
  <c r="E24"/>
  <c r="J55"/>
  <c r="J23"/>
  <c r="J21"/>
  <c r="E21"/>
  <c r="J54"/>
  <c r="J20"/>
  <c r="J18"/>
  <c r="E18"/>
  <c r="F102"/>
  <c r="J17"/>
  <c r="J12"/>
  <c r="J99"/>
  <c r="E7"/>
  <c r="E95"/>
  <c i="1" r="L50"/>
  <c r="AM50"/>
  <c r="AM49"/>
  <c r="L49"/>
  <c r="AM47"/>
  <c r="L47"/>
  <c r="L45"/>
  <c r="L44"/>
  <c i="3" r="BK452"/>
  <c r="J417"/>
  <c i="2" r="BK418"/>
  <c r="J410"/>
  <c i="3" r="J393"/>
  <c i="2" r="BK323"/>
  <c r="BK283"/>
  <c r="BK540"/>
  <c r="J506"/>
  <c i="3" r="BK411"/>
  <c r="BK365"/>
  <c r="BK579"/>
  <c r="J346"/>
  <c r="J170"/>
  <c i="2" r="J292"/>
  <c r="J400"/>
  <c r="J391"/>
  <c r="BK361"/>
  <c i="3" r="BK396"/>
  <c r="J288"/>
  <c r="J381"/>
  <c i="2" r="J454"/>
  <c r="BK423"/>
  <c r="J150"/>
  <c r="BK537"/>
  <c i="3" r="J401"/>
  <c r="BK159"/>
  <c r="BK473"/>
  <c r="J518"/>
  <c i="2" r="BK110"/>
  <c r="BK391"/>
  <c i="3" r="BK362"/>
  <c r="J578"/>
  <c i="2" r="J316"/>
  <c r="BK529"/>
  <c i="3" r="J537"/>
  <c r="J421"/>
  <c r="BK414"/>
  <c i="1" r="AS54"/>
  <c i="3" r="J273"/>
  <c r="J425"/>
  <c i="2" r="BK420"/>
  <c i="3" r="J422"/>
  <c i="2" r="BK296"/>
  <c r="J527"/>
  <c i="3" r="J319"/>
  <c r="J533"/>
  <c i="2" r="BK491"/>
  <c r="BK468"/>
  <c i="3" r="J429"/>
  <c i="2" r="J110"/>
  <c i="3" r="J196"/>
  <c i="2" r="J484"/>
  <c r="J390"/>
  <c r="J407"/>
  <c i="3" r="J354"/>
  <c r="J111"/>
  <c r="BK575"/>
  <c r="BK571"/>
  <c r="J242"/>
  <c i="2" r="BK394"/>
  <c r="J303"/>
  <c r="BK543"/>
  <c r="J450"/>
  <c r="J230"/>
  <c i="3" r="BK119"/>
  <c r="J281"/>
  <c r="BK433"/>
  <c r="J501"/>
  <c i="2" r="BK371"/>
  <c r="J364"/>
  <c r="J333"/>
  <c r="BK400"/>
  <c i="3" r="BK437"/>
  <c r="BK577"/>
  <c r="J303"/>
  <c i="2" r="BK508"/>
  <c r="J542"/>
  <c r="J113"/>
  <c i="3" r="J420"/>
  <c r="J139"/>
  <c r="BK256"/>
  <c i="2" r="BK252"/>
  <c r="BK407"/>
  <c r="J418"/>
  <c r="J120"/>
  <c r="J278"/>
  <c r="BK398"/>
  <c i="3" r="J389"/>
  <c r="J185"/>
  <c r="BK569"/>
  <c r="J275"/>
  <c i="2" r="BK235"/>
  <c r="BK405"/>
  <c i="3" r="BK431"/>
  <c r="J206"/>
  <c r="J296"/>
  <c i="2" r="J330"/>
  <c i="3" r="BK541"/>
  <c i="2" r="BK410"/>
  <c r="BK292"/>
  <c r="BK494"/>
  <c i="3" r="BK543"/>
  <c r="BK234"/>
  <c i="2" r="BK285"/>
  <c i="3" r="J373"/>
  <c r="J546"/>
  <c i="2" r="BK450"/>
  <c i="3" r="J365"/>
  <c i="2" r="J545"/>
  <c r="J266"/>
  <c i="3" r="BK410"/>
  <c r="BK330"/>
  <c r="BK206"/>
  <c r="J575"/>
  <c r="J473"/>
  <c i="2" r="BK541"/>
  <c r="BK518"/>
  <c r="BK412"/>
  <c i="3" r="J427"/>
  <c r="J394"/>
  <c r="BK149"/>
  <c r="BK381"/>
  <c r="BK408"/>
  <c i="2" r="BK289"/>
  <c r="J541"/>
  <c r="BK527"/>
  <c r="J296"/>
  <c i="3" r="BK273"/>
  <c r="J487"/>
  <c r="J515"/>
  <c i="2" r="J423"/>
  <c r="J378"/>
  <c r="BK414"/>
  <c i="3" r="J433"/>
  <c r="J395"/>
  <c i="2" r="J402"/>
  <c r="J416"/>
  <c r="J521"/>
  <c r="J250"/>
  <c r="J398"/>
  <c r="J389"/>
  <c i="3" r="BK422"/>
  <c r="BK319"/>
  <c r="J256"/>
  <c r="BK108"/>
  <c r="BK561"/>
  <c r="BK552"/>
  <c i="2" r="J433"/>
  <c r="BK536"/>
  <c i="3" r="J466"/>
  <c r="BK409"/>
  <c r="J234"/>
  <c r="BK578"/>
  <c i="2" r="BK354"/>
  <c i="3" r="J173"/>
  <c i="2" r="BK333"/>
  <c r="BK515"/>
  <c r="BK174"/>
  <c i="3" r="J439"/>
  <c i="2" r="J340"/>
  <c r="BK542"/>
  <c i="3" r="BK546"/>
  <c r="BK346"/>
  <c i="2" r="BK281"/>
  <c r="J397"/>
  <c r="BK347"/>
  <c r="J535"/>
  <c r="BK390"/>
  <c r="BK150"/>
  <c i="3" r="BK277"/>
  <c r="J524"/>
  <c r="BK564"/>
  <c i="2" r="BK364"/>
  <c i="3" r="J392"/>
  <c r="J311"/>
  <c r="BK296"/>
  <c r="BK267"/>
  <c i="2" r="BK534"/>
  <c r="BK303"/>
  <c i="3" r="BK311"/>
  <c r="J277"/>
  <c r="J251"/>
  <c r="J414"/>
  <c i="2" r="J392"/>
  <c r="BK278"/>
  <c r="J385"/>
  <c i="3" r="BK494"/>
  <c i="2" r="BK116"/>
  <c r="J534"/>
  <c r="J186"/>
  <c i="3" r="BK427"/>
  <c r="BK418"/>
  <c r="BK580"/>
  <c r="BK284"/>
  <c r="BK530"/>
  <c i="2" r="BK389"/>
  <c i="3" r="J129"/>
  <c r="BK173"/>
  <c r="J574"/>
  <c r="J549"/>
  <c i="2" r="J252"/>
  <c r="BK488"/>
  <c r="J401"/>
  <c r="F34"/>
  <c r="BK207"/>
  <c i="3" r="J119"/>
  <c r="BK242"/>
  <c r="J543"/>
  <c i="2" r="BK503"/>
  <c r="BK447"/>
  <c r="J482"/>
  <c i="3" r="J232"/>
  <c i="2" r="J207"/>
  <c r="BK544"/>
  <c r="BK330"/>
  <c i="3" r="BK185"/>
  <c r="BK429"/>
  <c r="J407"/>
  <c r="J570"/>
  <c r="BK466"/>
  <c i="2" r="BK385"/>
  <c r="J515"/>
  <c i="3" r="J411"/>
  <c r="J410"/>
  <c r="BK232"/>
  <c r="J569"/>
  <c i="2" r="J475"/>
  <c r="J347"/>
  <c r="J395"/>
  <c r="BK250"/>
  <c i="3" r="BK415"/>
  <c r="J418"/>
  <c i="2" r="BK539"/>
  <c r="BK416"/>
  <c r="J116"/>
  <c i="3" r="J159"/>
  <c r="BK537"/>
  <c i="2" r="BK500"/>
  <c r="BK426"/>
  <c i="3" r="BK393"/>
  <c r="J106"/>
  <c i="2" r="J518"/>
  <c i="3" r="J445"/>
  <c i="2" r="BK545"/>
  <c r="J488"/>
  <c r="J543"/>
  <c r="BK475"/>
  <c i="3" r="BK111"/>
  <c r="J576"/>
  <c i="2" r="J289"/>
  <c i="3" r="J362"/>
  <c r="J527"/>
  <c i="2" r="BK433"/>
  <c r="J504"/>
  <c r="J485"/>
  <c r="BK108"/>
  <c r="BK461"/>
  <c i="3" r="J480"/>
  <c i="2" r="BK176"/>
  <c r="J34"/>
  <c i="3" r="J114"/>
  <c r="J415"/>
  <c r="J494"/>
  <c r="J508"/>
  <c i="2" r="J255"/>
  <c r="J512"/>
  <c r="J323"/>
  <c r="J461"/>
  <c r="J524"/>
  <c r="J108"/>
  <c i="3" r="J396"/>
  <c r="J338"/>
  <c r="J539"/>
  <c r="BK527"/>
  <c r="BK394"/>
  <c i="2" r="J491"/>
  <c i="3" r="BK288"/>
  <c r="BK196"/>
  <c r="BK558"/>
  <c i="2" r="BK482"/>
  <c i="3" r="BK539"/>
  <c i="2" r="BK113"/>
  <c r="BK397"/>
  <c i="3" r="J577"/>
  <c i="2" r="BK506"/>
  <c r="J281"/>
  <c i="3" r="BK139"/>
  <c i="2" r="J544"/>
  <c r="J414"/>
  <c i="3" r="J541"/>
  <c i="2" r="BK120"/>
  <c r="J160"/>
  <c r="J354"/>
  <c i="3" r="J175"/>
  <c r="BK114"/>
  <c r="BK421"/>
  <c r="BK517"/>
  <c r="J409"/>
  <c i="2" r="J197"/>
  <c r="J494"/>
  <c r="J510"/>
  <c r="J394"/>
  <c r="J171"/>
  <c i="3" r="BK439"/>
  <c r="BK401"/>
  <c r="BK521"/>
  <c r="BK281"/>
  <c i="2" r="J536"/>
  <c r="BK452"/>
  <c r="J426"/>
  <c r="BK512"/>
  <c i="3" r="J327"/>
  <c r="BK407"/>
  <c r="BK549"/>
  <c r="J571"/>
  <c i="2" r="BK340"/>
  <c r="J130"/>
  <c r="BK401"/>
  <c r="BK497"/>
  <c r="J508"/>
  <c i="3" r="J435"/>
  <c r="BK533"/>
  <c r="BK229"/>
  <c r="BK574"/>
  <c r="J517"/>
  <c i="2" r="J500"/>
  <c r="BK524"/>
  <c i="3" r="BK392"/>
  <c r="BK515"/>
  <c r="BK508"/>
  <c i="2" r="BK186"/>
  <c i="3" r="J270"/>
  <c i="2" r="J537"/>
  <c r="J371"/>
  <c i="3" r="J561"/>
  <c i="2" r="J452"/>
  <c r="BK378"/>
  <c i="3" r="BK572"/>
  <c r="BK518"/>
  <c i="2" r="J242"/>
  <c i="3" r="BK524"/>
  <c i="2" r="BK402"/>
  <c r="BK521"/>
  <c r="BK219"/>
  <c i="3" r="J437"/>
  <c r="BK251"/>
  <c r="J218"/>
  <c r="BK420"/>
  <c r="J558"/>
  <c i="2" r="J447"/>
  <c r="BK440"/>
  <c r="J529"/>
  <c r="J283"/>
  <c i="3" r="J330"/>
  <c r="J229"/>
  <c r="J412"/>
  <c r="J408"/>
  <c r="J452"/>
  <c r="J564"/>
  <c r="BK487"/>
  <c i="2" r="J440"/>
  <c i="3" r="BK395"/>
  <c r="BK175"/>
  <c r="BK570"/>
  <c r="J521"/>
  <c i="2" r="J140"/>
  <c r="J539"/>
  <c r="J176"/>
  <c r="BK395"/>
  <c r="J420"/>
  <c r="BK130"/>
  <c i="3" r="BK270"/>
  <c r="J284"/>
  <c r="BK459"/>
  <c r="BK576"/>
  <c i="2" r="BK510"/>
  <c r="BK233"/>
  <c i="3" r="BK417"/>
  <c r="J459"/>
  <c r="BK555"/>
  <c r="BK435"/>
  <c i="2" r="BK535"/>
  <c r="F35"/>
  <c i="3" r="J431"/>
  <c r="J108"/>
  <c r="J552"/>
  <c i="2" r="BK316"/>
  <c r="BK504"/>
  <c r="F37"/>
  <c r="J235"/>
  <c i="3" r="J530"/>
  <c r="BK106"/>
  <c i="2" r="F36"/>
  <c r="J540"/>
  <c i="3" r="J253"/>
  <c i="2" r="BK160"/>
  <c r="BK392"/>
  <c r="BK255"/>
  <c i="3" r="BK303"/>
  <c i="2" r="J405"/>
  <c r="J233"/>
  <c i="3" r="J572"/>
  <c i="2" r="BK484"/>
  <c r="BK140"/>
  <c i="3" r="BK425"/>
  <c i="2" r="BK266"/>
  <c r="J412"/>
  <c r="J468"/>
  <c i="3" r="J442"/>
  <c r="BK338"/>
  <c r="BK442"/>
  <c r="BK327"/>
  <c r="BK275"/>
  <c r="BK536"/>
  <c r="BK501"/>
  <c r="J267"/>
  <c i="2" r="J497"/>
  <c r="BK230"/>
  <c r="BK310"/>
  <c r="BK485"/>
  <c i="3" r="BK445"/>
  <c r="BK412"/>
  <c r="BK389"/>
  <c r="BK253"/>
  <c r="J536"/>
  <c i="2" r="BK171"/>
  <c r="J285"/>
  <c r="J219"/>
  <c r="BK197"/>
  <c i="3" r="BK480"/>
  <c r="J579"/>
  <c r="J555"/>
  <c r="BK354"/>
  <c i="2" r="J174"/>
  <c r="J503"/>
  <c i="3" r="BK218"/>
  <c r="BK129"/>
  <c i="2" r="J361"/>
  <c r="BK242"/>
  <c r="J310"/>
  <c r="BK454"/>
  <c i="3" r="BK170"/>
  <c r="J580"/>
  <c r="BK373"/>
  <c r="J149"/>
  <c i="2" l="1" r="R253"/>
  <c r="BK119"/>
  <c r="J119"/>
  <c r="J63"/>
  <c r="R249"/>
  <c r="T295"/>
  <c r="R363"/>
  <c r="P425"/>
  <c r="T514"/>
  <c r="P533"/>
  <c r="P532"/>
  <c i="3" r="BK118"/>
  <c r="T250"/>
  <c r="R272"/>
  <c r="R364"/>
  <c i="2" r="P119"/>
  <c r="T249"/>
  <c r="R295"/>
  <c r="BK363"/>
  <c r="J363"/>
  <c r="J76"/>
  <c r="P388"/>
  <c r="BK404"/>
  <c r="J404"/>
  <c r="J79"/>
  <c r="BK487"/>
  <c r="J487"/>
  <c r="J81"/>
  <c r="P514"/>
  <c r="P538"/>
  <c i="3" r="T105"/>
  <c r="P250"/>
  <c r="BK329"/>
  <c r="J329"/>
  <c r="J74"/>
  <c r="P391"/>
  <c r="R520"/>
  <c i="2" r="T119"/>
  <c r="BK295"/>
  <c r="T363"/>
  <c r="R425"/>
  <c r="BK514"/>
  <c r="J514"/>
  <c r="J82"/>
  <c r="BK533"/>
  <c r="J533"/>
  <c r="J84"/>
  <c i="3" r="P105"/>
  <c r="BK250"/>
  <c r="J250"/>
  <c r="J65"/>
  <c r="BK287"/>
  <c r="J287"/>
  <c r="J73"/>
  <c r="P364"/>
  <c r="BK520"/>
  <c r="J520"/>
  <c r="J79"/>
  <c i="2" r="BK107"/>
  <c r="J107"/>
  <c r="J61"/>
  <c r="R107"/>
  <c r="BK249"/>
  <c r="J249"/>
  <c r="J65"/>
  <c i="3" r="P118"/>
  <c r="T272"/>
  <c r="T329"/>
  <c r="T520"/>
  <c i="2" r="P232"/>
  <c r="P295"/>
  <c r="P363"/>
  <c r="T388"/>
  <c r="T404"/>
  <c r="T487"/>
  <c r="T538"/>
  <c i="3" r="BK231"/>
  <c r="J231"/>
  <c r="J64"/>
  <c r="P287"/>
  <c r="BK444"/>
  <c r="J444"/>
  <c r="J78"/>
  <c r="P568"/>
  <c r="P567"/>
  <c i="2" r="R232"/>
  <c r="P280"/>
  <c r="R332"/>
  <c r="T425"/>
  <c r="R514"/>
  <c r="R533"/>
  <c r="R532"/>
  <c i="3" r="T231"/>
  <c r="BK364"/>
  <c r="J364"/>
  <c r="J75"/>
  <c r="P424"/>
  <c r="T568"/>
  <c r="T567"/>
  <c i="2" r="T232"/>
  <c r="R280"/>
  <c r="T332"/>
  <c r="R388"/>
  <c r="R404"/>
  <c r="P487"/>
  <c r="R538"/>
  <c i="3" r="T118"/>
  <c r="T117"/>
  <c r="T287"/>
  <c r="P444"/>
  <c r="R568"/>
  <c r="R567"/>
  <c r="R105"/>
  <c r="T364"/>
  <c r="BK424"/>
  <c r="J424"/>
  <c r="J77"/>
  <c r="R548"/>
  <c r="R250"/>
  <c r="R287"/>
  <c r="T444"/>
  <c r="BK573"/>
  <c r="J573"/>
  <c r="J83"/>
  <c i="2" r="R119"/>
  <c r="R118"/>
  <c r="R106"/>
  <c r="BK280"/>
  <c r="J280"/>
  <c r="J71"/>
  <c r="P332"/>
  <c r="BK425"/>
  <c r="J425"/>
  <c r="J80"/>
  <c r="R487"/>
  <c r="BK538"/>
  <c r="J538"/>
  <c r="J85"/>
  <c i="3" r="BK105"/>
  <c r="P231"/>
  <c r="P272"/>
  <c r="R329"/>
  <c r="BK391"/>
  <c r="J391"/>
  <c r="J76"/>
  <c r="T391"/>
  <c r="R424"/>
  <c r="P520"/>
  <c r="T548"/>
  <c r="BK568"/>
  <c r="J568"/>
  <c r="J82"/>
  <c r="P573"/>
  <c i="2" r="BK232"/>
  <c r="J232"/>
  <c r="J64"/>
  <c i="3" r="R231"/>
  <c r="BK272"/>
  <c r="J272"/>
  <c r="J70"/>
  <c r="R444"/>
  <c r="P548"/>
  <c r="R573"/>
  <c i="2" r="P107"/>
  <c r="T107"/>
  <c r="P249"/>
  <c r="T280"/>
  <c r="BK332"/>
  <c r="J332"/>
  <c r="J75"/>
  <c r="BK388"/>
  <c r="J388"/>
  <c r="J78"/>
  <c r="P404"/>
  <c r="T533"/>
  <c r="T532"/>
  <c i="3" r="R118"/>
  <c r="R117"/>
  <c r="P329"/>
  <c r="R391"/>
  <c r="T424"/>
  <c r="BK548"/>
  <c r="J548"/>
  <c r="J80"/>
  <c r="T573"/>
  <c r="BK269"/>
  <c r="J269"/>
  <c r="J69"/>
  <c i="2" r="BK277"/>
  <c r="J277"/>
  <c r="J70"/>
  <c r="BK265"/>
  <c r="J265"/>
  <c r="J68"/>
  <c i="3" r="BK283"/>
  <c r="J283"/>
  <c r="J71"/>
  <c i="2" r="BK254"/>
  <c r="J254"/>
  <c r="J67"/>
  <c r="BK291"/>
  <c r="J291"/>
  <c r="J72"/>
  <c i="3" r="BK255"/>
  <c r="BK254"/>
  <c r="J254"/>
  <c r="J66"/>
  <c r="BK266"/>
  <c r="J266"/>
  <c r="J68"/>
  <c r="BE251"/>
  <c r="BE330"/>
  <c r="BE389"/>
  <c r="BE395"/>
  <c r="BE433"/>
  <c r="BE437"/>
  <c r="BE515"/>
  <c r="BE521"/>
  <c r="BE524"/>
  <c r="BE533"/>
  <c r="BE536"/>
  <c r="J55"/>
  <c r="BE108"/>
  <c r="BE139"/>
  <c r="BE196"/>
  <c r="BE253"/>
  <c r="BE431"/>
  <c r="BE546"/>
  <c r="BE570"/>
  <c r="BE572"/>
  <c r="BE575"/>
  <c i="2" r="J295"/>
  <c r="J74"/>
  <c i="3" r="BE234"/>
  <c r="BE242"/>
  <c r="BE327"/>
  <c r="BE346"/>
  <c r="BE381"/>
  <c r="BE422"/>
  <c r="BE427"/>
  <c r="BE459"/>
  <c r="BE494"/>
  <c r="BE517"/>
  <c r="BE518"/>
  <c r="BE541"/>
  <c r="BE552"/>
  <c r="BE577"/>
  <c i="2" r="BK532"/>
  <c r="J532"/>
  <c r="J83"/>
  <c i="3" r="BE119"/>
  <c r="BE129"/>
  <c r="BE319"/>
  <c r="BE393"/>
  <c r="BE409"/>
  <c r="BE410"/>
  <c r="BE439"/>
  <c r="BE442"/>
  <c r="BE539"/>
  <c r="BE569"/>
  <c r="BE579"/>
  <c r="F55"/>
  <c r="BE175"/>
  <c r="BE273"/>
  <c r="BE543"/>
  <c r="BE549"/>
  <c r="BE555"/>
  <c r="BE558"/>
  <c r="BE561"/>
  <c r="BE564"/>
  <c r="BE571"/>
  <c r="BE574"/>
  <c r="BE576"/>
  <c r="BE578"/>
  <c r="BE580"/>
  <c r="J52"/>
  <c r="BE185"/>
  <c r="BE206"/>
  <c r="BE270"/>
  <c r="BE311"/>
  <c r="BE392"/>
  <c r="BE394"/>
  <c r="BE218"/>
  <c r="BE229"/>
  <c r="BE277"/>
  <c r="BE401"/>
  <c r="BE425"/>
  <c r="BE435"/>
  <c r="BE501"/>
  <c r="BE508"/>
  <c r="BE527"/>
  <c r="BE530"/>
  <c r="E93"/>
  <c r="BE111"/>
  <c r="BE170"/>
  <c r="BE281"/>
  <c r="BE420"/>
  <c r="J99"/>
  <c r="BE106"/>
  <c r="BE114"/>
  <c r="BE232"/>
  <c r="BE288"/>
  <c r="BE296"/>
  <c r="BE303"/>
  <c r="BE354"/>
  <c r="BE373"/>
  <c r="BE396"/>
  <c r="BE411"/>
  <c r="BE412"/>
  <c r="BE445"/>
  <c r="BE487"/>
  <c r="BE537"/>
  <c r="BE173"/>
  <c r="BE256"/>
  <c r="BE267"/>
  <c r="BE275"/>
  <c r="BE284"/>
  <c r="BE362"/>
  <c r="BE408"/>
  <c r="BE414"/>
  <c r="BE415"/>
  <c r="BE417"/>
  <c r="BE418"/>
  <c r="BE421"/>
  <c r="BE452"/>
  <c i="2" r="BK118"/>
  <c r="J118"/>
  <c r="J62"/>
  <c i="3" r="BE149"/>
  <c r="BE159"/>
  <c r="BE338"/>
  <c r="BE365"/>
  <c r="BE407"/>
  <c r="BE429"/>
  <c r="BE466"/>
  <c r="BE473"/>
  <c r="BE480"/>
  <c i="1" r="AW55"/>
  <c r="BC55"/>
  <c i="2" r="J101"/>
  <c r="BE110"/>
  <c r="BE140"/>
  <c r="BE150"/>
  <c r="BE230"/>
  <c r="BE233"/>
  <c r="BE250"/>
  <c r="BE252"/>
  <c r="BE285"/>
  <c r="BE310"/>
  <c r="BE330"/>
  <c r="BE333"/>
  <c r="BE340"/>
  <c r="BE347"/>
  <c r="BE385"/>
  <c r="BE391"/>
  <c r="BE394"/>
  <c r="BE395"/>
  <c r="BE400"/>
  <c r="BE401"/>
  <c r="BE407"/>
  <c r="BE414"/>
  <c r="BE420"/>
  <c r="BE440"/>
  <c r="BE447"/>
  <c r="BE482"/>
  <c r="BE484"/>
  <c r="BE491"/>
  <c r="BE500"/>
  <c r="BE503"/>
  <c r="BE506"/>
  <c r="BE510"/>
  <c r="BE512"/>
  <c r="BE515"/>
  <c r="BE518"/>
  <c r="BE521"/>
  <c r="BE524"/>
  <c r="BE527"/>
  <c r="BE529"/>
  <c r="BE534"/>
  <c r="BE535"/>
  <c r="BE537"/>
  <c r="BE541"/>
  <c r="BE545"/>
  <c i="1" r="BB55"/>
  <c i="2" r="E48"/>
  <c r="BE130"/>
  <c r="BE160"/>
  <c r="BE171"/>
  <c r="BE186"/>
  <c r="BE207"/>
  <c r="BE235"/>
  <c r="BE255"/>
  <c r="BE283"/>
  <c r="BE296"/>
  <c r="BE354"/>
  <c r="BE364"/>
  <c r="BE398"/>
  <c r="BE423"/>
  <c r="BE433"/>
  <c r="BE454"/>
  <c r="BE485"/>
  <c r="BE539"/>
  <c i="1" r="BA55"/>
  <c i="2" r="BE540"/>
  <c r="J52"/>
  <c r="F55"/>
  <c r="J102"/>
  <c r="BE116"/>
  <c r="BE120"/>
  <c r="BE174"/>
  <c r="BE176"/>
  <c r="BE219"/>
  <c r="BE281"/>
  <c r="BE289"/>
  <c r="BE292"/>
  <c r="BE303"/>
  <c r="BE316"/>
  <c r="BE323"/>
  <c r="BE371"/>
  <c r="BE378"/>
  <c r="BE389"/>
  <c r="BE390"/>
  <c r="BE392"/>
  <c r="BE405"/>
  <c r="BE410"/>
  <c r="BE418"/>
  <c r="BE426"/>
  <c r="BE452"/>
  <c r="BE468"/>
  <c r="BE475"/>
  <c r="BE497"/>
  <c r="BE108"/>
  <c r="BE113"/>
  <c r="BE197"/>
  <c r="BE242"/>
  <c r="BE266"/>
  <c r="BE278"/>
  <c r="BE361"/>
  <c r="BE397"/>
  <c r="BE402"/>
  <c r="BE412"/>
  <c r="BE416"/>
  <c r="BE450"/>
  <c r="BE461"/>
  <c r="BE488"/>
  <c r="BE494"/>
  <c r="BE504"/>
  <c r="BE508"/>
  <c r="BE536"/>
  <c r="BE542"/>
  <c r="BE543"/>
  <c r="BE544"/>
  <c i="1" r="BD55"/>
  <c i="3" r="J34"/>
  <c i="1" r="AW56"/>
  <c i="3" r="F36"/>
  <c i="1" r="BC56"/>
  <c r="BC54"/>
  <c r="W32"/>
  <c i="3" r="F35"/>
  <c i="1" r="BB56"/>
  <c r="BB54"/>
  <c r="W31"/>
  <c i="3" r="F37"/>
  <c i="1" r="BD56"/>
  <c r="BD54"/>
  <c r="W33"/>
  <c i="3" r="F34"/>
  <c i="1" r="BA56"/>
  <c r="BA54"/>
  <c r="W30"/>
  <c i="2" l="1" r="BK294"/>
  <c r="J294"/>
  <c r="J73"/>
  <c r="R294"/>
  <c r="R105"/>
  <c i="3" r="R286"/>
  <c i="2" r="T118"/>
  <c r="T106"/>
  <c i="3" r="T104"/>
  <c r="P117"/>
  <c i="2" r="P294"/>
  <c i="3" r="P104"/>
  <c i="2" r="T294"/>
  <c i="3" r="T286"/>
  <c r="BK117"/>
  <c r="J117"/>
  <c r="J62"/>
  <c r="P286"/>
  <c r="R104"/>
  <c r="R103"/>
  <c i="2" r="P118"/>
  <c r="P106"/>
  <c r="P105"/>
  <c i="1" r="AU55"/>
  <c i="2" r="BK253"/>
  <c r="J253"/>
  <c r="J66"/>
  <c i="3" r="BK286"/>
  <c r="J286"/>
  <c r="J72"/>
  <c r="J255"/>
  <c r="J67"/>
  <c r="J118"/>
  <c r="J63"/>
  <c r="BK567"/>
  <c r="J567"/>
  <c r="J81"/>
  <c r="J105"/>
  <c r="J61"/>
  <c i="2" r="BK106"/>
  <c r="J106"/>
  <c r="J60"/>
  <c i="1" r="AX54"/>
  <c i="2" r="J33"/>
  <c i="1" r="AV55"/>
  <c r="AT55"/>
  <c i="3" r="F33"/>
  <c i="1" r="AZ56"/>
  <c i="3" r="J33"/>
  <c i="1" r="AV56"/>
  <c r="AT56"/>
  <c i="2" r="F33"/>
  <c i="1" r="AZ55"/>
  <c r="AY54"/>
  <c r="AW54"/>
  <c r="AK30"/>
  <c i="2" l="1" r="T105"/>
  <c i="3" r="P103"/>
  <c i="1" r="AU56"/>
  <c i="3" r="T103"/>
  <c r="BK104"/>
  <c r="BK103"/>
  <c r="J103"/>
  <c i="2" r="BK105"/>
  <c r="J105"/>
  <c r="J59"/>
  <c i="3" r="J30"/>
  <c i="1" r="AG56"/>
  <c r="AZ54"/>
  <c r="W29"/>
  <c r="AU54"/>
  <c i="3" l="1" r="J39"/>
  <c r="J59"/>
  <c r="J104"/>
  <c r="J60"/>
  <c i="1" r="AN56"/>
  <c i="2" r="J30"/>
  <c i="1" r="AG55"/>
  <c r="AG54"/>
  <c r="AK26"/>
  <c r="AV54"/>
  <c r="AK29"/>
  <c l="1" r="AN55"/>
  <c i="2" r="J39"/>
  <c i="1" r="AK35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<sst xmlns="http://schemas.openxmlformats.org/spreadsheetml/2006/main">
  <si>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</si>
  <si>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</si>
  <si>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</si>
  <si>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</si>
  <si>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</si>
  <si>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{dae0b5ac-bc47-49a6-93ea-4bc4465b810e}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</si>
  <si>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</si>
  <si>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</si>
  <si>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</si>
  <si>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</si>
  <si>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</si>
  <si>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</si>
  <si>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</si>
  <si>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</si>
  <si>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25025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</si>
  <si>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</si>
  <si>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</si>
  <si>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Oprava MŠ Jirásková po povodních - část A</t>
  </si>
  <si>
    <t>KSO:</t>
  </si>
  <si>
    <t/>
  </si>
  <si>
    <t>CC-CZ:</t>
  </si>
  <si>
    <t>Místo:</t>
  </si>
  <si>
    <t xml:space="preserve"> </t>
  </si>
  <si>
    <t>Datum:</t>
  </si>
  <si>
    <t>14. 5. 2025</t>
  </si>
  <si>
    <t>Zadavatel:</t>
  </si>
  <si>
    <t>IČ:</t>
  </si>
  <si>
    <t>47681233</t>
  </si>
  <si>
    <t>SAMAT EKOTEMPO spol. s r. o.</t>
  </si>
  <si>
    <t>DIČ:</t>
  </si>
  <si>
    <t>CZ47681233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</si>
  <si>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</si>
  <si>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</si>
  <si>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</si>
  <si>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</si>
  <si>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</si>
  <si>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</si>
  <si>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</si>
  <si>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</si>
  <si>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</si>
  <si>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</si>
  <si>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</si>
  <si>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</si>
  <si>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</si>
  <si>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</si>
  <si>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</si>
  <si>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</si>
  <si>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</si>
  <si>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</si>
  <si>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</si>
  <si>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</si>
  <si>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</si>
  <si>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</si>
  <si>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</si>
  <si>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</si>
  <si>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</si>
  <si>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</si>
  <si>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</si>
  <si>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</si>
  <si>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</si>
  <si>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</si>
  <si>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</si>
  <si>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</si>
  <si>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</si>
  <si>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</si>
  <si>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</si>
  <si>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</si>
  <si>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</si>
  <si>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</si>
  <si>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</si>
  <si>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</si>
  <si>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</si>
  <si>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</si>
  <si>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</si>
  <si>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</si>
  <si>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</si>
  <si>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</si>
  <si>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</si>
  <si>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Místnosti č. 1.35-1.45</t>
  </si>
  <si>
    <t>STA</t>
  </si>
  <si>
    <t>1</t>
  </si>
  <si>
    <t>{4f154fc2-3744-411a-9093-1f43c39beb84}</t>
  </si>
  <si>
    <t>2</t>
  </si>
  <si>
    <t>02</t>
  </si>
  <si>
    <t>Místnosti č. 1.46-1.55</t>
  </si>
  <si>
    <t>{7da96e0f-6360-4964-bc9d-63be87a38226}</t>
  </si>
  <si>
    <t>KRYCÍ LIST SOUPISU PRACÍ</t>
  </si>
  <si>
    <t>Objekt:</t>
  </si>
  <si>
    <t>01 - Místnosti č. 1.35-1.45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</si>
  <si>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</si>
  <si>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</si>
  <si>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</si>
  <si>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</si>
  <si>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</si>
  <si>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</si>
  <si>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</si>
  <si>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  61 - Úprava povrchů vnitřních</t>
  </si>
  <si>
    <t xml:space="preserve">      63 - Podlahy a podlahové konstrukce</t>
  </si>
  <si>
    <t xml:space="preserve">      64 - Osazování výplní otvorů</t>
  </si>
  <si>
    <t xml:space="preserve">    9 - Ostatní konstrukce a práce, bourání</t>
  </si>
  <si>
    <t xml:space="preserve">      94 - Lešení a stavební výtahy</t>
  </si>
  <si>
    <t xml:space="preserve">      95 - Dokončovací konstrukce a práce pozemních staveb</t>
  </si>
  <si>
    <t xml:space="preserve">      96 - Bourání konstrukcí</t>
  </si>
  <si>
    <t xml:space="preserve">      98 - Demolice a sanace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</si>
  <si>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</si>
  <si>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</si>
  <si>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</si>
  <si>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</si>
  <si>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</si>
  <si>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762 - Konstrukce tesařské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</si>
  <si>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</si>
  <si>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</si>
  <si>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</si>
  <si>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</si>
  <si>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</si>
  <si>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784 - Dokončovací práce - malby a tapety</t>
  </si>
  <si>
    <t>M - Práce a dodávky M</t>
  </si>
  <si>
    <t xml:space="preserve">    21-M - Elektromontáže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</si>
  <si>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</si>
  <si>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</si>
  <si>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</si>
  <si>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</si>
  <si>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</si>
  <si>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</si>
  <si>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</si>
  <si>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</si>
  <si>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</si>
  <si>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</si>
  <si>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</si>
  <si>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</si>
  <si>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</si>
  <si>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</si>
  <si>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</si>
  <si>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</si>
  <si>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</si>
  <si>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</si>
  <si>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</si>
  <si>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113</t>
  </si>
  <si>
    <t>K</t>
  </si>
  <si>
    <t>317142422</t>
  </si>
  <si>
    <t>Překlady nenosné z pórobetonu osazené do tenkého maltového lože, výšky do 250 mm, šířky překladu 100 mm, délky překladu přes 1000 do 1250 mm</t>
  </si>
  <si>
    <t>kus</t>
  </si>
  <si>
    <t>CS ÚRS 2025 01</t>
  </si>
  <si>
    <t>16</t>
  </si>
  <si>
    <t>-731915681</t>
  </si>
  <si>
    <t>Online PSC</t>
  </si>
  <si>
    <t>https://podminky.urs.cz/item/CS_URS_2025_01/317142422</t>
  </si>
  <si>
    <t>342272225</t>
  </si>
  <si>
    <t>Příčky z pórobetonových tvárnic hladkých na tenké maltové lože objemová hmotnost do 500 kg/m3, tloušťka příčky 100 mm</t>
  </si>
  <si>
    <t>m2</t>
  </si>
  <si>
    <t>-1045328565</t>
  </si>
  <si>
    <t>https://podminky.urs.cz/item/CS_URS_2025_01/342272225</t>
  </si>
  <si>
    <t>VV</t>
  </si>
  <si>
    <t>(2,585+1,732)*3,1-1,97*0,7*2</t>
  </si>
  <si>
    <t>4</t>
  </si>
  <si>
    <t>342291111</t>
  </si>
  <si>
    <t>Ukotvení příček polyuretanovou pěnou, tl. příčky do 100 mm</t>
  </si>
  <si>
    <t>m</t>
  </si>
  <si>
    <t>1821240641</t>
  </si>
  <si>
    <t>https://podminky.urs.cz/item/CS_URS_2025_01/342291111</t>
  </si>
  <si>
    <t>3,1*4</t>
  </si>
  <si>
    <t>5</t>
  </si>
  <si>
    <t>342291121</t>
  </si>
  <si>
    <t>Ukotvení příček plochými kotvami, do konstrukce cihelné</t>
  </si>
  <si>
    <t>-2009858537</t>
  </si>
  <si>
    <t>https://podminky.urs.cz/item/CS_URS_2025_01/342291121</t>
  </si>
  <si>
    <t>6</t>
  </si>
  <si>
    <t>Úpravy povrchů, podlahy a osazování výplní</t>
  </si>
  <si>
    <t>61</t>
  </si>
  <si>
    <t>Úprava povrchů vnitřních</t>
  </si>
  <si>
    <t>63</t>
  </si>
  <si>
    <t>611131121</t>
  </si>
  <si>
    <t>Podkladní a spojovací vrstva vnitřních omítaných ploch penetrace disperzní nanášená ručně stropů</t>
  </si>
  <si>
    <t>-1935640835</t>
  </si>
  <si>
    <t>https://podminky.urs.cz/item/CS_URS_2025_01/611131121</t>
  </si>
  <si>
    <t>19,16</t>
  </si>
  <si>
    <t>18,8</t>
  </si>
  <si>
    <t>19,55</t>
  </si>
  <si>
    <t>7,88</t>
  </si>
  <si>
    <t>6,67</t>
  </si>
  <si>
    <t>98,56</t>
  </si>
  <si>
    <t>10,78</t>
  </si>
  <si>
    <t>Součet</t>
  </si>
  <si>
    <t>9</t>
  </si>
  <si>
    <t>611311131</t>
  </si>
  <si>
    <t>Vápenný štuk vnitřních ploch tloušťky do 3 mm vodorovných konstrukcí stropů rovných</t>
  </si>
  <si>
    <t>278533687</t>
  </si>
  <si>
    <t>https://podminky.urs.cz/item/CS_URS_2025_01/611311131</t>
  </si>
  <si>
    <t>7</t>
  </si>
  <si>
    <t>611315401</t>
  </si>
  <si>
    <t>Oprava vápenné omítky vnitřních ploch hrubé, tl. do 20 mm stropů, v rozsahu opravované plochy do 10%</t>
  </si>
  <si>
    <t>-243091769</t>
  </si>
  <si>
    <t>https://podminky.urs.cz/item/CS_URS_2025_01/611315401</t>
  </si>
  <si>
    <t>62</t>
  </si>
  <si>
    <t>612131121</t>
  </si>
  <si>
    <t>Podkladní a spojovací vrstva vnitřních omítaných ploch penetrace disperzní nanášená ručně stěn</t>
  </si>
  <si>
    <t>951872121</t>
  </si>
  <si>
    <t>https://podminky.urs.cz/item/CS_URS_2025_01/612131121</t>
  </si>
  <si>
    <t>20,388*3,1-0,8*2,1-2,65*1,95-0,8*1,95</t>
  </si>
  <si>
    <t>20,8847*3,1-0,6*1,94-0,6*1,95*2</t>
  </si>
  <si>
    <t>20,4314*3,1-0,9*2,1-0,9*1,94-1,55*1,55</t>
  </si>
  <si>
    <t>11,2536*3,1-0,8*1,97-1,57*2,33</t>
  </si>
  <si>
    <t>10,4796*3,1-0,88*1,97-2,26-2,02</t>
  </si>
  <si>
    <t>47,2727*3,1-2,26*2,02-0,6*1,96-2,56*1,95-1,73*2-2,08*2,85-2,84*1,75-2,34*2,03*4</t>
  </si>
  <si>
    <t>15,3195*3,1-0,8*2,1-1,73*2</t>
  </si>
  <si>
    <t>10</t>
  </si>
  <si>
    <t>612131151</t>
  </si>
  <si>
    <t>Sanační postřik vnitřních omítaných ploch vápenocementový nanášený ručně celoplošně stěn</t>
  </si>
  <si>
    <t>122189814</t>
  </si>
  <si>
    <t>https://podminky.urs.cz/item/CS_URS_2025_01/612131151</t>
  </si>
  <si>
    <t>P</t>
  </si>
  <si>
    <t>Poznámka k položce:_x000d_
Sanační omítkový systém musí mít spolehlivou a dlouhodobou funkčnost deklarovanou směrnicí WTA s velmi vysokou pórovitostí (až 50%). Před zahájením prací je nutné, aby byly hotové veškeré práce technického zařízení budov (především ÚT a elektroinstalace)._x000d_
Před sanačními omítkami bude aplikován anti-sanitrační přípravek. Další vrstva bude sanační špric, který musí být nanesen síťovitě. Po zatvrdnutí špricu se nanáší sanační vyrovnávací omítka v tloušťce cca 10-15 mm. Po vyzrání se aplikuje vlastní sanační omítka ve vrstvě min. 20 mm a jako konečná úprava se nanáší sanační štuk ve vrstvě 2 – 3mm. Sanační omítkový systém bude použit do výšky min. 1,5m nad úroveň budoucí podlahy, samotný sanační štuk musí aplikován na celou výšku místností.</t>
  </si>
  <si>
    <t>20,388*1,1-0,8*1,1-2,65*1,1-0,8*1,1</t>
  </si>
  <si>
    <t>20,8847*1,1-0,6*1,1-0,6*1,1*2</t>
  </si>
  <si>
    <t>20,4314*1,1-0,9*1,1-0,9*1,1</t>
  </si>
  <si>
    <t>11,2536*1,1-0,8*1,1</t>
  </si>
  <si>
    <t>10,4796*1,1-0,88*1,1-2,26-1,1</t>
  </si>
  <si>
    <t>47,2727*1,1-2,26*1,1-0,6*1,1-2,56*1,1-1,1*2-2,08*1,1</t>
  </si>
  <si>
    <t>15,3195*1,1-0,8*1,1-1,73*1,1</t>
  </si>
  <si>
    <t>612142001</t>
  </si>
  <si>
    <t>Pletivo vnitřních ploch v ploše nebo pruzích, na plném podkladu sklovláknité vtlačené do tmelu včetně tmelu stěn</t>
  </si>
  <si>
    <t>1205567699</t>
  </si>
  <si>
    <t>https://podminky.urs.cz/item/CS_URS_2025_01/612142001</t>
  </si>
  <si>
    <t>10,625*2</t>
  </si>
  <si>
    <t>120</t>
  </si>
  <si>
    <t>612315203</t>
  </si>
  <si>
    <t>Vápenná omítka jednotlivých malých ploch hrubá na stěnách, plochy jednotlivě přes 0,25 do 1 m2</t>
  </si>
  <si>
    <t>1637850592</t>
  </si>
  <si>
    <t>https://podminky.urs.cz/item/CS_URS_2025_01/612315203</t>
  </si>
  <si>
    <t>121</t>
  </si>
  <si>
    <t>612315401</t>
  </si>
  <si>
    <t>Oprava vápenné omítky vnitřních ploch hrubé, tl. do 20 mm stěn, v rozsahu opravované plochy do 10%</t>
  </si>
  <si>
    <t>-9654397</t>
  </si>
  <si>
    <t>https://podminky.urs.cz/item/CS_URS_2025_01/612315401</t>
  </si>
  <si>
    <t>612316121</t>
  </si>
  <si>
    <t>Omítka sanační vápenná vnitřních ploch jednovrstvá jednovrstvá, tloušťky do 20 mm nanášená ručně svislých konstrukcí stěn</t>
  </si>
  <si>
    <t>2057506634</t>
  </si>
  <si>
    <t>https://podminky.urs.cz/item/CS_URS_2025_01/612316121</t>
  </si>
  <si>
    <t>13</t>
  </si>
  <si>
    <t>612324111</t>
  </si>
  <si>
    <t>Omítka sanační vnitřních ploch podkladní (vyrovnávací) tloušťky do 10 mm nanášená ručně svislých konstrukcí stěn</t>
  </si>
  <si>
    <t>-1704601585</t>
  </si>
  <si>
    <t>https://podminky.urs.cz/item/CS_URS_2025_01/612324111</t>
  </si>
  <si>
    <t>14</t>
  </si>
  <si>
    <t>612324191</t>
  </si>
  <si>
    <t>Omítka sanační vnitřních ploch podkladní (vyrovnávací) Příplatek k cenám podkladní sanační omítky nanášené ručně za každých dalších i započatých 5 mm tloušťky omítky přes 10 mm stěn</t>
  </si>
  <si>
    <t>-938629174</t>
  </si>
  <si>
    <t>https://podminky.urs.cz/item/CS_URS_2025_01/612324191</t>
  </si>
  <si>
    <t>133,557*2 'Přepočtené koeficientem množství</t>
  </si>
  <si>
    <t>612328131</t>
  </si>
  <si>
    <t>Sanační štuk vnitřních ploch tloušťky do 3 mm svislých konstrukcí stěn</t>
  </si>
  <si>
    <t>1595795316</t>
  </si>
  <si>
    <t>https://podminky.urs.cz/item/CS_URS_2025_01/612328131</t>
  </si>
  <si>
    <t>17</t>
  </si>
  <si>
    <t>619995001</t>
  </si>
  <si>
    <t>Začištění omítek (s dodáním hmot) kolem oken, dveří, podlah, obkladů apod.</t>
  </si>
  <si>
    <t>-1583880901</t>
  </si>
  <si>
    <t>https://podminky.urs.cz/item/CS_URS_2025_01/619995001</t>
  </si>
  <si>
    <t>Podlahy a podlahové konstrukce</t>
  </si>
  <si>
    <t>124</t>
  </si>
  <si>
    <t>632450123</t>
  </si>
  <si>
    <t>Potěr cementový vyrovnávací ze suchých směsí v pásu o průměrné (střední) tl. přes 30 do 40 mm</t>
  </si>
  <si>
    <t>-2090182580</t>
  </si>
  <si>
    <t>https://podminky.urs.cz/item/CS_URS_2025_01/632450123</t>
  </si>
  <si>
    <t>59</t>
  </si>
  <si>
    <t>635211221</t>
  </si>
  <si>
    <t>Násyp lehký pod podlahy pod plovoucí nebo tepelně izolační vrstvy podlah o tl. do 20 mm (lože) z keramzitu</t>
  </si>
  <si>
    <t>710790210</t>
  </si>
  <si>
    <t>https://podminky.urs.cz/item/CS_URS_2025_01/635211221</t>
  </si>
  <si>
    <t>64</t>
  </si>
  <si>
    <t>777111111</t>
  </si>
  <si>
    <t xml:space="preserve">Příprava podkladu </t>
  </si>
  <si>
    <t>-305771571</t>
  </si>
  <si>
    <t>https://podminky.urs.cz/item/CS_URS_2025_01/777111111</t>
  </si>
  <si>
    <t>Osazování výplní otvorů</t>
  </si>
  <si>
    <t>75</t>
  </si>
  <si>
    <t>642944121</t>
  </si>
  <si>
    <t>Osazení ocelových dveřních zárubní lisovaných nebo z úhelníků dodatečně s vybetonováním prahu, plochy do 2,5 m2</t>
  </si>
  <si>
    <t>1659083870</t>
  </si>
  <si>
    <t>https://podminky.urs.cz/item/CS_URS_2025_01/642944121</t>
  </si>
  <si>
    <t>114</t>
  </si>
  <si>
    <t>M</t>
  </si>
  <si>
    <t>55331436</t>
  </si>
  <si>
    <t>zárubeň jednokřídlá ocelová pro dodatečnou montáž tl stěny 110-150mm rozměru 700/1970, 2100mm</t>
  </si>
  <si>
    <t>32</t>
  </si>
  <si>
    <t>-1530892357</t>
  </si>
  <si>
    <t>Ostatní konstrukce a práce, bourání</t>
  </si>
  <si>
    <t>94</t>
  </si>
  <si>
    <t>Lešení a stavební výtahy</t>
  </si>
  <si>
    <t>18</t>
  </si>
  <si>
    <t>949101111</t>
  </si>
  <si>
    <t>Lešení pomocné pracovní pro objekty pozemních staveb pro zatížení do 150 kg/m2, o výšce lešeňové podlahy do 1,9 m</t>
  </si>
  <si>
    <t>-1102270744</t>
  </si>
  <si>
    <t>https://podminky.urs.cz/item/CS_URS_2025_01/949101111</t>
  </si>
  <si>
    <t>95</t>
  </si>
  <si>
    <t>Dokončovací konstrukce a práce pozemních staveb</t>
  </si>
  <si>
    <t>112</t>
  </si>
  <si>
    <t>952901111</t>
  </si>
  <si>
    <t>Vyčištění budov nebo objektů před předáním do užívání budov bytové nebo občanské výstavby, světlé výšky podlaží do 4 m</t>
  </si>
  <si>
    <t>335684294</t>
  </si>
  <si>
    <t>https://podminky.urs.cz/item/CS_URS_2025_01/952901111</t>
  </si>
  <si>
    <t>96</t>
  </si>
  <si>
    <t>Bourání konstrukcí</t>
  </si>
  <si>
    <t>98</t>
  </si>
  <si>
    <t>Demolice a sanace</t>
  </si>
  <si>
    <t>122</t>
  </si>
  <si>
    <t>985421113</t>
  </si>
  <si>
    <t>Injektáž trhlin v cihelném, kamenném nebo smíšeném zdivu nízkotlaká do 0,6 MP, včetně provedení vrtů aktivovanou cementovou maltou šířka trhlin do 2 mm tloušťka zdiva přes 450 do 600 mm</t>
  </si>
  <si>
    <t>1533740897</t>
  </si>
  <si>
    <t>https://podminky.urs.cz/item/CS_URS_2025_01/985421113</t>
  </si>
  <si>
    <t>997</t>
  </si>
  <si>
    <t>Doprava suti a vybouraných hmot</t>
  </si>
  <si>
    <t>19</t>
  </si>
  <si>
    <t>997013151</t>
  </si>
  <si>
    <t>Vnitrostaveništní doprava suti a vybouraných hmot vodorovně do 50 m s naložením s omezením mechanizace pro budovy a haly výšky do 6 m</t>
  </si>
  <si>
    <t>t</t>
  </si>
  <si>
    <t>1460939122</t>
  </si>
  <si>
    <t>https://podminky.urs.cz/item/CS_URS_2025_01/997013151</t>
  </si>
  <si>
    <t>20</t>
  </si>
  <si>
    <t>997013501</t>
  </si>
  <si>
    <t>Odvoz suti a vybouraných hmot na skládku nebo meziskládku se složením, na vzdálenost do 1 km</t>
  </si>
  <si>
    <t>1985372282</t>
  </si>
  <si>
    <t>https://podminky.urs.cz/item/CS_URS_2025_01/997013501</t>
  </si>
  <si>
    <t>997013509</t>
  </si>
  <si>
    <t>Odvoz suti a vybouraných hmot na skládku nebo meziskládku se složením, na vzdálenost Příplatek k ceně za každý další započatý 1 km přes 1 km</t>
  </si>
  <si>
    <t>-326677143</t>
  </si>
  <si>
    <t>https://podminky.urs.cz/item/CS_URS_2025_01/997013509</t>
  </si>
  <si>
    <t>6,886</t>
  </si>
  <si>
    <t>6,886*17 'Přepočtené koeficientem množství</t>
  </si>
  <si>
    <t>22</t>
  </si>
  <si>
    <t>997013631</t>
  </si>
  <si>
    <t>Poplatek za uložení stavebního odpadu na skládce (skládkovné) směsného stavebního a demoličního zatříděného do Katalogu odpadů pod kódem 17 09 04</t>
  </si>
  <si>
    <t>1352985686</t>
  </si>
  <si>
    <t>https://podminky.urs.cz/item/CS_URS_2025_01/997013631</t>
  </si>
  <si>
    <t>998</t>
  </si>
  <si>
    <t>Přesun hmot</t>
  </si>
  <si>
    <t>23</t>
  </si>
  <si>
    <t>998011008</t>
  </si>
  <si>
    <t>Přesun hmot pro budovy občanské výstavby, bydlení, výrobu a služby s nosnou svislou konstrukcí zděnou z cihel, tvárnic nebo kamene vodorovná dopravní vzdálenost do 100 m s omezením mechanizace pro budovy výšky do 6 m</t>
  </si>
  <si>
    <t>-1951776127</t>
  </si>
  <si>
    <t>https://podminky.urs.cz/item/CS_URS_2025_01/998011008</t>
  </si>
  <si>
    <t>PSV</t>
  </si>
  <si>
    <t>Práce a dodávky PSV</t>
  </si>
  <si>
    <t>711</t>
  </si>
  <si>
    <t>Izolace proti vodě, vlhkosti a plynům</t>
  </si>
  <si>
    <t>24</t>
  </si>
  <si>
    <t>711141811</t>
  </si>
  <si>
    <t>Odstranění izolace proti vodě, vlhkosti a plynům z přitavených pásů NAIP z plochy vodorovné V jednovrstvé</t>
  </si>
  <si>
    <t>512</t>
  </si>
  <si>
    <t>1561460993</t>
  </si>
  <si>
    <t>https://podminky.urs.cz/item/CS_URS_2025_01/711141811</t>
  </si>
  <si>
    <t>25</t>
  </si>
  <si>
    <t>711121131</t>
  </si>
  <si>
    <t>Provedení izolace proti zemní vlhkosti natěradly a tmely za horka na ploše vodorovné V nátěrem asfaltovým</t>
  </si>
  <si>
    <t>-572063599</t>
  </si>
  <si>
    <t>https://podminky.urs.cz/item/CS_URS_2025_01/711121131</t>
  </si>
  <si>
    <t>26</t>
  </si>
  <si>
    <t>11163150</t>
  </si>
  <si>
    <t>lak penetrační asfaltový</t>
  </si>
  <si>
    <t>1814265854</t>
  </si>
  <si>
    <t>18,8*0,0003</t>
  </si>
  <si>
    <t>7,88*0,0003</t>
  </si>
  <si>
    <t>6,67*0,0003</t>
  </si>
  <si>
    <t>98,56*0,0003</t>
  </si>
  <si>
    <t>27</t>
  </si>
  <si>
    <t>711141559</t>
  </si>
  <si>
    <t>Provedení izolace proti zemní vlhkosti pásy přitavením NAIP na ploše vodorovné V</t>
  </si>
  <si>
    <t>2023116980</t>
  </si>
  <si>
    <t>https://podminky.urs.cz/item/CS_URS_2025_01/711141559</t>
  </si>
  <si>
    <t>60</t>
  </si>
  <si>
    <t>62853004</t>
  </si>
  <si>
    <t>pás asfaltový natavitelný modifikovaný SBS s vložkou ze skleněné tkaniny a spalitelnou PE fólií nebo jemnozrnným minerálním posypem na horním povrchu tl 4,0mm</t>
  </si>
  <si>
    <t>-1423018149</t>
  </si>
  <si>
    <t>131,91*1,1 'Přepočtené koeficientem množství</t>
  </si>
  <si>
    <t>116</t>
  </si>
  <si>
    <t>998711201</t>
  </si>
  <si>
    <t>Přesun hmot pro izolace proti vodě, vlhkosti a plynům stanovený procentní sazbou (%) z ceny vodorovná dopravní vzdálenost do 50 m základní v objektech výšky do 6 m</t>
  </si>
  <si>
    <t>%</t>
  </si>
  <si>
    <t>591768521</t>
  </si>
  <si>
    <t>https://podminky.urs.cz/item/CS_URS_2025_01/998711201</t>
  </si>
  <si>
    <t>713</t>
  </si>
  <si>
    <t>Izolace tepelné</t>
  </si>
  <si>
    <t>31</t>
  </si>
  <si>
    <t>713121111</t>
  </si>
  <si>
    <t>Montáž tepelné izolace podlah rohožemi, pásy, deskami, dílci, bloky (izolační materiál ve specifikaci) kladenými volně jednovrstvá</t>
  </si>
  <si>
    <t>1421476569</t>
  </si>
  <si>
    <t>https://podminky.urs.cz/item/CS_URS_2025_01/713121111</t>
  </si>
  <si>
    <t>115</t>
  </si>
  <si>
    <t>28375909</t>
  </si>
  <si>
    <t>deska EPS 150 pro konstrukce s vysokým zatížením λ=0,035 tl 50mm</t>
  </si>
  <si>
    <t>-1394416896</t>
  </si>
  <si>
    <t>33</t>
  </si>
  <si>
    <t>713191132</t>
  </si>
  <si>
    <t>Montáž tepelné izolace stavebních konstrukcí - doplňky a konstrukční součásti podlah, stropů vrchem nebo střech překrytí fólií separační z PE</t>
  </si>
  <si>
    <t>523290208</t>
  </si>
  <si>
    <t>https://podminky.urs.cz/item/CS_URS_2025_01/713191132</t>
  </si>
  <si>
    <t>34</t>
  </si>
  <si>
    <t>28323053</t>
  </si>
  <si>
    <t>fólie PE (500 kg/m3) separační podlahová oddělující tepelnou izolaci tl 0,6mm</t>
  </si>
  <si>
    <t>-244701125</t>
  </si>
  <si>
    <t>117</t>
  </si>
  <si>
    <t>998713201</t>
  </si>
  <si>
    <t>Přesun hmot pro izolace tepelné stanovený procentní sazbou (%) z ceny vodorovná dopravní vzdálenost do 50 m s užitím mechanizace v objektech výšky do 6 m</t>
  </si>
  <si>
    <t>-1819784167</t>
  </si>
  <si>
    <t>https://podminky.urs.cz/item/CS_URS_2025_01/998713201</t>
  </si>
  <si>
    <t>762</t>
  </si>
  <si>
    <t>Konstrukce tesařské</t>
  </si>
  <si>
    <t>111</t>
  </si>
  <si>
    <t>762511264</t>
  </si>
  <si>
    <t>Podlahové konstrukce podkladové z dřevoštěpkových desek OSB jednovrstvých šroubovaných na pero a drážku nebroušených, tloušťky desky 18 mm</t>
  </si>
  <si>
    <t>-1587676092</t>
  </si>
  <si>
    <t>https://podminky.urs.cz/item/CS_URS_2025_01/762511264</t>
  </si>
  <si>
    <t>67</t>
  </si>
  <si>
    <t>762511274</t>
  </si>
  <si>
    <t>Podlahové konstrukce podkladové z dřevoštěpkových desek OSB jednovrstvých šroubovaných na pero a drážku broušených, tloušťky desky 18 mm</t>
  </si>
  <si>
    <t>-1630548243</t>
  </si>
  <si>
    <t>https://podminky.urs.cz/item/CS_URS_2025_01/762511274</t>
  </si>
  <si>
    <t>68</t>
  </si>
  <si>
    <t>762595001</t>
  </si>
  <si>
    <t>Spojovací prostředky podlah a podkladových konstrukcí hřebíky, vruty</t>
  </si>
  <si>
    <t>288130837</t>
  </si>
  <si>
    <t>https://podminky.urs.cz/item/CS_URS_2025_01/762595001</t>
  </si>
  <si>
    <t>18,8*2</t>
  </si>
  <si>
    <t>7,88*2</t>
  </si>
  <si>
    <t>6,67*2</t>
  </si>
  <si>
    <t>98,56*2</t>
  </si>
  <si>
    <t>66</t>
  </si>
  <si>
    <t>998762201</t>
  </si>
  <si>
    <t>Přesun hmot pro konstrukce tesařské stanovený procentní sazbou (%) z ceny vodorovná dopravní vzdálenost do 50 m základní v objektech výšky do 6 m</t>
  </si>
  <si>
    <t>1097233056</t>
  </si>
  <si>
    <t>https://podminky.urs.cz/item/CS_URS_2025_01/998762201</t>
  </si>
  <si>
    <t>763</t>
  </si>
  <si>
    <t>Konstrukce suché výstavby</t>
  </si>
  <si>
    <t>766</t>
  </si>
  <si>
    <t>Konstrukce truhlářské</t>
  </si>
  <si>
    <t>77</t>
  </si>
  <si>
    <t>766001</t>
  </si>
  <si>
    <t>D+M Kuchyňské linky, včetně dřezu a myčky nádobí dl. 4,5m bez vrchních skříněk</t>
  </si>
  <si>
    <t>kpl</t>
  </si>
  <si>
    <t>-1161012725</t>
  </si>
  <si>
    <t>78</t>
  </si>
  <si>
    <t>766002R</t>
  </si>
  <si>
    <t>Nátěr zárubní</t>
  </si>
  <si>
    <t>-495020092</t>
  </si>
  <si>
    <t>123</t>
  </si>
  <si>
    <t>766003R</t>
  </si>
  <si>
    <t>Nátěr radiátorů</t>
  </si>
  <si>
    <t>1465768281</t>
  </si>
  <si>
    <t>80</t>
  </si>
  <si>
    <t>766660001</t>
  </si>
  <si>
    <t>Montáž dveřních křídel dřevěných nebo plastových otevíravých do ocelové zárubně povrchově upravených jednokřídlových, šířky do 800 mm</t>
  </si>
  <si>
    <t>CS ÚRS 2024 02</t>
  </si>
  <si>
    <t>212222202</t>
  </si>
  <si>
    <t>https://podminky.urs.cz/item/CS_URS_2024_02/766660001</t>
  </si>
  <si>
    <t>81</t>
  </si>
  <si>
    <t>61164071</t>
  </si>
  <si>
    <t>dveře jednokřídlé voštinové profilované povrch lakovaný plné 700-900x1970-2100mm</t>
  </si>
  <si>
    <t>2011335493</t>
  </si>
  <si>
    <t>82</t>
  </si>
  <si>
    <t>766660723</t>
  </si>
  <si>
    <t>Montáž dveřních doplňků dveřního kování interiérového lůžka protiplechu</t>
  </si>
  <si>
    <t>1603079</t>
  </si>
  <si>
    <t>https://podminky.urs.cz/item/CS_URS_2024_02/766660723</t>
  </si>
  <si>
    <t>83</t>
  </si>
  <si>
    <t>54914123</t>
  </si>
  <si>
    <t>kování rozetové klika/klika</t>
  </si>
  <si>
    <t>2031150480</t>
  </si>
  <si>
    <t>84</t>
  </si>
  <si>
    <t>766691914</t>
  </si>
  <si>
    <t>Ostatní práce vyvěšení nebo zavěšení křídel dřevěných dveřních, plochy do 2 m2</t>
  </si>
  <si>
    <t>-1065103074</t>
  </si>
  <si>
    <t>https://podminky.urs.cz/item/CS_URS_2025_01/766691914</t>
  </si>
  <si>
    <t>118</t>
  </si>
  <si>
    <t>766017</t>
  </si>
  <si>
    <t>D+M skříní z laminátu tl.2cm výška 200cm, hloubka 55cm, dekor dle vybavení školky</t>
  </si>
  <si>
    <t>-815853874</t>
  </si>
  <si>
    <t>119</t>
  </si>
  <si>
    <t>766018</t>
  </si>
  <si>
    <t>D+M obložení radiátorů z laminátových desek včetně parapetu, dekor dle vybavení školky</t>
  </si>
  <si>
    <t>156543551</t>
  </si>
  <si>
    <t>85</t>
  </si>
  <si>
    <t>998766202</t>
  </si>
  <si>
    <t>Přesun hmot pro konstrukce truhlářské stanovený procentní sazbou (%) z ceny vodorovná dopravní vzdálenost do 50 m základní v objektech výšky přes 6 do 12 m</t>
  </si>
  <si>
    <t>2140044934</t>
  </si>
  <si>
    <t>https://podminky.urs.cz/item/CS_URS_2025_01/998766202</t>
  </si>
  <si>
    <t>771</t>
  </si>
  <si>
    <t>Podlahy z dlaždic</t>
  </si>
  <si>
    <t>35</t>
  </si>
  <si>
    <t>771111011</t>
  </si>
  <si>
    <t>Příprava podkladu před provedením dlažby vysátí podlah</t>
  </si>
  <si>
    <t>-1956477108</t>
  </si>
  <si>
    <t>https://podminky.urs.cz/item/CS_URS_2025_01/771111011</t>
  </si>
  <si>
    <t>36</t>
  </si>
  <si>
    <t>771121015</t>
  </si>
  <si>
    <t>Příprava podkladu před provedením dlažby nátěr kontaktní pro nesavé podklady na podlahu</t>
  </si>
  <si>
    <t>-177731123</t>
  </si>
  <si>
    <t>https://podminky.urs.cz/item/CS_URS_2025_01/771121015</t>
  </si>
  <si>
    <t>37</t>
  </si>
  <si>
    <t>771474113</t>
  </si>
  <si>
    <t>Montáž soklů z dlaždic keramických lepených cementovým flexibilním lepidlem rovných, výšky přes 90 do 120 mm</t>
  </si>
  <si>
    <t>-1640890707</t>
  </si>
  <si>
    <t>https://podminky.urs.cz/item/CS_URS_2025_01/771474113</t>
  </si>
  <si>
    <t>38</t>
  </si>
  <si>
    <t>771574414</t>
  </si>
  <si>
    <t>Montáž podlah z dlaždic keramických lepených cementovým flexibilním lepidlem hladkých, tloušťky do 10 mm přes 4 do 6 ks/m2</t>
  </si>
  <si>
    <t>707966876</t>
  </si>
  <si>
    <t>https://podminky.urs.cz/item/CS_URS_2025_01/771574414</t>
  </si>
  <si>
    <t>39</t>
  </si>
  <si>
    <t>771591115</t>
  </si>
  <si>
    <t>Podlahy - dokončovací práce spárování silikonem</t>
  </si>
  <si>
    <t>363718038</t>
  </si>
  <si>
    <t>https://podminky.urs.cz/item/CS_URS_2025_01/771591115</t>
  </si>
  <si>
    <t>40</t>
  </si>
  <si>
    <t>771591184</t>
  </si>
  <si>
    <t>Podlahy - dokončovací práce pracnější řezání dlaždic keramických rovné</t>
  </si>
  <si>
    <t>-1100556682</t>
  </si>
  <si>
    <t>https://podminky.urs.cz/item/CS_URS_2025_01/771591184</t>
  </si>
  <si>
    <t>41</t>
  </si>
  <si>
    <t>771592011</t>
  </si>
  <si>
    <t>Čištění vnitřních ploch po položení dlažby podlah nebo schodišť chemickými prostředky</t>
  </si>
  <si>
    <t>-526078994</t>
  </si>
  <si>
    <t>https://podminky.urs.cz/item/CS_URS_2025_01/771592011</t>
  </si>
  <si>
    <t>42</t>
  </si>
  <si>
    <t>59761111</t>
  </si>
  <si>
    <t>dlažba keramická slinutá mrazuvzdorná R10/B povrch hladký/matný tl do 10mm přes 0,5 do 2ks/m2</t>
  </si>
  <si>
    <t>8</t>
  </si>
  <si>
    <t>-831572535</t>
  </si>
  <si>
    <t>19,55*1,3 'Přepočtené koeficientem množství</t>
  </si>
  <si>
    <t>43</t>
  </si>
  <si>
    <t>998771201</t>
  </si>
  <si>
    <t>Přesun hmot pro podlahy z dlaždic stanovený procentní sazbou (%) z ceny vodorovná dopravní vzdálenost do 50 m základní v objektech výšky do 6 m</t>
  </si>
  <si>
    <t>-1717820003</t>
  </si>
  <si>
    <t>https://podminky.urs.cz/item/CS_URS_2025_01/998771201</t>
  </si>
  <si>
    <t>776</t>
  </si>
  <si>
    <t>Podlahy povlakové</t>
  </si>
  <si>
    <t>44</t>
  </si>
  <si>
    <t>776111311</t>
  </si>
  <si>
    <t>Příprava podkladu povlakových podlah a stěn vysátí podlah</t>
  </si>
  <si>
    <t>1771794849</t>
  </si>
  <si>
    <t>https://podminky.urs.cz/item/CS_URS_2025_01/776111311</t>
  </si>
  <si>
    <t>45</t>
  </si>
  <si>
    <t>776121112</t>
  </si>
  <si>
    <t>Příprava podkladu povlakových podlah a stěn penetrace vodou ředitelná podlah</t>
  </si>
  <si>
    <t>-1307206353</t>
  </si>
  <si>
    <t>https://podminky.urs.cz/item/CS_URS_2025_01/776121112</t>
  </si>
  <si>
    <t>46</t>
  </si>
  <si>
    <t>776141123</t>
  </si>
  <si>
    <t>Příprava podkladu povlakových podlah a stěn vyrovnání samonivelační stěrkou podlah min.pevnosti 30 MPa, tloušťky přes 5 do 8 mm</t>
  </si>
  <si>
    <t>11942393</t>
  </si>
  <si>
    <t>https://podminky.urs.cz/item/CS_URS_2025_01/776141123</t>
  </si>
  <si>
    <t>70</t>
  </si>
  <si>
    <t>776145111</t>
  </si>
  <si>
    <t>Příprava podkladu povlakových podlah a stěn volné položení podložky pod koberec včetně obvodového fixování lepidlem podlah</t>
  </si>
  <si>
    <t>694873111</t>
  </si>
  <si>
    <t>https://podminky.urs.cz/item/CS_URS_2024_02/776145111</t>
  </si>
  <si>
    <t>98,56/2</t>
  </si>
  <si>
    <t>71</t>
  </si>
  <si>
    <t>776213111</t>
  </si>
  <si>
    <t>Montáž textilních podlahovin napínáním na napínací lišty pásů standardních</t>
  </si>
  <si>
    <t>112497225</t>
  </si>
  <si>
    <t>https://podminky.urs.cz/item/CS_URS_2024_02/776213111</t>
  </si>
  <si>
    <t>72</t>
  </si>
  <si>
    <t>69751063</t>
  </si>
  <si>
    <t>koberec zátěžový vpichovaný role š 2m, vlákno 100% PA, hm 800g/m2, R &lt;= 100MΩ, zátěž 33, útlum 25dB, hořlavost Bfl S1</t>
  </si>
  <si>
    <t>127038277</t>
  </si>
  <si>
    <t>49,28*1,1</t>
  </si>
  <si>
    <t>47</t>
  </si>
  <si>
    <t>776221211</t>
  </si>
  <si>
    <t>Montáž podlahovin z PVC lepením standardním lepidlem ze čtverců</t>
  </si>
  <si>
    <t>-2110857514</t>
  </si>
  <si>
    <t>https://podminky.urs.cz/item/CS_URS_2025_01/776221211</t>
  </si>
  <si>
    <t>48</t>
  </si>
  <si>
    <t>28411142</t>
  </si>
  <si>
    <t>podlahovina vinylová homogenní protiskluzná se vsypem a výztuž. vrstvou, elektrostaticky vodivá, třída zátěže 34/43, hořlavost Bfl-s1 tl 2,00mm</t>
  </si>
  <si>
    <t>1607298019</t>
  </si>
  <si>
    <t>49</t>
  </si>
  <si>
    <t>776411112</t>
  </si>
  <si>
    <t>Montáž soklíků lepením obvodových, výšky přes 80 do 100 mm</t>
  </si>
  <si>
    <t>-157879822</t>
  </si>
  <si>
    <t>https://podminky.urs.cz/item/CS_URS_2025_01/776411112</t>
  </si>
  <si>
    <t>20,885</t>
  </si>
  <si>
    <t>11,254</t>
  </si>
  <si>
    <t>10,48</t>
  </si>
  <si>
    <t>47,273</t>
  </si>
  <si>
    <t>50</t>
  </si>
  <si>
    <t>28411010</t>
  </si>
  <si>
    <t>lišta soklová PVC 20x100mm</t>
  </si>
  <si>
    <t>1798216830</t>
  </si>
  <si>
    <t>89,892*1,1 'Přepočtené koeficientem množství</t>
  </si>
  <si>
    <t>51</t>
  </si>
  <si>
    <t>776421311</t>
  </si>
  <si>
    <t>Montáž lišt přechodových samolepících</t>
  </si>
  <si>
    <t>35991247</t>
  </si>
  <si>
    <t>https://podminky.urs.cz/item/CS_URS_2025_01/776421311</t>
  </si>
  <si>
    <t>52</t>
  </si>
  <si>
    <t>59054153</t>
  </si>
  <si>
    <t>profil přechodový mezi kobercem a dlažbou, laminátovou nebo dřevěnou podlahou</t>
  </si>
  <si>
    <t>220981495</t>
  </si>
  <si>
    <t>74</t>
  </si>
  <si>
    <t>998776201</t>
  </si>
  <si>
    <t>Přesun hmot pro podlahy povlakové stanovený procentní sazbou (%) z ceny vodorovná dopravní vzdálenost do 50 m základní v objektech výšky do 6 m</t>
  </si>
  <si>
    <t>-1164132647</t>
  </si>
  <si>
    <t>https://podminky.urs.cz/item/CS_URS_2024_02/998776201</t>
  </si>
  <si>
    <t>781</t>
  </si>
  <si>
    <t>Dokončovací práce - obklady</t>
  </si>
  <si>
    <t>86</t>
  </si>
  <si>
    <t>781121011</t>
  </si>
  <si>
    <t>Příprava podkladu před provedením obkladu nátěr penetrační na stěnu</t>
  </si>
  <si>
    <t>1362707200</t>
  </si>
  <si>
    <t>https://podminky.urs.cz/item/CS_URS_2025_01/781121011</t>
  </si>
  <si>
    <t>9,6*1,5</t>
  </si>
  <si>
    <t>87</t>
  </si>
  <si>
    <t>781472214</t>
  </si>
  <si>
    <t>Montáž keramických obkladů stěn lepených cementovým flexibilním lepidlem hladkých přes 4 do 6 ks/m2</t>
  </si>
  <si>
    <t>-1273883045</t>
  </si>
  <si>
    <t>https://podminky.urs.cz/item/CS_URS_2025_01/781472214</t>
  </si>
  <si>
    <t>88</t>
  </si>
  <si>
    <t>LSS.WADVK822</t>
  </si>
  <si>
    <t>Obkládačka, povrch glazovaný, bílá 598x298x8 mm</t>
  </si>
  <si>
    <t>-145654206</t>
  </si>
  <si>
    <t>14,4*1,2 'Přepočtené koeficientem množství</t>
  </si>
  <si>
    <t>89</t>
  </si>
  <si>
    <t>781473810</t>
  </si>
  <si>
    <t>Demontáž obkladů z dlaždic keramických lepených</t>
  </si>
  <si>
    <t>-1915294423</t>
  </si>
  <si>
    <t>https://podminky.urs.cz/item/CS_URS_2024_02/781473810</t>
  </si>
  <si>
    <t>90</t>
  </si>
  <si>
    <t>781492251</t>
  </si>
  <si>
    <t>Obklad - dokončující práce montáž profilu lepeného flexibilním cementovým lepidlem ukončovacího</t>
  </si>
  <si>
    <t>-1887704759</t>
  </si>
  <si>
    <t>https://podminky.urs.cz/item/CS_URS_2025_01/781492251</t>
  </si>
  <si>
    <t>9,6</t>
  </si>
  <si>
    <t>91</t>
  </si>
  <si>
    <t>28342003</t>
  </si>
  <si>
    <t>lišta ukončovací z PVC 10mm</t>
  </si>
  <si>
    <t>880939745</t>
  </si>
  <si>
    <t>92</t>
  </si>
  <si>
    <t>781495115</t>
  </si>
  <si>
    <t>Obklad - dokončující práce ostatní práce spárování silikonem</t>
  </si>
  <si>
    <t>400390436</t>
  </si>
  <si>
    <t>https://podminky.urs.cz/item/CS_URS_2025_01/781495115</t>
  </si>
  <si>
    <t>93</t>
  </si>
  <si>
    <t>781495141</t>
  </si>
  <si>
    <t>Obklad - dokončující práce průnik obkladem kruhový, bez izolace do DN 30</t>
  </si>
  <si>
    <t>1034843650</t>
  </si>
  <si>
    <t>https://podminky.urs.cz/item/CS_URS_2025_01/781495141</t>
  </si>
  <si>
    <t>781495142</t>
  </si>
  <si>
    <t>Obklad - dokončující práce průnik obkladem kruhový, bez izolace přes DN 30 do DN 90</t>
  </si>
  <si>
    <t>67877760</t>
  </si>
  <si>
    <t>https://podminky.urs.cz/item/CS_URS_2025_01/781495142</t>
  </si>
  <si>
    <t>781495211</t>
  </si>
  <si>
    <t>Čištění vnitřních ploch po provedení obkladu stěn chemickými prostředky</t>
  </si>
  <si>
    <t>1799053178</t>
  </si>
  <si>
    <t>https://podminky.urs.cz/item/CS_URS_2025_01/781495211</t>
  </si>
  <si>
    <t>998781202</t>
  </si>
  <si>
    <t>Přesun hmot pro obklady keramické stanovený procentní sazbou (%) z ceny vodorovná dopravní vzdálenost do 50 m základní v objektech výšky přes 6 do 12 m</t>
  </si>
  <si>
    <t>2094487187</t>
  </si>
  <si>
    <t>https://podminky.urs.cz/item/CS_URS_2025_01/998781202</t>
  </si>
  <si>
    <t>784</t>
  </si>
  <si>
    <t>Dokončovací práce - malby a tapety</t>
  </si>
  <si>
    <t>53</t>
  </si>
  <si>
    <t>784111001</t>
  </si>
  <si>
    <t>Oprášení (ometení) podkladu v místnostech výšky do 3,80 m</t>
  </si>
  <si>
    <t>-1466903999</t>
  </si>
  <si>
    <t>https://podminky.urs.cz/item/CS_URS_2025_01/784111001</t>
  </si>
  <si>
    <t>181,4+374,261-133,57</t>
  </si>
  <si>
    <t>54</t>
  </si>
  <si>
    <t>784111021</t>
  </si>
  <si>
    <t>Obroušení podkladu stěrky v místnostech výšky do 3,80 m</t>
  </si>
  <si>
    <t>-1099677944</t>
  </si>
  <si>
    <t>https://podminky.urs.cz/item/CS_URS_2025_01/784111021</t>
  </si>
  <si>
    <t>55</t>
  </si>
  <si>
    <t>784121001</t>
  </si>
  <si>
    <t>Oškrabání malby v místnostech výšky do 3,80 m</t>
  </si>
  <si>
    <t>-138750399</t>
  </si>
  <si>
    <t>https://podminky.urs.cz/item/CS_URS_2025_01/784121001</t>
  </si>
  <si>
    <t>56</t>
  </si>
  <si>
    <t>784121011</t>
  </si>
  <si>
    <t>Rozmývání podkladu po oškrabání malby v místnostech výšky do 3,80 m</t>
  </si>
  <si>
    <t>-559103085</t>
  </si>
  <si>
    <t>https://podminky.urs.cz/item/CS_URS_2025_01/784121011</t>
  </si>
  <si>
    <t>102</t>
  </si>
  <si>
    <t>784181101</t>
  </si>
  <si>
    <t>Penetrace podkladu jednonásobná základní akrylátová bezbarvá v místnostech výšky do 3,80 m</t>
  </si>
  <si>
    <t>-40337408</t>
  </si>
  <si>
    <t>181,4+374,261+21,25</t>
  </si>
  <si>
    <t>103</t>
  </si>
  <si>
    <t>784211101</t>
  </si>
  <si>
    <t>Malby z malířských směsí oděruvzdorných za mokra dvojnásobné, bílé za mokra oděruvzdorné výborně v místnostech výšky do 3,80 m</t>
  </si>
  <si>
    <t>-620487068</t>
  </si>
  <si>
    <t>https://podminky.urs.cz/item/CS_URS_2025_01/784211101</t>
  </si>
  <si>
    <t>Práce a dodávky M</t>
  </si>
  <si>
    <t>21-M</t>
  </si>
  <si>
    <t>Elektromontáže</t>
  </si>
  <si>
    <t>97</t>
  </si>
  <si>
    <t>210110001</t>
  </si>
  <si>
    <t>Spínač nástěnný jednopól.- řaz. 1, obyč.prostředí</t>
  </si>
  <si>
    <t>-1120202668</t>
  </si>
  <si>
    <t>210111014</t>
  </si>
  <si>
    <t>Zásuvka domovní zapuštěná - provedení 2x (2P+PE) včetně dodávky zásuvky s natočenou dutin.a rámečku</t>
  </si>
  <si>
    <t>-1915269430</t>
  </si>
  <si>
    <t>99</t>
  </si>
  <si>
    <t>2145877558</t>
  </si>
  <si>
    <t>Demontáž stávající elektroinstalace</t>
  </si>
  <si>
    <t>hod</t>
  </si>
  <si>
    <t>276923370</t>
  </si>
  <si>
    <t>100</t>
  </si>
  <si>
    <t>21547455</t>
  </si>
  <si>
    <t>Kontorla elektroinstalace, vyčištění a oprava</t>
  </si>
  <si>
    <t>1515118903</t>
  </si>
  <si>
    <t>VRN</t>
  </si>
  <si>
    <t>Vedlejší rozpočtové náklady</t>
  </si>
  <si>
    <t>104</t>
  </si>
  <si>
    <t>005120</t>
  </si>
  <si>
    <t>Zařízení staveniště</t>
  </si>
  <si>
    <t>Soubor</t>
  </si>
  <si>
    <t>525096364</t>
  </si>
  <si>
    <t>105</t>
  </si>
  <si>
    <t>005121</t>
  </si>
  <si>
    <t>Provozní vlivy</t>
  </si>
  <si>
    <t>-412133475</t>
  </si>
  <si>
    <t>106</t>
  </si>
  <si>
    <t>005122</t>
  </si>
  <si>
    <t>Bezpečnostní a hygienická opatření na staveništi</t>
  </si>
  <si>
    <t>2016004662</t>
  </si>
  <si>
    <t>107</t>
  </si>
  <si>
    <t>005124</t>
  </si>
  <si>
    <t>Vzorkování dlažeb, obkladů, pvc, kuchyň linky</t>
  </si>
  <si>
    <t>-1859227469</t>
  </si>
  <si>
    <t>108</t>
  </si>
  <si>
    <t>005126</t>
  </si>
  <si>
    <t>Mimostaveništní doprava materiálu</t>
  </si>
  <si>
    <t>550658720</t>
  </si>
  <si>
    <t>109</t>
  </si>
  <si>
    <t>005127</t>
  </si>
  <si>
    <t>Fotodokumentace</t>
  </si>
  <si>
    <t>2059690283</t>
  </si>
  <si>
    <t>110</t>
  </si>
  <si>
    <t>005128</t>
  </si>
  <si>
    <t>Průběžný úklid společných prostor</t>
  </si>
  <si>
    <t>952472208</t>
  </si>
  <si>
    <t>02 - Místnosti č. 1.46-1.55</t>
  </si>
  <si>
    <t>-1293318622</t>
  </si>
  <si>
    <t>1634899469</t>
  </si>
  <si>
    <t>(2,6+0,7)*3,1-1,97*0,7</t>
  </si>
  <si>
    <t>-2092679334</t>
  </si>
  <si>
    <t>-1984852933</t>
  </si>
  <si>
    <t>924161452</t>
  </si>
  <si>
    <t>9,56</t>
  </si>
  <si>
    <t>10,63</t>
  </si>
  <si>
    <t>2,75</t>
  </si>
  <si>
    <t>14,99</t>
  </si>
  <si>
    <t>8,87</t>
  </si>
  <si>
    <t>97,88</t>
  </si>
  <si>
    <t>22,49</t>
  </si>
  <si>
    <t>-1437009679</t>
  </si>
  <si>
    <t>-1902847186</t>
  </si>
  <si>
    <t>-701095172</t>
  </si>
  <si>
    <t>14,43*3,1-0,8*1,97*2</t>
  </si>
  <si>
    <t>17,4208*3,1-0,8*1,97*2</t>
  </si>
  <si>
    <t>6,7155*3,1-0,6*1,97-1,17*1,57</t>
  </si>
  <si>
    <t>16,5609*3,1-2,58*1,95-2,69*1,57</t>
  </si>
  <si>
    <t>14,7821*3,1-0,8*1,97-1,45*1,95-1,46*1,57</t>
  </si>
  <si>
    <t>46,339*3,1-0,8*1,97*2-2,58*1,95-1,45*1,95-0,8*1,95-2,6*1,95-2,08*2,85-2,34*1,77*4-4,39*1,77</t>
  </si>
  <si>
    <t>22,1145*3,1-2,65*1,57-1,06*1,57-2,6*1,95-0,88*1,95</t>
  </si>
  <si>
    <t>-1260983470</t>
  </si>
  <si>
    <t>14,43*1,1-0,8*1,1*2</t>
  </si>
  <si>
    <t>17,4208*1,1-0,8*1,1*2</t>
  </si>
  <si>
    <t>6,7155*1,1-0,6*1,1</t>
  </si>
  <si>
    <t>16,5609-(2,58*1,1)</t>
  </si>
  <si>
    <t>14,7821-(1,45*1,1-0,8*1,1)</t>
  </si>
  <si>
    <t>46,339-2,6*1,1-0,8*1,1-1,45*1,1-2,58*1,1-0,8*1,1-0,8*1,1-2,85*1,1</t>
  </si>
  <si>
    <t>22,1145-2,6*1,1-0,88*1,1-0,9*1,1</t>
  </si>
  <si>
    <t>-2086297356</t>
  </si>
  <si>
    <t>8,851*2</t>
  </si>
  <si>
    <t>-1280573956</t>
  </si>
  <si>
    <t>-671452299</t>
  </si>
  <si>
    <t>342431521</t>
  </si>
  <si>
    <t>1823398354</t>
  </si>
  <si>
    <t>15</t>
  </si>
  <si>
    <t>672695450</t>
  </si>
  <si>
    <t>116,601*2 'Přepočtené koeficientem množství</t>
  </si>
  <si>
    <t>-992198529</t>
  </si>
  <si>
    <t>487261673</t>
  </si>
  <si>
    <t>332718112</t>
  </si>
  <si>
    <t>2031918400</t>
  </si>
  <si>
    <t>Příprava podkladu před provedením litých podlah vysátí</t>
  </si>
  <si>
    <t>1533967481</t>
  </si>
  <si>
    <t>-323960747</t>
  </si>
  <si>
    <t>-157374428</t>
  </si>
  <si>
    <t>-527354449</t>
  </si>
  <si>
    <t>638538111</t>
  </si>
  <si>
    <t>1508156362</t>
  </si>
  <si>
    <t>-1373972595</t>
  </si>
  <si>
    <t>1784768909</t>
  </si>
  <si>
    <t>794506554</t>
  </si>
  <si>
    <t>5,362</t>
  </si>
  <si>
    <t>5,362*17 'Přepočtené koeficientem množství</t>
  </si>
  <si>
    <t>1488313158</t>
  </si>
  <si>
    <t>28</t>
  </si>
  <si>
    <t>956221886</t>
  </si>
  <si>
    <t>30</t>
  </si>
  <si>
    <t>840117646</t>
  </si>
  <si>
    <t>-1051035191</t>
  </si>
  <si>
    <t>2,75*0,0003</t>
  </si>
  <si>
    <t>14,99*0,0003</t>
  </si>
  <si>
    <t>8,87*0,0003</t>
  </si>
  <si>
    <t>97,88*0,0003</t>
  </si>
  <si>
    <t>22,49*0,0003</t>
  </si>
  <si>
    <t>-1959695731</t>
  </si>
  <si>
    <t>1664817671</t>
  </si>
  <si>
    <t>146,98*1,1 'Přepočtené koeficientem množství</t>
  </si>
  <si>
    <t>29</t>
  </si>
  <si>
    <t>-1163174195</t>
  </si>
  <si>
    <t>590134192</t>
  </si>
  <si>
    <t>852021448</t>
  </si>
  <si>
    <t>-617080037</t>
  </si>
  <si>
    <t>514433363</t>
  </si>
  <si>
    <t>1212690427</t>
  </si>
  <si>
    <t>1941240304</t>
  </si>
  <si>
    <t>641405301</t>
  </si>
  <si>
    <t>116445062</t>
  </si>
  <si>
    <t>-1316280210</t>
  </si>
  <si>
    <t>2,75*2</t>
  </si>
  <si>
    <t>14,99*2</t>
  </si>
  <si>
    <t>8,87*2</t>
  </si>
  <si>
    <t>97,88*2</t>
  </si>
  <si>
    <t>22,49*2</t>
  </si>
  <si>
    <t>2114364636</t>
  </si>
  <si>
    <t>D+M Kuchyňské linky, včetně dřezu a myčky nádobí dl. 3,2m včetně horních skříněk</t>
  </si>
  <si>
    <t>274154553</t>
  </si>
  <si>
    <t>766002</t>
  </si>
  <si>
    <t>D+M Protipožárních dveří z chodby do nové kuchyňky včetně zárubně 800x2070</t>
  </si>
  <si>
    <t>-1125567967</t>
  </si>
  <si>
    <t>-150241850</t>
  </si>
  <si>
    <t>-913336039</t>
  </si>
  <si>
    <t>766622814</t>
  </si>
  <si>
    <t>Demontáž okenních konstrukcí k opětovnému použití rámu jednoduchých dřevěných, plochy otvoru přes 4 m2</t>
  </si>
  <si>
    <t>1960262393</t>
  </si>
  <si>
    <t>https://podminky.urs.cz/item/CS_URS_2025_01/766622814</t>
  </si>
  <si>
    <t>2,652*1,57</t>
  </si>
  <si>
    <t>2,631*1,57</t>
  </si>
  <si>
    <t>766622833</t>
  </si>
  <si>
    <t>Demontáž okenních konstrukcí k opětovnému použití rámu zdvojených dřevěných nebo plastových, plochy otvoru přes 2 do 4 m2</t>
  </si>
  <si>
    <t>2060126118</t>
  </si>
  <si>
    <t>https://podminky.urs.cz/item/CS_URS_2025_01/766622833</t>
  </si>
  <si>
    <t>1,05*1,57</t>
  </si>
  <si>
    <t>1,441*1,57</t>
  </si>
  <si>
    <t>1,234*1,57</t>
  </si>
  <si>
    <t>766011</t>
  </si>
  <si>
    <t>D+M plastového okna otočného s jedostrannou reflexní fólií 265x157 cm</t>
  </si>
  <si>
    <t>-988141821</t>
  </si>
  <si>
    <t>766012</t>
  </si>
  <si>
    <t>D+M plastového okna otočného s jedostrannou reflexní fólií 105x157 cm</t>
  </si>
  <si>
    <t>-1295085553</t>
  </si>
  <si>
    <t>766013</t>
  </si>
  <si>
    <t>D+M plastového okna otočného s jedostrannou reflexní fólií 144x157 cm</t>
  </si>
  <si>
    <t>-525723255</t>
  </si>
  <si>
    <t>766014</t>
  </si>
  <si>
    <t>1736740524</t>
  </si>
  <si>
    <t>766015</t>
  </si>
  <si>
    <t>D+M plastového okna otočného s jedostrannou reflexní fólií 123x157 cm</t>
  </si>
  <si>
    <t>1477667606</t>
  </si>
  <si>
    <t>2025283762</t>
  </si>
  <si>
    <t>https://podminky.urs.cz/item/CS_URS_2025_01/766660001</t>
  </si>
  <si>
    <t>dveře jednokřídlé voštinové profilované povrch lakovaný plné 700x1970-2100mm</t>
  </si>
  <si>
    <t>-1292805274</t>
  </si>
  <si>
    <t>1269524349</t>
  </si>
  <si>
    <t>https://podminky.urs.cz/item/CS_URS_2025_01/766660723</t>
  </si>
  <si>
    <t>dveřní kování interiérové rozetové klika/klika</t>
  </si>
  <si>
    <t>1169743324</t>
  </si>
  <si>
    <t>-821420919</t>
  </si>
  <si>
    <t>-788963538</t>
  </si>
  <si>
    <t>-185299979</t>
  </si>
  <si>
    <t>2122564854</t>
  </si>
  <si>
    <t>-1453630887</t>
  </si>
  <si>
    <t>-1375716495</t>
  </si>
  <si>
    <t>519113455</t>
  </si>
  <si>
    <t>-1255203112</t>
  </si>
  <si>
    <t>1505889720</t>
  </si>
  <si>
    <t>57</t>
  </si>
  <si>
    <t>253514569</t>
  </si>
  <si>
    <t>58</t>
  </si>
  <si>
    <t>-2090315993</t>
  </si>
  <si>
    <t>577531946</t>
  </si>
  <si>
    <t>2,75*1,3 'Přepočtené koeficientem množství</t>
  </si>
  <si>
    <t>2060491600</t>
  </si>
  <si>
    <t>-1459817381</t>
  </si>
  <si>
    <t>-1073892770</t>
  </si>
  <si>
    <t>-771607267</t>
  </si>
  <si>
    <t>-185933297</t>
  </si>
  <si>
    <t>https://podminky.urs.cz/item/CS_URS_2025_01/776145111</t>
  </si>
  <si>
    <t>65</t>
  </si>
  <si>
    <t>-1806472832</t>
  </si>
  <si>
    <t>https://podminky.urs.cz/item/CS_URS_2025_01/776213111</t>
  </si>
  <si>
    <t>koberec zátěžový vpichovaný vlákno 100% PA, třída zátěže 33, útlum 25dB, hm 800g/m2</t>
  </si>
  <si>
    <t>-1296808430</t>
  </si>
  <si>
    <t>144,23*1,1 'Přepočtené koeficientem množství</t>
  </si>
  <si>
    <t>1594455765</t>
  </si>
  <si>
    <t>2035340439</t>
  </si>
  <si>
    <t>69</t>
  </si>
  <si>
    <t>1632045202</t>
  </si>
  <si>
    <t>16,561</t>
  </si>
  <si>
    <t>14,782</t>
  </si>
  <si>
    <t>46,339</t>
  </si>
  <si>
    <t>22,115</t>
  </si>
  <si>
    <t>1521097623</t>
  </si>
  <si>
    <t>99,797*1,1 'Přepočtené koeficientem množství</t>
  </si>
  <si>
    <t>1476242375</t>
  </si>
  <si>
    <t>-509283093</t>
  </si>
  <si>
    <t>73</t>
  </si>
  <si>
    <t>607818928</t>
  </si>
  <si>
    <t>https://podminky.urs.cz/item/CS_URS_2025_01/998776201</t>
  </si>
  <si>
    <t>-897930776</t>
  </si>
  <si>
    <t>(3,25+6,505+6)*1,5</t>
  </si>
  <si>
    <t>1977788209</t>
  </si>
  <si>
    <t>76</t>
  </si>
  <si>
    <t>RAKO Extra WADVK822 obkládačka, povrch glazovaný, bílá 598x298x8 mm</t>
  </si>
  <si>
    <t>-1858980078</t>
  </si>
  <si>
    <t>23,633*1,2 'Přepočtené koeficientem množství</t>
  </si>
  <si>
    <t>1384714301</t>
  </si>
  <si>
    <t>https://podminky.urs.cz/item/CS_URS_2025_01/781473810</t>
  </si>
  <si>
    <t>1067133965</t>
  </si>
  <si>
    <t>(3,25+6,505+6)</t>
  </si>
  <si>
    <t>79</t>
  </si>
  <si>
    <t>-168527681</t>
  </si>
  <si>
    <t>1702007926</t>
  </si>
  <si>
    <t>-615939577</t>
  </si>
  <si>
    <t>-577989871</t>
  </si>
  <si>
    <t>112505632</t>
  </si>
  <si>
    <t>493204238</t>
  </si>
  <si>
    <t>-1993849031</t>
  </si>
  <si>
    <t>167,17+343,134-116,601</t>
  </si>
  <si>
    <t>-886115981</t>
  </si>
  <si>
    <t>-1470734032</t>
  </si>
  <si>
    <t>263569362</t>
  </si>
  <si>
    <t>940624030</t>
  </si>
  <si>
    <t>https://podminky.urs.cz/item/CS_URS_2025_01/784181101</t>
  </si>
  <si>
    <t>167,17+343,134+17,702</t>
  </si>
  <si>
    <t>-873622797</t>
  </si>
  <si>
    <t>360394544</t>
  </si>
  <si>
    <t>1367118467</t>
  </si>
  <si>
    <t>-1518902562</t>
  </si>
  <si>
    <t>812937696</t>
  </si>
  <si>
    <t>1701752678</t>
  </si>
  <si>
    <t>-1436566002</t>
  </si>
  <si>
    <t>103802708</t>
  </si>
  <si>
    <t>2037000154</t>
  </si>
  <si>
    <t>328633553</t>
  </si>
  <si>
    <t>2023903488</t>
  </si>
  <si>
    <t>101</t>
  </si>
  <si>
    <t>186491956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</si>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</sst>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5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167" fontId="21" fillId="2" borderId="23" xfId="0" applyNumberFormat="1" applyFont="1" applyFill="1" applyBorder="1" applyAlignment="1" applyProtection="1">
      <alignment vertical="center"/>
      <protection locked="0"/>
    </xf>
    <xf numFmtId="0" fontId="22" fillId="2" borderId="20" xfId="0" applyFont="1" applyFill="1" applyBorder="1" applyAlignment="1" applyProtection="1">
      <alignment horizontal="left" vertical="center"/>
      <protection locked="0"/>
    </xf>
    <xf numFmtId="0" fontId="22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166" fontId="22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317142422" TargetMode="External" /><Relationship Id="rId2" Type="http://schemas.openxmlformats.org/officeDocument/2006/relationships/hyperlink" Target="https://podminky.urs.cz/item/CS_URS_2025_01/342272225" TargetMode="External" /><Relationship Id="rId3" Type="http://schemas.openxmlformats.org/officeDocument/2006/relationships/hyperlink" Target="https://podminky.urs.cz/item/CS_URS_2025_01/342291111" TargetMode="External" /><Relationship Id="rId4" Type="http://schemas.openxmlformats.org/officeDocument/2006/relationships/hyperlink" Target="https://podminky.urs.cz/item/CS_URS_2025_01/342291121" TargetMode="External" /><Relationship Id="rId5" Type="http://schemas.openxmlformats.org/officeDocument/2006/relationships/hyperlink" Target="https://podminky.urs.cz/item/CS_URS_2025_01/611131121" TargetMode="External" /><Relationship Id="rId6" Type="http://schemas.openxmlformats.org/officeDocument/2006/relationships/hyperlink" Target="https://podminky.urs.cz/item/CS_URS_2025_01/611311131" TargetMode="External" /><Relationship Id="rId7" Type="http://schemas.openxmlformats.org/officeDocument/2006/relationships/hyperlink" Target="https://podminky.urs.cz/item/CS_URS_2025_01/611315401" TargetMode="External" /><Relationship Id="rId8" Type="http://schemas.openxmlformats.org/officeDocument/2006/relationships/hyperlink" Target="https://podminky.urs.cz/item/CS_URS_2025_01/612131121" TargetMode="External" /><Relationship Id="rId9" Type="http://schemas.openxmlformats.org/officeDocument/2006/relationships/hyperlink" Target="https://podminky.urs.cz/item/CS_URS_2025_01/612131151" TargetMode="External" /><Relationship Id="rId10" Type="http://schemas.openxmlformats.org/officeDocument/2006/relationships/hyperlink" Target="https://podminky.urs.cz/item/CS_URS_2025_01/612142001" TargetMode="External" /><Relationship Id="rId11" Type="http://schemas.openxmlformats.org/officeDocument/2006/relationships/hyperlink" Target="https://podminky.urs.cz/item/CS_URS_2025_01/612315203" TargetMode="External" /><Relationship Id="rId12" Type="http://schemas.openxmlformats.org/officeDocument/2006/relationships/hyperlink" Target="https://podminky.urs.cz/item/CS_URS_2025_01/612315401" TargetMode="External" /><Relationship Id="rId13" Type="http://schemas.openxmlformats.org/officeDocument/2006/relationships/hyperlink" Target="https://podminky.urs.cz/item/CS_URS_2025_01/612316121" TargetMode="External" /><Relationship Id="rId14" Type="http://schemas.openxmlformats.org/officeDocument/2006/relationships/hyperlink" Target="https://podminky.urs.cz/item/CS_URS_2025_01/612324111" TargetMode="External" /><Relationship Id="rId15" Type="http://schemas.openxmlformats.org/officeDocument/2006/relationships/hyperlink" Target="https://podminky.urs.cz/item/CS_URS_2025_01/612324191" TargetMode="External" /><Relationship Id="rId16" Type="http://schemas.openxmlformats.org/officeDocument/2006/relationships/hyperlink" Target="https://podminky.urs.cz/item/CS_URS_2025_01/612328131" TargetMode="External" /><Relationship Id="rId17" Type="http://schemas.openxmlformats.org/officeDocument/2006/relationships/hyperlink" Target="https://podminky.urs.cz/item/CS_URS_2025_01/619995001" TargetMode="External" /><Relationship Id="rId18" Type="http://schemas.openxmlformats.org/officeDocument/2006/relationships/hyperlink" Target="https://podminky.urs.cz/item/CS_URS_2025_01/632450123" TargetMode="External" /><Relationship Id="rId19" Type="http://schemas.openxmlformats.org/officeDocument/2006/relationships/hyperlink" Target="https://podminky.urs.cz/item/CS_URS_2025_01/635211221" TargetMode="External" /><Relationship Id="rId20" Type="http://schemas.openxmlformats.org/officeDocument/2006/relationships/hyperlink" Target="https://podminky.urs.cz/item/CS_URS_2025_01/777111111" TargetMode="External" /><Relationship Id="rId21" Type="http://schemas.openxmlformats.org/officeDocument/2006/relationships/hyperlink" Target="https://podminky.urs.cz/item/CS_URS_2025_01/642944121" TargetMode="External" /><Relationship Id="rId22" Type="http://schemas.openxmlformats.org/officeDocument/2006/relationships/hyperlink" Target="https://podminky.urs.cz/item/CS_URS_2025_01/949101111" TargetMode="External" /><Relationship Id="rId23" Type="http://schemas.openxmlformats.org/officeDocument/2006/relationships/hyperlink" Target="https://podminky.urs.cz/item/CS_URS_2025_01/952901111" TargetMode="External" /><Relationship Id="rId24" Type="http://schemas.openxmlformats.org/officeDocument/2006/relationships/hyperlink" Target="https://podminky.urs.cz/item/CS_URS_2025_01/985421113" TargetMode="External" /><Relationship Id="rId25" Type="http://schemas.openxmlformats.org/officeDocument/2006/relationships/hyperlink" Target="https://podminky.urs.cz/item/CS_URS_2025_01/997013151" TargetMode="External" /><Relationship Id="rId26" Type="http://schemas.openxmlformats.org/officeDocument/2006/relationships/hyperlink" Target="https://podminky.urs.cz/item/CS_URS_2025_01/997013501" TargetMode="External" /><Relationship Id="rId27" Type="http://schemas.openxmlformats.org/officeDocument/2006/relationships/hyperlink" Target="https://podminky.urs.cz/item/CS_URS_2025_01/997013509" TargetMode="External" /><Relationship Id="rId28" Type="http://schemas.openxmlformats.org/officeDocument/2006/relationships/hyperlink" Target="https://podminky.urs.cz/item/CS_URS_2025_01/997013631" TargetMode="External" /><Relationship Id="rId29" Type="http://schemas.openxmlformats.org/officeDocument/2006/relationships/hyperlink" Target="https://podminky.urs.cz/item/CS_URS_2025_01/998011008" TargetMode="External" /><Relationship Id="rId30" Type="http://schemas.openxmlformats.org/officeDocument/2006/relationships/hyperlink" Target="https://podminky.urs.cz/item/CS_URS_2025_01/711141811" TargetMode="External" /><Relationship Id="rId31" Type="http://schemas.openxmlformats.org/officeDocument/2006/relationships/hyperlink" Target="https://podminky.urs.cz/item/CS_URS_2025_01/711121131" TargetMode="External" /><Relationship Id="rId32" Type="http://schemas.openxmlformats.org/officeDocument/2006/relationships/hyperlink" Target="https://podminky.urs.cz/item/CS_URS_2025_01/711141559" TargetMode="External" /><Relationship Id="rId33" Type="http://schemas.openxmlformats.org/officeDocument/2006/relationships/hyperlink" Target="https://podminky.urs.cz/item/CS_URS_2025_01/998711201" TargetMode="External" /><Relationship Id="rId34" Type="http://schemas.openxmlformats.org/officeDocument/2006/relationships/hyperlink" Target="https://podminky.urs.cz/item/CS_URS_2025_01/713121111" TargetMode="External" /><Relationship Id="rId35" Type="http://schemas.openxmlformats.org/officeDocument/2006/relationships/hyperlink" Target="https://podminky.urs.cz/item/CS_URS_2025_01/713191132" TargetMode="External" /><Relationship Id="rId36" Type="http://schemas.openxmlformats.org/officeDocument/2006/relationships/hyperlink" Target="https://podminky.urs.cz/item/CS_URS_2025_01/998713201" TargetMode="External" /><Relationship Id="rId37" Type="http://schemas.openxmlformats.org/officeDocument/2006/relationships/hyperlink" Target="https://podminky.urs.cz/item/CS_URS_2025_01/762511264" TargetMode="External" /><Relationship Id="rId38" Type="http://schemas.openxmlformats.org/officeDocument/2006/relationships/hyperlink" Target="https://podminky.urs.cz/item/CS_URS_2025_01/762511274" TargetMode="External" /><Relationship Id="rId39" Type="http://schemas.openxmlformats.org/officeDocument/2006/relationships/hyperlink" Target="https://podminky.urs.cz/item/CS_URS_2025_01/762595001" TargetMode="External" /><Relationship Id="rId40" Type="http://schemas.openxmlformats.org/officeDocument/2006/relationships/hyperlink" Target="https://podminky.urs.cz/item/CS_URS_2025_01/998762201" TargetMode="External" /><Relationship Id="rId41" Type="http://schemas.openxmlformats.org/officeDocument/2006/relationships/hyperlink" Target="https://podminky.urs.cz/item/CS_URS_2024_02/766660001" TargetMode="External" /><Relationship Id="rId42" Type="http://schemas.openxmlformats.org/officeDocument/2006/relationships/hyperlink" Target="https://podminky.urs.cz/item/CS_URS_2024_02/766660723" TargetMode="External" /><Relationship Id="rId43" Type="http://schemas.openxmlformats.org/officeDocument/2006/relationships/hyperlink" Target="https://podminky.urs.cz/item/CS_URS_2025_01/766691914" TargetMode="External" /><Relationship Id="rId44" Type="http://schemas.openxmlformats.org/officeDocument/2006/relationships/hyperlink" Target="https://podminky.urs.cz/item/CS_URS_2025_01/998766202" TargetMode="External" /><Relationship Id="rId45" Type="http://schemas.openxmlformats.org/officeDocument/2006/relationships/hyperlink" Target="https://podminky.urs.cz/item/CS_URS_2025_01/771111011" TargetMode="External" /><Relationship Id="rId46" Type="http://schemas.openxmlformats.org/officeDocument/2006/relationships/hyperlink" Target="https://podminky.urs.cz/item/CS_URS_2025_01/771121015" TargetMode="External" /><Relationship Id="rId47" Type="http://schemas.openxmlformats.org/officeDocument/2006/relationships/hyperlink" Target="https://podminky.urs.cz/item/CS_URS_2025_01/771474113" TargetMode="External" /><Relationship Id="rId48" Type="http://schemas.openxmlformats.org/officeDocument/2006/relationships/hyperlink" Target="https://podminky.urs.cz/item/CS_URS_2025_01/771574414" TargetMode="External" /><Relationship Id="rId49" Type="http://schemas.openxmlformats.org/officeDocument/2006/relationships/hyperlink" Target="https://podminky.urs.cz/item/CS_URS_2025_01/771591115" TargetMode="External" /><Relationship Id="rId50" Type="http://schemas.openxmlformats.org/officeDocument/2006/relationships/hyperlink" Target="https://podminky.urs.cz/item/CS_URS_2025_01/771591184" TargetMode="External" /><Relationship Id="rId51" Type="http://schemas.openxmlformats.org/officeDocument/2006/relationships/hyperlink" Target="https://podminky.urs.cz/item/CS_URS_2025_01/771592011" TargetMode="External" /><Relationship Id="rId52" Type="http://schemas.openxmlformats.org/officeDocument/2006/relationships/hyperlink" Target="https://podminky.urs.cz/item/CS_URS_2025_01/998771201" TargetMode="External" /><Relationship Id="rId53" Type="http://schemas.openxmlformats.org/officeDocument/2006/relationships/hyperlink" Target="https://podminky.urs.cz/item/CS_URS_2025_01/776111311" TargetMode="External" /><Relationship Id="rId54" Type="http://schemas.openxmlformats.org/officeDocument/2006/relationships/hyperlink" Target="https://podminky.urs.cz/item/CS_URS_2025_01/776121112" TargetMode="External" /><Relationship Id="rId55" Type="http://schemas.openxmlformats.org/officeDocument/2006/relationships/hyperlink" Target="https://podminky.urs.cz/item/CS_URS_2025_01/776141123" TargetMode="External" /><Relationship Id="rId56" Type="http://schemas.openxmlformats.org/officeDocument/2006/relationships/hyperlink" Target="https://podminky.urs.cz/item/CS_URS_2024_02/776145111" TargetMode="External" /><Relationship Id="rId57" Type="http://schemas.openxmlformats.org/officeDocument/2006/relationships/hyperlink" Target="https://podminky.urs.cz/item/CS_URS_2024_02/776213111" TargetMode="External" /><Relationship Id="rId58" Type="http://schemas.openxmlformats.org/officeDocument/2006/relationships/hyperlink" Target="https://podminky.urs.cz/item/CS_URS_2025_01/776221211" TargetMode="External" /><Relationship Id="rId59" Type="http://schemas.openxmlformats.org/officeDocument/2006/relationships/hyperlink" Target="https://podminky.urs.cz/item/CS_URS_2025_01/776411112" TargetMode="External" /><Relationship Id="rId60" Type="http://schemas.openxmlformats.org/officeDocument/2006/relationships/hyperlink" Target="https://podminky.urs.cz/item/CS_URS_2025_01/776421311" TargetMode="External" /><Relationship Id="rId61" Type="http://schemas.openxmlformats.org/officeDocument/2006/relationships/hyperlink" Target="https://podminky.urs.cz/item/CS_URS_2024_02/998776201" TargetMode="External" /><Relationship Id="rId62" Type="http://schemas.openxmlformats.org/officeDocument/2006/relationships/hyperlink" Target="https://podminky.urs.cz/item/CS_URS_2025_01/781121011" TargetMode="External" /><Relationship Id="rId63" Type="http://schemas.openxmlformats.org/officeDocument/2006/relationships/hyperlink" Target="https://podminky.urs.cz/item/CS_URS_2025_01/781472214" TargetMode="External" /><Relationship Id="rId64" Type="http://schemas.openxmlformats.org/officeDocument/2006/relationships/hyperlink" Target="https://podminky.urs.cz/item/CS_URS_2024_02/781473810" TargetMode="External" /><Relationship Id="rId65" Type="http://schemas.openxmlformats.org/officeDocument/2006/relationships/hyperlink" Target="https://podminky.urs.cz/item/CS_URS_2025_01/781492251" TargetMode="External" /><Relationship Id="rId66" Type="http://schemas.openxmlformats.org/officeDocument/2006/relationships/hyperlink" Target="https://podminky.urs.cz/item/CS_URS_2025_01/781495115" TargetMode="External" /><Relationship Id="rId67" Type="http://schemas.openxmlformats.org/officeDocument/2006/relationships/hyperlink" Target="https://podminky.urs.cz/item/CS_URS_2025_01/781495141" TargetMode="External" /><Relationship Id="rId68" Type="http://schemas.openxmlformats.org/officeDocument/2006/relationships/hyperlink" Target="https://podminky.urs.cz/item/CS_URS_2025_01/781495142" TargetMode="External" /><Relationship Id="rId69" Type="http://schemas.openxmlformats.org/officeDocument/2006/relationships/hyperlink" Target="https://podminky.urs.cz/item/CS_URS_2025_01/781495211" TargetMode="External" /><Relationship Id="rId70" Type="http://schemas.openxmlformats.org/officeDocument/2006/relationships/hyperlink" Target="https://podminky.urs.cz/item/CS_URS_2025_01/998781202" TargetMode="External" /><Relationship Id="rId71" Type="http://schemas.openxmlformats.org/officeDocument/2006/relationships/hyperlink" Target="https://podminky.urs.cz/item/CS_URS_2025_01/784111001" TargetMode="External" /><Relationship Id="rId72" Type="http://schemas.openxmlformats.org/officeDocument/2006/relationships/hyperlink" Target="https://podminky.urs.cz/item/CS_URS_2025_01/784111021" TargetMode="External" /><Relationship Id="rId73" Type="http://schemas.openxmlformats.org/officeDocument/2006/relationships/hyperlink" Target="https://podminky.urs.cz/item/CS_URS_2025_01/784121001" TargetMode="External" /><Relationship Id="rId74" Type="http://schemas.openxmlformats.org/officeDocument/2006/relationships/hyperlink" Target="https://podminky.urs.cz/item/CS_URS_2025_01/784121011" TargetMode="External" /><Relationship Id="rId75" Type="http://schemas.openxmlformats.org/officeDocument/2006/relationships/hyperlink" Target="https://podminky.urs.cz/item/CS_URS_2025_01/784211101" TargetMode="External" /><Relationship Id="rId76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317142422" TargetMode="External" /><Relationship Id="rId2" Type="http://schemas.openxmlformats.org/officeDocument/2006/relationships/hyperlink" Target="https://podminky.urs.cz/item/CS_URS_2025_01/342272225" TargetMode="External" /><Relationship Id="rId3" Type="http://schemas.openxmlformats.org/officeDocument/2006/relationships/hyperlink" Target="https://podminky.urs.cz/item/CS_URS_2025_01/342291111" TargetMode="External" /><Relationship Id="rId4" Type="http://schemas.openxmlformats.org/officeDocument/2006/relationships/hyperlink" Target="https://podminky.urs.cz/item/CS_URS_2025_01/342291121" TargetMode="External" /><Relationship Id="rId5" Type="http://schemas.openxmlformats.org/officeDocument/2006/relationships/hyperlink" Target="https://podminky.urs.cz/item/CS_URS_2025_01/611131121" TargetMode="External" /><Relationship Id="rId6" Type="http://schemas.openxmlformats.org/officeDocument/2006/relationships/hyperlink" Target="https://podminky.urs.cz/item/CS_URS_2025_01/611311131" TargetMode="External" /><Relationship Id="rId7" Type="http://schemas.openxmlformats.org/officeDocument/2006/relationships/hyperlink" Target="https://podminky.urs.cz/item/CS_URS_2025_01/611315401" TargetMode="External" /><Relationship Id="rId8" Type="http://schemas.openxmlformats.org/officeDocument/2006/relationships/hyperlink" Target="https://podminky.urs.cz/item/CS_URS_2025_01/612131121" TargetMode="External" /><Relationship Id="rId9" Type="http://schemas.openxmlformats.org/officeDocument/2006/relationships/hyperlink" Target="https://podminky.urs.cz/item/CS_URS_2025_01/612131151" TargetMode="External" /><Relationship Id="rId10" Type="http://schemas.openxmlformats.org/officeDocument/2006/relationships/hyperlink" Target="https://podminky.urs.cz/item/CS_URS_2025_01/612142001" TargetMode="External" /><Relationship Id="rId11" Type="http://schemas.openxmlformats.org/officeDocument/2006/relationships/hyperlink" Target="https://podminky.urs.cz/item/CS_URS_2025_01/612315203" TargetMode="External" /><Relationship Id="rId12" Type="http://schemas.openxmlformats.org/officeDocument/2006/relationships/hyperlink" Target="https://podminky.urs.cz/item/CS_URS_2025_01/612315401" TargetMode="External" /><Relationship Id="rId13" Type="http://schemas.openxmlformats.org/officeDocument/2006/relationships/hyperlink" Target="https://podminky.urs.cz/item/CS_URS_2025_01/612316121" TargetMode="External" /><Relationship Id="rId14" Type="http://schemas.openxmlformats.org/officeDocument/2006/relationships/hyperlink" Target="https://podminky.urs.cz/item/CS_URS_2025_01/612324111" TargetMode="External" /><Relationship Id="rId15" Type="http://schemas.openxmlformats.org/officeDocument/2006/relationships/hyperlink" Target="https://podminky.urs.cz/item/CS_URS_2025_01/612324191" TargetMode="External" /><Relationship Id="rId16" Type="http://schemas.openxmlformats.org/officeDocument/2006/relationships/hyperlink" Target="https://podminky.urs.cz/item/CS_URS_2025_01/612328131" TargetMode="External" /><Relationship Id="rId17" Type="http://schemas.openxmlformats.org/officeDocument/2006/relationships/hyperlink" Target="https://podminky.urs.cz/item/CS_URS_2025_01/619995001" TargetMode="External" /><Relationship Id="rId18" Type="http://schemas.openxmlformats.org/officeDocument/2006/relationships/hyperlink" Target="https://podminky.urs.cz/item/CS_URS_2025_01/632450123" TargetMode="External" /><Relationship Id="rId19" Type="http://schemas.openxmlformats.org/officeDocument/2006/relationships/hyperlink" Target="https://podminky.urs.cz/item/CS_URS_2025_01/635211221" TargetMode="External" /><Relationship Id="rId20" Type="http://schemas.openxmlformats.org/officeDocument/2006/relationships/hyperlink" Target="https://podminky.urs.cz/item/CS_URS_2025_01/777111111" TargetMode="External" /><Relationship Id="rId21" Type="http://schemas.openxmlformats.org/officeDocument/2006/relationships/hyperlink" Target="https://podminky.urs.cz/item/CS_URS_2025_01/642944121" TargetMode="External" /><Relationship Id="rId22" Type="http://schemas.openxmlformats.org/officeDocument/2006/relationships/hyperlink" Target="https://podminky.urs.cz/item/CS_URS_2025_01/949101111" TargetMode="External" /><Relationship Id="rId23" Type="http://schemas.openxmlformats.org/officeDocument/2006/relationships/hyperlink" Target="https://podminky.urs.cz/item/CS_URS_2025_01/952901111" TargetMode="External" /><Relationship Id="rId24" Type="http://schemas.openxmlformats.org/officeDocument/2006/relationships/hyperlink" Target="https://podminky.urs.cz/item/CS_URS_2025_01/985421113" TargetMode="External" /><Relationship Id="rId25" Type="http://schemas.openxmlformats.org/officeDocument/2006/relationships/hyperlink" Target="https://podminky.urs.cz/item/CS_URS_2025_01/997013151" TargetMode="External" /><Relationship Id="rId26" Type="http://schemas.openxmlformats.org/officeDocument/2006/relationships/hyperlink" Target="https://podminky.urs.cz/item/CS_URS_2025_01/997013501" TargetMode="External" /><Relationship Id="rId27" Type="http://schemas.openxmlformats.org/officeDocument/2006/relationships/hyperlink" Target="https://podminky.urs.cz/item/CS_URS_2025_01/997013509" TargetMode="External" /><Relationship Id="rId28" Type="http://schemas.openxmlformats.org/officeDocument/2006/relationships/hyperlink" Target="https://podminky.urs.cz/item/CS_URS_2025_01/997013631" TargetMode="External" /><Relationship Id="rId29" Type="http://schemas.openxmlformats.org/officeDocument/2006/relationships/hyperlink" Target="https://podminky.urs.cz/item/CS_URS_2025_01/998011008" TargetMode="External" /><Relationship Id="rId30" Type="http://schemas.openxmlformats.org/officeDocument/2006/relationships/hyperlink" Target="https://podminky.urs.cz/item/CS_URS_2025_01/711121131" TargetMode="External" /><Relationship Id="rId31" Type="http://schemas.openxmlformats.org/officeDocument/2006/relationships/hyperlink" Target="https://podminky.urs.cz/item/CS_URS_2025_01/711141559" TargetMode="External" /><Relationship Id="rId32" Type="http://schemas.openxmlformats.org/officeDocument/2006/relationships/hyperlink" Target="https://podminky.urs.cz/item/CS_URS_2025_01/711141811" TargetMode="External" /><Relationship Id="rId33" Type="http://schemas.openxmlformats.org/officeDocument/2006/relationships/hyperlink" Target="https://podminky.urs.cz/item/CS_URS_2025_01/998711201" TargetMode="External" /><Relationship Id="rId34" Type="http://schemas.openxmlformats.org/officeDocument/2006/relationships/hyperlink" Target="https://podminky.urs.cz/item/CS_URS_2025_01/713121111" TargetMode="External" /><Relationship Id="rId35" Type="http://schemas.openxmlformats.org/officeDocument/2006/relationships/hyperlink" Target="https://podminky.urs.cz/item/CS_URS_2025_01/713191132" TargetMode="External" /><Relationship Id="rId36" Type="http://schemas.openxmlformats.org/officeDocument/2006/relationships/hyperlink" Target="https://podminky.urs.cz/item/CS_URS_2025_01/998713201" TargetMode="External" /><Relationship Id="rId37" Type="http://schemas.openxmlformats.org/officeDocument/2006/relationships/hyperlink" Target="https://podminky.urs.cz/item/CS_URS_2025_01/762511264" TargetMode="External" /><Relationship Id="rId38" Type="http://schemas.openxmlformats.org/officeDocument/2006/relationships/hyperlink" Target="https://podminky.urs.cz/item/CS_URS_2025_01/762511274" TargetMode="External" /><Relationship Id="rId39" Type="http://schemas.openxmlformats.org/officeDocument/2006/relationships/hyperlink" Target="https://podminky.urs.cz/item/CS_URS_2025_01/762595001" TargetMode="External" /><Relationship Id="rId40" Type="http://schemas.openxmlformats.org/officeDocument/2006/relationships/hyperlink" Target="https://podminky.urs.cz/item/CS_URS_2025_01/998762201" TargetMode="External" /><Relationship Id="rId41" Type="http://schemas.openxmlformats.org/officeDocument/2006/relationships/hyperlink" Target="https://podminky.urs.cz/item/CS_URS_2025_01/766622814" TargetMode="External" /><Relationship Id="rId42" Type="http://schemas.openxmlformats.org/officeDocument/2006/relationships/hyperlink" Target="https://podminky.urs.cz/item/CS_URS_2025_01/766622833" TargetMode="External" /><Relationship Id="rId43" Type="http://schemas.openxmlformats.org/officeDocument/2006/relationships/hyperlink" Target="https://podminky.urs.cz/item/CS_URS_2025_01/766660001" TargetMode="External" /><Relationship Id="rId44" Type="http://schemas.openxmlformats.org/officeDocument/2006/relationships/hyperlink" Target="https://podminky.urs.cz/item/CS_URS_2025_01/766660723" TargetMode="External" /><Relationship Id="rId45" Type="http://schemas.openxmlformats.org/officeDocument/2006/relationships/hyperlink" Target="https://podminky.urs.cz/item/CS_URS_2025_01/766691914" TargetMode="External" /><Relationship Id="rId46" Type="http://schemas.openxmlformats.org/officeDocument/2006/relationships/hyperlink" Target="https://podminky.urs.cz/item/CS_URS_2025_01/998766202" TargetMode="External" /><Relationship Id="rId47" Type="http://schemas.openxmlformats.org/officeDocument/2006/relationships/hyperlink" Target="https://podminky.urs.cz/item/CS_URS_2025_01/771111011" TargetMode="External" /><Relationship Id="rId48" Type="http://schemas.openxmlformats.org/officeDocument/2006/relationships/hyperlink" Target="https://podminky.urs.cz/item/CS_URS_2025_01/771121015" TargetMode="External" /><Relationship Id="rId49" Type="http://schemas.openxmlformats.org/officeDocument/2006/relationships/hyperlink" Target="https://podminky.urs.cz/item/CS_URS_2025_01/771474113" TargetMode="External" /><Relationship Id="rId50" Type="http://schemas.openxmlformats.org/officeDocument/2006/relationships/hyperlink" Target="https://podminky.urs.cz/item/CS_URS_2025_01/771574414" TargetMode="External" /><Relationship Id="rId51" Type="http://schemas.openxmlformats.org/officeDocument/2006/relationships/hyperlink" Target="https://podminky.urs.cz/item/CS_URS_2025_01/771591115" TargetMode="External" /><Relationship Id="rId52" Type="http://schemas.openxmlformats.org/officeDocument/2006/relationships/hyperlink" Target="https://podminky.urs.cz/item/CS_URS_2025_01/771591184" TargetMode="External" /><Relationship Id="rId53" Type="http://schemas.openxmlformats.org/officeDocument/2006/relationships/hyperlink" Target="https://podminky.urs.cz/item/CS_URS_2025_01/771592011" TargetMode="External" /><Relationship Id="rId54" Type="http://schemas.openxmlformats.org/officeDocument/2006/relationships/hyperlink" Target="https://podminky.urs.cz/item/CS_URS_2025_01/998771201" TargetMode="External" /><Relationship Id="rId55" Type="http://schemas.openxmlformats.org/officeDocument/2006/relationships/hyperlink" Target="https://podminky.urs.cz/item/CS_URS_2025_01/776111311" TargetMode="External" /><Relationship Id="rId56" Type="http://schemas.openxmlformats.org/officeDocument/2006/relationships/hyperlink" Target="https://podminky.urs.cz/item/CS_URS_2025_01/776121112" TargetMode="External" /><Relationship Id="rId57" Type="http://schemas.openxmlformats.org/officeDocument/2006/relationships/hyperlink" Target="https://podminky.urs.cz/item/CS_URS_2025_01/776141123" TargetMode="External" /><Relationship Id="rId58" Type="http://schemas.openxmlformats.org/officeDocument/2006/relationships/hyperlink" Target="https://podminky.urs.cz/item/CS_URS_2025_01/776145111" TargetMode="External" /><Relationship Id="rId59" Type="http://schemas.openxmlformats.org/officeDocument/2006/relationships/hyperlink" Target="https://podminky.urs.cz/item/CS_URS_2025_01/776213111" TargetMode="External" /><Relationship Id="rId60" Type="http://schemas.openxmlformats.org/officeDocument/2006/relationships/hyperlink" Target="https://podminky.urs.cz/item/CS_URS_2025_01/776221211" TargetMode="External" /><Relationship Id="rId61" Type="http://schemas.openxmlformats.org/officeDocument/2006/relationships/hyperlink" Target="https://podminky.urs.cz/item/CS_URS_2025_01/776411112" TargetMode="External" /><Relationship Id="rId62" Type="http://schemas.openxmlformats.org/officeDocument/2006/relationships/hyperlink" Target="https://podminky.urs.cz/item/CS_URS_2025_01/776421311" TargetMode="External" /><Relationship Id="rId63" Type="http://schemas.openxmlformats.org/officeDocument/2006/relationships/hyperlink" Target="https://podminky.urs.cz/item/CS_URS_2025_01/998776201" TargetMode="External" /><Relationship Id="rId64" Type="http://schemas.openxmlformats.org/officeDocument/2006/relationships/hyperlink" Target="https://podminky.urs.cz/item/CS_URS_2025_01/781121011" TargetMode="External" /><Relationship Id="rId65" Type="http://schemas.openxmlformats.org/officeDocument/2006/relationships/hyperlink" Target="https://podminky.urs.cz/item/CS_URS_2025_01/781472214" TargetMode="External" /><Relationship Id="rId66" Type="http://schemas.openxmlformats.org/officeDocument/2006/relationships/hyperlink" Target="https://podminky.urs.cz/item/CS_URS_2025_01/781473810" TargetMode="External" /><Relationship Id="rId67" Type="http://schemas.openxmlformats.org/officeDocument/2006/relationships/hyperlink" Target="https://podminky.urs.cz/item/CS_URS_2025_01/781492251" TargetMode="External" /><Relationship Id="rId68" Type="http://schemas.openxmlformats.org/officeDocument/2006/relationships/hyperlink" Target="https://podminky.urs.cz/item/CS_URS_2025_01/781495115" TargetMode="External" /><Relationship Id="rId69" Type="http://schemas.openxmlformats.org/officeDocument/2006/relationships/hyperlink" Target="https://podminky.urs.cz/item/CS_URS_2025_01/781495141" TargetMode="External" /><Relationship Id="rId70" Type="http://schemas.openxmlformats.org/officeDocument/2006/relationships/hyperlink" Target="https://podminky.urs.cz/item/CS_URS_2025_01/781495142" TargetMode="External" /><Relationship Id="rId71" Type="http://schemas.openxmlformats.org/officeDocument/2006/relationships/hyperlink" Target="https://podminky.urs.cz/item/CS_URS_2025_01/781495211" TargetMode="External" /><Relationship Id="rId72" Type="http://schemas.openxmlformats.org/officeDocument/2006/relationships/hyperlink" Target="https://podminky.urs.cz/item/CS_URS_2025_01/998781202" TargetMode="External" /><Relationship Id="rId73" Type="http://schemas.openxmlformats.org/officeDocument/2006/relationships/hyperlink" Target="https://podminky.urs.cz/item/CS_URS_2025_01/784111001" TargetMode="External" /><Relationship Id="rId74" Type="http://schemas.openxmlformats.org/officeDocument/2006/relationships/hyperlink" Target="https://podminky.urs.cz/item/CS_URS_2025_01/784111021" TargetMode="External" /><Relationship Id="rId75" Type="http://schemas.openxmlformats.org/officeDocument/2006/relationships/hyperlink" Target="https://podminky.urs.cz/item/CS_URS_2025_01/784121001" TargetMode="External" /><Relationship Id="rId76" Type="http://schemas.openxmlformats.org/officeDocument/2006/relationships/hyperlink" Target="https://podminky.urs.cz/item/CS_URS_2025_01/784121011" TargetMode="External" /><Relationship Id="rId77" Type="http://schemas.openxmlformats.org/officeDocument/2006/relationships/hyperlink" Target="https://podminky.urs.cz/item/CS_URS_2025_01/784181101" TargetMode="External" /><Relationship Id="rId78" Type="http://schemas.openxmlformats.org/officeDocument/2006/relationships/hyperlink" Target="https://podminky.urs.cz/item/CS_URS_2025_01/784211101" TargetMode="External" /><Relationship Id="rId79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27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28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29</v>
      </c>
      <c r="AL11" s="23"/>
      <c r="AM11" s="23"/>
      <c r="AN11" s="28" t="s">
        <v>30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31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32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32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29</v>
      </c>
      <c r="AL14" s="23"/>
      <c r="AM14" s="23"/>
      <c r="AN14" s="35" t="s">
        <v>32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33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19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22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29</v>
      </c>
      <c r="AL17" s="23"/>
      <c r="AM17" s="23"/>
      <c r="AN17" s="28" t="s">
        <v>19</v>
      </c>
      <c r="AO17" s="23"/>
      <c r="AP17" s="23"/>
      <c r="AQ17" s="23"/>
      <c r="AR17" s="21"/>
      <c r="BE17" s="32"/>
      <c r="BS17" s="18" t="s">
        <v>34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35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22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29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36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37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38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39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40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41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42</v>
      </c>
      <c r="E29" s="48"/>
      <c r="F29" s="33" t="s">
        <v>43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44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45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46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47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48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49</v>
      </c>
      <c r="U35" s="55"/>
      <c r="V35" s="55"/>
      <c r="W35" s="55"/>
      <c r="X35" s="57" t="s">
        <v>50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51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25025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Oprava MŠ Jirásková po povodních - část A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 xml:space="preserve"> 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14. 5. 2025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SAMAT EKOTEMPO spol. s r. o.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33</v>
      </c>
      <c r="AJ49" s="41"/>
      <c r="AK49" s="41"/>
      <c r="AL49" s="41"/>
      <c r="AM49" s="74" t="str">
        <f>IF(E17="","",E17)</f>
        <v xml:space="preserve"> </v>
      </c>
      <c r="AN49" s="65"/>
      <c r="AO49" s="65"/>
      <c r="AP49" s="65"/>
      <c r="AQ49" s="41"/>
      <c r="AR49" s="45"/>
      <c r="AS49" s="75" t="s">
        <v>52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31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35</v>
      </c>
      <c r="AJ50" s="41"/>
      <c r="AK50" s="41"/>
      <c r="AL50" s="41"/>
      <c r="AM50" s="74" t="str">
        <f>IF(E20="","",E20)</f>
        <v xml:space="preserve"> 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53</v>
      </c>
      <c r="D52" s="88"/>
      <c r="E52" s="88"/>
      <c r="F52" s="88"/>
      <c r="G52" s="88"/>
      <c r="H52" s="89"/>
      <c r="I52" s="90" t="s">
        <v>54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55</v>
      </c>
      <c r="AH52" s="88"/>
      <c r="AI52" s="88"/>
      <c r="AJ52" s="88"/>
      <c r="AK52" s="88"/>
      <c r="AL52" s="88"/>
      <c r="AM52" s="88"/>
      <c r="AN52" s="90" t="s">
        <v>56</v>
      </c>
      <c r="AO52" s="88"/>
      <c r="AP52" s="88"/>
      <c r="AQ52" s="92" t="s">
        <v>57</v>
      </c>
      <c r="AR52" s="45"/>
      <c r="AS52" s="93" t="s">
        <v>58</v>
      </c>
      <c r="AT52" s="94" t="s">
        <v>59</v>
      </c>
      <c r="AU52" s="94" t="s">
        <v>60</v>
      </c>
      <c r="AV52" s="94" t="s">
        <v>61</v>
      </c>
      <c r="AW52" s="94" t="s">
        <v>62</v>
      </c>
      <c r="AX52" s="94" t="s">
        <v>63</v>
      </c>
      <c r="AY52" s="94" t="s">
        <v>64</v>
      </c>
      <c r="AZ52" s="94" t="s">
        <v>65</v>
      </c>
      <c r="BA52" s="94" t="s">
        <v>66</v>
      </c>
      <c r="BB52" s="94" t="s">
        <v>67</v>
      </c>
      <c r="BC52" s="94" t="s">
        <v>68</v>
      </c>
      <c r="BD52" s="95" t="s">
        <v>69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70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ROUND(SUM(AG55:AG56),2)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ROUND(SUM(AS55:AS56),2)</f>
        <v>0</v>
      </c>
      <c r="AT54" s="107">
        <f>ROUND(SUM(AV54:AW54),2)</f>
        <v>0</v>
      </c>
      <c r="AU54" s="108">
        <f>ROUND(SUM(AU55:AU56),5)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ROUND(SUM(AZ55:AZ56),2)</f>
        <v>0</v>
      </c>
      <c r="BA54" s="107">
        <f>ROUND(SUM(BA55:BA56),2)</f>
        <v>0</v>
      </c>
      <c r="BB54" s="107">
        <f>ROUND(SUM(BB55:BB56),2)</f>
        <v>0</v>
      </c>
      <c r="BC54" s="107">
        <f>ROUND(SUM(BC55:BC56),2)</f>
        <v>0</v>
      </c>
      <c r="BD54" s="109">
        <f>ROUND(SUM(BD55:BD56),2)</f>
        <v>0</v>
      </c>
      <c r="BE54" s="6"/>
      <c r="BS54" s="110" t="s">
        <v>71</v>
      </c>
      <c r="BT54" s="110" t="s">
        <v>72</v>
      </c>
      <c r="BU54" s="111" t="s">
        <v>73</v>
      </c>
      <c r="BV54" s="110" t="s">
        <v>74</v>
      </c>
      <c r="BW54" s="110" t="s">
        <v>5</v>
      </c>
      <c r="BX54" s="110" t="s">
        <v>75</v>
      </c>
      <c r="CL54" s="110" t="s">
        <v>19</v>
      </c>
    </row>
    <row r="55" s="7" customFormat="1" ht="16.5" customHeight="1">
      <c r="A55" s="112" t="s">
        <v>76</v>
      </c>
      <c r="B55" s="113"/>
      <c r="C55" s="114"/>
      <c r="D55" s="115" t="s">
        <v>77</v>
      </c>
      <c r="E55" s="115"/>
      <c r="F55" s="115"/>
      <c r="G55" s="115"/>
      <c r="H55" s="115"/>
      <c r="I55" s="116"/>
      <c r="J55" s="115" t="s">
        <v>78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'01 - Místnosti č. 1.35-1.45'!J30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79</v>
      </c>
      <c r="AR55" s="119"/>
      <c r="AS55" s="120">
        <v>0</v>
      </c>
      <c r="AT55" s="121">
        <f>ROUND(SUM(AV55:AW55),2)</f>
        <v>0</v>
      </c>
      <c r="AU55" s="122">
        <f>'01 - Místnosti č. 1.35-1.45'!P105</f>
        <v>0</v>
      </c>
      <c r="AV55" s="121">
        <f>'01 - Místnosti č. 1.35-1.45'!J33</f>
        <v>0</v>
      </c>
      <c r="AW55" s="121">
        <f>'01 - Místnosti č. 1.35-1.45'!J34</f>
        <v>0</v>
      </c>
      <c r="AX55" s="121">
        <f>'01 - Místnosti č. 1.35-1.45'!J35</f>
        <v>0</v>
      </c>
      <c r="AY55" s="121">
        <f>'01 - Místnosti č. 1.35-1.45'!J36</f>
        <v>0</v>
      </c>
      <c r="AZ55" s="121">
        <f>'01 - Místnosti č. 1.35-1.45'!F33</f>
        <v>0</v>
      </c>
      <c r="BA55" s="121">
        <f>'01 - Místnosti č. 1.35-1.45'!F34</f>
        <v>0</v>
      </c>
      <c r="BB55" s="121">
        <f>'01 - Místnosti č. 1.35-1.45'!F35</f>
        <v>0</v>
      </c>
      <c r="BC55" s="121">
        <f>'01 - Místnosti č. 1.35-1.45'!F36</f>
        <v>0</v>
      </c>
      <c r="BD55" s="123">
        <f>'01 - Místnosti č. 1.35-1.45'!F37</f>
        <v>0</v>
      </c>
      <c r="BE55" s="7"/>
      <c r="BT55" s="124" t="s">
        <v>80</v>
      </c>
      <c r="BV55" s="124" t="s">
        <v>74</v>
      </c>
      <c r="BW55" s="124" t="s">
        <v>81</v>
      </c>
      <c r="BX55" s="124" t="s">
        <v>5</v>
      </c>
      <c r="CL55" s="124" t="s">
        <v>19</v>
      </c>
      <c r="CM55" s="124" t="s">
        <v>82</v>
      </c>
    </row>
    <row r="56" s="7" customFormat="1" ht="16.5" customHeight="1">
      <c r="A56" s="112" t="s">
        <v>76</v>
      </c>
      <c r="B56" s="113"/>
      <c r="C56" s="114"/>
      <c r="D56" s="115" t="s">
        <v>83</v>
      </c>
      <c r="E56" s="115"/>
      <c r="F56" s="115"/>
      <c r="G56" s="115"/>
      <c r="H56" s="115"/>
      <c r="I56" s="116"/>
      <c r="J56" s="115" t="s">
        <v>84</v>
      </c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7">
        <f>'02 - Místnosti č. 1.46-1.55'!J30</f>
        <v>0</v>
      </c>
      <c r="AH56" s="116"/>
      <c r="AI56" s="116"/>
      <c r="AJ56" s="116"/>
      <c r="AK56" s="116"/>
      <c r="AL56" s="116"/>
      <c r="AM56" s="116"/>
      <c r="AN56" s="117">
        <f>SUM(AG56,AT56)</f>
        <v>0</v>
      </c>
      <c r="AO56" s="116"/>
      <c r="AP56" s="116"/>
      <c r="AQ56" s="118" t="s">
        <v>79</v>
      </c>
      <c r="AR56" s="119"/>
      <c r="AS56" s="125">
        <v>0</v>
      </c>
      <c r="AT56" s="126">
        <f>ROUND(SUM(AV56:AW56),2)</f>
        <v>0</v>
      </c>
      <c r="AU56" s="127">
        <f>'02 - Místnosti č. 1.46-1.55'!P103</f>
        <v>0</v>
      </c>
      <c r="AV56" s="126">
        <f>'02 - Místnosti č. 1.46-1.55'!J33</f>
        <v>0</v>
      </c>
      <c r="AW56" s="126">
        <f>'02 - Místnosti č. 1.46-1.55'!J34</f>
        <v>0</v>
      </c>
      <c r="AX56" s="126">
        <f>'02 - Místnosti č. 1.46-1.55'!J35</f>
        <v>0</v>
      </c>
      <c r="AY56" s="126">
        <f>'02 - Místnosti č. 1.46-1.55'!J36</f>
        <v>0</v>
      </c>
      <c r="AZ56" s="126">
        <f>'02 - Místnosti č. 1.46-1.55'!F33</f>
        <v>0</v>
      </c>
      <c r="BA56" s="126">
        <f>'02 - Místnosti č. 1.46-1.55'!F34</f>
        <v>0</v>
      </c>
      <c r="BB56" s="126">
        <f>'02 - Místnosti č. 1.46-1.55'!F35</f>
        <v>0</v>
      </c>
      <c r="BC56" s="126">
        <f>'02 - Místnosti č. 1.46-1.55'!F36</f>
        <v>0</v>
      </c>
      <c r="BD56" s="128">
        <f>'02 - Místnosti č. 1.46-1.55'!F37</f>
        <v>0</v>
      </c>
      <c r="BE56" s="7"/>
      <c r="BT56" s="124" t="s">
        <v>80</v>
      </c>
      <c r="BV56" s="124" t="s">
        <v>74</v>
      </c>
      <c r="BW56" s="124" t="s">
        <v>85</v>
      </c>
      <c r="BX56" s="124" t="s">
        <v>5</v>
      </c>
      <c r="CL56" s="124" t="s">
        <v>19</v>
      </c>
      <c r="CM56" s="124" t="s">
        <v>82</v>
      </c>
    </row>
    <row r="57" s="2" customFormat="1" ht="30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5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="2" customFormat="1" ht="6.96" customHeight="1">
      <c r="A58" s="39"/>
      <c r="B58" s="60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45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</sheetData>
  <sheetProtection sheet="1" formatColumns="0" formatRows="0" objects="1" scenarios="1" spinCount="100000" saltValue="IJtwCP6iLUrQ2kj6HU812/L1dM4sWuKU8LyIa+LvxD5Qa0y2pQZzcGfaJpZiFSABQmOcsgp+f3hquD0Zcsj3rw==" hashValue="bdING9Ghjqb7QuhaVsd+6bteXl1L9yWLaqZcH10UU1T2g+zbH+QP676w5tUXHX/wZtw5nSDGFjor//Jz+dy41g==" algorithmName="SHA-512" password="CC35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01 - Místnosti č. 1.35-1.45'!C2" display="/"/>
    <hyperlink ref="A56" location="'02 - Místnosti č. 1.46-1.55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81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82</v>
      </c>
    </row>
    <row r="4" s="1" customFormat="1" ht="24.96" customHeight="1">
      <c r="B4" s="21"/>
      <c r="D4" s="131" t="s">
        <v>86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Oprava MŠ Jirásková po povodních - část A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87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88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14. 5. 2025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27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28</v>
      </c>
      <c r="F15" s="39"/>
      <c r="G15" s="39"/>
      <c r="H15" s="39"/>
      <c r="I15" s="133" t="s">
        <v>29</v>
      </c>
      <c r="J15" s="137" t="s">
        <v>30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31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29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33</v>
      </c>
      <c r="E20" s="39"/>
      <c r="F20" s="39"/>
      <c r="G20" s="39"/>
      <c r="H20" s="39"/>
      <c r="I20" s="133" t="s">
        <v>26</v>
      </c>
      <c r="J20" s="137" t="str">
        <f>IF('Rekapitulace stavby'!AN16="","",'Rekapitulace stavby'!AN16)</f>
        <v/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tr">
        <f>IF('Rekapitulace stavby'!E17="","",'Rekapitulace stavby'!E17)</f>
        <v xml:space="preserve"> </v>
      </c>
      <c r="F21" s="39"/>
      <c r="G21" s="39"/>
      <c r="H21" s="39"/>
      <c r="I21" s="133" t="s">
        <v>29</v>
      </c>
      <c r="J21" s="137" t="str">
        <f>IF('Rekapitulace stavby'!AN17="","",'Rekapitulace stavby'!AN17)</f>
        <v/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35</v>
      </c>
      <c r="E23" s="39"/>
      <c r="F23" s="39"/>
      <c r="G23" s="39"/>
      <c r="H23" s="39"/>
      <c r="I23" s="133" t="s">
        <v>26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29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36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38</v>
      </c>
      <c r="E30" s="39"/>
      <c r="F30" s="39"/>
      <c r="G30" s="39"/>
      <c r="H30" s="39"/>
      <c r="I30" s="39"/>
      <c r="J30" s="145">
        <f>ROUND(J105,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40</v>
      </c>
      <c r="G32" s="39"/>
      <c r="H32" s="39"/>
      <c r="I32" s="146" t="s">
        <v>39</v>
      </c>
      <c r="J32" s="146" t="s">
        <v>41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42</v>
      </c>
      <c r="E33" s="133" t="s">
        <v>43</v>
      </c>
      <c r="F33" s="148">
        <f>ROUND((SUM(BE105:BE545)),  2)</f>
        <v>0</v>
      </c>
      <c r="G33" s="39"/>
      <c r="H33" s="39"/>
      <c r="I33" s="149">
        <v>0.20999999999999999</v>
      </c>
      <c r="J33" s="148">
        <f>ROUND(((SUM(BE105:BE545))*I33),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44</v>
      </c>
      <c r="F34" s="148">
        <f>ROUND((SUM(BF105:BF545)),  2)</f>
        <v>0</v>
      </c>
      <c r="G34" s="39"/>
      <c r="H34" s="39"/>
      <c r="I34" s="149">
        <v>0.12</v>
      </c>
      <c r="J34" s="148">
        <f>ROUND(((SUM(BF105:BF545))*I34),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45</v>
      </c>
      <c r="F35" s="148">
        <f>ROUND((SUM(BG105:BG545)),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46</v>
      </c>
      <c r="F36" s="148">
        <f>ROUND((SUM(BH105:BH545)),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47</v>
      </c>
      <c r="F37" s="148">
        <f>ROUND((SUM(BI105:BI545)),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48</v>
      </c>
      <c r="E39" s="152"/>
      <c r="F39" s="152"/>
      <c r="G39" s="153" t="s">
        <v>49</v>
      </c>
      <c r="H39" s="154" t="s">
        <v>50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89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Oprava MŠ Jirásková po povodních - část A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87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01 - Místnosti č. 1.35-1.45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 </v>
      </c>
      <c r="G52" s="41"/>
      <c r="H52" s="41"/>
      <c r="I52" s="33" t="s">
        <v>23</v>
      </c>
      <c r="J52" s="73" t="str">
        <f>IF(J12="","",J12)</f>
        <v>14. 5. 2025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SAMAT EKOTEMPO spol. s r. o.</v>
      </c>
      <c r="G54" s="41"/>
      <c r="H54" s="41"/>
      <c r="I54" s="33" t="s">
        <v>33</v>
      </c>
      <c r="J54" s="37" t="str">
        <f>E21</f>
        <v xml:space="preserve"> 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31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90</v>
      </c>
      <c r="D57" s="163"/>
      <c r="E57" s="163"/>
      <c r="F57" s="163"/>
      <c r="G57" s="163"/>
      <c r="H57" s="163"/>
      <c r="I57" s="163"/>
      <c r="J57" s="164" t="s">
        <v>91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70</v>
      </c>
      <c r="D59" s="41"/>
      <c r="E59" s="41"/>
      <c r="F59" s="41"/>
      <c r="G59" s="41"/>
      <c r="H59" s="41"/>
      <c r="I59" s="41"/>
      <c r="J59" s="103">
        <f>J105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92</v>
      </c>
    </row>
    <row r="60" s="9" customFormat="1" ht="24.96" customHeight="1">
      <c r="A60" s="9"/>
      <c r="B60" s="166"/>
      <c r="C60" s="167"/>
      <c r="D60" s="168" t="s">
        <v>93</v>
      </c>
      <c r="E60" s="169"/>
      <c r="F60" s="169"/>
      <c r="G60" s="169"/>
      <c r="H60" s="169"/>
      <c r="I60" s="169"/>
      <c r="J60" s="170">
        <f>J106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94</v>
      </c>
      <c r="E61" s="175"/>
      <c r="F61" s="175"/>
      <c r="G61" s="175"/>
      <c r="H61" s="175"/>
      <c r="I61" s="175"/>
      <c r="J61" s="176">
        <f>J107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95</v>
      </c>
      <c r="E62" s="175"/>
      <c r="F62" s="175"/>
      <c r="G62" s="175"/>
      <c r="H62" s="175"/>
      <c r="I62" s="175"/>
      <c r="J62" s="176">
        <f>J118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4.88" customHeight="1">
      <c r="A63" s="10"/>
      <c r="B63" s="172"/>
      <c r="C63" s="173"/>
      <c r="D63" s="174" t="s">
        <v>96</v>
      </c>
      <c r="E63" s="175"/>
      <c r="F63" s="175"/>
      <c r="G63" s="175"/>
      <c r="H63" s="175"/>
      <c r="I63" s="175"/>
      <c r="J63" s="176">
        <f>J119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72"/>
      <c r="C64" s="173"/>
      <c r="D64" s="174" t="s">
        <v>97</v>
      </c>
      <c r="E64" s="175"/>
      <c r="F64" s="175"/>
      <c r="G64" s="175"/>
      <c r="H64" s="175"/>
      <c r="I64" s="175"/>
      <c r="J64" s="176">
        <f>J232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72"/>
      <c r="C65" s="173"/>
      <c r="D65" s="174" t="s">
        <v>98</v>
      </c>
      <c r="E65" s="175"/>
      <c r="F65" s="175"/>
      <c r="G65" s="175"/>
      <c r="H65" s="175"/>
      <c r="I65" s="175"/>
      <c r="J65" s="176">
        <f>J249</f>
        <v>0</v>
      </c>
      <c r="K65" s="173"/>
      <c r="L65" s="17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2"/>
      <c r="C66" s="173"/>
      <c r="D66" s="174" t="s">
        <v>99</v>
      </c>
      <c r="E66" s="175"/>
      <c r="F66" s="175"/>
      <c r="G66" s="175"/>
      <c r="H66" s="175"/>
      <c r="I66" s="175"/>
      <c r="J66" s="176">
        <f>J253</f>
        <v>0</v>
      </c>
      <c r="K66" s="173"/>
      <c r="L66" s="17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72"/>
      <c r="C67" s="173"/>
      <c r="D67" s="174" t="s">
        <v>100</v>
      </c>
      <c r="E67" s="175"/>
      <c r="F67" s="175"/>
      <c r="G67" s="175"/>
      <c r="H67" s="175"/>
      <c r="I67" s="175"/>
      <c r="J67" s="176">
        <f>J254</f>
        <v>0</v>
      </c>
      <c r="K67" s="173"/>
      <c r="L67" s="17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4.88" customHeight="1">
      <c r="A68" s="10"/>
      <c r="B68" s="172"/>
      <c r="C68" s="173"/>
      <c r="D68" s="174" t="s">
        <v>101</v>
      </c>
      <c r="E68" s="175"/>
      <c r="F68" s="175"/>
      <c r="G68" s="175"/>
      <c r="H68" s="175"/>
      <c r="I68" s="175"/>
      <c r="J68" s="176">
        <f>J265</f>
        <v>0</v>
      </c>
      <c r="K68" s="173"/>
      <c r="L68" s="17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4.88" customHeight="1">
      <c r="A69" s="10"/>
      <c r="B69" s="172"/>
      <c r="C69" s="173"/>
      <c r="D69" s="174" t="s">
        <v>102</v>
      </c>
      <c r="E69" s="175"/>
      <c r="F69" s="175"/>
      <c r="G69" s="175"/>
      <c r="H69" s="175"/>
      <c r="I69" s="175"/>
      <c r="J69" s="176">
        <f>J276</f>
        <v>0</v>
      </c>
      <c r="K69" s="173"/>
      <c r="L69" s="17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4.88" customHeight="1">
      <c r="A70" s="10"/>
      <c r="B70" s="172"/>
      <c r="C70" s="173"/>
      <c r="D70" s="174" t="s">
        <v>103</v>
      </c>
      <c r="E70" s="175"/>
      <c r="F70" s="175"/>
      <c r="G70" s="175"/>
      <c r="H70" s="175"/>
      <c r="I70" s="175"/>
      <c r="J70" s="176">
        <f>J277</f>
        <v>0</v>
      </c>
      <c r="K70" s="173"/>
      <c r="L70" s="17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2"/>
      <c r="C71" s="173"/>
      <c r="D71" s="174" t="s">
        <v>104</v>
      </c>
      <c r="E71" s="175"/>
      <c r="F71" s="175"/>
      <c r="G71" s="175"/>
      <c r="H71" s="175"/>
      <c r="I71" s="175"/>
      <c r="J71" s="176">
        <f>J280</f>
        <v>0</v>
      </c>
      <c r="K71" s="173"/>
      <c r="L71" s="17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2"/>
      <c r="C72" s="173"/>
      <c r="D72" s="174" t="s">
        <v>105</v>
      </c>
      <c r="E72" s="175"/>
      <c r="F72" s="175"/>
      <c r="G72" s="175"/>
      <c r="H72" s="175"/>
      <c r="I72" s="175"/>
      <c r="J72" s="176">
        <f>J291</f>
        <v>0</v>
      </c>
      <c r="K72" s="173"/>
      <c r="L72" s="17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9" customFormat="1" ht="24.96" customHeight="1">
      <c r="A73" s="9"/>
      <c r="B73" s="166"/>
      <c r="C73" s="167"/>
      <c r="D73" s="168" t="s">
        <v>106</v>
      </c>
      <c r="E73" s="169"/>
      <c r="F73" s="169"/>
      <c r="G73" s="169"/>
      <c r="H73" s="169"/>
      <c r="I73" s="169"/>
      <c r="J73" s="170">
        <f>J294</f>
        <v>0</v>
      </c>
      <c r="K73" s="167"/>
      <c r="L73" s="171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10" customFormat="1" ht="19.92" customHeight="1">
      <c r="A74" s="10"/>
      <c r="B74" s="172"/>
      <c r="C74" s="173"/>
      <c r="D74" s="174" t="s">
        <v>107</v>
      </c>
      <c r="E74" s="175"/>
      <c r="F74" s="175"/>
      <c r="G74" s="175"/>
      <c r="H74" s="175"/>
      <c r="I74" s="175"/>
      <c r="J74" s="176">
        <f>J295</f>
        <v>0</v>
      </c>
      <c r="K74" s="173"/>
      <c r="L74" s="17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2"/>
      <c r="C75" s="173"/>
      <c r="D75" s="174" t="s">
        <v>108</v>
      </c>
      <c r="E75" s="175"/>
      <c r="F75" s="175"/>
      <c r="G75" s="175"/>
      <c r="H75" s="175"/>
      <c r="I75" s="175"/>
      <c r="J75" s="176">
        <f>J332</f>
        <v>0</v>
      </c>
      <c r="K75" s="173"/>
      <c r="L75" s="177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2"/>
      <c r="C76" s="173"/>
      <c r="D76" s="174" t="s">
        <v>109</v>
      </c>
      <c r="E76" s="175"/>
      <c r="F76" s="175"/>
      <c r="G76" s="175"/>
      <c r="H76" s="175"/>
      <c r="I76" s="175"/>
      <c r="J76" s="176">
        <f>J363</f>
        <v>0</v>
      </c>
      <c r="K76" s="173"/>
      <c r="L76" s="177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72"/>
      <c r="C77" s="173"/>
      <c r="D77" s="174" t="s">
        <v>110</v>
      </c>
      <c r="E77" s="175"/>
      <c r="F77" s="175"/>
      <c r="G77" s="175"/>
      <c r="H77" s="175"/>
      <c r="I77" s="175"/>
      <c r="J77" s="176">
        <f>J387</f>
        <v>0</v>
      </c>
      <c r="K77" s="173"/>
      <c r="L77" s="177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72"/>
      <c r="C78" s="173"/>
      <c r="D78" s="174" t="s">
        <v>111</v>
      </c>
      <c r="E78" s="175"/>
      <c r="F78" s="175"/>
      <c r="G78" s="175"/>
      <c r="H78" s="175"/>
      <c r="I78" s="175"/>
      <c r="J78" s="176">
        <f>J388</f>
        <v>0</v>
      </c>
      <c r="K78" s="173"/>
      <c r="L78" s="177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72"/>
      <c r="C79" s="173"/>
      <c r="D79" s="174" t="s">
        <v>112</v>
      </c>
      <c r="E79" s="175"/>
      <c r="F79" s="175"/>
      <c r="G79" s="175"/>
      <c r="H79" s="175"/>
      <c r="I79" s="175"/>
      <c r="J79" s="176">
        <f>J404</f>
        <v>0</v>
      </c>
      <c r="K79" s="173"/>
      <c r="L79" s="177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72"/>
      <c r="C80" s="173"/>
      <c r="D80" s="174" t="s">
        <v>113</v>
      </c>
      <c r="E80" s="175"/>
      <c r="F80" s="175"/>
      <c r="G80" s="175"/>
      <c r="H80" s="175"/>
      <c r="I80" s="175"/>
      <c r="J80" s="176">
        <f>J425</f>
        <v>0</v>
      </c>
      <c r="K80" s="173"/>
      <c r="L80" s="177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72"/>
      <c r="C81" s="173"/>
      <c r="D81" s="174" t="s">
        <v>114</v>
      </c>
      <c r="E81" s="175"/>
      <c r="F81" s="175"/>
      <c r="G81" s="175"/>
      <c r="H81" s="175"/>
      <c r="I81" s="175"/>
      <c r="J81" s="176">
        <f>J487</f>
        <v>0</v>
      </c>
      <c r="K81" s="173"/>
      <c r="L81" s="177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72"/>
      <c r="C82" s="173"/>
      <c r="D82" s="174" t="s">
        <v>115</v>
      </c>
      <c r="E82" s="175"/>
      <c r="F82" s="175"/>
      <c r="G82" s="175"/>
      <c r="H82" s="175"/>
      <c r="I82" s="175"/>
      <c r="J82" s="176">
        <f>J514</f>
        <v>0</v>
      </c>
      <c r="K82" s="173"/>
      <c r="L82" s="177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9" customFormat="1" ht="24.96" customHeight="1">
      <c r="A83" s="9"/>
      <c r="B83" s="166"/>
      <c r="C83" s="167"/>
      <c r="D83" s="168" t="s">
        <v>116</v>
      </c>
      <c r="E83" s="169"/>
      <c r="F83" s="169"/>
      <c r="G83" s="169"/>
      <c r="H83" s="169"/>
      <c r="I83" s="169"/>
      <c r="J83" s="170">
        <f>J532</f>
        <v>0</v>
      </c>
      <c r="K83" s="167"/>
      <c r="L83" s="171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</row>
    <row r="84" s="10" customFormat="1" ht="19.92" customHeight="1">
      <c r="A84" s="10"/>
      <c r="B84" s="172"/>
      <c r="C84" s="173"/>
      <c r="D84" s="174" t="s">
        <v>117</v>
      </c>
      <c r="E84" s="175"/>
      <c r="F84" s="175"/>
      <c r="G84" s="175"/>
      <c r="H84" s="175"/>
      <c r="I84" s="175"/>
      <c r="J84" s="176">
        <f>J533</f>
        <v>0</v>
      </c>
      <c r="K84" s="173"/>
      <c r="L84" s="177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9" customFormat="1" ht="24.96" customHeight="1">
      <c r="A85" s="9"/>
      <c r="B85" s="166"/>
      <c r="C85" s="167"/>
      <c r="D85" s="168" t="s">
        <v>118</v>
      </c>
      <c r="E85" s="169"/>
      <c r="F85" s="169"/>
      <c r="G85" s="169"/>
      <c r="H85" s="169"/>
      <c r="I85" s="169"/>
      <c r="J85" s="170">
        <f>J538</f>
        <v>0</v>
      </c>
      <c r="K85" s="167"/>
      <c r="L85" s="171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</row>
    <row r="86" s="2" customFormat="1" ht="21.84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3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6.96" customHeight="1">
      <c r="A87" s="39"/>
      <c r="B87" s="60"/>
      <c r="C87" s="61"/>
      <c r="D87" s="61"/>
      <c r="E87" s="61"/>
      <c r="F87" s="61"/>
      <c r="G87" s="61"/>
      <c r="H87" s="61"/>
      <c r="I87" s="61"/>
      <c r="J87" s="61"/>
      <c r="K87" s="61"/>
      <c r="L87" s="13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91" s="2" customFormat="1" ht="6.96" customHeight="1">
      <c r="A91" s="39"/>
      <c r="B91" s="62"/>
      <c r="C91" s="63"/>
      <c r="D91" s="63"/>
      <c r="E91" s="63"/>
      <c r="F91" s="63"/>
      <c r="G91" s="63"/>
      <c r="H91" s="63"/>
      <c r="I91" s="63"/>
      <c r="J91" s="63"/>
      <c r="K91" s="63"/>
      <c r="L91" s="13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4.96" customHeight="1">
      <c r="A92" s="39"/>
      <c r="B92" s="40"/>
      <c r="C92" s="24" t="s">
        <v>119</v>
      </c>
      <c r="D92" s="41"/>
      <c r="E92" s="41"/>
      <c r="F92" s="41"/>
      <c r="G92" s="41"/>
      <c r="H92" s="41"/>
      <c r="I92" s="41"/>
      <c r="J92" s="41"/>
      <c r="K92" s="41"/>
      <c r="L92" s="135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6.96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135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2" customHeight="1">
      <c r="A94" s="39"/>
      <c r="B94" s="40"/>
      <c r="C94" s="33" t="s">
        <v>16</v>
      </c>
      <c r="D94" s="41"/>
      <c r="E94" s="41"/>
      <c r="F94" s="41"/>
      <c r="G94" s="41"/>
      <c r="H94" s="41"/>
      <c r="I94" s="41"/>
      <c r="J94" s="41"/>
      <c r="K94" s="41"/>
      <c r="L94" s="135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6.5" customHeight="1">
      <c r="A95" s="39"/>
      <c r="B95" s="40"/>
      <c r="C95" s="41"/>
      <c r="D95" s="41"/>
      <c r="E95" s="161" t="str">
        <f>E7</f>
        <v>Oprava MŠ Jirásková po povodních - část A</v>
      </c>
      <c r="F95" s="33"/>
      <c r="G95" s="33"/>
      <c r="H95" s="33"/>
      <c r="I95" s="41"/>
      <c r="J95" s="41"/>
      <c r="K95" s="41"/>
      <c r="L95" s="135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2" customHeight="1">
      <c r="A96" s="39"/>
      <c r="B96" s="40"/>
      <c r="C96" s="33" t="s">
        <v>87</v>
      </c>
      <c r="D96" s="41"/>
      <c r="E96" s="41"/>
      <c r="F96" s="41"/>
      <c r="G96" s="41"/>
      <c r="H96" s="41"/>
      <c r="I96" s="41"/>
      <c r="J96" s="41"/>
      <c r="K96" s="41"/>
      <c r="L96" s="135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6.5" customHeight="1">
      <c r="A97" s="39"/>
      <c r="B97" s="40"/>
      <c r="C97" s="41"/>
      <c r="D97" s="41"/>
      <c r="E97" s="70" t="str">
        <f>E9</f>
        <v>01 - Místnosti č. 1.35-1.45</v>
      </c>
      <c r="F97" s="41"/>
      <c r="G97" s="41"/>
      <c r="H97" s="41"/>
      <c r="I97" s="41"/>
      <c r="J97" s="41"/>
      <c r="K97" s="41"/>
      <c r="L97" s="135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6.96" customHeight="1">
      <c r="A98" s="39"/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135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2" customHeight="1">
      <c r="A99" s="39"/>
      <c r="B99" s="40"/>
      <c r="C99" s="33" t="s">
        <v>21</v>
      </c>
      <c r="D99" s="41"/>
      <c r="E99" s="41"/>
      <c r="F99" s="28" t="str">
        <f>F12</f>
        <v xml:space="preserve"> </v>
      </c>
      <c r="G99" s="41"/>
      <c r="H99" s="41"/>
      <c r="I99" s="33" t="s">
        <v>23</v>
      </c>
      <c r="J99" s="73" t="str">
        <f>IF(J12="","",J12)</f>
        <v>14. 5. 2025</v>
      </c>
      <c r="K99" s="41"/>
      <c r="L99" s="135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6.96" customHeight="1">
      <c r="A100" s="39"/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135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="2" customFormat="1" ht="15.15" customHeight="1">
      <c r="A101" s="39"/>
      <c r="B101" s="40"/>
      <c r="C101" s="33" t="s">
        <v>25</v>
      </c>
      <c r="D101" s="41"/>
      <c r="E101" s="41"/>
      <c r="F101" s="28" t="str">
        <f>E15</f>
        <v>SAMAT EKOTEMPO spol. s r. o.</v>
      </c>
      <c r="G101" s="41"/>
      <c r="H101" s="41"/>
      <c r="I101" s="33" t="s">
        <v>33</v>
      </c>
      <c r="J101" s="37" t="str">
        <f>E21</f>
        <v xml:space="preserve"> </v>
      </c>
      <c r="K101" s="41"/>
      <c r="L101" s="135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2" customFormat="1" ht="15.15" customHeight="1">
      <c r="A102" s="39"/>
      <c r="B102" s="40"/>
      <c r="C102" s="33" t="s">
        <v>31</v>
      </c>
      <c r="D102" s="41"/>
      <c r="E102" s="41"/>
      <c r="F102" s="28" t="str">
        <f>IF(E18="","",E18)</f>
        <v>Vyplň údaj</v>
      </c>
      <c r="G102" s="41"/>
      <c r="H102" s="41"/>
      <c r="I102" s="33" t="s">
        <v>35</v>
      </c>
      <c r="J102" s="37" t="str">
        <f>E24</f>
        <v xml:space="preserve"> </v>
      </c>
      <c r="K102" s="41"/>
      <c r="L102" s="135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2" customFormat="1" ht="10.32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135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11" customFormat="1" ht="29.28" customHeight="1">
      <c r="A104" s="178"/>
      <c r="B104" s="179"/>
      <c r="C104" s="180" t="s">
        <v>120</v>
      </c>
      <c r="D104" s="181" t="s">
        <v>57</v>
      </c>
      <c r="E104" s="181" t="s">
        <v>53</v>
      </c>
      <c r="F104" s="181" t="s">
        <v>54</v>
      </c>
      <c r="G104" s="181" t="s">
        <v>121</v>
      </c>
      <c r="H104" s="181" t="s">
        <v>122</v>
      </c>
      <c r="I104" s="181" t="s">
        <v>123</v>
      </c>
      <c r="J104" s="181" t="s">
        <v>91</v>
      </c>
      <c r="K104" s="182" t="s">
        <v>124</v>
      </c>
      <c r="L104" s="183"/>
      <c r="M104" s="93" t="s">
        <v>19</v>
      </c>
      <c r="N104" s="94" t="s">
        <v>42</v>
      </c>
      <c r="O104" s="94" t="s">
        <v>125</v>
      </c>
      <c r="P104" s="94" t="s">
        <v>126</v>
      </c>
      <c r="Q104" s="94" t="s">
        <v>127</v>
      </c>
      <c r="R104" s="94" t="s">
        <v>128</v>
      </c>
      <c r="S104" s="94" t="s">
        <v>129</v>
      </c>
      <c r="T104" s="95" t="s">
        <v>130</v>
      </c>
      <c r="U104" s="178"/>
      <c r="V104" s="178"/>
      <c r="W104" s="178"/>
      <c r="X104" s="178"/>
      <c r="Y104" s="178"/>
      <c r="Z104" s="178"/>
      <c r="AA104" s="178"/>
      <c r="AB104" s="178"/>
      <c r="AC104" s="178"/>
      <c r="AD104" s="178"/>
      <c r="AE104" s="178"/>
    </row>
    <row r="105" s="2" customFormat="1" ht="22.8" customHeight="1">
      <c r="A105" s="39"/>
      <c r="B105" s="40"/>
      <c r="C105" s="100" t="s">
        <v>131</v>
      </c>
      <c r="D105" s="41"/>
      <c r="E105" s="41"/>
      <c r="F105" s="41"/>
      <c r="G105" s="41"/>
      <c r="H105" s="41"/>
      <c r="I105" s="41"/>
      <c r="J105" s="184">
        <f>BK105</f>
        <v>0</v>
      </c>
      <c r="K105" s="41"/>
      <c r="L105" s="45"/>
      <c r="M105" s="96"/>
      <c r="N105" s="185"/>
      <c r="O105" s="97"/>
      <c r="P105" s="186">
        <f>P106+P294+P532+P538</f>
        <v>0</v>
      </c>
      <c r="Q105" s="97"/>
      <c r="R105" s="186">
        <f>R106+R294+R532+R538</f>
        <v>33.129174770100001</v>
      </c>
      <c r="S105" s="97"/>
      <c r="T105" s="187">
        <f>T106+T294+T532+T538</f>
        <v>1.56748413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71</v>
      </c>
      <c r="AU105" s="18" t="s">
        <v>92</v>
      </c>
      <c r="BK105" s="188">
        <f>BK106+BK294+BK532+BK538</f>
        <v>0</v>
      </c>
    </row>
    <row r="106" s="12" customFormat="1" ht="25.92" customHeight="1">
      <c r="A106" s="12"/>
      <c r="B106" s="189"/>
      <c r="C106" s="190"/>
      <c r="D106" s="191" t="s">
        <v>71</v>
      </c>
      <c r="E106" s="192" t="s">
        <v>132</v>
      </c>
      <c r="F106" s="192" t="s">
        <v>133</v>
      </c>
      <c r="G106" s="190"/>
      <c r="H106" s="190"/>
      <c r="I106" s="193"/>
      <c r="J106" s="194">
        <f>BK106</f>
        <v>0</v>
      </c>
      <c r="K106" s="190"/>
      <c r="L106" s="195"/>
      <c r="M106" s="196"/>
      <c r="N106" s="197"/>
      <c r="O106" s="197"/>
      <c r="P106" s="198">
        <f>P107+P118+P253+P280+P291</f>
        <v>0</v>
      </c>
      <c r="Q106" s="197"/>
      <c r="R106" s="198">
        <f>R107+R118+R253+R280+R291</f>
        <v>24.81136518536</v>
      </c>
      <c r="S106" s="197"/>
      <c r="T106" s="199">
        <f>T107+T118+T253+T280+T291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0" t="s">
        <v>80</v>
      </c>
      <c r="AT106" s="201" t="s">
        <v>71</v>
      </c>
      <c r="AU106" s="201" t="s">
        <v>72</v>
      </c>
      <c r="AY106" s="200" t="s">
        <v>134</v>
      </c>
      <c r="BK106" s="202">
        <f>BK107+BK118+BK253+BK280+BK291</f>
        <v>0</v>
      </c>
    </row>
    <row r="107" s="12" customFormat="1" ht="22.8" customHeight="1">
      <c r="A107" s="12"/>
      <c r="B107" s="189"/>
      <c r="C107" s="190"/>
      <c r="D107" s="191" t="s">
        <v>71</v>
      </c>
      <c r="E107" s="203" t="s">
        <v>135</v>
      </c>
      <c r="F107" s="203" t="s">
        <v>136</v>
      </c>
      <c r="G107" s="190"/>
      <c r="H107" s="190"/>
      <c r="I107" s="193"/>
      <c r="J107" s="204">
        <f>BK107</f>
        <v>0</v>
      </c>
      <c r="K107" s="190"/>
      <c r="L107" s="195"/>
      <c r="M107" s="196"/>
      <c r="N107" s="197"/>
      <c r="O107" s="197"/>
      <c r="P107" s="198">
        <f>SUM(P108:P117)</f>
        <v>0</v>
      </c>
      <c r="Q107" s="197"/>
      <c r="R107" s="198">
        <f>SUM(R108:R117)</f>
        <v>0.71101676536000002</v>
      </c>
      <c r="S107" s="197"/>
      <c r="T107" s="199">
        <f>SUM(T108:T117)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00" t="s">
        <v>80</v>
      </c>
      <c r="AT107" s="201" t="s">
        <v>71</v>
      </c>
      <c r="AU107" s="201" t="s">
        <v>80</v>
      </c>
      <c r="AY107" s="200" t="s">
        <v>134</v>
      </c>
      <c r="BK107" s="202">
        <f>SUM(BK108:BK117)</f>
        <v>0</v>
      </c>
    </row>
    <row r="108" s="2" customFormat="1" ht="44.25" customHeight="1">
      <c r="A108" s="39"/>
      <c r="B108" s="40"/>
      <c r="C108" s="205" t="s">
        <v>137</v>
      </c>
      <c r="D108" s="205" t="s">
        <v>138</v>
      </c>
      <c r="E108" s="206" t="s">
        <v>139</v>
      </c>
      <c r="F108" s="207" t="s">
        <v>140</v>
      </c>
      <c r="G108" s="208" t="s">
        <v>141</v>
      </c>
      <c r="H108" s="209">
        <v>2</v>
      </c>
      <c r="I108" s="210"/>
      <c r="J108" s="211">
        <f>ROUND(I108*H108,2)</f>
        <v>0</v>
      </c>
      <c r="K108" s="207" t="s">
        <v>142</v>
      </c>
      <c r="L108" s="45"/>
      <c r="M108" s="212" t="s">
        <v>19</v>
      </c>
      <c r="N108" s="213" t="s">
        <v>43</v>
      </c>
      <c r="O108" s="85"/>
      <c r="P108" s="214">
        <f>O108*H108</f>
        <v>0</v>
      </c>
      <c r="Q108" s="214">
        <v>0.026280000000000001</v>
      </c>
      <c r="R108" s="214">
        <f>Q108*H108</f>
        <v>0.052560000000000003</v>
      </c>
      <c r="S108" s="214">
        <v>0</v>
      </c>
      <c r="T108" s="215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16" t="s">
        <v>143</v>
      </c>
      <c r="AT108" s="216" t="s">
        <v>138</v>
      </c>
      <c r="AU108" s="216" t="s">
        <v>82</v>
      </c>
      <c r="AY108" s="18" t="s">
        <v>134</v>
      </c>
      <c r="BE108" s="217">
        <f>IF(N108="základní",J108,0)</f>
        <v>0</v>
      </c>
      <c r="BF108" s="217">
        <f>IF(N108="snížená",J108,0)</f>
        <v>0</v>
      </c>
      <c r="BG108" s="217">
        <f>IF(N108="zákl. přenesená",J108,0)</f>
        <v>0</v>
      </c>
      <c r="BH108" s="217">
        <f>IF(N108="sníž. přenesená",J108,0)</f>
        <v>0</v>
      </c>
      <c r="BI108" s="217">
        <f>IF(N108="nulová",J108,0)</f>
        <v>0</v>
      </c>
      <c r="BJ108" s="18" t="s">
        <v>80</v>
      </c>
      <c r="BK108" s="217">
        <f>ROUND(I108*H108,2)</f>
        <v>0</v>
      </c>
      <c r="BL108" s="18" t="s">
        <v>143</v>
      </c>
      <c r="BM108" s="216" t="s">
        <v>144</v>
      </c>
    </row>
    <row r="109" s="2" customFormat="1">
      <c r="A109" s="39"/>
      <c r="B109" s="40"/>
      <c r="C109" s="41"/>
      <c r="D109" s="218" t="s">
        <v>145</v>
      </c>
      <c r="E109" s="41"/>
      <c r="F109" s="219" t="s">
        <v>146</v>
      </c>
      <c r="G109" s="41"/>
      <c r="H109" s="41"/>
      <c r="I109" s="220"/>
      <c r="J109" s="41"/>
      <c r="K109" s="41"/>
      <c r="L109" s="45"/>
      <c r="M109" s="221"/>
      <c r="N109" s="222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145</v>
      </c>
      <c r="AU109" s="18" t="s">
        <v>82</v>
      </c>
    </row>
    <row r="110" s="2" customFormat="1" ht="37.8" customHeight="1">
      <c r="A110" s="39"/>
      <c r="B110" s="40"/>
      <c r="C110" s="205" t="s">
        <v>135</v>
      </c>
      <c r="D110" s="205" t="s">
        <v>138</v>
      </c>
      <c r="E110" s="206" t="s">
        <v>147</v>
      </c>
      <c r="F110" s="207" t="s">
        <v>148</v>
      </c>
      <c r="G110" s="208" t="s">
        <v>149</v>
      </c>
      <c r="H110" s="209">
        <v>10.625</v>
      </c>
      <c r="I110" s="210"/>
      <c r="J110" s="211">
        <f>ROUND(I110*H110,2)</f>
        <v>0</v>
      </c>
      <c r="K110" s="207" t="s">
        <v>142</v>
      </c>
      <c r="L110" s="45"/>
      <c r="M110" s="212" t="s">
        <v>19</v>
      </c>
      <c r="N110" s="213" t="s">
        <v>43</v>
      </c>
      <c r="O110" s="85"/>
      <c r="P110" s="214">
        <f>O110*H110</f>
        <v>0</v>
      </c>
      <c r="Q110" s="214">
        <v>0.061719999999999997</v>
      </c>
      <c r="R110" s="214">
        <f>Q110*H110</f>
        <v>0.655775</v>
      </c>
      <c r="S110" s="214">
        <v>0</v>
      </c>
      <c r="T110" s="215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16" t="s">
        <v>143</v>
      </c>
      <c r="AT110" s="216" t="s">
        <v>138</v>
      </c>
      <c r="AU110" s="216" t="s">
        <v>82</v>
      </c>
      <c r="AY110" s="18" t="s">
        <v>134</v>
      </c>
      <c r="BE110" s="217">
        <f>IF(N110="základní",J110,0)</f>
        <v>0</v>
      </c>
      <c r="BF110" s="217">
        <f>IF(N110="snížená",J110,0)</f>
        <v>0</v>
      </c>
      <c r="BG110" s="217">
        <f>IF(N110="zákl. přenesená",J110,0)</f>
        <v>0</v>
      </c>
      <c r="BH110" s="217">
        <f>IF(N110="sníž. přenesená",J110,0)</f>
        <v>0</v>
      </c>
      <c r="BI110" s="217">
        <f>IF(N110="nulová",J110,0)</f>
        <v>0</v>
      </c>
      <c r="BJ110" s="18" t="s">
        <v>80</v>
      </c>
      <c r="BK110" s="217">
        <f>ROUND(I110*H110,2)</f>
        <v>0</v>
      </c>
      <c r="BL110" s="18" t="s">
        <v>143</v>
      </c>
      <c r="BM110" s="216" t="s">
        <v>150</v>
      </c>
    </row>
    <row r="111" s="2" customFormat="1">
      <c r="A111" s="39"/>
      <c r="B111" s="40"/>
      <c r="C111" s="41"/>
      <c r="D111" s="218" t="s">
        <v>145</v>
      </c>
      <c r="E111" s="41"/>
      <c r="F111" s="219" t="s">
        <v>151</v>
      </c>
      <c r="G111" s="41"/>
      <c r="H111" s="41"/>
      <c r="I111" s="220"/>
      <c r="J111" s="41"/>
      <c r="K111" s="41"/>
      <c r="L111" s="45"/>
      <c r="M111" s="221"/>
      <c r="N111" s="222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145</v>
      </c>
      <c r="AU111" s="18" t="s">
        <v>82</v>
      </c>
    </row>
    <row r="112" s="13" customFormat="1">
      <c r="A112" s="13"/>
      <c r="B112" s="223"/>
      <c r="C112" s="224"/>
      <c r="D112" s="225" t="s">
        <v>152</v>
      </c>
      <c r="E112" s="226" t="s">
        <v>19</v>
      </c>
      <c r="F112" s="227" t="s">
        <v>153</v>
      </c>
      <c r="G112" s="224"/>
      <c r="H112" s="228">
        <v>10.625</v>
      </c>
      <c r="I112" s="229"/>
      <c r="J112" s="224"/>
      <c r="K112" s="224"/>
      <c r="L112" s="230"/>
      <c r="M112" s="231"/>
      <c r="N112" s="232"/>
      <c r="O112" s="232"/>
      <c r="P112" s="232"/>
      <c r="Q112" s="232"/>
      <c r="R112" s="232"/>
      <c r="S112" s="232"/>
      <c r="T112" s="23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4" t="s">
        <v>152</v>
      </c>
      <c r="AU112" s="234" t="s">
        <v>82</v>
      </c>
      <c r="AV112" s="13" t="s">
        <v>82</v>
      </c>
      <c r="AW112" s="13" t="s">
        <v>34</v>
      </c>
      <c r="AX112" s="13" t="s">
        <v>80</v>
      </c>
      <c r="AY112" s="234" t="s">
        <v>134</v>
      </c>
    </row>
    <row r="113" s="2" customFormat="1" ht="24.15" customHeight="1">
      <c r="A113" s="39"/>
      <c r="B113" s="40"/>
      <c r="C113" s="205" t="s">
        <v>154</v>
      </c>
      <c r="D113" s="205" t="s">
        <v>138</v>
      </c>
      <c r="E113" s="206" t="s">
        <v>155</v>
      </c>
      <c r="F113" s="207" t="s">
        <v>156</v>
      </c>
      <c r="G113" s="208" t="s">
        <v>157</v>
      </c>
      <c r="H113" s="209">
        <v>12.4</v>
      </c>
      <c r="I113" s="210"/>
      <c r="J113" s="211">
        <f>ROUND(I113*H113,2)</f>
        <v>0</v>
      </c>
      <c r="K113" s="207" t="s">
        <v>142</v>
      </c>
      <c r="L113" s="45"/>
      <c r="M113" s="212" t="s">
        <v>19</v>
      </c>
      <c r="N113" s="213" t="s">
        <v>43</v>
      </c>
      <c r="O113" s="85"/>
      <c r="P113" s="214">
        <f>O113*H113</f>
        <v>0</v>
      </c>
      <c r="Q113" s="214">
        <v>8.0271400000000005E-05</v>
      </c>
      <c r="R113" s="214">
        <f>Q113*H113</f>
        <v>0.00099536536000000009</v>
      </c>
      <c r="S113" s="214">
        <v>0</v>
      </c>
      <c r="T113" s="215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16" t="s">
        <v>143</v>
      </c>
      <c r="AT113" s="216" t="s">
        <v>138</v>
      </c>
      <c r="AU113" s="216" t="s">
        <v>82</v>
      </c>
      <c r="AY113" s="18" t="s">
        <v>134</v>
      </c>
      <c r="BE113" s="217">
        <f>IF(N113="základní",J113,0)</f>
        <v>0</v>
      </c>
      <c r="BF113" s="217">
        <f>IF(N113="snížená",J113,0)</f>
        <v>0</v>
      </c>
      <c r="BG113" s="217">
        <f>IF(N113="zákl. přenesená",J113,0)</f>
        <v>0</v>
      </c>
      <c r="BH113" s="217">
        <f>IF(N113="sníž. přenesená",J113,0)</f>
        <v>0</v>
      </c>
      <c r="BI113" s="217">
        <f>IF(N113="nulová",J113,0)</f>
        <v>0</v>
      </c>
      <c r="BJ113" s="18" t="s">
        <v>80</v>
      </c>
      <c r="BK113" s="217">
        <f>ROUND(I113*H113,2)</f>
        <v>0</v>
      </c>
      <c r="BL113" s="18" t="s">
        <v>143</v>
      </c>
      <c r="BM113" s="216" t="s">
        <v>158</v>
      </c>
    </row>
    <row r="114" s="2" customFormat="1">
      <c r="A114" s="39"/>
      <c r="B114" s="40"/>
      <c r="C114" s="41"/>
      <c r="D114" s="218" t="s">
        <v>145</v>
      </c>
      <c r="E114" s="41"/>
      <c r="F114" s="219" t="s">
        <v>159</v>
      </c>
      <c r="G114" s="41"/>
      <c r="H114" s="41"/>
      <c r="I114" s="220"/>
      <c r="J114" s="41"/>
      <c r="K114" s="41"/>
      <c r="L114" s="45"/>
      <c r="M114" s="221"/>
      <c r="N114" s="222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145</v>
      </c>
      <c r="AU114" s="18" t="s">
        <v>82</v>
      </c>
    </row>
    <row r="115" s="13" customFormat="1">
      <c r="A115" s="13"/>
      <c r="B115" s="223"/>
      <c r="C115" s="224"/>
      <c r="D115" s="225" t="s">
        <v>152</v>
      </c>
      <c r="E115" s="226" t="s">
        <v>19</v>
      </c>
      <c r="F115" s="227" t="s">
        <v>160</v>
      </c>
      <c r="G115" s="224"/>
      <c r="H115" s="228">
        <v>12.4</v>
      </c>
      <c r="I115" s="229"/>
      <c r="J115" s="224"/>
      <c r="K115" s="224"/>
      <c r="L115" s="230"/>
      <c r="M115" s="231"/>
      <c r="N115" s="232"/>
      <c r="O115" s="232"/>
      <c r="P115" s="232"/>
      <c r="Q115" s="232"/>
      <c r="R115" s="232"/>
      <c r="S115" s="232"/>
      <c r="T115" s="23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4" t="s">
        <v>152</v>
      </c>
      <c r="AU115" s="234" t="s">
        <v>82</v>
      </c>
      <c r="AV115" s="13" t="s">
        <v>82</v>
      </c>
      <c r="AW115" s="13" t="s">
        <v>34</v>
      </c>
      <c r="AX115" s="13" t="s">
        <v>80</v>
      </c>
      <c r="AY115" s="234" t="s">
        <v>134</v>
      </c>
    </row>
    <row r="116" s="2" customFormat="1" ht="24.15" customHeight="1">
      <c r="A116" s="39"/>
      <c r="B116" s="40"/>
      <c r="C116" s="205" t="s">
        <v>161</v>
      </c>
      <c r="D116" s="205" t="s">
        <v>138</v>
      </c>
      <c r="E116" s="206" t="s">
        <v>162</v>
      </c>
      <c r="F116" s="207" t="s">
        <v>163</v>
      </c>
      <c r="G116" s="208" t="s">
        <v>157</v>
      </c>
      <c r="H116" s="209">
        <v>12.4</v>
      </c>
      <c r="I116" s="210"/>
      <c r="J116" s="211">
        <f>ROUND(I116*H116,2)</f>
        <v>0</v>
      </c>
      <c r="K116" s="207" t="s">
        <v>142</v>
      </c>
      <c r="L116" s="45"/>
      <c r="M116" s="212" t="s">
        <v>19</v>
      </c>
      <c r="N116" s="213" t="s">
        <v>43</v>
      </c>
      <c r="O116" s="85"/>
      <c r="P116" s="214">
        <f>O116*H116</f>
        <v>0</v>
      </c>
      <c r="Q116" s="214">
        <v>0.000136</v>
      </c>
      <c r="R116" s="214">
        <f>Q116*H116</f>
        <v>0.0016864</v>
      </c>
      <c r="S116" s="214">
        <v>0</v>
      </c>
      <c r="T116" s="215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16" t="s">
        <v>143</v>
      </c>
      <c r="AT116" s="216" t="s">
        <v>138</v>
      </c>
      <c r="AU116" s="216" t="s">
        <v>82</v>
      </c>
      <c r="AY116" s="18" t="s">
        <v>134</v>
      </c>
      <c r="BE116" s="217">
        <f>IF(N116="základní",J116,0)</f>
        <v>0</v>
      </c>
      <c r="BF116" s="217">
        <f>IF(N116="snížená",J116,0)</f>
        <v>0</v>
      </c>
      <c r="BG116" s="217">
        <f>IF(N116="zákl. přenesená",J116,0)</f>
        <v>0</v>
      </c>
      <c r="BH116" s="217">
        <f>IF(N116="sníž. přenesená",J116,0)</f>
        <v>0</v>
      </c>
      <c r="BI116" s="217">
        <f>IF(N116="nulová",J116,0)</f>
        <v>0</v>
      </c>
      <c r="BJ116" s="18" t="s">
        <v>80</v>
      </c>
      <c r="BK116" s="217">
        <f>ROUND(I116*H116,2)</f>
        <v>0</v>
      </c>
      <c r="BL116" s="18" t="s">
        <v>143</v>
      </c>
      <c r="BM116" s="216" t="s">
        <v>164</v>
      </c>
    </row>
    <row r="117" s="2" customFormat="1">
      <c r="A117" s="39"/>
      <c r="B117" s="40"/>
      <c r="C117" s="41"/>
      <c r="D117" s="218" t="s">
        <v>145</v>
      </c>
      <c r="E117" s="41"/>
      <c r="F117" s="219" t="s">
        <v>165</v>
      </c>
      <c r="G117" s="41"/>
      <c r="H117" s="41"/>
      <c r="I117" s="220"/>
      <c r="J117" s="41"/>
      <c r="K117" s="41"/>
      <c r="L117" s="45"/>
      <c r="M117" s="221"/>
      <c r="N117" s="222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145</v>
      </c>
      <c r="AU117" s="18" t="s">
        <v>82</v>
      </c>
    </row>
    <row r="118" s="12" customFormat="1" ht="22.8" customHeight="1">
      <c r="A118" s="12"/>
      <c r="B118" s="189"/>
      <c r="C118" s="190"/>
      <c r="D118" s="191" t="s">
        <v>71</v>
      </c>
      <c r="E118" s="203" t="s">
        <v>166</v>
      </c>
      <c r="F118" s="203" t="s">
        <v>167</v>
      </c>
      <c r="G118" s="190"/>
      <c r="H118" s="190"/>
      <c r="I118" s="193"/>
      <c r="J118" s="204">
        <f>BK118</f>
        <v>0</v>
      </c>
      <c r="K118" s="190"/>
      <c r="L118" s="195"/>
      <c r="M118" s="196"/>
      <c r="N118" s="197"/>
      <c r="O118" s="197"/>
      <c r="P118" s="198">
        <f>P119+P232+P249</f>
        <v>0</v>
      </c>
      <c r="Q118" s="197"/>
      <c r="R118" s="198">
        <f>R119+R232+R249</f>
        <v>23.89790876</v>
      </c>
      <c r="S118" s="197"/>
      <c r="T118" s="199">
        <f>T119+T232+T249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00" t="s">
        <v>80</v>
      </c>
      <c r="AT118" s="201" t="s">
        <v>71</v>
      </c>
      <c r="AU118" s="201" t="s">
        <v>80</v>
      </c>
      <c r="AY118" s="200" t="s">
        <v>134</v>
      </c>
      <c r="BK118" s="202">
        <f>BK119+BK232+BK249</f>
        <v>0</v>
      </c>
    </row>
    <row r="119" s="12" customFormat="1" ht="20.88" customHeight="1">
      <c r="A119" s="12"/>
      <c r="B119" s="189"/>
      <c r="C119" s="190"/>
      <c r="D119" s="191" t="s">
        <v>71</v>
      </c>
      <c r="E119" s="203" t="s">
        <v>168</v>
      </c>
      <c r="F119" s="203" t="s">
        <v>169</v>
      </c>
      <c r="G119" s="190"/>
      <c r="H119" s="190"/>
      <c r="I119" s="193"/>
      <c r="J119" s="204">
        <f>BK119</f>
        <v>0</v>
      </c>
      <c r="K119" s="190"/>
      <c r="L119" s="195"/>
      <c r="M119" s="196"/>
      <c r="N119" s="197"/>
      <c r="O119" s="197"/>
      <c r="P119" s="198">
        <f>SUM(P120:P231)</f>
        <v>0</v>
      </c>
      <c r="Q119" s="197"/>
      <c r="R119" s="198">
        <f>SUM(R120:R231)</f>
        <v>11.28991126</v>
      </c>
      <c r="S119" s="197"/>
      <c r="T119" s="199">
        <f>SUM(T120:T231)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00" t="s">
        <v>80</v>
      </c>
      <c r="AT119" s="201" t="s">
        <v>71</v>
      </c>
      <c r="AU119" s="201" t="s">
        <v>82</v>
      </c>
      <c r="AY119" s="200" t="s">
        <v>134</v>
      </c>
      <c r="BK119" s="202">
        <f>SUM(BK120:BK231)</f>
        <v>0</v>
      </c>
    </row>
    <row r="120" s="2" customFormat="1" ht="24.15" customHeight="1">
      <c r="A120" s="39"/>
      <c r="B120" s="40"/>
      <c r="C120" s="205" t="s">
        <v>170</v>
      </c>
      <c r="D120" s="205" t="s">
        <v>138</v>
      </c>
      <c r="E120" s="206" t="s">
        <v>171</v>
      </c>
      <c r="F120" s="207" t="s">
        <v>172</v>
      </c>
      <c r="G120" s="208" t="s">
        <v>149</v>
      </c>
      <c r="H120" s="209">
        <v>181.40000000000001</v>
      </c>
      <c r="I120" s="210"/>
      <c r="J120" s="211">
        <f>ROUND(I120*H120,2)</f>
        <v>0</v>
      </c>
      <c r="K120" s="207" t="s">
        <v>142</v>
      </c>
      <c r="L120" s="45"/>
      <c r="M120" s="212" t="s">
        <v>19</v>
      </c>
      <c r="N120" s="213" t="s">
        <v>43</v>
      </c>
      <c r="O120" s="85"/>
      <c r="P120" s="214">
        <f>O120*H120</f>
        <v>0</v>
      </c>
      <c r="Q120" s="214">
        <v>0.00025999999999999998</v>
      </c>
      <c r="R120" s="214">
        <f>Q120*H120</f>
        <v>0.047163999999999998</v>
      </c>
      <c r="S120" s="214">
        <v>0</v>
      </c>
      <c r="T120" s="215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16" t="s">
        <v>154</v>
      </c>
      <c r="AT120" s="216" t="s">
        <v>138</v>
      </c>
      <c r="AU120" s="216" t="s">
        <v>135</v>
      </c>
      <c r="AY120" s="18" t="s">
        <v>134</v>
      </c>
      <c r="BE120" s="217">
        <f>IF(N120="základní",J120,0)</f>
        <v>0</v>
      </c>
      <c r="BF120" s="217">
        <f>IF(N120="snížená",J120,0)</f>
        <v>0</v>
      </c>
      <c r="BG120" s="217">
        <f>IF(N120="zákl. přenesená",J120,0)</f>
        <v>0</v>
      </c>
      <c r="BH120" s="217">
        <f>IF(N120="sníž. přenesená",J120,0)</f>
        <v>0</v>
      </c>
      <c r="BI120" s="217">
        <f>IF(N120="nulová",J120,0)</f>
        <v>0</v>
      </c>
      <c r="BJ120" s="18" t="s">
        <v>80</v>
      </c>
      <c r="BK120" s="217">
        <f>ROUND(I120*H120,2)</f>
        <v>0</v>
      </c>
      <c r="BL120" s="18" t="s">
        <v>154</v>
      </c>
      <c r="BM120" s="216" t="s">
        <v>173</v>
      </c>
    </row>
    <row r="121" s="2" customFormat="1">
      <c r="A121" s="39"/>
      <c r="B121" s="40"/>
      <c r="C121" s="41"/>
      <c r="D121" s="218" t="s">
        <v>145</v>
      </c>
      <c r="E121" s="41"/>
      <c r="F121" s="219" t="s">
        <v>174</v>
      </c>
      <c r="G121" s="41"/>
      <c r="H121" s="41"/>
      <c r="I121" s="220"/>
      <c r="J121" s="41"/>
      <c r="K121" s="41"/>
      <c r="L121" s="45"/>
      <c r="M121" s="221"/>
      <c r="N121" s="222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145</v>
      </c>
      <c r="AU121" s="18" t="s">
        <v>135</v>
      </c>
    </row>
    <row r="122" s="13" customFormat="1">
      <c r="A122" s="13"/>
      <c r="B122" s="223"/>
      <c r="C122" s="224"/>
      <c r="D122" s="225" t="s">
        <v>152</v>
      </c>
      <c r="E122" s="226" t="s">
        <v>19</v>
      </c>
      <c r="F122" s="227" t="s">
        <v>175</v>
      </c>
      <c r="G122" s="224"/>
      <c r="H122" s="228">
        <v>19.16</v>
      </c>
      <c r="I122" s="229"/>
      <c r="J122" s="224"/>
      <c r="K122" s="224"/>
      <c r="L122" s="230"/>
      <c r="M122" s="231"/>
      <c r="N122" s="232"/>
      <c r="O122" s="232"/>
      <c r="P122" s="232"/>
      <c r="Q122" s="232"/>
      <c r="R122" s="232"/>
      <c r="S122" s="232"/>
      <c r="T122" s="23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4" t="s">
        <v>152</v>
      </c>
      <c r="AU122" s="234" t="s">
        <v>135</v>
      </c>
      <c r="AV122" s="13" t="s">
        <v>82</v>
      </c>
      <c r="AW122" s="13" t="s">
        <v>34</v>
      </c>
      <c r="AX122" s="13" t="s">
        <v>72</v>
      </c>
      <c r="AY122" s="234" t="s">
        <v>134</v>
      </c>
    </row>
    <row r="123" s="13" customFormat="1">
      <c r="A123" s="13"/>
      <c r="B123" s="223"/>
      <c r="C123" s="224"/>
      <c r="D123" s="225" t="s">
        <v>152</v>
      </c>
      <c r="E123" s="226" t="s">
        <v>19</v>
      </c>
      <c r="F123" s="227" t="s">
        <v>176</v>
      </c>
      <c r="G123" s="224"/>
      <c r="H123" s="228">
        <v>18.800000000000001</v>
      </c>
      <c r="I123" s="229"/>
      <c r="J123" s="224"/>
      <c r="K123" s="224"/>
      <c r="L123" s="230"/>
      <c r="M123" s="231"/>
      <c r="N123" s="232"/>
      <c r="O123" s="232"/>
      <c r="P123" s="232"/>
      <c r="Q123" s="232"/>
      <c r="R123" s="232"/>
      <c r="S123" s="232"/>
      <c r="T123" s="23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4" t="s">
        <v>152</v>
      </c>
      <c r="AU123" s="234" t="s">
        <v>135</v>
      </c>
      <c r="AV123" s="13" t="s">
        <v>82</v>
      </c>
      <c r="AW123" s="13" t="s">
        <v>34</v>
      </c>
      <c r="AX123" s="13" t="s">
        <v>72</v>
      </c>
      <c r="AY123" s="234" t="s">
        <v>134</v>
      </c>
    </row>
    <row r="124" s="13" customFormat="1">
      <c r="A124" s="13"/>
      <c r="B124" s="223"/>
      <c r="C124" s="224"/>
      <c r="D124" s="225" t="s">
        <v>152</v>
      </c>
      <c r="E124" s="226" t="s">
        <v>19</v>
      </c>
      <c r="F124" s="227" t="s">
        <v>177</v>
      </c>
      <c r="G124" s="224"/>
      <c r="H124" s="228">
        <v>19.550000000000001</v>
      </c>
      <c r="I124" s="229"/>
      <c r="J124" s="224"/>
      <c r="K124" s="224"/>
      <c r="L124" s="230"/>
      <c r="M124" s="231"/>
      <c r="N124" s="232"/>
      <c r="O124" s="232"/>
      <c r="P124" s="232"/>
      <c r="Q124" s="232"/>
      <c r="R124" s="232"/>
      <c r="S124" s="232"/>
      <c r="T124" s="23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4" t="s">
        <v>152</v>
      </c>
      <c r="AU124" s="234" t="s">
        <v>135</v>
      </c>
      <c r="AV124" s="13" t="s">
        <v>82</v>
      </c>
      <c r="AW124" s="13" t="s">
        <v>34</v>
      </c>
      <c r="AX124" s="13" t="s">
        <v>72</v>
      </c>
      <c r="AY124" s="234" t="s">
        <v>134</v>
      </c>
    </row>
    <row r="125" s="13" customFormat="1">
      <c r="A125" s="13"/>
      <c r="B125" s="223"/>
      <c r="C125" s="224"/>
      <c r="D125" s="225" t="s">
        <v>152</v>
      </c>
      <c r="E125" s="226" t="s">
        <v>19</v>
      </c>
      <c r="F125" s="227" t="s">
        <v>178</v>
      </c>
      <c r="G125" s="224"/>
      <c r="H125" s="228">
        <v>7.8799999999999999</v>
      </c>
      <c r="I125" s="229"/>
      <c r="J125" s="224"/>
      <c r="K125" s="224"/>
      <c r="L125" s="230"/>
      <c r="M125" s="231"/>
      <c r="N125" s="232"/>
      <c r="O125" s="232"/>
      <c r="P125" s="232"/>
      <c r="Q125" s="232"/>
      <c r="R125" s="232"/>
      <c r="S125" s="232"/>
      <c r="T125" s="23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4" t="s">
        <v>152</v>
      </c>
      <c r="AU125" s="234" t="s">
        <v>135</v>
      </c>
      <c r="AV125" s="13" t="s">
        <v>82</v>
      </c>
      <c r="AW125" s="13" t="s">
        <v>34</v>
      </c>
      <c r="AX125" s="13" t="s">
        <v>72</v>
      </c>
      <c r="AY125" s="234" t="s">
        <v>134</v>
      </c>
    </row>
    <row r="126" s="13" customFormat="1">
      <c r="A126" s="13"/>
      <c r="B126" s="223"/>
      <c r="C126" s="224"/>
      <c r="D126" s="225" t="s">
        <v>152</v>
      </c>
      <c r="E126" s="226" t="s">
        <v>19</v>
      </c>
      <c r="F126" s="227" t="s">
        <v>179</v>
      </c>
      <c r="G126" s="224"/>
      <c r="H126" s="228">
        <v>6.6699999999999999</v>
      </c>
      <c r="I126" s="229"/>
      <c r="J126" s="224"/>
      <c r="K126" s="224"/>
      <c r="L126" s="230"/>
      <c r="M126" s="231"/>
      <c r="N126" s="232"/>
      <c r="O126" s="232"/>
      <c r="P126" s="232"/>
      <c r="Q126" s="232"/>
      <c r="R126" s="232"/>
      <c r="S126" s="232"/>
      <c r="T126" s="23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4" t="s">
        <v>152</v>
      </c>
      <c r="AU126" s="234" t="s">
        <v>135</v>
      </c>
      <c r="AV126" s="13" t="s">
        <v>82</v>
      </c>
      <c r="AW126" s="13" t="s">
        <v>34</v>
      </c>
      <c r="AX126" s="13" t="s">
        <v>72</v>
      </c>
      <c r="AY126" s="234" t="s">
        <v>134</v>
      </c>
    </row>
    <row r="127" s="13" customFormat="1">
      <c r="A127" s="13"/>
      <c r="B127" s="223"/>
      <c r="C127" s="224"/>
      <c r="D127" s="225" t="s">
        <v>152</v>
      </c>
      <c r="E127" s="226" t="s">
        <v>19</v>
      </c>
      <c r="F127" s="227" t="s">
        <v>180</v>
      </c>
      <c r="G127" s="224"/>
      <c r="H127" s="228">
        <v>98.560000000000002</v>
      </c>
      <c r="I127" s="229"/>
      <c r="J127" s="224"/>
      <c r="K127" s="224"/>
      <c r="L127" s="230"/>
      <c r="M127" s="231"/>
      <c r="N127" s="232"/>
      <c r="O127" s="232"/>
      <c r="P127" s="232"/>
      <c r="Q127" s="232"/>
      <c r="R127" s="232"/>
      <c r="S127" s="232"/>
      <c r="T127" s="23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4" t="s">
        <v>152</v>
      </c>
      <c r="AU127" s="234" t="s">
        <v>135</v>
      </c>
      <c r="AV127" s="13" t="s">
        <v>82</v>
      </c>
      <c r="AW127" s="13" t="s">
        <v>34</v>
      </c>
      <c r="AX127" s="13" t="s">
        <v>72</v>
      </c>
      <c r="AY127" s="234" t="s">
        <v>134</v>
      </c>
    </row>
    <row r="128" s="13" customFormat="1">
      <c r="A128" s="13"/>
      <c r="B128" s="223"/>
      <c r="C128" s="224"/>
      <c r="D128" s="225" t="s">
        <v>152</v>
      </c>
      <c r="E128" s="226" t="s">
        <v>19</v>
      </c>
      <c r="F128" s="227" t="s">
        <v>181</v>
      </c>
      <c r="G128" s="224"/>
      <c r="H128" s="228">
        <v>10.779999999999999</v>
      </c>
      <c r="I128" s="229"/>
      <c r="J128" s="224"/>
      <c r="K128" s="224"/>
      <c r="L128" s="230"/>
      <c r="M128" s="231"/>
      <c r="N128" s="232"/>
      <c r="O128" s="232"/>
      <c r="P128" s="232"/>
      <c r="Q128" s="232"/>
      <c r="R128" s="232"/>
      <c r="S128" s="232"/>
      <c r="T128" s="23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4" t="s">
        <v>152</v>
      </c>
      <c r="AU128" s="234" t="s">
        <v>135</v>
      </c>
      <c r="AV128" s="13" t="s">
        <v>82</v>
      </c>
      <c r="AW128" s="13" t="s">
        <v>34</v>
      </c>
      <c r="AX128" s="13" t="s">
        <v>72</v>
      </c>
      <c r="AY128" s="234" t="s">
        <v>134</v>
      </c>
    </row>
    <row r="129" s="14" customFormat="1">
      <c r="A129" s="14"/>
      <c r="B129" s="235"/>
      <c r="C129" s="236"/>
      <c r="D129" s="225" t="s">
        <v>152</v>
      </c>
      <c r="E129" s="237" t="s">
        <v>19</v>
      </c>
      <c r="F129" s="238" t="s">
        <v>182</v>
      </c>
      <c r="G129" s="236"/>
      <c r="H129" s="239">
        <v>181.40000000000001</v>
      </c>
      <c r="I129" s="240"/>
      <c r="J129" s="236"/>
      <c r="K129" s="236"/>
      <c r="L129" s="241"/>
      <c r="M129" s="242"/>
      <c r="N129" s="243"/>
      <c r="O129" s="243"/>
      <c r="P129" s="243"/>
      <c r="Q129" s="243"/>
      <c r="R129" s="243"/>
      <c r="S129" s="243"/>
      <c r="T129" s="24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5" t="s">
        <v>152</v>
      </c>
      <c r="AU129" s="245" t="s">
        <v>135</v>
      </c>
      <c r="AV129" s="14" t="s">
        <v>154</v>
      </c>
      <c r="AW129" s="14" t="s">
        <v>34</v>
      </c>
      <c r="AX129" s="14" t="s">
        <v>80</v>
      </c>
      <c r="AY129" s="245" t="s">
        <v>134</v>
      </c>
    </row>
    <row r="130" s="2" customFormat="1" ht="24.15" customHeight="1">
      <c r="A130" s="39"/>
      <c r="B130" s="40"/>
      <c r="C130" s="205" t="s">
        <v>183</v>
      </c>
      <c r="D130" s="205" t="s">
        <v>138</v>
      </c>
      <c r="E130" s="206" t="s">
        <v>184</v>
      </c>
      <c r="F130" s="207" t="s">
        <v>185</v>
      </c>
      <c r="G130" s="208" t="s">
        <v>149</v>
      </c>
      <c r="H130" s="209">
        <v>181.40000000000001</v>
      </c>
      <c r="I130" s="210"/>
      <c r="J130" s="211">
        <f>ROUND(I130*H130,2)</f>
        <v>0</v>
      </c>
      <c r="K130" s="207" t="s">
        <v>142</v>
      </c>
      <c r="L130" s="45"/>
      <c r="M130" s="212" t="s">
        <v>19</v>
      </c>
      <c r="N130" s="213" t="s">
        <v>43</v>
      </c>
      <c r="O130" s="85"/>
      <c r="P130" s="214">
        <f>O130*H130</f>
        <v>0</v>
      </c>
      <c r="Q130" s="214">
        <v>0.0040000000000000001</v>
      </c>
      <c r="R130" s="214">
        <f>Q130*H130</f>
        <v>0.72560000000000002</v>
      </c>
      <c r="S130" s="214">
        <v>0</v>
      </c>
      <c r="T130" s="215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16" t="s">
        <v>154</v>
      </c>
      <c r="AT130" s="216" t="s">
        <v>138</v>
      </c>
      <c r="AU130" s="216" t="s">
        <v>135</v>
      </c>
      <c r="AY130" s="18" t="s">
        <v>134</v>
      </c>
      <c r="BE130" s="217">
        <f>IF(N130="základní",J130,0)</f>
        <v>0</v>
      </c>
      <c r="BF130" s="217">
        <f>IF(N130="snížená",J130,0)</f>
        <v>0</v>
      </c>
      <c r="BG130" s="217">
        <f>IF(N130="zákl. přenesená",J130,0)</f>
        <v>0</v>
      </c>
      <c r="BH130" s="217">
        <f>IF(N130="sníž. přenesená",J130,0)</f>
        <v>0</v>
      </c>
      <c r="BI130" s="217">
        <f>IF(N130="nulová",J130,0)</f>
        <v>0</v>
      </c>
      <c r="BJ130" s="18" t="s">
        <v>80</v>
      </c>
      <c r="BK130" s="217">
        <f>ROUND(I130*H130,2)</f>
        <v>0</v>
      </c>
      <c r="BL130" s="18" t="s">
        <v>154</v>
      </c>
      <c r="BM130" s="216" t="s">
        <v>186</v>
      </c>
    </row>
    <row r="131" s="2" customFormat="1">
      <c r="A131" s="39"/>
      <c r="B131" s="40"/>
      <c r="C131" s="41"/>
      <c r="D131" s="218" t="s">
        <v>145</v>
      </c>
      <c r="E131" s="41"/>
      <c r="F131" s="219" t="s">
        <v>187</v>
      </c>
      <c r="G131" s="41"/>
      <c r="H131" s="41"/>
      <c r="I131" s="220"/>
      <c r="J131" s="41"/>
      <c r="K131" s="41"/>
      <c r="L131" s="45"/>
      <c r="M131" s="221"/>
      <c r="N131" s="222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145</v>
      </c>
      <c r="AU131" s="18" t="s">
        <v>135</v>
      </c>
    </row>
    <row r="132" s="13" customFormat="1">
      <c r="A132" s="13"/>
      <c r="B132" s="223"/>
      <c r="C132" s="224"/>
      <c r="D132" s="225" t="s">
        <v>152</v>
      </c>
      <c r="E132" s="226" t="s">
        <v>19</v>
      </c>
      <c r="F132" s="227" t="s">
        <v>175</v>
      </c>
      <c r="G132" s="224"/>
      <c r="H132" s="228">
        <v>19.16</v>
      </c>
      <c r="I132" s="229"/>
      <c r="J132" s="224"/>
      <c r="K132" s="224"/>
      <c r="L132" s="230"/>
      <c r="M132" s="231"/>
      <c r="N132" s="232"/>
      <c r="O132" s="232"/>
      <c r="P132" s="232"/>
      <c r="Q132" s="232"/>
      <c r="R132" s="232"/>
      <c r="S132" s="232"/>
      <c r="T132" s="23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4" t="s">
        <v>152</v>
      </c>
      <c r="AU132" s="234" t="s">
        <v>135</v>
      </c>
      <c r="AV132" s="13" t="s">
        <v>82</v>
      </c>
      <c r="AW132" s="13" t="s">
        <v>34</v>
      </c>
      <c r="AX132" s="13" t="s">
        <v>72</v>
      </c>
      <c r="AY132" s="234" t="s">
        <v>134</v>
      </c>
    </row>
    <row r="133" s="13" customFormat="1">
      <c r="A133" s="13"/>
      <c r="B133" s="223"/>
      <c r="C133" s="224"/>
      <c r="D133" s="225" t="s">
        <v>152</v>
      </c>
      <c r="E133" s="226" t="s">
        <v>19</v>
      </c>
      <c r="F133" s="227" t="s">
        <v>176</v>
      </c>
      <c r="G133" s="224"/>
      <c r="H133" s="228">
        <v>18.800000000000001</v>
      </c>
      <c r="I133" s="229"/>
      <c r="J133" s="224"/>
      <c r="K133" s="224"/>
      <c r="L133" s="230"/>
      <c r="M133" s="231"/>
      <c r="N133" s="232"/>
      <c r="O133" s="232"/>
      <c r="P133" s="232"/>
      <c r="Q133" s="232"/>
      <c r="R133" s="232"/>
      <c r="S133" s="232"/>
      <c r="T133" s="23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4" t="s">
        <v>152</v>
      </c>
      <c r="AU133" s="234" t="s">
        <v>135</v>
      </c>
      <c r="AV133" s="13" t="s">
        <v>82</v>
      </c>
      <c r="AW133" s="13" t="s">
        <v>34</v>
      </c>
      <c r="AX133" s="13" t="s">
        <v>72</v>
      </c>
      <c r="AY133" s="234" t="s">
        <v>134</v>
      </c>
    </row>
    <row r="134" s="13" customFormat="1">
      <c r="A134" s="13"/>
      <c r="B134" s="223"/>
      <c r="C134" s="224"/>
      <c r="D134" s="225" t="s">
        <v>152</v>
      </c>
      <c r="E134" s="226" t="s">
        <v>19</v>
      </c>
      <c r="F134" s="227" t="s">
        <v>177</v>
      </c>
      <c r="G134" s="224"/>
      <c r="H134" s="228">
        <v>19.550000000000001</v>
      </c>
      <c r="I134" s="229"/>
      <c r="J134" s="224"/>
      <c r="K134" s="224"/>
      <c r="L134" s="230"/>
      <c r="M134" s="231"/>
      <c r="N134" s="232"/>
      <c r="O134" s="232"/>
      <c r="P134" s="232"/>
      <c r="Q134" s="232"/>
      <c r="R134" s="232"/>
      <c r="S134" s="232"/>
      <c r="T134" s="23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4" t="s">
        <v>152</v>
      </c>
      <c r="AU134" s="234" t="s">
        <v>135</v>
      </c>
      <c r="AV134" s="13" t="s">
        <v>82</v>
      </c>
      <c r="AW134" s="13" t="s">
        <v>34</v>
      </c>
      <c r="AX134" s="13" t="s">
        <v>72</v>
      </c>
      <c r="AY134" s="234" t="s">
        <v>134</v>
      </c>
    </row>
    <row r="135" s="13" customFormat="1">
      <c r="A135" s="13"/>
      <c r="B135" s="223"/>
      <c r="C135" s="224"/>
      <c r="D135" s="225" t="s">
        <v>152</v>
      </c>
      <c r="E135" s="226" t="s">
        <v>19</v>
      </c>
      <c r="F135" s="227" t="s">
        <v>178</v>
      </c>
      <c r="G135" s="224"/>
      <c r="H135" s="228">
        <v>7.8799999999999999</v>
      </c>
      <c r="I135" s="229"/>
      <c r="J135" s="224"/>
      <c r="K135" s="224"/>
      <c r="L135" s="230"/>
      <c r="M135" s="231"/>
      <c r="N135" s="232"/>
      <c r="O135" s="232"/>
      <c r="P135" s="232"/>
      <c r="Q135" s="232"/>
      <c r="R135" s="232"/>
      <c r="S135" s="232"/>
      <c r="T135" s="23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4" t="s">
        <v>152</v>
      </c>
      <c r="AU135" s="234" t="s">
        <v>135</v>
      </c>
      <c r="AV135" s="13" t="s">
        <v>82</v>
      </c>
      <c r="AW135" s="13" t="s">
        <v>34</v>
      </c>
      <c r="AX135" s="13" t="s">
        <v>72</v>
      </c>
      <c r="AY135" s="234" t="s">
        <v>134</v>
      </c>
    </row>
    <row r="136" s="13" customFormat="1">
      <c r="A136" s="13"/>
      <c r="B136" s="223"/>
      <c r="C136" s="224"/>
      <c r="D136" s="225" t="s">
        <v>152</v>
      </c>
      <c r="E136" s="226" t="s">
        <v>19</v>
      </c>
      <c r="F136" s="227" t="s">
        <v>179</v>
      </c>
      <c r="G136" s="224"/>
      <c r="H136" s="228">
        <v>6.6699999999999999</v>
      </c>
      <c r="I136" s="229"/>
      <c r="J136" s="224"/>
      <c r="K136" s="224"/>
      <c r="L136" s="230"/>
      <c r="M136" s="231"/>
      <c r="N136" s="232"/>
      <c r="O136" s="232"/>
      <c r="P136" s="232"/>
      <c r="Q136" s="232"/>
      <c r="R136" s="232"/>
      <c r="S136" s="232"/>
      <c r="T136" s="23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4" t="s">
        <v>152</v>
      </c>
      <c r="AU136" s="234" t="s">
        <v>135</v>
      </c>
      <c r="AV136" s="13" t="s">
        <v>82</v>
      </c>
      <c r="AW136" s="13" t="s">
        <v>34</v>
      </c>
      <c r="AX136" s="13" t="s">
        <v>72</v>
      </c>
      <c r="AY136" s="234" t="s">
        <v>134</v>
      </c>
    </row>
    <row r="137" s="13" customFormat="1">
      <c r="A137" s="13"/>
      <c r="B137" s="223"/>
      <c r="C137" s="224"/>
      <c r="D137" s="225" t="s">
        <v>152</v>
      </c>
      <c r="E137" s="226" t="s">
        <v>19</v>
      </c>
      <c r="F137" s="227" t="s">
        <v>180</v>
      </c>
      <c r="G137" s="224"/>
      <c r="H137" s="228">
        <v>98.560000000000002</v>
      </c>
      <c r="I137" s="229"/>
      <c r="J137" s="224"/>
      <c r="K137" s="224"/>
      <c r="L137" s="230"/>
      <c r="M137" s="231"/>
      <c r="N137" s="232"/>
      <c r="O137" s="232"/>
      <c r="P137" s="232"/>
      <c r="Q137" s="232"/>
      <c r="R137" s="232"/>
      <c r="S137" s="232"/>
      <c r="T137" s="23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4" t="s">
        <v>152</v>
      </c>
      <c r="AU137" s="234" t="s">
        <v>135</v>
      </c>
      <c r="AV137" s="13" t="s">
        <v>82</v>
      </c>
      <c r="AW137" s="13" t="s">
        <v>34</v>
      </c>
      <c r="AX137" s="13" t="s">
        <v>72</v>
      </c>
      <c r="AY137" s="234" t="s">
        <v>134</v>
      </c>
    </row>
    <row r="138" s="13" customFormat="1">
      <c r="A138" s="13"/>
      <c r="B138" s="223"/>
      <c r="C138" s="224"/>
      <c r="D138" s="225" t="s">
        <v>152</v>
      </c>
      <c r="E138" s="226" t="s">
        <v>19</v>
      </c>
      <c r="F138" s="227" t="s">
        <v>181</v>
      </c>
      <c r="G138" s="224"/>
      <c r="H138" s="228">
        <v>10.779999999999999</v>
      </c>
      <c r="I138" s="229"/>
      <c r="J138" s="224"/>
      <c r="K138" s="224"/>
      <c r="L138" s="230"/>
      <c r="M138" s="231"/>
      <c r="N138" s="232"/>
      <c r="O138" s="232"/>
      <c r="P138" s="232"/>
      <c r="Q138" s="232"/>
      <c r="R138" s="232"/>
      <c r="S138" s="232"/>
      <c r="T138" s="23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4" t="s">
        <v>152</v>
      </c>
      <c r="AU138" s="234" t="s">
        <v>135</v>
      </c>
      <c r="AV138" s="13" t="s">
        <v>82</v>
      </c>
      <c r="AW138" s="13" t="s">
        <v>34</v>
      </c>
      <c r="AX138" s="13" t="s">
        <v>72</v>
      </c>
      <c r="AY138" s="234" t="s">
        <v>134</v>
      </c>
    </row>
    <row r="139" s="14" customFormat="1">
      <c r="A139" s="14"/>
      <c r="B139" s="235"/>
      <c r="C139" s="236"/>
      <c r="D139" s="225" t="s">
        <v>152</v>
      </c>
      <c r="E139" s="237" t="s">
        <v>19</v>
      </c>
      <c r="F139" s="238" t="s">
        <v>182</v>
      </c>
      <c r="G139" s="236"/>
      <c r="H139" s="239">
        <v>181.40000000000001</v>
      </c>
      <c r="I139" s="240"/>
      <c r="J139" s="236"/>
      <c r="K139" s="236"/>
      <c r="L139" s="241"/>
      <c r="M139" s="242"/>
      <c r="N139" s="243"/>
      <c r="O139" s="243"/>
      <c r="P139" s="243"/>
      <c r="Q139" s="243"/>
      <c r="R139" s="243"/>
      <c r="S139" s="243"/>
      <c r="T139" s="24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5" t="s">
        <v>152</v>
      </c>
      <c r="AU139" s="245" t="s">
        <v>135</v>
      </c>
      <c r="AV139" s="14" t="s">
        <v>154</v>
      </c>
      <c r="AW139" s="14" t="s">
        <v>34</v>
      </c>
      <c r="AX139" s="14" t="s">
        <v>80</v>
      </c>
      <c r="AY139" s="245" t="s">
        <v>134</v>
      </c>
    </row>
    <row r="140" s="2" customFormat="1" ht="33" customHeight="1">
      <c r="A140" s="39"/>
      <c r="B140" s="40"/>
      <c r="C140" s="205" t="s">
        <v>188</v>
      </c>
      <c r="D140" s="205" t="s">
        <v>138</v>
      </c>
      <c r="E140" s="206" t="s">
        <v>189</v>
      </c>
      <c r="F140" s="207" t="s">
        <v>190</v>
      </c>
      <c r="G140" s="208" t="s">
        <v>149</v>
      </c>
      <c r="H140" s="209">
        <v>181.40000000000001</v>
      </c>
      <c r="I140" s="210"/>
      <c r="J140" s="211">
        <f>ROUND(I140*H140,2)</f>
        <v>0</v>
      </c>
      <c r="K140" s="207" t="s">
        <v>142</v>
      </c>
      <c r="L140" s="45"/>
      <c r="M140" s="212" t="s">
        <v>19</v>
      </c>
      <c r="N140" s="213" t="s">
        <v>43</v>
      </c>
      <c r="O140" s="85"/>
      <c r="P140" s="214">
        <f>O140*H140</f>
        <v>0</v>
      </c>
      <c r="Q140" s="214">
        <v>0.0051999999999999998</v>
      </c>
      <c r="R140" s="214">
        <f>Q140*H140</f>
        <v>0.94328000000000001</v>
      </c>
      <c r="S140" s="214">
        <v>0</v>
      </c>
      <c r="T140" s="215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16" t="s">
        <v>154</v>
      </c>
      <c r="AT140" s="216" t="s">
        <v>138</v>
      </c>
      <c r="AU140" s="216" t="s">
        <v>135</v>
      </c>
      <c r="AY140" s="18" t="s">
        <v>134</v>
      </c>
      <c r="BE140" s="217">
        <f>IF(N140="základní",J140,0)</f>
        <v>0</v>
      </c>
      <c r="BF140" s="217">
        <f>IF(N140="snížená",J140,0)</f>
        <v>0</v>
      </c>
      <c r="BG140" s="217">
        <f>IF(N140="zákl. přenesená",J140,0)</f>
        <v>0</v>
      </c>
      <c r="BH140" s="217">
        <f>IF(N140="sníž. přenesená",J140,0)</f>
        <v>0</v>
      </c>
      <c r="BI140" s="217">
        <f>IF(N140="nulová",J140,0)</f>
        <v>0</v>
      </c>
      <c r="BJ140" s="18" t="s">
        <v>80</v>
      </c>
      <c r="BK140" s="217">
        <f>ROUND(I140*H140,2)</f>
        <v>0</v>
      </c>
      <c r="BL140" s="18" t="s">
        <v>154</v>
      </c>
      <c r="BM140" s="216" t="s">
        <v>191</v>
      </c>
    </row>
    <row r="141" s="2" customFormat="1">
      <c r="A141" s="39"/>
      <c r="B141" s="40"/>
      <c r="C141" s="41"/>
      <c r="D141" s="218" t="s">
        <v>145</v>
      </c>
      <c r="E141" s="41"/>
      <c r="F141" s="219" t="s">
        <v>192</v>
      </c>
      <c r="G141" s="41"/>
      <c r="H141" s="41"/>
      <c r="I141" s="220"/>
      <c r="J141" s="41"/>
      <c r="K141" s="41"/>
      <c r="L141" s="45"/>
      <c r="M141" s="221"/>
      <c r="N141" s="222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145</v>
      </c>
      <c r="AU141" s="18" t="s">
        <v>135</v>
      </c>
    </row>
    <row r="142" s="13" customFormat="1">
      <c r="A142" s="13"/>
      <c r="B142" s="223"/>
      <c r="C142" s="224"/>
      <c r="D142" s="225" t="s">
        <v>152</v>
      </c>
      <c r="E142" s="226" t="s">
        <v>19</v>
      </c>
      <c r="F142" s="227" t="s">
        <v>175</v>
      </c>
      <c r="G142" s="224"/>
      <c r="H142" s="228">
        <v>19.16</v>
      </c>
      <c r="I142" s="229"/>
      <c r="J142" s="224"/>
      <c r="K142" s="224"/>
      <c r="L142" s="230"/>
      <c r="M142" s="231"/>
      <c r="N142" s="232"/>
      <c r="O142" s="232"/>
      <c r="P142" s="232"/>
      <c r="Q142" s="232"/>
      <c r="R142" s="232"/>
      <c r="S142" s="232"/>
      <c r="T142" s="23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4" t="s">
        <v>152</v>
      </c>
      <c r="AU142" s="234" t="s">
        <v>135</v>
      </c>
      <c r="AV142" s="13" t="s">
        <v>82</v>
      </c>
      <c r="AW142" s="13" t="s">
        <v>34</v>
      </c>
      <c r="AX142" s="13" t="s">
        <v>72</v>
      </c>
      <c r="AY142" s="234" t="s">
        <v>134</v>
      </c>
    </row>
    <row r="143" s="13" customFormat="1">
      <c r="A143" s="13"/>
      <c r="B143" s="223"/>
      <c r="C143" s="224"/>
      <c r="D143" s="225" t="s">
        <v>152</v>
      </c>
      <c r="E143" s="226" t="s">
        <v>19</v>
      </c>
      <c r="F143" s="227" t="s">
        <v>176</v>
      </c>
      <c r="G143" s="224"/>
      <c r="H143" s="228">
        <v>18.800000000000001</v>
      </c>
      <c r="I143" s="229"/>
      <c r="J143" s="224"/>
      <c r="K143" s="224"/>
      <c r="L143" s="230"/>
      <c r="M143" s="231"/>
      <c r="N143" s="232"/>
      <c r="O143" s="232"/>
      <c r="P143" s="232"/>
      <c r="Q143" s="232"/>
      <c r="R143" s="232"/>
      <c r="S143" s="232"/>
      <c r="T143" s="23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4" t="s">
        <v>152</v>
      </c>
      <c r="AU143" s="234" t="s">
        <v>135</v>
      </c>
      <c r="AV143" s="13" t="s">
        <v>82</v>
      </c>
      <c r="AW143" s="13" t="s">
        <v>34</v>
      </c>
      <c r="AX143" s="13" t="s">
        <v>72</v>
      </c>
      <c r="AY143" s="234" t="s">
        <v>134</v>
      </c>
    </row>
    <row r="144" s="13" customFormat="1">
      <c r="A144" s="13"/>
      <c r="B144" s="223"/>
      <c r="C144" s="224"/>
      <c r="D144" s="225" t="s">
        <v>152</v>
      </c>
      <c r="E144" s="226" t="s">
        <v>19</v>
      </c>
      <c r="F144" s="227" t="s">
        <v>177</v>
      </c>
      <c r="G144" s="224"/>
      <c r="H144" s="228">
        <v>19.550000000000001</v>
      </c>
      <c r="I144" s="229"/>
      <c r="J144" s="224"/>
      <c r="K144" s="224"/>
      <c r="L144" s="230"/>
      <c r="M144" s="231"/>
      <c r="N144" s="232"/>
      <c r="O144" s="232"/>
      <c r="P144" s="232"/>
      <c r="Q144" s="232"/>
      <c r="R144" s="232"/>
      <c r="S144" s="232"/>
      <c r="T144" s="23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4" t="s">
        <v>152</v>
      </c>
      <c r="AU144" s="234" t="s">
        <v>135</v>
      </c>
      <c r="AV144" s="13" t="s">
        <v>82</v>
      </c>
      <c r="AW144" s="13" t="s">
        <v>34</v>
      </c>
      <c r="AX144" s="13" t="s">
        <v>72</v>
      </c>
      <c r="AY144" s="234" t="s">
        <v>134</v>
      </c>
    </row>
    <row r="145" s="13" customFormat="1">
      <c r="A145" s="13"/>
      <c r="B145" s="223"/>
      <c r="C145" s="224"/>
      <c r="D145" s="225" t="s">
        <v>152</v>
      </c>
      <c r="E145" s="226" t="s">
        <v>19</v>
      </c>
      <c r="F145" s="227" t="s">
        <v>178</v>
      </c>
      <c r="G145" s="224"/>
      <c r="H145" s="228">
        <v>7.8799999999999999</v>
      </c>
      <c r="I145" s="229"/>
      <c r="J145" s="224"/>
      <c r="K145" s="224"/>
      <c r="L145" s="230"/>
      <c r="M145" s="231"/>
      <c r="N145" s="232"/>
      <c r="O145" s="232"/>
      <c r="P145" s="232"/>
      <c r="Q145" s="232"/>
      <c r="R145" s="232"/>
      <c r="S145" s="232"/>
      <c r="T145" s="23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4" t="s">
        <v>152</v>
      </c>
      <c r="AU145" s="234" t="s">
        <v>135</v>
      </c>
      <c r="AV145" s="13" t="s">
        <v>82</v>
      </c>
      <c r="AW145" s="13" t="s">
        <v>34</v>
      </c>
      <c r="AX145" s="13" t="s">
        <v>72</v>
      </c>
      <c r="AY145" s="234" t="s">
        <v>134</v>
      </c>
    </row>
    <row r="146" s="13" customFormat="1">
      <c r="A146" s="13"/>
      <c r="B146" s="223"/>
      <c r="C146" s="224"/>
      <c r="D146" s="225" t="s">
        <v>152</v>
      </c>
      <c r="E146" s="226" t="s">
        <v>19</v>
      </c>
      <c r="F146" s="227" t="s">
        <v>179</v>
      </c>
      <c r="G146" s="224"/>
      <c r="H146" s="228">
        <v>6.6699999999999999</v>
      </c>
      <c r="I146" s="229"/>
      <c r="J146" s="224"/>
      <c r="K146" s="224"/>
      <c r="L146" s="230"/>
      <c r="M146" s="231"/>
      <c r="N146" s="232"/>
      <c r="O146" s="232"/>
      <c r="P146" s="232"/>
      <c r="Q146" s="232"/>
      <c r="R146" s="232"/>
      <c r="S146" s="232"/>
      <c r="T146" s="23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4" t="s">
        <v>152</v>
      </c>
      <c r="AU146" s="234" t="s">
        <v>135</v>
      </c>
      <c r="AV146" s="13" t="s">
        <v>82</v>
      </c>
      <c r="AW146" s="13" t="s">
        <v>34</v>
      </c>
      <c r="AX146" s="13" t="s">
        <v>72</v>
      </c>
      <c r="AY146" s="234" t="s">
        <v>134</v>
      </c>
    </row>
    <row r="147" s="13" customFormat="1">
      <c r="A147" s="13"/>
      <c r="B147" s="223"/>
      <c r="C147" s="224"/>
      <c r="D147" s="225" t="s">
        <v>152</v>
      </c>
      <c r="E147" s="226" t="s">
        <v>19</v>
      </c>
      <c r="F147" s="227" t="s">
        <v>180</v>
      </c>
      <c r="G147" s="224"/>
      <c r="H147" s="228">
        <v>98.560000000000002</v>
      </c>
      <c r="I147" s="229"/>
      <c r="J147" s="224"/>
      <c r="K147" s="224"/>
      <c r="L147" s="230"/>
      <c r="M147" s="231"/>
      <c r="N147" s="232"/>
      <c r="O147" s="232"/>
      <c r="P147" s="232"/>
      <c r="Q147" s="232"/>
      <c r="R147" s="232"/>
      <c r="S147" s="232"/>
      <c r="T147" s="23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4" t="s">
        <v>152</v>
      </c>
      <c r="AU147" s="234" t="s">
        <v>135</v>
      </c>
      <c r="AV147" s="13" t="s">
        <v>82</v>
      </c>
      <c r="AW147" s="13" t="s">
        <v>34</v>
      </c>
      <c r="AX147" s="13" t="s">
        <v>72</v>
      </c>
      <c r="AY147" s="234" t="s">
        <v>134</v>
      </c>
    </row>
    <row r="148" s="13" customFormat="1">
      <c r="A148" s="13"/>
      <c r="B148" s="223"/>
      <c r="C148" s="224"/>
      <c r="D148" s="225" t="s">
        <v>152</v>
      </c>
      <c r="E148" s="226" t="s">
        <v>19</v>
      </c>
      <c r="F148" s="227" t="s">
        <v>181</v>
      </c>
      <c r="G148" s="224"/>
      <c r="H148" s="228">
        <v>10.779999999999999</v>
      </c>
      <c r="I148" s="229"/>
      <c r="J148" s="224"/>
      <c r="K148" s="224"/>
      <c r="L148" s="230"/>
      <c r="M148" s="231"/>
      <c r="N148" s="232"/>
      <c r="O148" s="232"/>
      <c r="P148" s="232"/>
      <c r="Q148" s="232"/>
      <c r="R148" s="232"/>
      <c r="S148" s="232"/>
      <c r="T148" s="23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4" t="s">
        <v>152</v>
      </c>
      <c r="AU148" s="234" t="s">
        <v>135</v>
      </c>
      <c r="AV148" s="13" t="s">
        <v>82</v>
      </c>
      <c r="AW148" s="13" t="s">
        <v>34</v>
      </c>
      <c r="AX148" s="13" t="s">
        <v>72</v>
      </c>
      <c r="AY148" s="234" t="s">
        <v>134</v>
      </c>
    </row>
    <row r="149" s="14" customFormat="1">
      <c r="A149" s="14"/>
      <c r="B149" s="235"/>
      <c r="C149" s="236"/>
      <c r="D149" s="225" t="s">
        <v>152</v>
      </c>
      <c r="E149" s="237" t="s">
        <v>19</v>
      </c>
      <c r="F149" s="238" t="s">
        <v>182</v>
      </c>
      <c r="G149" s="236"/>
      <c r="H149" s="239">
        <v>181.40000000000001</v>
      </c>
      <c r="I149" s="240"/>
      <c r="J149" s="236"/>
      <c r="K149" s="236"/>
      <c r="L149" s="241"/>
      <c r="M149" s="242"/>
      <c r="N149" s="243"/>
      <c r="O149" s="243"/>
      <c r="P149" s="243"/>
      <c r="Q149" s="243"/>
      <c r="R149" s="243"/>
      <c r="S149" s="243"/>
      <c r="T149" s="24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5" t="s">
        <v>152</v>
      </c>
      <c r="AU149" s="245" t="s">
        <v>135</v>
      </c>
      <c r="AV149" s="14" t="s">
        <v>154</v>
      </c>
      <c r="AW149" s="14" t="s">
        <v>34</v>
      </c>
      <c r="AX149" s="14" t="s">
        <v>80</v>
      </c>
      <c r="AY149" s="245" t="s">
        <v>134</v>
      </c>
    </row>
    <row r="150" s="2" customFormat="1" ht="24.15" customHeight="1">
      <c r="A150" s="39"/>
      <c r="B150" s="40"/>
      <c r="C150" s="205" t="s">
        <v>193</v>
      </c>
      <c r="D150" s="205" t="s">
        <v>138</v>
      </c>
      <c r="E150" s="206" t="s">
        <v>194</v>
      </c>
      <c r="F150" s="207" t="s">
        <v>195</v>
      </c>
      <c r="G150" s="208" t="s">
        <v>149</v>
      </c>
      <c r="H150" s="209">
        <v>374.26100000000002</v>
      </c>
      <c r="I150" s="210"/>
      <c r="J150" s="211">
        <f>ROUND(I150*H150,2)</f>
        <v>0</v>
      </c>
      <c r="K150" s="207" t="s">
        <v>142</v>
      </c>
      <c r="L150" s="45"/>
      <c r="M150" s="212" t="s">
        <v>19</v>
      </c>
      <c r="N150" s="213" t="s">
        <v>43</v>
      </c>
      <c r="O150" s="85"/>
      <c r="P150" s="214">
        <f>O150*H150</f>
        <v>0</v>
      </c>
      <c r="Q150" s="214">
        <v>0.00025999999999999998</v>
      </c>
      <c r="R150" s="214">
        <f>Q150*H150</f>
        <v>0.097307859999999996</v>
      </c>
      <c r="S150" s="214">
        <v>0</v>
      </c>
      <c r="T150" s="215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16" t="s">
        <v>154</v>
      </c>
      <c r="AT150" s="216" t="s">
        <v>138</v>
      </c>
      <c r="AU150" s="216" t="s">
        <v>135</v>
      </c>
      <c r="AY150" s="18" t="s">
        <v>134</v>
      </c>
      <c r="BE150" s="217">
        <f>IF(N150="základní",J150,0)</f>
        <v>0</v>
      </c>
      <c r="BF150" s="217">
        <f>IF(N150="snížená",J150,0)</f>
        <v>0</v>
      </c>
      <c r="BG150" s="217">
        <f>IF(N150="zákl. přenesená",J150,0)</f>
        <v>0</v>
      </c>
      <c r="BH150" s="217">
        <f>IF(N150="sníž. přenesená",J150,0)</f>
        <v>0</v>
      </c>
      <c r="BI150" s="217">
        <f>IF(N150="nulová",J150,0)</f>
        <v>0</v>
      </c>
      <c r="BJ150" s="18" t="s">
        <v>80</v>
      </c>
      <c r="BK150" s="217">
        <f>ROUND(I150*H150,2)</f>
        <v>0</v>
      </c>
      <c r="BL150" s="18" t="s">
        <v>154</v>
      </c>
      <c r="BM150" s="216" t="s">
        <v>196</v>
      </c>
    </row>
    <row r="151" s="2" customFormat="1">
      <c r="A151" s="39"/>
      <c r="B151" s="40"/>
      <c r="C151" s="41"/>
      <c r="D151" s="218" t="s">
        <v>145</v>
      </c>
      <c r="E151" s="41"/>
      <c r="F151" s="219" t="s">
        <v>197</v>
      </c>
      <c r="G151" s="41"/>
      <c r="H151" s="41"/>
      <c r="I151" s="220"/>
      <c r="J151" s="41"/>
      <c r="K151" s="41"/>
      <c r="L151" s="45"/>
      <c r="M151" s="221"/>
      <c r="N151" s="222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145</v>
      </c>
      <c r="AU151" s="18" t="s">
        <v>135</v>
      </c>
    </row>
    <row r="152" s="13" customFormat="1">
      <c r="A152" s="13"/>
      <c r="B152" s="223"/>
      <c r="C152" s="224"/>
      <c r="D152" s="225" t="s">
        <v>152</v>
      </c>
      <c r="E152" s="226" t="s">
        <v>19</v>
      </c>
      <c r="F152" s="227" t="s">
        <v>198</v>
      </c>
      <c r="G152" s="224"/>
      <c r="H152" s="228">
        <v>54.795000000000002</v>
      </c>
      <c r="I152" s="229"/>
      <c r="J152" s="224"/>
      <c r="K152" s="224"/>
      <c r="L152" s="230"/>
      <c r="M152" s="231"/>
      <c r="N152" s="232"/>
      <c r="O152" s="232"/>
      <c r="P152" s="232"/>
      <c r="Q152" s="232"/>
      <c r="R152" s="232"/>
      <c r="S152" s="232"/>
      <c r="T152" s="23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4" t="s">
        <v>152</v>
      </c>
      <c r="AU152" s="234" t="s">
        <v>135</v>
      </c>
      <c r="AV152" s="13" t="s">
        <v>82</v>
      </c>
      <c r="AW152" s="13" t="s">
        <v>34</v>
      </c>
      <c r="AX152" s="13" t="s">
        <v>72</v>
      </c>
      <c r="AY152" s="234" t="s">
        <v>134</v>
      </c>
    </row>
    <row r="153" s="13" customFormat="1">
      <c r="A153" s="13"/>
      <c r="B153" s="223"/>
      <c r="C153" s="224"/>
      <c r="D153" s="225" t="s">
        <v>152</v>
      </c>
      <c r="E153" s="226" t="s">
        <v>19</v>
      </c>
      <c r="F153" s="227" t="s">
        <v>199</v>
      </c>
      <c r="G153" s="224"/>
      <c r="H153" s="228">
        <v>61.238999999999997</v>
      </c>
      <c r="I153" s="229"/>
      <c r="J153" s="224"/>
      <c r="K153" s="224"/>
      <c r="L153" s="230"/>
      <c r="M153" s="231"/>
      <c r="N153" s="232"/>
      <c r="O153" s="232"/>
      <c r="P153" s="232"/>
      <c r="Q153" s="232"/>
      <c r="R153" s="232"/>
      <c r="S153" s="232"/>
      <c r="T153" s="23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4" t="s">
        <v>152</v>
      </c>
      <c r="AU153" s="234" t="s">
        <v>135</v>
      </c>
      <c r="AV153" s="13" t="s">
        <v>82</v>
      </c>
      <c r="AW153" s="13" t="s">
        <v>34</v>
      </c>
      <c r="AX153" s="13" t="s">
        <v>72</v>
      </c>
      <c r="AY153" s="234" t="s">
        <v>134</v>
      </c>
    </row>
    <row r="154" s="13" customFormat="1">
      <c r="A154" s="13"/>
      <c r="B154" s="223"/>
      <c r="C154" s="224"/>
      <c r="D154" s="225" t="s">
        <v>152</v>
      </c>
      <c r="E154" s="226" t="s">
        <v>19</v>
      </c>
      <c r="F154" s="227" t="s">
        <v>200</v>
      </c>
      <c r="G154" s="224"/>
      <c r="H154" s="228">
        <v>57.298999999999999</v>
      </c>
      <c r="I154" s="229"/>
      <c r="J154" s="224"/>
      <c r="K154" s="224"/>
      <c r="L154" s="230"/>
      <c r="M154" s="231"/>
      <c r="N154" s="232"/>
      <c r="O154" s="232"/>
      <c r="P154" s="232"/>
      <c r="Q154" s="232"/>
      <c r="R154" s="232"/>
      <c r="S154" s="232"/>
      <c r="T154" s="23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4" t="s">
        <v>152</v>
      </c>
      <c r="AU154" s="234" t="s">
        <v>135</v>
      </c>
      <c r="AV154" s="13" t="s">
        <v>82</v>
      </c>
      <c r="AW154" s="13" t="s">
        <v>34</v>
      </c>
      <c r="AX154" s="13" t="s">
        <v>72</v>
      </c>
      <c r="AY154" s="234" t="s">
        <v>134</v>
      </c>
    </row>
    <row r="155" s="13" customFormat="1">
      <c r="A155" s="13"/>
      <c r="B155" s="223"/>
      <c r="C155" s="224"/>
      <c r="D155" s="225" t="s">
        <v>152</v>
      </c>
      <c r="E155" s="226" t="s">
        <v>19</v>
      </c>
      <c r="F155" s="227" t="s">
        <v>201</v>
      </c>
      <c r="G155" s="224"/>
      <c r="H155" s="228">
        <v>29.652000000000001</v>
      </c>
      <c r="I155" s="229"/>
      <c r="J155" s="224"/>
      <c r="K155" s="224"/>
      <c r="L155" s="230"/>
      <c r="M155" s="231"/>
      <c r="N155" s="232"/>
      <c r="O155" s="232"/>
      <c r="P155" s="232"/>
      <c r="Q155" s="232"/>
      <c r="R155" s="232"/>
      <c r="S155" s="232"/>
      <c r="T155" s="23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4" t="s">
        <v>152</v>
      </c>
      <c r="AU155" s="234" t="s">
        <v>135</v>
      </c>
      <c r="AV155" s="13" t="s">
        <v>82</v>
      </c>
      <c r="AW155" s="13" t="s">
        <v>34</v>
      </c>
      <c r="AX155" s="13" t="s">
        <v>72</v>
      </c>
      <c r="AY155" s="234" t="s">
        <v>134</v>
      </c>
    </row>
    <row r="156" s="13" customFormat="1">
      <c r="A156" s="13"/>
      <c r="B156" s="223"/>
      <c r="C156" s="224"/>
      <c r="D156" s="225" t="s">
        <v>152</v>
      </c>
      <c r="E156" s="226" t="s">
        <v>19</v>
      </c>
      <c r="F156" s="227" t="s">
        <v>202</v>
      </c>
      <c r="G156" s="224"/>
      <c r="H156" s="228">
        <v>26.472999999999999</v>
      </c>
      <c r="I156" s="229"/>
      <c r="J156" s="224"/>
      <c r="K156" s="224"/>
      <c r="L156" s="230"/>
      <c r="M156" s="231"/>
      <c r="N156" s="232"/>
      <c r="O156" s="232"/>
      <c r="P156" s="232"/>
      <c r="Q156" s="232"/>
      <c r="R156" s="232"/>
      <c r="S156" s="232"/>
      <c r="T156" s="23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4" t="s">
        <v>152</v>
      </c>
      <c r="AU156" s="234" t="s">
        <v>135</v>
      </c>
      <c r="AV156" s="13" t="s">
        <v>82</v>
      </c>
      <c r="AW156" s="13" t="s">
        <v>34</v>
      </c>
      <c r="AX156" s="13" t="s">
        <v>72</v>
      </c>
      <c r="AY156" s="234" t="s">
        <v>134</v>
      </c>
    </row>
    <row r="157" s="13" customFormat="1">
      <c r="A157" s="13"/>
      <c r="B157" s="223"/>
      <c r="C157" s="224"/>
      <c r="D157" s="225" t="s">
        <v>152</v>
      </c>
      <c r="E157" s="226" t="s">
        <v>19</v>
      </c>
      <c r="F157" s="227" t="s">
        <v>203</v>
      </c>
      <c r="G157" s="224"/>
      <c r="H157" s="228">
        <v>102.453</v>
      </c>
      <c r="I157" s="229"/>
      <c r="J157" s="224"/>
      <c r="K157" s="224"/>
      <c r="L157" s="230"/>
      <c r="M157" s="231"/>
      <c r="N157" s="232"/>
      <c r="O157" s="232"/>
      <c r="P157" s="232"/>
      <c r="Q157" s="232"/>
      <c r="R157" s="232"/>
      <c r="S157" s="232"/>
      <c r="T157" s="23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4" t="s">
        <v>152</v>
      </c>
      <c r="AU157" s="234" t="s">
        <v>135</v>
      </c>
      <c r="AV157" s="13" t="s">
        <v>82</v>
      </c>
      <c r="AW157" s="13" t="s">
        <v>34</v>
      </c>
      <c r="AX157" s="13" t="s">
        <v>72</v>
      </c>
      <c r="AY157" s="234" t="s">
        <v>134</v>
      </c>
    </row>
    <row r="158" s="13" customFormat="1">
      <c r="A158" s="13"/>
      <c r="B158" s="223"/>
      <c r="C158" s="224"/>
      <c r="D158" s="225" t="s">
        <v>152</v>
      </c>
      <c r="E158" s="226" t="s">
        <v>19</v>
      </c>
      <c r="F158" s="227" t="s">
        <v>204</v>
      </c>
      <c r="G158" s="224"/>
      <c r="H158" s="228">
        <v>42.350000000000001</v>
      </c>
      <c r="I158" s="229"/>
      <c r="J158" s="224"/>
      <c r="K158" s="224"/>
      <c r="L158" s="230"/>
      <c r="M158" s="231"/>
      <c r="N158" s="232"/>
      <c r="O158" s="232"/>
      <c r="P158" s="232"/>
      <c r="Q158" s="232"/>
      <c r="R158" s="232"/>
      <c r="S158" s="232"/>
      <c r="T158" s="23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4" t="s">
        <v>152</v>
      </c>
      <c r="AU158" s="234" t="s">
        <v>135</v>
      </c>
      <c r="AV158" s="13" t="s">
        <v>82</v>
      </c>
      <c r="AW158" s="13" t="s">
        <v>34</v>
      </c>
      <c r="AX158" s="13" t="s">
        <v>72</v>
      </c>
      <c r="AY158" s="234" t="s">
        <v>134</v>
      </c>
    </row>
    <row r="159" s="14" customFormat="1">
      <c r="A159" s="14"/>
      <c r="B159" s="235"/>
      <c r="C159" s="236"/>
      <c r="D159" s="225" t="s">
        <v>152</v>
      </c>
      <c r="E159" s="237" t="s">
        <v>19</v>
      </c>
      <c r="F159" s="238" t="s">
        <v>182</v>
      </c>
      <c r="G159" s="236"/>
      <c r="H159" s="239">
        <v>374.26100000000008</v>
      </c>
      <c r="I159" s="240"/>
      <c r="J159" s="236"/>
      <c r="K159" s="236"/>
      <c r="L159" s="241"/>
      <c r="M159" s="242"/>
      <c r="N159" s="243"/>
      <c r="O159" s="243"/>
      <c r="P159" s="243"/>
      <c r="Q159" s="243"/>
      <c r="R159" s="243"/>
      <c r="S159" s="243"/>
      <c r="T159" s="24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5" t="s">
        <v>152</v>
      </c>
      <c r="AU159" s="245" t="s">
        <v>135</v>
      </c>
      <c r="AV159" s="14" t="s">
        <v>154</v>
      </c>
      <c r="AW159" s="14" t="s">
        <v>34</v>
      </c>
      <c r="AX159" s="14" t="s">
        <v>80</v>
      </c>
      <c r="AY159" s="245" t="s">
        <v>134</v>
      </c>
    </row>
    <row r="160" s="2" customFormat="1" ht="33" customHeight="1">
      <c r="A160" s="39"/>
      <c r="B160" s="40"/>
      <c r="C160" s="205" t="s">
        <v>205</v>
      </c>
      <c r="D160" s="205" t="s">
        <v>138</v>
      </c>
      <c r="E160" s="206" t="s">
        <v>206</v>
      </c>
      <c r="F160" s="207" t="s">
        <v>207</v>
      </c>
      <c r="G160" s="208" t="s">
        <v>149</v>
      </c>
      <c r="H160" s="209">
        <v>133.55699999999999</v>
      </c>
      <c r="I160" s="210"/>
      <c r="J160" s="211">
        <f>ROUND(I160*H160,2)</f>
        <v>0</v>
      </c>
      <c r="K160" s="207" t="s">
        <v>142</v>
      </c>
      <c r="L160" s="45"/>
      <c r="M160" s="212" t="s">
        <v>19</v>
      </c>
      <c r="N160" s="213" t="s">
        <v>43</v>
      </c>
      <c r="O160" s="85"/>
      <c r="P160" s="214">
        <f>O160*H160</f>
        <v>0</v>
      </c>
      <c r="Q160" s="214">
        <v>0.0080000000000000002</v>
      </c>
      <c r="R160" s="214">
        <f>Q160*H160</f>
        <v>1.0684559999999999</v>
      </c>
      <c r="S160" s="214">
        <v>0</v>
      </c>
      <c r="T160" s="215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16" t="s">
        <v>154</v>
      </c>
      <c r="AT160" s="216" t="s">
        <v>138</v>
      </c>
      <c r="AU160" s="216" t="s">
        <v>135</v>
      </c>
      <c r="AY160" s="18" t="s">
        <v>134</v>
      </c>
      <c r="BE160" s="217">
        <f>IF(N160="základní",J160,0)</f>
        <v>0</v>
      </c>
      <c r="BF160" s="217">
        <f>IF(N160="snížená",J160,0)</f>
        <v>0</v>
      </c>
      <c r="BG160" s="217">
        <f>IF(N160="zákl. přenesená",J160,0)</f>
        <v>0</v>
      </c>
      <c r="BH160" s="217">
        <f>IF(N160="sníž. přenesená",J160,0)</f>
        <v>0</v>
      </c>
      <c r="BI160" s="217">
        <f>IF(N160="nulová",J160,0)</f>
        <v>0</v>
      </c>
      <c r="BJ160" s="18" t="s">
        <v>80</v>
      </c>
      <c r="BK160" s="217">
        <f>ROUND(I160*H160,2)</f>
        <v>0</v>
      </c>
      <c r="BL160" s="18" t="s">
        <v>154</v>
      </c>
      <c r="BM160" s="216" t="s">
        <v>208</v>
      </c>
    </row>
    <row r="161" s="2" customFormat="1">
      <c r="A161" s="39"/>
      <c r="B161" s="40"/>
      <c r="C161" s="41"/>
      <c r="D161" s="218" t="s">
        <v>145</v>
      </c>
      <c r="E161" s="41"/>
      <c r="F161" s="219" t="s">
        <v>209</v>
      </c>
      <c r="G161" s="41"/>
      <c r="H161" s="41"/>
      <c r="I161" s="220"/>
      <c r="J161" s="41"/>
      <c r="K161" s="41"/>
      <c r="L161" s="45"/>
      <c r="M161" s="221"/>
      <c r="N161" s="222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145</v>
      </c>
      <c r="AU161" s="18" t="s">
        <v>135</v>
      </c>
    </row>
    <row r="162" s="2" customFormat="1">
      <c r="A162" s="39"/>
      <c r="B162" s="40"/>
      <c r="C162" s="41"/>
      <c r="D162" s="225" t="s">
        <v>210</v>
      </c>
      <c r="E162" s="41"/>
      <c r="F162" s="246" t="s">
        <v>211</v>
      </c>
      <c r="G162" s="41"/>
      <c r="H162" s="41"/>
      <c r="I162" s="220"/>
      <c r="J162" s="41"/>
      <c r="K162" s="41"/>
      <c r="L162" s="45"/>
      <c r="M162" s="221"/>
      <c r="N162" s="222"/>
      <c r="O162" s="85"/>
      <c r="P162" s="85"/>
      <c r="Q162" s="85"/>
      <c r="R162" s="85"/>
      <c r="S162" s="85"/>
      <c r="T162" s="86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210</v>
      </c>
      <c r="AU162" s="18" t="s">
        <v>135</v>
      </c>
    </row>
    <row r="163" s="13" customFormat="1">
      <c r="A163" s="13"/>
      <c r="B163" s="223"/>
      <c r="C163" s="224"/>
      <c r="D163" s="225" t="s">
        <v>152</v>
      </c>
      <c r="E163" s="226" t="s">
        <v>19</v>
      </c>
      <c r="F163" s="227" t="s">
        <v>212</v>
      </c>
      <c r="G163" s="224"/>
      <c r="H163" s="228">
        <v>17.751999999999999</v>
      </c>
      <c r="I163" s="229"/>
      <c r="J163" s="224"/>
      <c r="K163" s="224"/>
      <c r="L163" s="230"/>
      <c r="M163" s="231"/>
      <c r="N163" s="232"/>
      <c r="O163" s="232"/>
      <c r="P163" s="232"/>
      <c r="Q163" s="232"/>
      <c r="R163" s="232"/>
      <c r="S163" s="232"/>
      <c r="T163" s="23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4" t="s">
        <v>152</v>
      </c>
      <c r="AU163" s="234" t="s">
        <v>135</v>
      </c>
      <c r="AV163" s="13" t="s">
        <v>82</v>
      </c>
      <c r="AW163" s="13" t="s">
        <v>34</v>
      </c>
      <c r="AX163" s="13" t="s">
        <v>72</v>
      </c>
      <c r="AY163" s="234" t="s">
        <v>134</v>
      </c>
    </row>
    <row r="164" s="13" customFormat="1">
      <c r="A164" s="13"/>
      <c r="B164" s="223"/>
      <c r="C164" s="224"/>
      <c r="D164" s="225" t="s">
        <v>152</v>
      </c>
      <c r="E164" s="226" t="s">
        <v>19</v>
      </c>
      <c r="F164" s="227" t="s">
        <v>213</v>
      </c>
      <c r="G164" s="224"/>
      <c r="H164" s="228">
        <v>20.992999999999999</v>
      </c>
      <c r="I164" s="229"/>
      <c r="J164" s="224"/>
      <c r="K164" s="224"/>
      <c r="L164" s="230"/>
      <c r="M164" s="231"/>
      <c r="N164" s="232"/>
      <c r="O164" s="232"/>
      <c r="P164" s="232"/>
      <c r="Q164" s="232"/>
      <c r="R164" s="232"/>
      <c r="S164" s="232"/>
      <c r="T164" s="23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4" t="s">
        <v>152</v>
      </c>
      <c r="AU164" s="234" t="s">
        <v>135</v>
      </c>
      <c r="AV164" s="13" t="s">
        <v>82</v>
      </c>
      <c r="AW164" s="13" t="s">
        <v>34</v>
      </c>
      <c r="AX164" s="13" t="s">
        <v>72</v>
      </c>
      <c r="AY164" s="234" t="s">
        <v>134</v>
      </c>
    </row>
    <row r="165" s="13" customFormat="1">
      <c r="A165" s="13"/>
      <c r="B165" s="223"/>
      <c r="C165" s="224"/>
      <c r="D165" s="225" t="s">
        <v>152</v>
      </c>
      <c r="E165" s="226" t="s">
        <v>19</v>
      </c>
      <c r="F165" s="227" t="s">
        <v>214</v>
      </c>
      <c r="G165" s="224"/>
      <c r="H165" s="228">
        <v>20.495000000000001</v>
      </c>
      <c r="I165" s="229"/>
      <c r="J165" s="224"/>
      <c r="K165" s="224"/>
      <c r="L165" s="230"/>
      <c r="M165" s="231"/>
      <c r="N165" s="232"/>
      <c r="O165" s="232"/>
      <c r="P165" s="232"/>
      <c r="Q165" s="232"/>
      <c r="R165" s="232"/>
      <c r="S165" s="232"/>
      <c r="T165" s="23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4" t="s">
        <v>152</v>
      </c>
      <c r="AU165" s="234" t="s">
        <v>135</v>
      </c>
      <c r="AV165" s="13" t="s">
        <v>82</v>
      </c>
      <c r="AW165" s="13" t="s">
        <v>34</v>
      </c>
      <c r="AX165" s="13" t="s">
        <v>72</v>
      </c>
      <c r="AY165" s="234" t="s">
        <v>134</v>
      </c>
    </row>
    <row r="166" s="13" customFormat="1">
      <c r="A166" s="13"/>
      <c r="B166" s="223"/>
      <c r="C166" s="224"/>
      <c r="D166" s="225" t="s">
        <v>152</v>
      </c>
      <c r="E166" s="226" t="s">
        <v>19</v>
      </c>
      <c r="F166" s="227" t="s">
        <v>215</v>
      </c>
      <c r="G166" s="224"/>
      <c r="H166" s="228">
        <v>11.499000000000001</v>
      </c>
      <c r="I166" s="229"/>
      <c r="J166" s="224"/>
      <c r="K166" s="224"/>
      <c r="L166" s="230"/>
      <c r="M166" s="231"/>
      <c r="N166" s="232"/>
      <c r="O166" s="232"/>
      <c r="P166" s="232"/>
      <c r="Q166" s="232"/>
      <c r="R166" s="232"/>
      <c r="S166" s="232"/>
      <c r="T166" s="23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4" t="s">
        <v>152</v>
      </c>
      <c r="AU166" s="234" t="s">
        <v>135</v>
      </c>
      <c r="AV166" s="13" t="s">
        <v>82</v>
      </c>
      <c r="AW166" s="13" t="s">
        <v>34</v>
      </c>
      <c r="AX166" s="13" t="s">
        <v>72</v>
      </c>
      <c r="AY166" s="234" t="s">
        <v>134</v>
      </c>
    </row>
    <row r="167" s="13" customFormat="1">
      <c r="A167" s="13"/>
      <c r="B167" s="223"/>
      <c r="C167" s="224"/>
      <c r="D167" s="225" t="s">
        <v>152</v>
      </c>
      <c r="E167" s="226" t="s">
        <v>19</v>
      </c>
      <c r="F167" s="227" t="s">
        <v>216</v>
      </c>
      <c r="G167" s="224"/>
      <c r="H167" s="228">
        <v>7.2000000000000002</v>
      </c>
      <c r="I167" s="229"/>
      <c r="J167" s="224"/>
      <c r="K167" s="224"/>
      <c r="L167" s="230"/>
      <c r="M167" s="231"/>
      <c r="N167" s="232"/>
      <c r="O167" s="232"/>
      <c r="P167" s="232"/>
      <c r="Q167" s="232"/>
      <c r="R167" s="232"/>
      <c r="S167" s="232"/>
      <c r="T167" s="23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4" t="s">
        <v>152</v>
      </c>
      <c r="AU167" s="234" t="s">
        <v>135</v>
      </c>
      <c r="AV167" s="13" t="s">
        <v>82</v>
      </c>
      <c r="AW167" s="13" t="s">
        <v>34</v>
      </c>
      <c r="AX167" s="13" t="s">
        <v>72</v>
      </c>
      <c r="AY167" s="234" t="s">
        <v>134</v>
      </c>
    </row>
    <row r="168" s="13" customFormat="1">
      <c r="A168" s="13"/>
      <c r="B168" s="223"/>
      <c r="C168" s="224"/>
      <c r="D168" s="225" t="s">
        <v>152</v>
      </c>
      <c r="E168" s="226" t="s">
        <v>19</v>
      </c>
      <c r="F168" s="227" t="s">
        <v>217</v>
      </c>
      <c r="G168" s="224"/>
      <c r="H168" s="228">
        <v>41.549999999999997</v>
      </c>
      <c r="I168" s="229"/>
      <c r="J168" s="224"/>
      <c r="K168" s="224"/>
      <c r="L168" s="230"/>
      <c r="M168" s="231"/>
      <c r="N168" s="232"/>
      <c r="O168" s="232"/>
      <c r="P168" s="232"/>
      <c r="Q168" s="232"/>
      <c r="R168" s="232"/>
      <c r="S168" s="232"/>
      <c r="T168" s="23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4" t="s">
        <v>152</v>
      </c>
      <c r="AU168" s="234" t="s">
        <v>135</v>
      </c>
      <c r="AV168" s="13" t="s">
        <v>82</v>
      </c>
      <c r="AW168" s="13" t="s">
        <v>34</v>
      </c>
      <c r="AX168" s="13" t="s">
        <v>72</v>
      </c>
      <c r="AY168" s="234" t="s">
        <v>134</v>
      </c>
    </row>
    <row r="169" s="13" customFormat="1">
      <c r="A169" s="13"/>
      <c r="B169" s="223"/>
      <c r="C169" s="224"/>
      <c r="D169" s="225" t="s">
        <v>152</v>
      </c>
      <c r="E169" s="226" t="s">
        <v>19</v>
      </c>
      <c r="F169" s="227" t="s">
        <v>218</v>
      </c>
      <c r="G169" s="224"/>
      <c r="H169" s="228">
        <v>14.068</v>
      </c>
      <c r="I169" s="229"/>
      <c r="J169" s="224"/>
      <c r="K169" s="224"/>
      <c r="L169" s="230"/>
      <c r="M169" s="231"/>
      <c r="N169" s="232"/>
      <c r="O169" s="232"/>
      <c r="P169" s="232"/>
      <c r="Q169" s="232"/>
      <c r="R169" s="232"/>
      <c r="S169" s="232"/>
      <c r="T169" s="23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4" t="s">
        <v>152</v>
      </c>
      <c r="AU169" s="234" t="s">
        <v>135</v>
      </c>
      <c r="AV169" s="13" t="s">
        <v>82</v>
      </c>
      <c r="AW169" s="13" t="s">
        <v>34</v>
      </c>
      <c r="AX169" s="13" t="s">
        <v>72</v>
      </c>
      <c r="AY169" s="234" t="s">
        <v>134</v>
      </c>
    </row>
    <row r="170" s="14" customFormat="1">
      <c r="A170" s="14"/>
      <c r="B170" s="235"/>
      <c r="C170" s="236"/>
      <c r="D170" s="225" t="s">
        <v>152</v>
      </c>
      <c r="E170" s="237" t="s">
        <v>19</v>
      </c>
      <c r="F170" s="238" t="s">
        <v>182</v>
      </c>
      <c r="G170" s="236"/>
      <c r="H170" s="239">
        <v>133.55699999999999</v>
      </c>
      <c r="I170" s="240"/>
      <c r="J170" s="236"/>
      <c r="K170" s="236"/>
      <c r="L170" s="241"/>
      <c r="M170" s="242"/>
      <c r="N170" s="243"/>
      <c r="O170" s="243"/>
      <c r="P170" s="243"/>
      <c r="Q170" s="243"/>
      <c r="R170" s="243"/>
      <c r="S170" s="243"/>
      <c r="T170" s="24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5" t="s">
        <v>152</v>
      </c>
      <c r="AU170" s="245" t="s">
        <v>135</v>
      </c>
      <c r="AV170" s="14" t="s">
        <v>154</v>
      </c>
      <c r="AW170" s="14" t="s">
        <v>34</v>
      </c>
      <c r="AX170" s="14" t="s">
        <v>80</v>
      </c>
      <c r="AY170" s="245" t="s">
        <v>134</v>
      </c>
    </row>
    <row r="171" s="2" customFormat="1" ht="37.8" customHeight="1">
      <c r="A171" s="39"/>
      <c r="B171" s="40"/>
      <c r="C171" s="205" t="s">
        <v>168</v>
      </c>
      <c r="D171" s="205" t="s">
        <v>138</v>
      </c>
      <c r="E171" s="206" t="s">
        <v>219</v>
      </c>
      <c r="F171" s="207" t="s">
        <v>220</v>
      </c>
      <c r="G171" s="208" t="s">
        <v>149</v>
      </c>
      <c r="H171" s="209">
        <v>21.25</v>
      </c>
      <c r="I171" s="210"/>
      <c r="J171" s="211">
        <f>ROUND(I171*H171,2)</f>
        <v>0</v>
      </c>
      <c r="K171" s="207" t="s">
        <v>142</v>
      </c>
      <c r="L171" s="45"/>
      <c r="M171" s="212" t="s">
        <v>19</v>
      </c>
      <c r="N171" s="213" t="s">
        <v>43</v>
      </c>
      <c r="O171" s="85"/>
      <c r="P171" s="214">
        <f>O171*H171</f>
        <v>0</v>
      </c>
      <c r="Q171" s="214">
        <v>0.0043800000000000002</v>
      </c>
      <c r="R171" s="214">
        <f>Q171*H171</f>
        <v>0.093075000000000005</v>
      </c>
      <c r="S171" s="214">
        <v>0</v>
      </c>
      <c r="T171" s="215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16" t="s">
        <v>154</v>
      </c>
      <c r="AT171" s="216" t="s">
        <v>138</v>
      </c>
      <c r="AU171" s="216" t="s">
        <v>135</v>
      </c>
      <c r="AY171" s="18" t="s">
        <v>134</v>
      </c>
      <c r="BE171" s="217">
        <f>IF(N171="základní",J171,0)</f>
        <v>0</v>
      </c>
      <c r="BF171" s="217">
        <f>IF(N171="snížená",J171,0)</f>
        <v>0</v>
      </c>
      <c r="BG171" s="217">
        <f>IF(N171="zákl. přenesená",J171,0)</f>
        <v>0</v>
      </c>
      <c r="BH171" s="217">
        <f>IF(N171="sníž. přenesená",J171,0)</f>
        <v>0</v>
      </c>
      <c r="BI171" s="217">
        <f>IF(N171="nulová",J171,0)</f>
        <v>0</v>
      </c>
      <c r="BJ171" s="18" t="s">
        <v>80</v>
      </c>
      <c r="BK171" s="217">
        <f>ROUND(I171*H171,2)</f>
        <v>0</v>
      </c>
      <c r="BL171" s="18" t="s">
        <v>154</v>
      </c>
      <c r="BM171" s="216" t="s">
        <v>221</v>
      </c>
    </row>
    <row r="172" s="2" customFormat="1">
      <c r="A172" s="39"/>
      <c r="B172" s="40"/>
      <c r="C172" s="41"/>
      <c r="D172" s="218" t="s">
        <v>145</v>
      </c>
      <c r="E172" s="41"/>
      <c r="F172" s="219" t="s">
        <v>222</v>
      </c>
      <c r="G172" s="41"/>
      <c r="H172" s="41"/>
      <c r="I172" s="220"/>
      <c r="J172" s="41"/>
      <c r="K172" s="41"/>
      <c r="L172" s="45"/>
      <c r="M172" s="221"/>
      <c r="N172" s="222"/>
      <c r="O172" s="85"/>
      <c r="P172" s="85"/>
      <c r="Q172" s="85"/>
      <c r="R172" s="85"/>
      <c r="S172" s="85"/>
      <c r="T172" s="86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145</v>
      </c>
      <c r="AU172" s="18" t="s">
        <v>135</v>
      </c>
    </row>
    <row r="173" s="13" customFormat="1">
      <c r="A173" s="13"/>
      <c r="B173" s="223"/>
      <c r="C173" s="224"/>
      <c r="D173" s="225" t="s">
        <v>152</v>
      </c>
      <c r="E173" s="226" t="s">
        <v>19</v>
      </c>
      <c r="F173" s="227" t="s">
        <v>223</v>
      </c>
      <c r="G173" s="224"/>
      <c r="H173" s="228">
        <v>21.25</v>
      </c>
      <c r="I173" s="229"/>
      <c r="J173" s="224"/>
      <c r="K173" s="224"/>
      <c r="L173" s="230"/>
      <c r="M173" s="231"/>
      <c r="N173" s="232"/>
      <c r="O173" s="232"/>
      <c r="P173" s="232"/>
      <c r="Q173" s="232"/>
      <c r="R173" s="232"/>
      <c r="S173" s="232"/>
      <c r="T173" s="23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4" t="s">
        <v>152</v>
      </c>
      <c r="AU173" s="234" t="s">
        <v>135</v>
      </c>
      <c r="AV173" s="13" t="s">
        <v>82</v>
      </c>
      <c r="AW173" s="13" t="s">
        <v>34</v>
      </c>
      <c r="AX173" s="13" t="s">
        <v>80</v>
      </c>
      <c r="AY173" s="234" t="s">
        <v>134</v>
      </c>
    </row>
    <row r="174" s="2" customFormat="1" ht="33" customHeight="1">
      <c r="A174" s="39"/>
      <c r="B174" s="40"/>
      <c r="C174" s="205" t="s">
        <v>224</v>
      </c>
      <c r="D174" s="205" t="s">
        <v>138</v>
      </c>
      <c r="E174" s="206" t="s">
        <v>225</v>
      </c>
      <c r="F174" s="207" t="s">
        <v>226</v>
      </c>
      <c r="G174" s="208" t="s">
        <v>141</v>
      </c>
      <c r="H174" s="209">
        <v>4</v>
      </c>
      <c r="I174" s="210"/>
      <c r="J174" s="211">
        <f>ROUND(I174*H174,2)</f>
        <v>0</v>
      </c>
      <c r="K174" s="207" t="s">
        <v>142</v>
      </c>
      <c r="L174" s="45"/>
      <c r="M174" s="212" t="s">
        <v>19</v>
      </c>
      <c r="N174" s="213" t="s">
        <v>43</v>
      </c>
      <c r="O174" s="85"/>
      <c r="P174" s="214">
        <f>O174*H174</f>
        <v>0</v>
      </c>
      <c r="Q174" s="214">
        <v>0.037999999999999999</v>
      </c>
      <c r="R174" s="214">
        <f>Q174*H174</f>
        <v>0.152</v>
      </c>
      <c r="S174" s="214">
        <v>0</v>
      </c>
      <c r="T174" s="215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16" t="s">
        <v>154</v>
      </c>
      <c r="AT174" s="216" t="s">
        <v>138</v>
      </c>
      <c r="AU174" s="216" t="s">
        <v>135</v>
      </c>
      <c r="AY174" s="18" t="s">
        <v>134</v>
      </c>
      <c r="BE174" s="217">
        <f>IF(N174="základní",J174,0)</f>
        <v>0</v>
      </c>
      <c r="BF174" s="217">
        <f>IF(N174="snížená",J174,0)</f>
        <v>0</v>
      </c>
      <c r="BG174" s="217">
        <f>IF(N174="zákl. přenesená",J174,0)</f>
        <v>0</v>
      </c>
      <c r="BH174" s="217">
        <f>IF(N174="sníž. přenesená",J174,0)</f>
        <v>0</v>
      </c>
      <c r="BI174" s="217">
        <f>IF(N174="nulová",J174,0)</f>
        <v>0</v>
      </c>
      <c r="BJ174" s="18" t="s">
        <v>80</v>
      </c>
      <c r="BK174" s="217">
        <f>ROUND(I174*H174,2)</f>
        <v>0</v>
      </c>
      <c r="BL174" s="18" t="s">
        <v>154</v>
      </c>
      <c r="BM174" s="216" t="s">
        <v>227</v>
      </c>
    </row>
    <row r="175" s="2" customFormat="1">
      <c r="A175" s="39"/>
      <c r="B175" s="40"/>
      <c r="C175" s="41"/>
      <c r="D175" s="218" t="s">
        <v>145</v>
      </c>
      <c r="E175" s="41"/>
      <c r="F175" s="219" t="s">
        <v>228</v>
      </c>
      <c r="G175" s="41"/>
      <c r="H175" s="41"/>
      <c r="I175" s="220"/>
      <c r="J175" s="41"/>
      <c r="K175" s="41"/>
      <c r="L175" s="45"/>
      <c r="M175" s="221"/>
      <c r="N175" s="222"/>
      <c r="O175" s="85"/>
      <c r="P175" s="85"/>
      <c r="Q175" s="85"/>
      <c r="R175" s="85"/>
      <c r="S175" s="85"/>
      <c r="T175" s="86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145</v>
      </c>
      <c r="AU175" s="18" t="s">
        <v>135</v>
      </c>
    </row>
    <row r="176" s="2" customFormat="1" ht="33" customHeight="1">
      <c r="A176" s="39"/>
      <c r="B176" s="40"/>
      <c r="C176" s="205" t="s">
        <v>229</v>
      </c>
      <c r="D176" s="205" t="s">
        <v>138</v>
      </c>
      <c r="E176" s="206" t="s">
        <v>230</v>
      </c>
      <c r="F176" s="207" t="s">
        <v>231</v>
      </c>
      <c r="G176" s="208" t="s">
        <v>149</v>
      </c>
      <c r="H176" s="209">
        <v>133.55699999999999</v>
      </c>
      <c r="I176" s="210"/>
      <c r="J176" s="211">
        <f>ROUND(I176*H176,2)</f>
        <v>0</v>
      </c>
      <c r="K176" s="207" t="s">
        <v>142</v>
      </c>
      <c r="L176" s="45"/>
      <c r="M176" s="212" t="s">
        <v>19</v>
      </c>
      <c r="N176" s="213" t="s">
        <v>43</v>
      </c>
      <c r="O176" s="85"/>
      <c r="P176" s="214">
        <f>O176*H176</f>
        <v>0</v>
      </c>
      <c r="Q176" s="214">
        <v>0.0051999999999999998</v>
      </c>
      <c r="R176" s="214">
        <f>Q176*H176</f>
        <v>0.6944963999999999</v>
      </c>
      <c r="S176" s="214">
        <v>0</v>
      </c>
      <c r="T176" s="215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16" t="s">
        <v>154</v>
      </c>
      <c r="AT176" s="216" t="s">
        <v>138</v>
      </c>
      <c r="AU176" s="216" t="s">
        <v>135</v>
      </c>
      <c r="AY176" s="18" t="s">
        <v>134</v>
      </c>
      <c r="BE176" s="217">
        <f>IF(N176="základní",J176,0)</f>
        <v>0</v>
      </c>
      <c r="BF176" s="217">
        <f>IF(N176="snížená",J176,0)</f>
        <v>0</v>
      </c>
      <c r="BG176" s="217">
        <f>IF(N176="zákl. přenesená",J176,0)</f>
        <v>0</v>
      </c>
      <c r="BH176" s="217">
        <f>IF(N176="sníž. přenesená",J176,0)</f>
        <v>0</v>
      </c>
      <c r="BI176" s="217">
        <f>IF(N176="nulová",J176,0)</f>
        <v>0</v>
      </c>
      <c r="BJ176" s="18" t="s">
        <v>80</v>
      </c>
      <c r="BK176" s="217">
        <f>ROUND(I176*H176,2)</f>
        <v>0</v>
      </c>
      <c r="BL176" s="18" t="s">
        <v>154</v>
      </c>
      <c r="BM176" s="216" t="s">
        <v>232</v>
      </c>
    </row>
    <row r="177" s="2" customFormat="1">
      <c r="A177" s="39"/>
      <c r="B177" s="40"/>
      <c r="C177" s="41"/>
      <c r="D177" s="218" t="s">
        <v>145</v>
      </c>
      <c r="E177" s="41"/>
      <c r="F177" s="219" t="s">
        <v>233</v>
      </c>
      <c r="G177" s="41"/>
      <c r="H177" s="41"/>
      <c r="I177" s="220"/>
      <c r="J177" s="41"/>
      <c r="K177" s="41"/>
      <c r="L177" s="45"/>
      <c r="M177" s="221"/>
      <c r="N177" s="222"/>
      <c r="O177" s="85"/>
      <c r="P177" s="85"/>
      <c r="Q177" s="85"/>
      <c r="R177" s="85"/>
      <c r="S177" s="85"/>
      <c r="T177" s="86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145</v>
      </c>
      <c r="AU177" s="18" t="s">
        <v>135</v>
      </c>
    </row>
    <row r="178" s="13" customFormat="1">
      <c r="A178" s="13"/>
      <c r="B178" s="223"/>
      <c r="C178" s="224"/>
      <c r="D178" s="225" t="s">
        <v>152</v>
      </c>
      <c r="E178" s="226" t="s">
        <v>19</v>
      </c>
      <c r="F178" s="227" t="s">
        <v>212</v>
      </c>
      <c r="G178" s="224"/>
      <c r="H178" s="228">
        <v>17.751999999999999</v>
      </c>
      <c r="I178" s="229"/>
      <c r="J178" s="224"/>
      <c r="K178" s="224"/>
      <c r="L178" s="230"/>
      <c r="M178" s="231"/>
      <c r="N178" s="232"/>
      <c r="O178" s="232"/>
      <c r="P178" s="232"/>
      <c r="Q178" s="232"/>
      <c r="R178" s="232"/>
      <c r="S178" s="232"/>
      <c r="T178" s="23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4" t="s">
        <v>152</v>
      </c>
      <c r="AU178" s="234" t="s">
        <v>135</v>
      </c>
      <c r="AV178" s="13" t="s">
        <v>82</v>
      </c>
      <c r="AW178" s="13" t="s">
        <v>34</v>
      </c>
      <c r="AX178" s="13" t="s">
        <v>72</v>
      </c>
      <c r="AY178" s="234" t="s">
        <v>134</v>
      </c>
    </row>
    <row r="179" s="13" customFormat="1">
      <c r="A179" s="13"/>
      <c r="B179" s="223"/>
      <c r="C179" s="224"/>
      <c r="D179" s="225" t="s">
        <v>152</v>
      </c>
      <c r="E179" s="226" t="s">
        <v>19</v>
      </c>
      <c r="F179" s="227" t="s">
        <v>213</v>
      </c>
      <c r="G179" s="224"/>
      <c r="H179" s="228">
        <v>20.992999999999999</v>
      </c>
      <c r="I179" s="229"/>
      <c r="J179" s="224"/>
      <c r="K179" s="224"/>
      <c r="L179" s="230"/>
      <c r="M179" s="231"/>
      <c r="N179" s="232"/>
      <c r="O179" s="232"/>
      <c r="P179" s="232"/>
      <c r="Q179" s="232"/>
      <c r="R179" s="232"/>
      <c r="S179" s="232"/>
      <c r="T179" s="23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4" t="s">
        <v>152</v>
      </c>
      <c r="AU179" s="234" t="s">
        <v>135</v>
      </c>
      <c r="AV179" s="13" t="s">
        <v>82</v>
      </c>
      <c r="AW179" s="13" t="s">
        <v>34</v>
      </c>
      <c r="AX179" s="13" t="s">
        <v>72</v>
      </c>
      <c r="AY179" s="234" t="s">
        <v>134</v>
      </c>
    </row>
    <row r="180" s="13" customFormat="1">
      <c r="A180" s="13"/>
      <c r="B180" s="223"/>
      <c r="C180" s="224"/>
      <c r="D180" s="225" t="s">
        <v>152</v>
      </c>
      <c r="E180" s="226" t="s">
        <v>19</v>
      </c>
      <c r="F180" s="227" t="s">
        <v>214</v>
      </c>
      <c r="G180" s="224"/>
      <c r="H180" s="228">
        <v>20.495000000000001</v>
      </c>
      <c r="I180" s="229"/>
      <c r="J180" s="224"/>
      <c r="K180" s="224"/>
      <c r="L180" s="230"/>
      <c r="M180" s="231"/>
      <c r="N180" s="232"/>
      <c r="O180" s="232"/>
      <c r="P180" s="232"/>
      <c r="Q180" s="232"/>
      <c r="R180" s="232"/>
      <c r="S180" s="232"/>
      <c r="T180" s="23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4" t="s">
        <v>152</v>
      </c>
      <c r="AU180" s="234" t="s">
        <v>135</v>
      </c>
      <c r="AV180" s="13" t="s">
        <v>82</v>
      </c>
      <c r="AW180" s="13" t="s">
        <v>34</v>
      </c>
      <c r="AX180" s="13" t="s">
        <v>72</v>
      </c>
      <c r="AY180" s="234" t="s">
        <v>134</v>
      </c>
    </row>
    <row r="181" s="13" customFormat="1">
      <c r="A181" s="13"/>
      <c r="B181" s="223"/>
      <c r="C181" s="224"/>
      <c r="D181" s="225" t="s">
        <v>152</v>
      </c>
      <c r="E181" s="226" t="s">
        <v>19</v>
      </c>
      <c r="F181" s="227" t="s">
        <v>215</v>
      </c>
      <c r="G181" s="224"/>
      <c r="H181" s="228">
        <v>11.499000000000001</v>
      </c>
      <c r="I181" s="229"/>
      <c r="J181" s="224"/>
      <c r="K181" s="224"/>
      <c r="L181" s="230"/>
      <c r="M181" s="231"/>
      <c r="N181" s="232"/>
      <c r="O181" s="232"/>
      <c r="P181" s="232"/>
      <c r="Q181" s="232"/>
      <c r="R181" s="232"/>
      <c r="S181" s="232"/>
      <c r="T181" s="23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4" t="s">
        <v>152</v>
      </c>
      <c r="AU181" s="234" t="s">
        <v>135</v>
      </c>
      <c r="AV181" s="13" t="s">
        <v>82</v>
      </c>
      <c r="AW181" s="13" t="s">
        <v>34</v>
      </c>
      <c r="AX181" s="13" t="s">
        <v>72</v>
      </c>
      <c r="AY181" s="234" t="s">
        <v>134</v>
      </c>
    </row>
    <row r="182" s="13" customFormat="1">
      <c r="A182" s="13"/>
      <c r="B182" s="223"/>
      <c r="C182" s="224"/>
      <c r="D182" s="225" t="s">
        <v>152</v>
      </c>
      <c r="E182" s="226" t="s">
        <v>19</v>
      </c>
      <c r="F182" s="227" t="s">
        <v>216</v>
      </c>
      <c r="G182" s="224"/>
      <c r="H182" s="228">
        <v>7.2000000000000002</v>
      </c>
      <c r="I182" s="229"/>
      <c r="J182" s="224"/>
      <c r="K182" s="224"/>
      <c r="L182" s="230"/>
      <c r="M182" s="231"/>
      <c r="N182" s="232"/>
      <c r="O182" s="232"/>
      <c r="P182" s="232"/>
      <c r="Q182" s="232"/>
      <c r="R182" s="232"/>
      <c r="S182" s="232"/>
      <c r="T182" s="23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4" t="s">
        <v>152</v>
      </c>
      <c r="AU182" s="234" t="s">
        <v>135</v>
      </c>
      <c r="AV182" s="13" t="s">
        <v>82</v>
      </c>
      <c r="AW182" s="13" t="s">
        <v>34</v>
      </c>
      <c r="AX182" s="13" t="s">
        <v>72</v>
      </c>
      <c r="AY182" s="234" t="s">
        <v>134</v>
      </c>
    </row>
    <row r="183" s="13" customFormat="1">
      <c r="A183" s="13"/>
      <c r="B183" s="223"/>
      <c r="C183" s="224"/>
      <c r="D183" s="225" t="s">
        <v>152</v>
      </c>
      <c r="E183" s="226" t="s">
        <v>19</v>
      </c>
      <c r="F183" s="227" t="s">
        <v>217</v>
      </c>
      <c r="G183" s="224"/>
      <c r="H183" s="228">
        <v>41.549999999999997</v>
      </c>
      <c r="I183" s="229"/>
      <c r="J183" s="224"/>
      <c r="K183" s="224"/>
      <c r="L183" s="230"/>
      <c r="M183" s="231"/>
      <c r="N183" s="232"/>
      <c r="O183" s="232"/>
      <c r="P183" s="232"/>
      <c r="Q183" s="232"/>
      <c r="R183" s="232"/>
      <c r="S183" s="232"/>
      <c r="T183" s="23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4" t="s">
        <v>152</v>
      </c>
      <c r="AU183" s="234" t="s">
        <v>135</v>
      </c>
      <c r="AV183" s="13" t="s">
        <v>82</v>
      </c>
      <c r="AW183" s="13" t="s">
        <v>34</v>
      </c>
      <c r="AX183" s="13" t="s">
        <v>72</v>
      </c>
      <c r="AY183" s="234" t="s">
        <v>134</v>
      </c>
    </row>
    <row r="184" s="13" customFormat="1">
      <c r="A184" s="13"/>
      <c r="B184" s="223"/>
      <c r="C184" s="224"/>
      <c r="D184" s="225" t="s">
        <v>152</v>
      </c>
      <c r="E184" s="226" t="s">
        <v>19</v>
      </c>
      <c r="F184" s="227" t="s">
        <v>218</v>
      </c>
      <c r="G184" s="224"/>
      <c r="H184" s="228">
        <v>14.068</v>
      </c>
      <c r="I184" s="229"/>
      <c r="J184" s="224"/>
      <c r="K184" s="224"/>
      <c r="L184" s="230"/>
      <c r="M184" s="231"/>
      <c r="N184" s="232"/>
      <c r="O184" s="232"/>
      <c r="P184" s="232"/>
      <c r="Q184" s="232"/>
      <c r="R184" s="232"/>
      <c r="S184" s="232"/>
      <c r="T184" s="23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4" t="s">
        <v>152</v>
      </c>
      <c r="AU184" s="234" t="s">
        <v>135</v>
      </c>
      <c r="AV184" s="13" t="s">
        <v>82</v>
      </c>
      <c r="AW184" s="13" t="s">
        <v>34</v>
      </c>
      <c r="AX184" s="13" t="s">
        <v>72</v>
      </c>
      <c r="AY184" s="234" t="s">
        <v>134</v>
      </c>
    </row>
    <row r="185" s="14" customFormat="1">
      <c r="A185" s="14"/>
      <c r="B185" s="235"/>
      <c r="C185" s="236"/>
      <c r="D185" s="225" t="s">
        <v>152</v>
      </c>
      <c r="E185" s="237" t="s">
        <v>19</v>
      </c>
      <c r="F185" s="238" t="s">
        <v>182</v>
      </c>
      <c r="G185" s="236"/>
      <c r="H185" s="239">
        <v>133.55699999999999</v>
      </c>
      <c r="I185" s="240"/>
      <c r="J185" s="236"/>
      <c r="K185" s="236"/>
      <c r="L185" s="241"/>
      <c r="M185" s="242"/>
      <c r="N185" s="243"/>
      <c r="O185" s="243"/>
      <c r="P185" s="243"/>
      <c r="Q185" s="243"/>
      <c r="R185" s="243"/>
      <c r="S185" s="243"/>
      <c r="T185" s="24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5" t="s">
        <v>152</v>
      </c>
      <c r="AU185" s="245" t="s">
        <v>135</v>
      </c>
      <c r="AV185" s="14" t="s">
        <v>154</v>
      </c>
      <c r="AW185" s="14" t="s">
        <v>34</v>
      </c>
      <c r="AX185" s="14" t="s">
        <v>80</v>
      </c>
      <c r="AY185" s="245" t="s">
        <v>134</v>
      </c>
    </row>
    <row r="186" s="2" customFormat="1" ht="37.8" customHeight="1">
      <c r="A186" s="39"/>
      <c r="B186" s="40"/>
      <c r="C186" s="205" t="s">
        <v>8</v>
      </c>
      <c r="D186" s="205" t="s">
        <v>138</v>
      </c>
      <c r="E186" s="206" t="s">
        <v>234</v>
      </c>
      <c r="F186" s="207" t="s">
        <v>235</v>
      </c>
      <c r="G186" s="208" t="s">
        <v>149</v>
      </c>
      <c r="H186" s="209">
        <v>133.55699999999999</v>
      </c>
      <c r="I186" s="210"/>
      <c r="J186" s="211">
        <f>ROUND(I186*H186,2)</f>
        <v>0</v>
      </c>
      <c r="K186" s="207" t="s">
        <v>142</v>
      </c>
      <c r="L186" s="45"/>
      <c r="M186" s="212" t="s">
        <v>19</v>
      </c>
      <c r="N186" s="213" t="s">
        <v>43</v>
      </c>
      <c r="O186" s="85"/>
      <c r="P186" s="214">
        <f>O186*H186</f>
        <v>0</v>
      </c>
      <c r="Q186" s="214">
        <v>0.02</v>
      </c>
      <c r="R186" s="214">
        <f>Q186*H186</f>
        <v>2.6711399999999998</v>
      </c>
      <c r="S186" s="214">
        <v>0</v>
      </c>
      <c r="T186" s="215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16" t="s">
        <v>154</v>
      </c>
      <c r="AT186" s="216" t="s">
        <v>138</v>
      </c>
      <c r="AU186" s="216" t="s">
        <v>135</v>
      </c>
      <c r="AY186" s="18" t="s">
        <v>134</v>
      </c>
      <c r="BE186" s="217">
        <f>IF(N186="základní",J186,0)</f>
        <v>0</v>
      </c>
      <c r="BF186" s="217">
        <f>IF(N186="snížená",J186,0)</f>
        <v>0</v>
      </c>
      <c r="BG186" s="217">
        <f>IF(N186="zákl. přenesená",J186,0)</f>
        <v>0</v>
      </c>
      <c r="BH186" s="217">
        <f>IF(N186="sníž. přenesená",J186,0)</f>
        <v>0</v>
      </c>
      <c r="BI186" s="217">
        <f>IF(N186="nulová",J186,0)</f>
        <v>0</v>
      </c>
      <c r="BJ186" s="18" t="s">
        <v>80</v>
      </c>
      <c r="BK186" s="217">
        <f>ROUND(I186*H186,2)</f>
        <v>0</v>
      </c>
      <c r="BL186" s="18" t="s">
        <v>154</v>
      </c>
      <c r="BM186" s="216" t="s">
        <v>236</v>
      </c>
    </row>
    <row r="187" s="2" customFormat="1">
      <c r="A187" s="39"/>
      <c r="B187" s="40"/>
      <c r="C187" s="41"/>
      <c r="D187" s="218" t="s">
        <v>145</v>
      </c>
      <c r="E187" s="41"/>
      <c r="F187" s="219" t="s">
        <v>237</v>
      </c>
      <c r="G187" s="41"/>
      <c r="H187" s="41"/>
      <c r="I187" s="220"/>
      <c r="J187" s="41"/>
      <c r="K187" s="41"/>
      <c r="L187" s="45"/>
      <c r="M187" s="221"/>
      <c r="N187" s="222"/>
      <c r="O187" s="85"/>
      <c r="P187" s="85"/>
      <c r="Q187" s="85"/>
      <c r="R187" s="85"/>
      <c r="S187" s="85"/>
      <c r="T187" s="86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145</v>
      </c>
      <c r="AU187" s="18" t="s">
        <v>135</v>
      </c>
    </row>
    <row r="188" s="2" customFormat="1">
      <c r="A188" s="39"/>
      <c r="B188" s="40"/>
      <c r="C188" s="41"/>
      <c r="D188" s="225" t="s">
        <v>210</v>
      </c>
      <c r="E188" s="41"/>
      <c r="F188" s="246" t="s">
        <v>211</v>
      </c>
      <c r="G188" s="41"/>
      <c r="H188" s="41"/>
      <c r="I188" s="220"/>
      <c r="J188" s="41"/>
      <c r="K188" s="41"/>
      <c r="L188" s="45"/>
      <c r="M188" s="221"/>
      <c r="N188" s="222"/>
      <c r="O188" s="85"/>
      <c r="P188" s="85"/>
      <c r="Q188" s="85"/>
      <c r="R188" s="85"/>
      <c r="S188" s="85"/>
      <c r="T188" s="86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8" t="s">
        <v>210</v>
      </c>
      <c r="AU188" s="18" t="s">
        <v>135</v>
      </c>
    </row>
    <row r="189" s="13" customFormat="1">
      <c r="A189" s="13"/>
      <c r="B189" s="223"/>
      <c r="C189" s="224"/>
      <c r="D189" s="225" t="s">
        <v>152</v>
      </c>
      <c r="E189" s="226" t="s">
        <v>19</v>
      </c>
      <c r="F189" s="227" t="s">
        <v>212</v>
      </c>
      <c r="G189" s="224"/>
      <c r="H189" s="228">
        <v>17.751999999999999</v>
      </c>
      <c r="I189" s="229"/>
      <c r="J189" s="224"/>
      <c r="K189" s="224"/>
      <c r="L189" s="230"/>
      <c r="M189" s="231"/>
      <c r="N189" s="232"/>
      <c r="O189" s="232"/>
      <c r="P189" s="232"/>
      <c r="Q189" s="232"/>
      <c r="R189" s="232"/>
      <c r="S189" s="232"/>
      <c r="T189" s="23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4" t="s">
        <v>152</v>
      </c>
      <c r="AU189" s="234" t="s">
        <v>135</v>
      </c>
      <c r="AV189" s="13" t="s">
        <v>82</v>
      </c>
      <c r="AW189" s="13" t="s">
        <v>34</v>
      </c>
      <c r="AX189" s="13" t="s">
        <v>72</v>
      </c>
      <c r="AY189" s="234" t="s">
        <v>134</v>
      </c>
    </row>
    <row r="190" s="13" customFormat="1">
      <c r="A190" s="13"/>
      <c r="B190" s="223"/>
      <c r="C190" s="224"/>
      <c r="D190" s="225" t="s">
        <v>152</v>
      </c>
      <c r="E190" s="226" t="s">
        <v>19</v>
      </c>
      <c r="F190" s="227" t="s">
        <v>213</v>
      </c>
      <c r="G190" s="224"/>
      <c r="H190" s="228">
        <v>20.992999999999999</v>
      </c>
      <c r="I190" s="229"/>
      <c r="J190" s="224"/>
      <c r="K190" s="224"/>
      <c r="L190" s="230"/>
      <c r="M190" s="231"/>
      <c r="N190" s="232"/>
      <c r="O190" s="232"/>
      <c r="P190" s="232"/>
      <c r="Q190" s="232"/>
      <c r="R190" s="232"/>
      <c r="S190" s="232"/>
      <c r="T190" s="23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4" t="s">
        <v>152</v>
      </c>
      <c r="AU190" s="234" t="s">
        <v>135</v>
      </c>
      <c r="AV190" s="13" t="s">
        <v>82</v>
      </c>
      <c r="AW190" s="13" t="s">
        <v>34</v>
      </c>
      <c r="AX190" s="13" t="s">
        <v>72</v>
      </c>
      <c r="AY190" s="234" t="s">
        <v>134</v>
      </c>
    </row>
    <row r="191" s="13" customFormat="1">
      <c r="A191" s="13"/>
      <c r="B191" s="223"/>
      <c r="C191" s="224"/>
      <c r="D191" s="225" t="s">
        <v>152</v>
      </c>
      <c r="E191" s="226" t="s">
        <v>19</v>
      </c>
      <c r="F191" s="227" t="s">
        <v>214</v>
      </c>
      <c r="G191" s="224"/>
      <c r="H191" s="228">
        <v>20.495000000000001</v>
      </c>
      <c r="I191" s="229"/>
      <c r="J191" s="224"/>
      <c r="K191" s="224"/>
      <c r="L191" s="230"/>
      <c r="M191" s="231"/>
      <c r="N191" s="232"/>
      <c r="O191" s="232"/>
      <c r="P191" s="232"/>
      <c r="Q191" s="232"/>
      <c r="R191" s="232"/>
      <c r="S191" s="232"/>
      <c r="T191" s="23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4" t="s">
        <v>152</v>
      </c>
      <c r="AU191" s="234" t="s">
        <v>135</v>
      </c>
      <c r="AV191" s="13" t="s">
        <v>82</v>
      </c>
      <c r="AW191" s="13" t="s">
        <v>34</v>
      </c>
      <c r="AX191" s="13" t="s">
        <v>72</v>
      </c>
      <c r="AY191" s="234" t="s">
        <v>134</v>
      </c>
    </row>
    <row r="192" s="13" customFormat="1">
      <c r="A192" s="13"/>
      <c r="B192" s="223"/>
      <c r="C192" s="224"/>
      <c r="D192" s="225" t="s">
        <v>152</v>
      </c>
      <c r="E192" s="226" t="s">
        <v>19</v>
      </c>
      <c r="F192" s="227" t="s">
        <v>215</v>
      </c>
      <c r="G192" s="224"/>
      <c r="H192" s="228">
        <v>11.499000000000001</v>
      </c>
      <c r="I192" s="229"/>
      <c r="J192" s="224"/>
      <c r="K192" s="224"/>
      <c r="L192" s="230"/>
      <c r="M192" s="231"/>
      <c r="N192" s="232"/>
      <c r="O192" s="232"/>
      <c r="P192" s="232"/>
      <c r="Q192" s="232"/>
      <c r="R192" s="232"/>
      <c r="S192" s="232"/>
      <c r="T192" s="23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4" t="s">
        <v>152</v>
      </c>
      <c r="AU192" s="234" t="s">
        <v>135</v>
      </c>
      <c r="AV192" s="13" t="s">
        <v>82</v>
      </c>
      <c r="AW192" s="13" t="s">
        <v>34</v>
      </c>
      <c r="AX192" s="13" t="s">
        <v>72</v>
      </c>
      <c r="AY192" s="234" t="s">
        <v>134</v>
      </c>
    </row>
    <row r="193" s="13" customFormat="1">
      <c r="A193" s="13"/>
      <c r="B193" s="223"/>
      <c r="C193" s="224"/>
      <c r="D193" s="225" t="s">
        <v>152</v>
      </c>
      <c r="E193" s="226" t="s">
        <v>19</v>
      </c>
      <c r="F193" s="227" t="s">
        <v>216</v>
      </c>
      <c r="G193" s="224"/>
      <c r="H193" s="228">
        <v>7.2000000000000002</v>
      </c>
      <c r="I193" s="229"/>
      <c r="J193" s="224"/>
      <c r="K193" s="224"/>
      <c r="L193" s="230"/>
      <c r="M193" s="231"/>
      <c r="N193" s="232"/>
      <c r="O193" s="232"/>
      <c r="P193" s="232"/>
      <c r="Q193" s="232"/>
      <c r="R193" s="232"/>
      <c r="S193" s="232"/>
      <c r="T193" s="23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4" t="s">
        <v>152</v>
      </c>
      <c r="AU193" s="234" t="s">
        <v>135</v>
      </c>
      <c r="AV193" s="13" t="s">
        <v>82</v>
      </c>
      <c r="AW193" s="13" t="s">
        <v>34</v>
      </c>
      <c r="AX193" s="13" t="s">
        <v>72</v>
      </c>
      <c r="AY193" s="234" t="s">
        <v>134</v>
      </c>
    </row>
    <row r="194" s="13" customFormat="1">
      <c r="A194" s="13"/>
      <c r="B194" s="223"/>
      <c r="C194" s="224"/>
      <c r="D194" s="225" t="s">
        <v>152</v>
      </c>
      <c r="E194" s="226" t="s">
        <v>19</v>
      </c>
      <c r="F194" s="227" t="s">
        <v>217</v>
      </c>
      <c r="G194" s="224"/>
      <c r="H194" s="228">
        <v>41.549999999999997</v>
      </c>
      <c r="I194" s="229"/>
      <c r="J194" s="224"/>
      <c r="K194" s="224"/>
      <c r="L194" s="230"/>
      <c r="M194" s="231"/>
      <c r="N194" s="232"/>
      <c r="O194" s="232"/>
      <c r="P194" s="232"/>
      <c r="Q194" s="232"/>
      <c r="R194" s="232"/>
      <c r="S194" s="232"/>
      <c r="T194" s="23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4" t="s">
        <v>152</v>
      </c>
      <c r="AU194" s="234" t="s">
        <v>135</v>
      </c>
      <c r="AV194" s="13" t="s">
        <v>82</v>
      </c>
      <c r="AW194" s="13" t="s">
        <v>34</v>
      </c>
      <c r="AX194" s="13" t="s">
        <v>72</v>
      </c>
      <c r="AY194" s="234" t="s">
        <v>134</v>
      </c>
    </row>
    <row r="195" s="13" customFormat="1">
      <c r="A195" s="13"/>
      <c r="B195" s="223"/>
      <c r="C195" s="224"/>
      <c r="D195" s="225" t="s">
        <v>152</v>
      </c>
      <c r="E195" s="226" t="s">
        <v>19</v>
      </c>
      <c r="F195" s="227" t="s">
        <v>218</v>
      </c>
      <c r="G195" s="224"/>
      <c r="H195" s="228">
        <v>14.068</v>
      </c>
      <c r="I195" s="229"/>
      <c r="J195" s="224"/>
      <c r="K195" s="224"/>
      <c r="L195" s="230"/>
      <c r="M195" s="231"/>
      <c r="N195" s="232"/>
      <c r="O195" s="232"/>
      <c r="P195" s="232"/>
      <c r="Q195" s="232"/>
      <c r="R195" s="232"/>
      <c r="S195" s="232"/>
      <c r="T195" s="23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4" t="s">
        <v>152</v>
      </c>
      <c r="AU195" s="234" t="s">
        <v>135</v>
      </c>
      <c r="AV195" s="13" t="s">
        <v>82</v>
      </c>
      <c r="AW195" s="13" t="s">
        <v>34</v>
      </c>
      <c r="AX195" s="13" t="s">
        <v>72</v>
      </c>
      <c r="AY195" s="234" t="s">
        <v>134</v>
      </c>
    </row>
    <row r="196" s="14" customFormat="1">
      <c r="A196" s="14"/>
      <c r="B196" s="235"/>
      <c r="C196" s="236"/>
      <c r="D196" s="225" t="s">
        <v>152</v>
      </c>
      <c r="E196" s="237" t="s">
        <v>19</v>
      </c>
      <c r="F196" s="238" t="s">
        <v>182</v>
      </c>
      <c r="G196" s="236"/>
      <c r="H196" s="239">
        <v>133.55699999999999</v>
      </c>
      <c r="I196" s="240"/>
      <c r="J196" s="236"/>
      <c r="K196" s="236"/>
      <c r="L196" s="241"/>
      <c r="M196" s="242"/>
      <c r="N196" s="243"/>
      <c r="O196" s="243"/>
      <c r="P196" s="243"/>
      <c r="Q196" s="243"/>
      <c r="R196" s="243"/>
      <c r="S196" s="243"/>
      <c r="T196" s="24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5" t="s">
        <v>152</v>
      </c>
      <c r="AU196" s="245" t="s">
        <v>135</v>
      </c>
      <c r="AV196" s="14" t="s">
        <v>154</v>
      </c>
      <c r="AW196" s="14" t="s">
        <v>34</v>
      </c>
      <c r="AX196" s="14" t="s">
        <v>80</v>
      </c>
      <c r="AY196" s="245" t="s">
        <v>134</v>
      </c>
    </row>
    <row r="197" s="2" customFormat="1" ht="37.8" customHeight="1">
      <c r="A197" s="39"/>
      <c r="B197" s="40"/>
      <c r="C197" s="205" t="s">
        <v>238</v>
      </c>
      <c r="D197" s="205" t="s">
        <v>138</v>
      </c>
      <c r="E197" s="206" t="s">
        <v>239</v>
      </c>
      <c r="F197" s="207" t="s">
        <v>240</v>
      </c>
      <c r="G197" s="208" t="s">
        <v>149</v>
      </c>
      <c r="H197" s="209">
        <v>133.55699999999999</v>
      </c>
      <c r="I197" s="210"/>
      <c r="J197" s="211">
        <f>ROUND(I197*H197,2)</f>
        <v>0</v>
      </c>
      <c r="K197" s="207" t="s">
        <v>142</v>
      </c>
      <c r="L197" s="45"/>
      <c r="M197" s="212" t="s">
        <v>19</v>
      </c>
      <c r="N197" s="213" t="s">
        <v>43</v>
      </c>
      <c r="O197" s="85"/>
      <c r="P197" s="214">
        <f>O197*H197</f>
        <v>0</v>
      </c>
      <c r="Q197" s="214">
        <v>0.012</v>
      </c>
      <c r="R197" s="214">
        <f>Q197*H197</f>
        <v>1.602684</v>
      </c>
      <c r="S197" s="214">
        <v>0</v>
      </c>
      <c r="T197" s="215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16" t="s">
        <v>154</v>
      </c>
      <c r="AT197" s="216" t="s">
        <v>138</v>
      </c>
      <c r="AU197" s="216" t="s">
        <v>135</v>
      </c>
      <c r="AY197" s="18" t="s">
        <v>134</v>
      </c>
      <c r="BE197" s="217">
        <f>IF(N197="základní",J197,0)</f>
        <v>0</v>
      </c>
      <c r="BF197" s="217">
        <f>IF(N197="snížená",J197,0)</f>
        <v>0</v>
      </c>
      <c r="BG197" s="217">
        <f>IF(N197="zákl. přenesená",J197,0)</f>
        <v>0</v>
      </c>
      <c r="BH197" s="217">
        <f>IF(N197="sníž. přenesená",J197,0)</f>
        <v>0</v>
      </c>
      <c r="BI197" s="217">
        <f>IF(N197="nulová",J197,0)</f>
        <v>0</v>
      </c>
      <c r="BJ197" s="18" t="s">
        <v>80</v>
      </c>
      <c r="BK197" s="217">
        <f>ROUND(I197*H197,2)</f>
        <v>0</v>
      </c>
      <c r="BL197" s="18" t="s">
        <v>154</v>
      </c>
      <c r="BM197" s="216" t="s">
        <v>241</v>
      </c>
    </row>
    <row r="198" s="2" customFormat="1">
      <c r="A198" s="39"/>
      <c r="B198" s="40"/>
      <c r="C198" s="41"/>
      <c r="D198" s="218" t="s">
        <v>145</v>
      </c>
      <c r="E198" s="41"/>
      <c r="F198" s="219" t="s">
        <v>242</v>
      </c>
      <c r="G198" s="41"/>
      <c r="H198" s="41"/>
      <c r="I198" s="220"/>
      <c r="J198" s="41"/>
      <c r="K198" s="41"/>
      <c r="L198" s="45"/>
      <c r="M198" s="221"/>
      <c r="N198" s="222"/>
      <c r="O198" s="85"/>
      <c r="P198" s="85"/>
      <c r="Q198" s="85"/>
      <c r="R198" s="85"/>
      <c r="S198" s="85"/>
      <c r="T198" s="86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18" t="s">
        <v>145</v>
      </c>
      <c r="AU198" s="18" t="s">
        <v>135</v>
      </c>
    </row>
    <row r="199" s="13" customFormat="1">
      <c r="A199" s="13"/>
      <c r="B199" s="223"/>
      <c r="C199" s="224"/>
      <c r="D199" s="225" t="s">
        <v>152</v>
      </c>
      <c r="E199" s="226" t="s">
        <v>19</v>
      </c>
      <c r="F199" s="227" t="s">
        <v>212</v>
      </c>
      <c r="G199" s="224"/>
      <c r="H199" s="228">
        <v>17.751999999999999</v>
      </c>
      <c r="I199" s="229"/>
      <c r="J199" s="224"/>
      <c r="K199" s="224"/>
      <c r="L199" s="230"/>
      <c r="M199" s="231"/>
      <c r="N199" s="232"/>
      <c r="O199" s="232"/>
      <c r="P199" s="232"/>
      <c r="Q199" s="232"/>
      <c r="R199" s="232"/>
      <c r="S199" s="232"/>
      <c r="T199" s="23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4" t="s">
        <v>152</v>
      </c>
      <c r="AU199" s="234" t="s">
        <v>135</v>
      </c>
      <c r="AV199" s="13" t="s">
        <v>82</v>
      </c>
      <c r="AW199" s="13" t="s">
        <v>34</v>
      </c>
      <c r="AX199" s="13" t="s">
        <v>72</v>
      </c>
      <c r="AY199" s="234" t="s">
        <v>134</v>
      </c>
    </row>
    <row r="200" s="13" customFormat="1">
      <c r="A200" s="13"/>
      <c r="B200" s="223"/>
      <c r="C200" s="224"/>
      <c r="D200" s="225" t="s">
        <v>152</v>
      </c>
      <c r="E200" s="226" t="s">
        <v>19</v>
      </c>
      <c r="F200" s="227" t="s">
        <v>213</v>
      </c>
      <c r="G200" s="224"/>
      <c r="H200" s="228">
        <v>20.992999999999999</v>
      </c>
      <c r="I200" s="229"/>
      <c r="J200" s="224"/>
      <c r="K200" s="224"/>
      <c r="L200" s="230"/>
      <c r="M200" s="231"/>
      <c r="N200" s="232"/>
      <c r="O200" s="232"/>
      <c r="P200" s="232"/>
      <c r="Q200" s="232"/>
      <c r="R200" s="232"/>
      <c r="S200" s="232"/>
      <c r="T200" s="23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4" t="s">
        <v>152</v>
      </c>
      <c r="AU200" s="234" t="s">
        <v>135</v>
      </c>
      <c r="AV200" s="13" t="s">
        <v>82</v>
      </c>
      <c r="AW200" s="13" t="s">
        <v>34</v>
      </c>
      <c r="AX200" s="13" t="s">
        <v>72</v>
      </c>
      <c r="AY200" s="234" t="s">
        <v>134</v>
      </c>
    </row>
    <row r="201" s="13" customFormat="1">
      <c r="A201" s="13"/>
      <c r="B201" s="223"/>
      <c r="C201" s="224"/>
      <c r="D201" s="225" t="s">
        <v>152</v>
      </c>
      <c r="E201" s="226" t="s">
        <v>19</v>
      </c>
      <c r="F201" s="227" t="s">
        <v>214</v>
      </c>
      <c r="G201" s="224"/>
      <c r="H201" s="228">
        <v>20.495000000000001</v>
      </c>
      <c r="I201" s="229"/>
      <c r="J201" s="224"/>
      <c r="K201" s="224"/>
      <c r="L201" s="230"/>
      <c r="M201" s="231"/>
      <c r="N201" s="232"/>
      <c r="O201" s="232"/>
      <c r="P201" s="232"/>
      <c r="Q201" s="232"/>
      <c r="R201" s="232"/>
      <c r="S201" s="232"/>
      <c r="T201" s="23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4" t="s">
        <v>152</v>
      </c>
      <c r="AU201" s="234" t="s">
        <v>135</v>
      </c>
      <c r="AV201" s="13" t="s">
        <v>82</v>
      </c>
      <c r="AW201" s="13" t="s">
        <v>34</v>
      </c>
      <c r="AX201" s="13" t="s">
        <v>72</v>
      </c>
      <c r="AY201" s="234" t="s">
        <v>134</v>
      </c>
    </row>
    <row r="202" s="13" customFormat="1">
      <c r="A202" s="13"/>
      <c r="B202" s="223"/>
      <c r="C202" s="224"/>
      <c r="D202" s="225" t="s">
        <v>152</v>
      </c>
      <c r="E202" s="226" t="s">
        <v>19</v>
      </c>
      <c r="F202" s="227" t="s">
        <v>215</v>
      </c>
      <c r="G202" s="224"/>
      <c r="H202" s="228">
        <v>11.499000000000001</v>
      </c>
      <c r="I202" s="229"/>
      <c r="J202" s="224"/>
      <c r="K202" s="224"/>
      <c r="L202" s="230"/>
      <c r="M202" s="231"/>
      <c r="N202" s="232"/>
      <c r="O202" s="232"/>
      <c r="P202" s="232"/>
      <c r="Q202" s="232"/>
      <c r="R202" s="232"/>
      <c r="S202" s="232"/>
      <c r="T202" s="23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4" t="s">
        <v>152</v>
      </c>
      <c r="AU202" s="234" t="s">
        <v>135</v>
      </c>
      <c r="AV202" s="13" t="s">
        <v>82</v>
      </c>
      <c r="AW202" s="13" t="s">
        <v>34</v>
      </c>
      <c r="AX202" s="13" t="s">
        <v>72</v>
      </c>
      <c r="AY202" s="234" t="s">
        <v>134</v>
      </c>
    </row>
    <row r="203" s="13" customFormat="1">
      <c r="A203" s="13"/>
      <c r="B203" s="223"/>
      <c r="C203" s="224"/>
      <c r="D203" s="225" t="s">
        <v>152</v>
      </c>
      <c r="E203" s="226" t="s">
        <v>19</v>
      </c>
      <c r="F203" s="227" t="s">
        <v>216</v>
      </c>
      <c r="G203" s="224"/>
      <c r="H203" s="228">
        <v>7.2000000000000002</v>
      </c>
      <c r="I203" s="229"/>
      <c r="J203" s="224"/>
      <c r="K203" s="224"/>
      <c r="L203" s="230"/>
      <c r="M203" s="231"/>
      <c r="N203" s="232"/>
      <c r="O203" s="232"/>
      <c r="P203" s="232"/>
      <c r="Q203" s="232"/>
      <c r="R203" s="232"/>
      <c r="S203" s="232"/>
      <c r="T203" s="23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4" t="s">
        <v>152</v>
      </c>
      <c r="AU203" s="234" t="s">
        <v>135</v>
      </c>
      <c r="AV203" s="13" t="s">
        <v>82</v>
      </c>
      <c r="AW203" s="13" t="s">
        <v>34</v>
      </c>
      <c r="AX203" s="13" t="s">
        <v>72</v>
      </c>
      <c r="AY203" s="234" t="s">
        <v>134</v>
      </c>
    </row>
    <row r="204" s="13" customFormat="1">
      <c r="A204" s="13"/>
      <c r="B204" s="223"/>
      <c r="C204" s="224"/>
      <c r="D204" s="225" t="s">
        <v>152</v>
      </c>
      <c r="E204" s="226" t="s">
        <v>19</v>
      </c>
      <c r="F204" s="227" t="s">
        <v>217</v>
      </c>
      <c r="G204" s="224"/>
      <c r="H204" s="228">
        <v>41.549999999999997</v>
      </c>
      <c r="I204" s="229"/>
      <c r="J204" s="224"/>
      <c r="K204" s="224"/>
      <c r="L204" s="230"/>
      <c r="M204" s="231"/>
      <c r="N204" s="232"/>
      <c r="O204" s="232"/>
      <c r="P204" s="232"/>
      <c r="Q204" s="232"/>
      <c r="R204" s="232"/>
      <c r="S204" s="232"/>
      <c r="T204" s="23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4" t="s">
        <v>152</v>
      </c>
      <c r="AU204" s="234" t="s">
        <v>135</v>
      </c>
      <c r="AV204" s="13" t="s">
        <v>82</v>
      </c>
      <c r="AW204" s="13" t="s">
        <v>34</v>
      </c>
      <c r="AX204" s="13" t="s">
        <v>72</v>
      </c>
      <c r="AY204" s="234" t="s">
        <v>134</v>
      </c>
    </row>
    <row r="205" s="13" customFormat="1">
      <c r="A205" s="13"/>
      <c r="B205" s="223"/>
      <c r="C205" s="224"/>
      <c r="D205" s="225" t="s">
        <v>152</v>
      </c>
      <c r="E205" s="226" t="s">
        <v>19</v>
      </c>
      <c r="F205" s="227" t="s">
        <v>218</v>
      </c>
      <c r="G205" s="224"/>
      <c r="H205" s="228">
        <v>14.068</v>
      </c>
      <c r="I205" s="229"/>
      <c r="J205" s="224"/>
      <c r="K205" s="224"/>
      <c r="L205" s="230"/>
      <c r="M205" s="231"/>
      <c r="N205" s="232"/>
      <c r="O205" s="232"/>
      <c r="P205" s="232"/>
      <c r="Q205" s="232"/>
      <c r="R205" s="232"/>
      <c r="S205" s="232"/>
      <c r="T205" s="23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4" t="s">
        <v>152</v>
      </c>
      <c r="AU205" s="234" t="s">
        <v>135</v>
      </c>
      <c r="AV205" s="13" t="s">
        <v>82</v>
      </c>
      <c r="AW205" s="13" t="s">
        <v>34</v>
      </c>
      <c r="AX205" s="13" t="s">
        <v>72</v>
      </c>
      <c r="AY205" s="234" t="s">
        <v>134</v>
      </c>
    </row>
    <row r="206" s="14" customFormat="1">
      <c r="A206" s="14"/>
      <c r="B206" s="235"/>
      <c r="C206" s="236"/>
      <c r="D206" s="225" t="s">
        <v>152</v>
      </c>
      <c r="E206" s="237" t="s">
        <v>19</v>
      </c>
      <c r="F206" s="238" t="s">
        <v>182</v>
      </c>
      <c r="G206" s="236"/>
      <c r="H206" s="239">
        <v>133.55699999999999</v>
      </c>
      <c r="I206" s="240"/>
      <c r="J206" s="236"/>
      <c r="K206" s="236"/>
      <c r="L206" s="241"/>
      <c r="M206" s="242"/>
      <c r="N206" s="243"/>
      <c r="O206" s="243"/>
      <c r="P206" s="243"/>
      <c r="Q206" s="243"/>
      <c r="R206" s="243"/>
      <c r="S206" s="243"/>
      <c r="T206" s="24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5" t="s">
        <v>152</v>
      </c>
      <c r="AU206" s="245" t="s">
        <v>135</v>
      </c>
      <c r="AV206" s="14" t="s">
        <v>154</v>
      </c>
      <c r="AW206" s="14" t="s">
        <v>34</v>
      </c>
      <c r="AX206" s="14" t="s">
        <v>80</v>
      </c>
      <c r="AY206" s="245" t="s">
        <v>134</v>
      </c>
    </row>
    <row r="207" s="2" customFormat="1" ht="55.5" customHeight="1">
      <c r="A207" s="39"/>
      <c r="B207" s="40"/>
      <c r="C207" s="205" t="s">
        <v>243</v>
      </c>
      <c r="D207" s="205" t="s">
        <v>138</v>
      </c>
      <c r="E207" s="206" t="s">
        <v>244</v>
      </c>
      <c r="F207" s="207" t="s">
        <v>245</v>
      </c>
      <c r="G207" s="208" t="s">
        <v>149</v>
      </c>
      <c r="H207" s="209">
        <v>267.11399999999998</v>
      </c>
      <c r="I207" s="210"/>
      <c r="J207" s="211">
        <f>ROUND(I207*H207,2)</f>
        <v>0</v>
      </c>
      <c r="K207" s="207" t="s">
        <v>142</v>
      </c>
      <c r="L207" s="45"/>
      <c r="M207" s="212" t="s">
        <v>19</v>
      </c>
      <c r="N207" s="213" t="s">
        <v>43</v>
      </c>
      <c r="O207" s="85"/>
      <c r="P207" s="214">
        <f>O207*H207</f>
        <v>0</v>
      </c>
      <c r="Q207" s="214">
        <v>0.0060000000000000001</v>
      </c>
      <c r="R207" s="214">
        <f>Q207*H207</f>
        <v>1.602684</v>
      </c>
      <c r="S207" s="214">
        <v>0</v>
      </c>
      <c r="T207" s="215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16" t="s">
        <v>154</v>
      </c>
      <c r="AT207" s="216" t="s">
        <v>138</v>
      </c>
      <c r="AU207" s="216" t="s">
        <v>135</v>
      </c>
      <c r="AY207" s="18" t="s">
        <v>134</v>
      </c>
      <c r="BE207" s="217">
        <f>IF(N207="základní",J207,0)</f>
        <v>0</v>
      </c>
      <c r="BF207" s="217">
        <f>IF(N207="snížená",J207,0)</f>
        <v>0</v>
      </c>
      <c r="BG207" s="217">
        <f>IF(N207="zákl. přenesená",J207,0)</f>
        <v>0</v>
      </c>
      <c r="BH207" s="217">
        <f>IF(N207="sníž. přenesená",J207,0)</f>
        <v>0</v>
      </c>
      <c r="BI207" s="217">
        <f>IF(N207="nulová",J207,0)</f>
        <v>0</v>
      </c>
      <c r="BJ207" s="18" t="s">
        <v>80</v>
      </c>
      <c r="BK207" s="217">
        <f>ROUND(I207*H207,2)</f>
        <v>0</v>
      </c>
      <c r="BL207" s="18" t="s">
        <v>154</v>
      </c>
      <c r="BM207" s="216" t="s">
        <v>246</v>
      </c>
    </row>
    <row r="208" s="2" customFormat="1">
      <c r="A208" s="39"/>
      <c r="B208" s="40"/>
      <c r="C208" s="41"/>
      <c r="D208" s="218" t="s">
        <v>145</v>
      </c>
      <c r="E208" s="41"/>
      <c r="F208" s="219" t="s">
        <v>247</v>
      </c>
      <c r="G208" s="41"/>
      <c r="H208" s="41"/>
      <c r="I208" s="220"/>
      <c r="J208" s="41"/>
      <c r="K208" s="41"/>
      <c r="L208" s="45"/>
      <c r="M208" s="221"/>
      <c r="N208" s="222"/>
      <c r="O208" s="85"/>
      <c r="P208" s="85"/>
      <c r="Q208" s="85"/>
      <c r="R208" s="85"/>
      <c r="S208" s="85"/>
      <c r="T208" s="86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145</v>
      </c>
      <c r="AU208" s="18" t="s">
        <v>135</v>
      </c>
    </row>
    <row r="209" s="2" customFormat="1">
      <c r="A209" s="39"/>
      <c r="B209" s="40"/>
      <c r="C209" s="41"/>
      <c r="D209" s="225" t="s">
        <v>210</v>
      </c>
      <c r="E209" s="41"/>
      <c r="F209" s="246" t="s">
        <v>211</v>
      </c>
      <c r="G209" s="41"/>
      <c r="H209" s="41"/>
      <c r="I209" s="220"/>
      <c r="J209" s="41"/>
      <c r="K209" s="41"/>
      <c r="L209" s="45"/>
      <c r="M209" s="221"/>
      <c r="N209" s="222"/>
      <c r="O209" s="85"/>
      <c r="P209" s="85"/>
      <c r="Q209" s="85"/>
      <c r="R209" s="85"/>
      <c r="S209" s="85"/>
      <c r="T209" s="86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210</v>
      </c>
      <c r="AU209" s="18" t="s">
        <v>135</v>
      </c>
    </row>
    <row r="210" s="13" customFormat="1">
      <c r="A210" s="13"/>
      <c r="B210" s="223"/>
      <c r="C210" s="224"/>
      <c r="D210" s="225" t="s">
        <v>152</v>
      </c>
      <c r="E210" s="226" t="s">
        <v>19</v>
      </c>
      <c r="F210" s="227" t="s">
        <v>212</v>
      </c>
      <c r="G210" s="224"/>
      <c r="H210" s="228">
        <v>17.751999999999999</v>
      </c>
      <c r="I210" s="229"/>
      <c r="J210" s="224"/>
      <c r="K210" s="224"/>
      <c r="L210" s="230"/>
      <c r="M210" s="231"/>
      <c r="N210" s="232"/>
      <c r="O210" s="232"/>
      <c r="P210" s="232"/>
      <c r="Q210" s="232"/>
      <c r="R210" s="232"/>
      <c r="S210" s="232"/>
      <c r="T210" s="23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4" t="s">
        <v>152</v>
      </c>
      <c r="AU210" s="234" t="s">
        <v>135</v>
      </c>
      <c r="AV210" s="13" t="s">
        <v>82</v>
      </c>
      <c r="AW210" s="13" t="s">
        <v>34</v>
      </c>
      <c r="AX210" s="13" t="s">
        <v>72</v>
      </c>
      <c r="AY210" s="234" t="s">
        <v>134</v>
      </c>
    </row>
    <row r="211" s="13" customFormat="1">
      <c r="A211" s="13"/>
      <c r="B211" s="223"/>
      <c r="C211" s="224"/>
      <c r="D211" s="225" t="s">
        <v>152</v>
      </c>
      <c r="E211" s="226" t="s">
        <v>19</v>
      </c>
      <c r="F211" s="227" t="s">
        <v>213</v>
      </c>
      <c r="G211" s="224"/>
      <c r="H211" s="228">
        <v>20.992999999999999</v>
      </c>
      <c r="I211" s="229"/>
      <c r="J211" s="224"/>
      <c r="K211" s="224"/>
      <c r="L211" s="230"/>
      <c r="M211" s="231"/>
      <c r="N211" s="232"/>
      <c r="O211" s="232"/>
      <c r="P211" s="232"/>
      <c r="Q211" s="232"/>
      <c r="R211" s="232"/>
      <c r="S211" s="232"/>
      <c r="T211" s="23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4" t="s">
        <v>152</v>
      </c>
      <c r="AU211" s="234" t="s">
        <v>135</v>
      </c>
      <c r="AV211" s="13" t="s">
        <v>82</v>
      </c>
      <c r="AW211" s="13" t="s">
        <v>34</v>
      </c>
      <c r="AX211" s="13" t="s">
        <v>72</v>
      </c>
      <c r="AY211" s="234" t="s">
        <v>134</v>
      </c>
    </row>
    <row r="212" s="13" customFormat="1">
      <c r="A212" s="13"/>
      <c r="B212" s="223"/>
      <c r="C212" s="224"/>
      <c r="D212" s="225" t="s">
        <v>152</v>
      </c>
      <c r="E212" s="226" t="s">
        <v>19</v>
      </c>
      <c r="F212" s="227" t="s">
        <v>214</v>
      </c>
      <c r="G212" s="224"/>
      <c r="H212" s="228">
        <v>20.495000000000001</v>
      </c>
      <c r="I212" s="229"/>
      <c r="J212" s="224"/>
      <c r="K212" s="224"/>
      <c r="L212" s="230"/>
      <c r="M212" s="231"/>
      <c r="N212" s="232"/>
      <c r="O212" s="232"/>
      <c r="P212" s="232"/>
      <c r="Q212" s="232"/>
      <c r="R212" s="232"/>
      <c r="S212" s="232"/>
      <c r="T212" s="23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4" t="s">
        <v>152</v>
      </c>
      <c r="AU212" s="234" t="s">
        <v>135</v>
      </c>
      <c r="AV212" s="13" t="s">
        <v>82</v>
      </c>
      <c r="AW212" s="13" t="s">
        <v>34</v>
      </c>
      <c r="AX212" s="13" t="s">
        <v>72</v>
      </c>
      <c r="AY212" s="234" t="s">
        <v>134</v>
      </c>
    </row>
    <row r="213" s="13" customFormat="1">
      <c r="A213" s="13"/>
      <c r="B213" s="223"/>
      <c r="C213" s="224"/>
      <c r="D213" s="225" t="s">
        <v>152</v>
      </c>
      <c r="E213" s="226" t="s">
        <v>19</v>
      </c>
      <c r="F213" s="227" t="s">
        <v>215</v>
      </c>
      <c r="G213" s="224"/>
      <c r="H213" s="228">
        <v>11.499000000000001</v>
      </c>
      <c r="I213" s="229"/>
      <c r="J213" s="224"/>
      <c r="K213" s="224"/>
      <c r="L213" s="230"/>
      <c r="M213" s="231"/>
      <c r="N213" s="232"/>
      <c r="O213" s="232"/>
      <c r="P213" s="232"/>
      <c r="Q213" s="232"/>
      <c r="R213" s="232"/>
      <c r="S213" s="232"/>
      <c r="T213" s="23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4" t="s">
        <v>152</v>
      </c>
      <c r="AU213" s="234" t="s">
        <v>135</v>
      </c>
      <c r="AV213" s="13" t="s">
        <v>82</v>
      </c>
      <c r="AW213" s="13" t="s">
        <v>34</v>
      </c>
      <c r="AX213" s="13" t="s">
        <v>72</v>
      </c>
      <c r="AY213" s="234" t="s">
        <v>134</v>
      </c>
    </row>
    <row r="214" s="13" customFormat="1">
      <c r="A214" s="13"/>
      <c r="B214" s="223"/>
      <c r="C214" s="224"/>
      <c r="D214" s="225" t="s">
        <v>152</v>
      </c>
      <c r="E214" s="226" t="s">
        <v>19</v>
      </c>
      <c r="F214" s="227" t="s">
        <v>216</v>
      </c>
      <c r="G214" s="224"/>
      <c r="H214" s="228">
        <v>7.2000000000000002</v>
      </c>
      <c r="I214" s="229"/>
      <c r="J214" s="224"/>
      <c r="K214" s="224"/>
      <c r="L214" s="230"/>
      <c r="M214" s="231"/>
      <c r="N214" s="232"/>
      <c r="O214" s="232"/>
      <c r="P214" s="232"/>
      <c r="Q214" s="232"/>
      <c r="R214" s="232"/>
      <c r="S214" s="232"/>
      <c r="T214" s="23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4" t="s">
        <v>152</v>
      </c>
      <c r="AU214" s="234" t="s">
        <v>135</v>
      </c>
      <c r="AV214" s="13" t="s">
        <v>82</v>
      </c>
      <c r="AW214" s="13" t="s">
        <v>34</v>
      </c>
      <c r="AX214" s="13" t="s">
        <v>72</v>
      </c>
      <c r="AY214" s="234" t="s">
        <v>134</v>
      </c>
    </row>
    <row r="215" s="13" customFormat="1">
      <c r="A215" s="13"/>
      <c r="B215" s="223"/>
      <c r="C215" s="224"/>
      <c r="D215" s="225" t="s">
        <v>152</v>
      </c>
      <c r="E215" s="226" t="s">
        <v>19</v>
      </c>
      <c r="F215" s="227" t="s">
        <v>217</v>
      </c>
      <c r="G215" s="224"/>
      <c r="H215" s="228">
        <v>41.549999999999997</v>
      </c>
      <c r="I215" s="229"/>
      <c r="J215" s="224"/>
      <c r="K215" s="224"/>
      <c r="L215" s="230"/>
      <c r="M215" s="231"/>
      <c r="N215" s="232"/>
      <c r="O215" s="232"/>
      <c r="P215" s="232"/>
      <c r="Q215" s="232"/>
      <c r="R215" s="232"/>
      <c r="S215" s="232"/>
      <c r="T215" s="23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4" t="s">
        <v>152</v>
      </c>
      <c r="AU215" s="234" t="s">
        <v>135</v>
      </c>
      <c r="AV215" s="13" t="s">
        <v>82</v>
      </c>
      <c r="AW215" s="13" t="s">
        <v>34</v>
      </c>
      <c r="AX215" s="13" t="s">
        <v>72</v>
      </c>
      <c r="AY215" s="234" t="s">
        <v>134</v>
      </c>
    </row>
    <row r="216" s="13" customFormat="1">
      <c r="A216" s="13"/>
      <c r="B216" s="223"/>
      <c r="C216" s="224"/>
      <c r="D216" s="225" t="s">
        <v>152</v>
      </c>
      <c r="E216" s="226" t="s">
        <v>19</v>
      </c>
      <c r="F216" s="227" t="s">
        <v>218</v>
      </c>
      <c r="G216" s="224"/>
      <c r="H216" s="228">
        <v>14.068</v>
      </c>
      <c r="I216" s="229"/>
      <c r="J216" s="224"/>
      <c r="K216" s="224"/>
      <c r="L216" s="230"/>
      <c r="M216" s="231"/>
      <c r="N216" s="232"/>
      <c r="O216" s="232"/>
      <c r="P216" s="232"/>
      <c r="Q216" s="232"/>
      <c r="R216" s="232"/>
      <c r="S216" s="232"/>
      <c r="T216" s="23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4" t="s">
        <v>152</v>
      </c>
      <c r="AU216" s="234" t="s">
        <v>135</v>
      </c>
      <c r="AV216" s="13" t="s">
        <v>82</v>
      </c>
      <c r="AW216" s="13" t="s">
        <v>34</v>
      </c>
      <c r="AX216" s="13" t="s">
        <v>72</v>
      </c>
      <c r="AY216" s="234" t="s">
        <v>134</v>
      </c>
    </row>
    <row r="217" s="14" customFormat="1">
      <c r="A217" s="14"/>
      <c r="B217" s="235"/>
      <c r="C217" s="236"/>
      <c r="D217" s="225" t="s">
        <v>152</v>
      </c>
      <c r="E217" s="237" t="s">
        <v>19</v>
      </c>
      <c r="F217" s="238" t="s">
        <v>182</v>
      </c>
      <c r="G217" s="236"/>
      <c r="H217" s="239">
        <v>133.55699999999999</v>
      </c>
      <c r="I217" s="240"/>
      <c r="J217" s="236"/>
      <c r="K217" s="236"/>
      <c r="L217" s="241"/>
      <c r="M217" s="242"/>
      <c r="N217" s="243"/>
      <c r="O217" s="243"/>
      <c r="P217" s="243"/>
      <c r="Q217" s="243"/>
      <c r="R217" s="243"/>
      <c r="S217" s="243"/>
      <c r="T217" s="24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5" t="s">
        <v>152</v>
      </c>
      <c r="AU217" s="245" t="s">
        <v>135</v>
      </c>
      <c r="AV217" s="14" t="s">
        <v>154</v>
      </c>
      <c r="AW217" s="14" t="s">
        <v>34</v>
      </c>
      <c r="AX217" s="14" t="s">
        <v>80</v>
      </c>
      <c r="AY217" s="245" t="s">
        <v>134</v>
      </c>
    </row>
    <row r="218" s="13" customFormat="1">
      <c r="A218" s="13"/>
      <c r="B218" s="223"/>
      <c r="C218" s="224"/>
      <c r="D218" s="225" t="s">
        <v>152</v>
      </c>
      <c r="E218" s="224"/>
      <c r="F218" s="227" t="s">
        <v>248</v>
      </c>
      <c r="G218" s="224"/>
      <c r="H218" s="228">
        <v>267.11399999999998</v>
      </c>
      <c r="I218" s="229"/>
      <c r="J218" s="224"/>
      <c r="K218" s="224"/>
      <c r="L218" s="230"/>
      <c r="M218" s="231"/>
      <c r="N218" s="232"/>
      <c r="O218" s="232"/>
      <c r="P218" s="232"/>
      <c r="Q218" s="232"/>
      <c r="R218" s="232"/>
      <c r="S218" s="232"/>
      <c r="T218" s="23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4" t="s">
        <v>152</v>
      </c>
      <c r="AU218" s="234" t="s">
        <v>135</v>
      </c>
      <c r="AV218" s="13" t="s">
        <v>82</v>
      </c>
      <c r="AW218" s="13" t="s">
        <v>4</v>
      </c>
      <c r="AX218" s="13" t="s">
        <v>80</v>
      </c>
      <c r="AY218" s="234" t="s">
        <v>134</v>
      </c>
    </row>
    <row r="219" s="2" customFormat="1" ht="24.15" customHeight="1">
      <c r="A219" s="39"/>
      <c r="B219" s="40"/>
      <c r="C219" s="205" t="s">
        <v>143</v>
      </c>
      <c r="D219" s="205" t="s">
        <v>138</v>
      </c>
      <c r="E219" s="206" t="s">
        <v>249</v>
      </c>
      <c r="F219" s="207" t="s">
        <v>250</v>
      </c>
      <c r="G219" s="208" t="s">
        <v>149</v>
      </c>
      <c r="H219" s="209">
        <v>374.26100000000002</v>
      </c>
      <c r="I219" s="210"/>
      <c r="J219" s="211">
        <f>ROUND(I219*H219,2)</f>
        <v>0</v>
      </c>
      <c r="K219" s="207" t="s">
        <v>142</v>
      </c>
      <c r="L219" s="45"/>
      <c r="M219" s="212" t="s">
        <v>19</v>
      </c>
      <c r="N219" s="213" t="s">
        <v>43</v>
      </c>
      <c r="O219" s="85"/>
      <c r="P219" s="214">
        <f>O219*H219</f>
        <v>0</v>
      </c>
      <c r="Q219" s="214">
        <v>0.0040000000000000001</v>
      </c>
      <c r="R219" s="214">
        <f>Q219*H219</f>
        <v>1.497044</v>
      </c>
      <c r="S219" s="214">
        <v>0</v>
      </c>
      <c r="T219" s="215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16" t="s">
        <v>154</v>
      </c>
      <c r="AT219" s="216" t="s">
        <v>138</v>
      </c>
      <c r="AU219" s="216" t="s">
        <v>135</v>
      </c>
      <c r="AY219" s="18" t="s">
        <v>134</v>
      </c>
      <c r="BE219" s="217">
        <f>IF(N219="základní",J219,0)</f>
        <v>0</v>
      </c>
      <c r="BF219" s="217">
        <f>IF(N219="snížená",J219,0)</f>
        <v>0</v>
      </c>
      <c r="BG219" s="217">
        <f>IF(N219="zákl. přenesená",J219,0)</f>
        <v>0</v>
      </c>
      <c r="BH219" s="217">
        <f>IF(N219="sníž. přenesená",J219,0)</f>
        <v>0</v>
      </c>
      <c r="BI219" s="217">
        <f>IF(N219="nulová",J219,0)</f>
        <v>0</v>
      </c>
      <c r="BJ219" s="18" t="s">
        <v>80</v>
      </c>
      <c r="BK219" s="217">
        <f>ROUND(I219*H219,2)</f>
        <v>0</v>
      </c>
      <c r="BL219" s="18" t="s">
        <v>154</v>
      </c>
      <c r="BM219" s="216" t="s">
        <v>251</v>
      </c>
    </row>
    <row r="220" s="2" customFormat="1">
      <c r="A220" s="39"/>
      <c r="B220" s="40"/>
      <c r="C220" s="41"/>
      <c r="D220" s="218" t="s">
        <v>145</v>
      </c>
      <c r="E220" s="41"/>
      <c r="F220" s="219" t="s">
        <v>252</v>
      </c>
      <c r="G220" s="41"/>
      <c r="H220" s="41"/>
      <c r="I220" s="220"/>
      <c r="J220" s="41"/>
      <c r="K220" s="41"/>
      <c r="L220" s="45"/>
      <c r="M220" s="221"/>
      <c r="N220" s="222"/>
      <c r="O220" s="85"/>
      <c r="P220" s="85"/>
      <c r="Q220" s="85"/>
      <c r="R220" s="85"/>
      <c r="S220" s="85"/>
      <c r="T220" s="86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145</v>
      </c>
      <c r="AU220" s="18" t="s">
        <v>135</v>
      </c>
    </row>
    <row r="221" s="2" customFormat="1">
      <c r="A221" s="39"/>
      <c r="B221" s="40"/>
      <c r="C221" s="41"/>
      <c r="D221" s="225" t="s">
        <v>210</v>
      </c>
      <c r="E221" s="41"/>
      <c r="F221" s="246" t="s">
        <v>211</v>
      </c>
      <c r="G221" s="41"/>
      <c r="H221" s="41"/>
      <c r="I221" s="220"/>
      <c r="J221" s="41"/>
      <c r="K221" s="41"/>
      <c r="L221" s="45"/>
      <c r="M221" s="221"/>
      <c r="N221" s="222"/>
      <c r="O221" s="85"/>
      <c r="P221" s="85"/>
      <c r="Q221" s="85"/>
      <c r="R221" s="85"/>
      <c r="S221" s="85"/>
      <c r="T221" s="86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8" t="s">
        <v>210</v>
      </c>
      <c r="AU221" s="18" t="s">
        <v>135</v>
      </c>
    </row>
    <row r="222" s="13" customFormat="1">
      <c r="A222" s="13"/>
      <c r="B222" s="223"/>
      <c r="C222" s="224"/>
      <c r="D222" s="225" t="s">
        <v>152</v>
      </c>
      <c r="E222" s="226" t="s">
        <v>19</v>
      </c>
      <c r="F222" s="227" t="s">
        <v>198</v>
      </c>
      <c r="G222" s="224"/>
      <c r="H222" s="228">
        <v>54.795000000000002</v>
      </c>
      <c r="I222" s="229"/>
      <c r="J222" s="224"/>
      <c r="K222" s="224"/>
      <c r="L222" s="230"/>
      <c r="M222" s="231"/>
      <c r="N222" s="232"/>
      <c r="O222" s="232"/>
      <c r="P222" s="232"/>
      <c r="Q222" s="232"/>
      <c r="R222" s="232"/>
      <c r="S222" s="232"/>
      <c r="T222" s="23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4" t="s">
        <v>152</v>
      </c>
      <c r="AU222" s="234" t="s">
        <v>135</v>
      </c>
      <c r="AV222" s="13" t="s">
        <v>82</v>
      </c>
      <c r="AW222" s="13" t="s">
        <v>34</v>
      </c>
      <c r="AX222" s="13" t="s">
        <v>72</v>
      </c>
      <c r="AY222" s="234" t="s">
        <v>134</v>
      </c>
    </row>
    <row r="223" s="13" customFormat="1">
      <c r="A223" s="13"/>
      <c r="B223" s="223"/>
      <c r="C223" s="224"/>
      <c r="D223" s="225" t="s">
        <v>152</v>
      </c>
      <c r="E223" s="226" t="s">
        <v>19</v>
      </c>
      <c r="F223" s="227" t="s">
        <v>199</v>
      </c>
      <c r="G223" s="224"/>
      <c r="H223" s="228">
        <v>61.238999999999997</v>
      </c>
      <c r="I223" s="229"/>
      <c r="J223" s="224"/>
      <c r="K223" s="224"/>
      <c r="L223" s="230"/>
      <c r="M223" s="231"/>
      <c r="N223" s="232"/>
      <c r="O223" s="232"/>
      <c r="P223" s="232"/>
      <c r="Q223" s="232"/>
      <c r="R223" s="232"/>
      <c r="S223" s="232"/>
      <c r="T223" s="23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4" t="s">
        <v>152</v>
      </c>
      <c r="AU223" s="234" t="s">
        <v>135</v>
      </c>
      <c r="AV223" s="13" t="s">
        <v>82</v>
      </c>
      <c r="AW223" s="13" t="s">
        <v>34</v>
      </c>
      <c r="AX223" s="13" t="s">
        <v>72</v>
      </c>
      <c r="AY223" s="234" t="s">
        <v>134</v>
      </c>
    </row>
    <row r="224" s="13" customFormat="1">
      <c r="A224" s="13"/>
      <c r="B224" s="223"/>
      <c r="C224" s="224"/>
      <c r="D224" s="225" t="s">
        <v>152</v>
      </c>
      <c r="E224" s="226" t="s">
        <v>19</v>
      </c>
      <c r="F224" s="227" t="s">
        <v>200</v>
      </c>
      <c r="G224" s="224"/>
      <c r="H224" s="228">
        <v>57.298999999999999</v>
      </c>
      <c r="I224" s="229"/>
      <c r="J224" s="224"/>
      <c r="K224" s="224"/>
      <c r="L224" s="230"/>
      <c r="M224" s="231"/>
      <c r="N224" s="232"/>
      <c r="O224" s="232"/>
      <c r="P224" s="232"/>
      <c r="Q224" s="232"/>
      <c r="R224" s="232"/>
      <c r="S224" s="232"/>
      <c r="T224" s="23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4" t="s">
        <v>152</v>
      </c>
      <c r="AU224" s="234" t="s">
        <v>135</v>
      </c>
      <c r="AV224" s="13" t="s">
        <v>82</v>
      </c>
      <c r="AW224" s="13" t="s">
        <v>34</v>
      </c>
      <c r="AX224" s="13" t="s">
        <v>72</v>
      </c>
      <c r="AY224" s="234" t="s">
        <v>134</v>
      </c>
    </row>
    <row r="225" s="13" customFormat="1">
      <c r="A225" s="13"/>
      <c r="B225" s="223"/>
      <c r="C225" s="224"/>
      <c r="D225" s="225" t="s">
        <v>152</v>
      </c>
      <c r="E225" s="226" t="s">
        <v>19</v>
      </c>
      <c r="F225" s="227" t="s">
        <v>201</v>
      </c>
      <c r="G225" s="224"/>
      <c r="H225" s="228">
        <v>29.652000000000001</v>
      </c>
      <c r="I225" s="229"/>
      <c r="J225" s="224"/>
      <c r="K225" s="224"/>
      <c r="L225" s="230"/>
      <c r="M225" s="231"/>
      <c r="N225" s="232"/>
      <c r="O225" s="232"/>
      <c r="P225" s="232"/>
      <c r="Q225" s="232"/>
      <c r="R225" s="232"/>
      <c r="S225" s="232"/>
      <c r="T225" s="23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4" t="s">
        <v>152</v>
      </c>
      <c r="AU225" s="234" t="s">
        <v>135</v>
      </c>
      <c r="AV225" s="13" t="s">
        <v>82</v>
      </c>
      <c r="AW225" s="13" t="s">
        <v>34</v>
      </c>
      <c r="AX225" s="13" t="s">
        <v>72</v>
      </c>
      <c r="AY225" s="234" t="s">
        <v>134</v>
      </c>
    </row>
    <row r="226" s="13" customFormat="1">
      <c r="A226" s="13"/>
      <c r="B226" s="223"/>
      <c r="C226" s="224"/>
      <c r="D226" s="225" t="s">
        <v>152</v>
      </c>
      <c r="E226" s="226" t="s">
        <v>19</v>
      </c>
      <c r="F226" s="227" t="s">
        <v>202</v>
      </c>
      <c r="G226" s="224"/>
      <c r="H226" s="228">
        <v>26.472999999999999</v>
      </c>
      <c r="I226" s="229"/>
      <c r="J226" s="224"/>
      <c r="K226" s="224"/>
      <c r="L226" s="230"/>
      <c r="M226" s="231"/>
      <c r="N226" s="232"/>
      <c r="O226" s="232"/>
      <c r="P226" s="232"/>
      <c r="Q226" s="232"/>
      <c r="R226" s="232"/>
      <c r="S226" s="232"/>
      <c r="T226" s="23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4" t="s">
        <v>152</v>
      </c>
      <c r="AU226" s="234" t="s">
        <v>135</v>
      </c>
      <c r="AV226" s="13" t="s">
        <v>82</v>
      </c>
      <c r="AW226" s="13" t="s">
        <v>34</v>
      </c>
      <c r="AX226" s="13" t="s">
        <v>72</v>
      </c>
      <c r="AY226" s="234" t="s">
        <v>134</v>
      </c>
    </row>
    <row r="227" s="13" customFormat="1">
      <c r="A227" s="13"/>
      <c r="B227" s="223"/>
      <c r="C227" s="224"/>
      <c r="D227" s="225" t="s">
        <v>152</v>
      </c>
      <c r="E227" s="226" t="s">
        <v>19</v>
      </c>
      <c r="F227" s="227" t="s">
        <v>203</v>
      </c>
      <c r="G227" s="224"/>
      <c r="H227" s="228">
        <v>102.453</v>
      </c>
      <c r="I227" s="229"/>
      <c r="J227" s="224"/>
      <c r="K227" s="224"/>
      <c r="L227" s="230"/>
      <c r="M227" s="231"/>
      <c r="N227" s="232"/>
      <c r="O227" s="232"/>
      <c r="P227" s="232"/>
      <c r="Q227" s="232"/>
      <c r="R227" s="232"/>
      <c r="S227" s="232"/>
      <c r="T227" s="23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4" t="s">
        <v>152</v>
      </c>
      <c r="AU227" s="234" t="s">
        <v>135</v>
      </c>
      <c r="AV227" s="13" t="s">
        <v>82</v>
      </c>
      <c r="AW227" s="13" t="s">
        <v>34</v>
      </c>
      <c r="AX227" s="13" t="s">
        <v>72</v>
      </c>
      <c r="AY227" s="234" t="s">
        <v>134</v>
      </c>
    </row>
    <row r="228" s="13" customFormat="1">
      <c r="A228" s="13"/>
      <c r="B228" s="223"/>
      <c r="C228" s="224"/>
      <c r="D228" s="225" t="s">
        <v>152</v>
      </c>
      <c r="E228" s="226" t="s">
        <v>19</v>
      </c>
      <c r="F228" s="227" t="s">
        <v>204</v>
      </c>
      <c r="G228" s="224"/>
      <c r="H228" s="228">
        <v>42.350000000000001</v>
      </c>
      <c r="I228" s="229"/>
      <c r="J228" s="224"/>
      <c r="K228" s="224"/>
      <c r="L228" s="230"/>
      <c r="M228" s="231"/>
      <c r="N228" s="232"/>
      <c r="O228" s="232"/>
      <c r="P228" s="232"/>
      <c r="Q228" s="232"/>
      <c r="R228" s="232"/>
      <c r="S228" s="232"/>
      <c r="T228" s="23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4" t="s">
        <v>152</v>
      </c>
      <c r="AU228" s="234" t="s">
        <v>135</v>
      </c>
      <c r="AV228" s="13" t="s">
        <v>82</v>
      </c>
      <c r="AW228" s="13" t="s">
        <v>34</v>
      </c>
      <c r="AX228" s="13" t="s">
        <v>72</v>
      </c>
      <c r="AY228" s="234" t="s">
        <v>134</v>
      </c>
    </row>
    <row r="229" s="14" customFormat="1">
      <c r="A229" s="14"/>
      <c r="B229" s="235"/>
      <c r="C229" s="236"/>
      <c r="D229" s="225" t="s">
        <v>152</v>
      </c>
      <c r="E229" s="237" t="s">
        <v>19</v>
      </c>
      <c r="F229" s="238" t="s">
        <v>182</v>
      </c>
      <c r="G229" s="236"/>
      <c r="H229" s="239">
        <v>374.26100000000008</v>
      </c>
      <c r="I229" s="240"/>
      <c r="J229" s="236"/>
      <c r="K229" s="236"/>
      <c r="L229" s="241"/>
      <c r="M229" s="242"/>
      <c r="N229" s="243"/>
      <c r="O229" s="243"/>
      <c r="P229" s="243"/>
      <c r="Q229" s="243"/>
      <c r="R229" s="243"/>
      <c r="S229" s="243"/>
      <c r="T229" s="24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5" t="s">
        <v>152</v>
      </c>
      <c r="AU229" s="245" t="s">
        <v>135</v>
      </c>
      <c r="AV229" s="14" t="s">
        <v>154</v>
      </c>
      <c r="AW229" s="14" t="s">
        <v>34</v>
      </c>
      <c r="AX229" s="14" t="s">
        <v>80</v>
      </c>
      <c r="AY229" s="245" t="s">
        <v>134</v>
      </c>
    </row>
    <row r="230" s="2" customFormat="1" ht="24.15" customHeight="1">
      <c r="A230" s="39"/>
      <c r="B230" s="40"/>
      <c r="C230" s="205" t="s">
        <v>253</v>
      </c>
      <c r="D230" s="205" t="s">
        <v>138</v>
      </c>
      <c r="E230" s="206" t="s">
        <v>254</v>
      </c>
      <c r="F230" s="207" t="s">
        <v>255</v>
      </c>
      <c r="G230" s="208" t="s">
        <v>157</v>
      </c>
      <c r="H230" s="209">
        <v>63.32</v>
      </c>
      <c r="I230" s="210"/>
      <c r="J230" s="211">
        <f>ROUND(I230*H230,2)</f>
        <v>0</v>
      </c>
      <c r="K230" s="207" t="s">
        <v>142</v>
      </c>
      <c r="L230" s="45"/>
      <c r="M230" s="212" t="s">
        <v>19</v>
      </c>
      <c r="N230" s="213" t="s">
        <v>43</v>
      </c>
      <c r="O230" s="85"/>
      <c r="P230" s="214">
        <f>O230*H230</f>
        <v>0</v>
      </c>
      <c r="Q230" s="214">
        <v>0.0015</v>
      </c>
      <c r="R230" s="214">
        <f>Q230*H230</f>
        <v>0.094980000000000009</v>
      </c>
      <c r="S230" s="214">
        <v>0</v>
      </c>
      <c r="T230" s="215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16" t="s">
        <v>154</v>
      </c>
      <c r="AT230" s="216" t="s">
        <v>138</v>
      </c>
      <c r="AU230" s="216" t="s">
        <v>135</v>
      </c>
      <c r="AY230" s="18" t="s">
        <v>134</v>
      </c>
      <c r="BE230" s="217">
        <f>IF(N230="základní",J230,0)</f>
        <v>0</v>
      </c>
      <c r="BF230" s="217">
        <f>IF(N230="snížená",J230,0)</f>
        <v>0</v>
      </c>
      <c r="BG230" s="217">
        <f>IF(N230="zákl. přenesená",J230,0)</f>
        <v>0</v>
      </c>
      <c r="BH230" s="217">
        <f>IF(N230="sníž. přenesená",J230,0)</f>
        <v>0</v>
      </c>
      <c r="BI230" s="217">
        <f>IF(N230="nulová",J230,0)</f>
        <v>0</v>
      </c>
      <c r="BJ230" s="18" t="s">
        <v>80</v>
      </c>
      <c r="BK230" s="217">
        <f>ROUND(I230*H230,2)</f>
        <v>0</v>
      </c>
      <c r="BL230" s="18" t="s">
        <v>154</v>
      </c>
      <c r="BM230" s="216" t="s">
        <v>256</v>
      </c>
    </row>
    <row r="231" s="2" customFormat="1">
      <c r="A231" s="39"/>
      <c r="B231" s="40"/>
      <c r="C231" s="41"/>
      <c r="D231" s="218" t="s">
        <v>145</v>
      </c>
      <c r="E231" s="41"/>
      <c r="F231" s="219" t="s">
        <v>257</v>
      </c>
      <c r="G231" s="41"/>
      <c r="H231" s="41"/>
      <c r="I231" s="220"/>
      <c r="J231" s="41"/>
      <c r="K231" s="41"/>
      <c r="L231" s="45"/>
      <c r="M231" s="221"/>
      <c r="N231" s="222"/>
      <c r="O231" s="85"/>
      <c r="P231" s="85"/>
      <c r="Q231" s="85"/>
      <c r="R231" s="85"/>
      <c r="S231" s="85"/>
      <c r="T231" s="86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8" t="s">
        <v>145</v>
      </c>
      <c r="AU231" s="18" t="s">
        <v>135</v>
      </c>
    </row>
    <row r="232" s="12" customFormat="1" ht="20.88" customHeight="1">
      <c r="A232" s="12"/>
      <c r="B232" s="189"/>
      <c r="C232" s="190"/>
      <c r="D232" s="191" t="s">
        <v>71</v>
      </c>
      <c r="E232" s="203" t="s">
        <v>170</v>
      </c>
      <c r="F232" s="203" t="s">
        <v>258</v>
      </c>
      <c r="G232" s="190"/>
      <c r="H232" s="190"/>
      <c r="I232" s="193"/>
      <c r="J232" s="204">
        <f>BK232</f>
        <v>0</v>
      </c>
      <c r="K232" s="190"/>
      <c r="L232" s="195"/>
      <c r="M232" s="196"/>
      <c r="N232" s="197"/>
      <c r="O232" s="197"/>
      <c r="P232" s="198">
        <f>SUM(P233:P248)</f>
        <v>0</v>
      </c>
      <c r="Q232" s="197"/>
      <c r="R232" s="198">
        <f>SUM(R233:R248)</f>
        <v>12.4653375</v>
      </c>
      <c r="S232" s="197"/>
      <c r="T232" s="199">
        <f>SUM(T233:T248)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200" t="s">
        <v>80</v>
      </c>
      <c r="AT232" s="201" t="s">
        <v>71</v>
      </c>
      <c r="AU232" s="201" t="s">
        <v>82</v>
      </c>
      <c r="AY232" s="200" t="s">
        <v>134</v>
      </c>
      <c r="BK232" s="202">
        <f>SUM(BK233:BK248)</f>
        <v>0</v>
      </c>
    </row>
    <row r="233" s="2" customFormat="1" ht="33" customHeight="1">
      <c r="A233" s="39"/>
      <c r="B233" s="40"/>
      <c r="C233" s="205" t="s">
        <v>259</v>
      </c>
      <c r="D233" s="205" t="s">
        <v>138</v>
      </c>
      <c r="E233" s="206" t="s">
        <v>260</v>
      </c>
      <c r="F233" s="207" t="s">
        <v>261</v>
      </c>
      <c r="G233" s="208" t="s">
        <v>149</v>
      </c>
      <c r="H233" s="209">
        <v>133.55699999999999</v>
      </c>
      <c r="I233" s="210"/>
      <c r="J233" s="211">
        <f>ROUND(I233*H233,2)</f>
        <v>0</v>
      </c>
      <c r="K233" s="207" t="s">
        <v>142</v>
      </c>
      <c r="L233" s="45"/>
      <c r="M233" s="212" t="s">
        <v>19</v>
      </c>
      <c r="N233" s="213" t="s">
        <v>43</v>
      </c>
      <c r="O233" s="85"/>
      <c r="P233" s="214">
        <f>O233*H233</f>
        <v>0</v>
      </c>
      <c r="Q233" s="214">
        <v>0.084000000000000005</v>
      </c>
      <c r="R233" s="214">
        <f>Q233*H233</f>
        <v>11.218788</v>
      </c>
      <c r="S233" s="214">
        <v>0</v>
      </c>
      <c r="T233" s="215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16" t="s">
        <v>154</v>
      </c>
      <c r="AT233" s="216" t="s">
        <v>138</v>
      </c>
      <c r="AU233" s="216" t="s">
        <v>135</v>
      </c>
      <c r="AY233" s="18" t="s">
        <v>134</v>
      </c>
      <c r="BE233" s="217">
        <f>IF(N233="základní",J233,0)</f>
        <v>0</v>
      </c>
      <c r="BF233" s="217">
        <f>IF(N233="snížená",J233,0)</f>
        <v>0</v>
      </c>
      <c r="BG233" s="217">
        <f>IF(N233="zákl. přenesená",J233,0)</f>
        <v>0</v>
      </c>
      <c r="BH233" s="217">
        <f>IF(N233="sníž. přenesená",J233,0)</f>
        <v>0</v>
      </c>
      <c r="BI233" s="217">
        <f>IF(N233="nulová",J233,0)</f>
        <v>0</v>
      </c>
      <c r="BJ233" s="18" t="s">
        <v>80</v>
      </c>
      <c r="BK233" s="217">
        <f>ROUND(I233*H233,2)</f>
        <v>0</v>
      </c>
      <c r="BL233" s="18" t="s">
        <v>154</v>
      </c>
      <c r="BM233" s="216" t="s">
        <v>262</v>
      </c>
    </row>
    <row r="234" s="2" customFormat="1">
      <c r="A234" s="39"/>
      <c r="B234" s="40"/>
      <c r="C234" s="41"/>
      <c r="D234" s="218" t="s">
        <v>145</v>
      </c>
      <c r="E234" s="41"/>
      <c r="F234" s="219" t="s">
        <v>263</v>
      </c>
      <c r="G234" s="41"/>
      <c r="H234" s="41"/>
      <c r="I234" s="220"/>
      <c r="J234" s="41"/>
      <c r="K234" s="41"/>
      <c r="L234" s="45"/>
      <c r="M234" s="221"/>
      <c r="N234" s="222"/>
      <c r="O234" s="85"/>
      <c r="P234" s="85"/>
      <c r="Q234" s="85"/>
      <c r="R234" s="85"/>
      <c r="S234" s="85"/>
      <c r="T234" s="86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18" t="s">
        <v>145</v>
      </c>
      <c r="AU234" s="18" t="s">
        <v>135</v>
      </c>
    </row>
    <row r="235" s="2" customFormat="1" ht="33" customHeight="1">
      <c r="A235" s="39"/>
      <c r="B235" s="40"/>
      <c r="C235" s="205" t="s">
        <v>264</v>
      </c>
      <c r="D235" s="205" t="s">
        <v>138</v>
      </c>
      <c r="E235" s="206" t="s">
        <v>265</v>
      </c>
      <c r="F235" s="207" t="s">
        <v>266</v>
      </c>
      <c r="G235" s="208" t="s">
        <v>149</v>
      </c>
      <c r="H235" s="209">
        <v>131.91</v>
      </c>
      <c r="I235" s="210"/>
      <c r="J235" s="211">
        <f>ROUND(I235*H235,2)</f>
        <v>0</v>
      </c>
      <c r="K235" s="207" t="s">
        <v>142</v>
      </c>
      <c r="L235" s="45"/>
      <c r="M235" s="212" t="s">
        <v>19</v>
      </c>
      <c r="N235" s="213" t="s">
        <v>43</v>
      </c>
      <c r="O235" s="85"/>
      <c r="P235" s="214">
        <f>O235*H235</f>
        <v>0</v>
      </c>
      <c r="Q235" s="214">
        <v>0.0094500000000000001</v>
      </c>
      <c r="R235" s="214">
        <f>Q235*H235</f>
        <v>1.2465495</v>
      </c>
      <c r="S235" s="214">
        <v>0</v>
      </c>
      <c r="T235" s="215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16" t="s">
        <v>154</v>
      </c>
      <c r="AT235" s="216" t="s">
        <v>138</v>
      </c>
      <c r="AU235" s="216" t="s">
        <v>135</v>
      </c>
      <c r="AY235" s="18" t="s">
        <v>134</v>
      </c>
      <c r="BE235" s="217">
        <f>IF(N235="základní",J235,0)</f>
        <v>0</v>
      </c>
      <c r="BF235" s="217">
        <f>IF(N235="snížená",J235,0)</f>
        <v>0</v>
      </c>
      <c r="BG235" s="217">
        <f>IF(N235="zákl. přenesená",J235,0)</f>
        <v>0</v>
      </c>
      <c r="BH235" s="217">
        <f>IF(N235="sníž. přenesená",J235,0)</f>
        <v>0</v>
      </c>
      <c r="BI235" s="217">
        <f>IF(N235="nulová",J235,0)</f>
        <v>0</v>
      </c>
      <c r="BJ235" s="18" t="s">
        <v>80</v>
      </c>
      <c r="BK235" s="217">
        <f>ROUND(I235*H235,2)</f>
        <v>0</v>
      </c>
      <c r="BL235" s="18" t="s">
        <v>154</v>
      </c>
      <c r="BM235" s="216" t="s">
        <v>267</v>
      </c>
    </row>
    <row r="236" s="2" customFormat="1">
      <c r="A236" s="39"/>
      <c r="B236" s="40"/>
      <c r="C236" s="41"/>
      <c r="D236" s="218" t="s">
        <v>145</v>
      </c>
      <c r="E236" s="41"/>
      <c r="F236" s="219" t="s">
        <v>268</v>
      </c>
      <c r="G236" s="41"/>
      <c r="H236" s="41"/>
      <c r="I236" s="220"/>
      <c r="J236" s="41"/>
      <c r="K236" s="41"/>
      <c r="L236" s="45"/>
      <c r="M236" s="221"/>
      <c r="N236" s="222"/>
      <c r="O236" s="85"/>
      <c r="P236" s="85"/>
      <c r="Q236" s="85"/>
      <c r="R236" s="85"/>
      <c r="S236" s="85"/>
      <c r="T236" s="86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18" t="s">
        <v>145</v>
      </c>
      <c r="AU236" s="18" t="s">
        <v>135</v>
      </c>
    </row>
    <row r="237" s="13" customFormat="1">
      <c r="A237" s="13"/>
      <c r="B237" s="223"/>
      <c r="C237" s="224"/>
      <c r="D237" s="225" t="s">
        <v>152</v>
      </c>
      <c r="E237" s="226" t="s">
        <v>19</v>
      </c>
      <c r="F237" s="227" t="s">
        <v>176</v>
      </c>
      <c r="G237" s="224"/>
      <c r="H237" s="228">
        <v>18.800000000000001</v>
      </c>
      <c r="I237" s="229"/>
      <c r="J237" s="224"/>
      <c r="K237" s="224"/>
      <c r="L237" s="230"/>
      <c r="M237" s="231"/>
      <c r="N237" s="232"/>
      <c r="O237" s="232"/>
      <c r="P237" s="232"/>
      <c r="Q237" s="232"/>
      <c r="R237" s="232"/>
      <c r="S237" s="232"/>
      <c r="T237" s="23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4" t="s">
        <v>152</v>
      </c>
      <c r="AU237" s="234" t="s">
        <v>135</v>
      </c>
      <c r="AV237" s="13" t="s">
        <v>82</v>
      </c>
      <c r="AW237" s="13" t="s">
        <v>34</v>
      </c>
      <c r="AX237" s="13" t="s">
        <v>72</v>
      </c>
      <c r="AY237" s="234" t="s">
        <v>134</v>
      </c>
    </row>
    <row r="238" s="13" customFormat="1">
      <c r="A238" s="13"/>
      <c r="B238" s="223"/>
      <c r="C238" s="224"/>
      <c r="D238" s="225" t="s">
        <v>152</v>
      </c>
      <c r="E238" s="226" t="s">
        <v>19</v>
      </c>
      <c r="F238" s="227" t="s">
        <v>178</v>
      </c>
      <c r="G238" s="224"/>
      <c r="H238" s="228">
        <v>7.8799999999999999</v>
      </c>
      <c r="I238" s="229"/>
      <c r="J238" s="224"/>
      <c r="K238" s="224"/>
      <c r="L238" s="230"/>
      <c r="M238" s="231"/>
      <c r="N238" s="232"/>
      <c r="O238" s="232"/>
      <c r="P238" s="232"/>
      <c r="Q238" s="232"/>
      <c r="R238" s="232"/>
      <c r="S238" s="232"/>
      <c r="T238" s="23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4" t="s">
        <v>152</v>
      </c>
      <c r="AU238" s="234" t="s">
        <v>135</v>
      </c>
      <c r="AV238" s="13" t="s">
        <v>82</v>
      </c>
      <c r="AW238" s="13" t="s">
        <v>34</v>
      </c>
      <c r="AX238" s="13" t="s">
        <v>72</v>
      </c>
      <c r="AY238" s="234" t="s">
        <v>134</v>
      </c>
    </row>
    <row r="239" s="13" customFormat="1">
      <c r="A239" s="13"/>
      <c r="B239" s="223"/>
      <c r="C239" s="224"/>
      <c r="D239" s="225" t="s">
        <v>152</v>
      </c>
      <c r="E239" s="226" t="s">
        <v>19</v>
      </c>
      <c r="F239" s="227" t="s">
        <v>179</v>
      </c>
      <c r="G239" s="224"/>
      <c r="H239" s="228">
        <v>6.6699999999999999</v>
      </c>
      <c r="I239" s="229"/>
      <c r="J239" s="224"/>
      <c r="K239" s="224"/>
      <c r="L239" s="230"/>
      <c r="M239" s="231"/>
      <c r="N239" s="232"/>
      <c r="O239" s="232"/>
      <c r="P239" s="232"/>
      <c r="Q239" s="232"/>
      <c r="R239" s="232"/>
      <c r="S239" s="232"/>
      <c r="T239" s="23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4" t="s">
        <v>152</v>
      </c>
      <c r="AU239" s="234" t="s">
        <v>135</v>
      </c>
      <c r="AV239" s="13" t="s">
        <v>82</v>
      </c>
      <c r="AW239" s="13" t="s">
        <v>34</v>
      </c>
      <c r="AX239" s="13" t="s">
        <v>72</v>
      </c>
      <c r="AY239" s="234" t="s">
        <v>134</v>
      </c>
    </row>
    <row r="240" s="13" customFormat="1">
      <c r="A240" s="13"/>
      <c r="B240" s="223"/>
      <c r="C240" s="224"/>
      <c r="D240" s="225" t="s">
        <v>152</v>
      </c>
      <c r="E240" s="226" t="s">
        <v>19</v>
      </c>
      <c r="F240" s="227" t="s">
        <v>180</v>
      </c>
      <c r="G240" s="224"/>
      <c r="H240" s="228">
        <v>98.560000000000002</v>
      </c>
      <c r="I240" s="229"/>
      <c r="J240" s="224"/>
      <c r="K240" s="224"/>
      <c r="L240" s="230"/>
      <c r="M240" s="231"/>
      <c r="N240" s="232"/>
      <c r="O240" s="232"/>
      <c r="P240" s="232"/>
      <c r="Q240" s="232"/>
      <c r="R240" s="232"/>
      <c r="S240" s="232"/>
      <c r="T240" s="23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4" t="s">
        <v>152</v>
      </c>
      <c r="AU240" s="234" t="s">
        <v>135</v>
      </c>
      <c r="AV240" s="13" t="s">
        <v>82</v>
      </c>
      <c r="AW240" s="13" t="s">
        <v>34</v>
      </c>
      <c r="AX240" s="13" t="s">
        <v>72</v>
      </c>
      <c r="AY240" s="234" t="s">
        <v>134</v>
      </c>
    </row>
    <row r="241" s="14" customFormat="1">
      <c r="A241" s="14"/>
      <c r="B241" s="235"/>
      <c r="C241" s="236"/>
      <c r="D241" s="225" t="s">
        <v>152</v>
      </c>
      <c r="E241" s="237" t="s">
        <v>19</v>
      </c>
      <c r="F241" s="238" t="s">
        <v>182</v>
      </c>
      <c r="G241" s="236"/>
      <c r="H241" s="239">
        <v>131.91</v>
      </c>
      <c r="I241" s="240"/>
      <c r="J241" s="236"/>
      <c r="K241" s="236"/>
      <c r="L241" s="241"/>
      <c r="M241" s="242"/>
      <c r="N241" s="243"/>
      <c r="O241" s="243"/>
      <c r="P241" s="243"/>
      <c r="Q241" s="243"/>
      <c r="R241" s="243"/>
      <c r="S241" s="243"/>
      <c r="T241" s="24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45" t="s">
        <v>152</v>
      </c>
      <c r="AU241" s="245" t="s">
        <v>135</v>
      </c>
      <c r="AV241" s="14" t="s">
        <v>154</v>
      </c>
      <c r="AW241" s="14" t="s">
        <v>34</v>
      </c>
      <c r="AX241" s="14" t="s">
        <v>80</v>
      </c>
      <c r="AY241" s="245" t="s">
        <v>134</v>
      </c>
    </row>
    <row r="242" s="2" customFormat="1" ht="16.5" customHeight="1">
      <c r="A242" s="39"/>
      <c r="B242" s="40"/>
      <c r="C242" s="205" t="s">
        <v>269</v>
      </c>
      <c r="D242" s="205" t="s">
        <v>138</v>
      </c>
      <c r="E242" s="206" t="s">
        <v>270</v>
      </c>
      <c r="F242" s="207" t="s">
        <v>271</v>
      </c>
      <c r="G242" s="208" t="s">
        <v>149</v>
      </c>
      <c r="H242" s="209">
        <v>131.91</v>
      </c>
      <c r="I242" s="210"/>
      <c r="J242" s="211">
        <f>ROUND(I242*H242,2)</f>
        <v>0</v>
      </c>
      <c r="K242" s="207" t="s">
        <v>142</v>
      </c>
      <c r="L242" s="45"/>
      <c r="M242" s="212" t="s">
        <v>19</v>
      </c>
      <c r="N242" s="213" t="s">
        <v>43</v>
      </c>
      <c r="O242" s="85"/>
      <c r="P242" s="214">
        <f>O242*H242</f>
        <v>0</v>
      </c>
      <c r="Q242" s="214">
        <v>0</v>
      </c>
      <c r="R242" s="214">
        <f>Q242*H242</f>
        <v>0</v>
      </c>
      <c r="S242" s="214">
        <v>0</v>
      </c>
      <c r="T242" s="215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16" t="s">
        <v>154</v>
      </c>
      <c r="AT242" s="216" t="s">
        <v>138</v>
      </c>
      <c r="AU242" s="216" t="s">
        <v>135</v>
      </c>
      <c r="AY242" s="18" t="s">
        <v>134</v>
      </c>
      <c r="BE242" s="217">
        <f>IF(N242="základní",J242,0)</f>
        <v>0</v>
      </c>
      <c r="BF242" s="217">
        <f>IF(N242="snížená",J242,0)</f>
        <v>0</v>
      </c>
      <c r="BG242" s="217">
        <f>IF(N242="zákl. přenesená",J242,0)</f>
        <v>0</v>
      </c>
      <c r="BH242" s="217">
        <f>IF(N242="sníž. přenesená",J242,0)</f>
        <v>0</v>
      </c>
      <c r="BI242" s="217">
        <f>IF(N242="nulová",J242,0)</f>
        <v>0</v>
      </c>
      <c r="BJ242" s="18" t="s">
        <v>80</v>
      </c>
      <c r="BK242" s="217">
        <f>ROUND(I242*H242,2)</f>
        <v>0</v>
      </c>
      <c r="BL242" s="18" t="s">
        <v>154</v>
      </c>
      <c r="BM242" s="216" t="s">
        <v>272</v>
      </c>
    </row>
    <row r="243" s="2" customFormat="1">
      <c r="A243" s="39"/>
      <c r="B243" s="40"/>
      <c r="C243" s="41"/>
      <c r="D243" s="218" t="s">
        <v>145</v>
      </c>
      <c r="E243" s="41"/>
      <c r="F243" s="219" t="s">
        <v>273</v>
      </c>
      <c r="G243" s="41"/>
      <c r="H243" s="41"/>
      <c r="I243" s="220"/>
      <c r="J243" s="41"/>
      <c r="K243" s="41"/>
      <c r="L243" s="45"/>
      <c r="M243" s="221"/>
      <c r="N243" s="222"/>
      <c r="O243" s="85"/>
      <c r="P243" s="85"/>
      <c r="Q243" s="85"/>
      <c r="R243" s="85"/>
      <c r="S243" s="85"/>
      <c r="T243" s="86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145</v>
      </c>
      <c r="AU243" s="18" t="s">
        <v>135</v>
      </c>
    </row>
    <row r="244" s="13" customFormat="1">
      <c r="A244" s="13"/>
      <c r="B244" s="223"/>
      <c r="C244" s="224"/>
      <c r="D244" s="225" t="s">
        <v>152</v>
      </c>
      <c r="E244" s="226" t="s">
        <v>19</v>
      </c>
      <c r="F244" s="227" t="s">
        <v>176</v>
      </c>
      <c r="G244" s="224"/>
      <c r="H244" s="228">
        <v>18.800000000000001</v>
      </c>
      <c r="I244" s="229"/>
      <c r="J244" s="224"/>
      <c r="K244" s="224"/>
      <c r="L244" s="230"/>
      <c r="M244" s="231"/>
      <c r="N244" s="232"/>
      <c r="O244" s="232"/>
      <c r="P244" s="232"/>
      <c r="Q244" s="232"/>
      <c r="R244" s="232"/>
      <c r="S244" s="232"/>
      <c r="T244" s="23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4" t="s">
        <v>152</v>
      </c>
      <c r="AU244" s="234" t="s">
        <v>135</v>
      </c>
      <c r="AV244" s="13" t="s">
        <v>82</v>
      </c>
      <c r="AW244" s="13" t="s">
        <v>34</v>
      </c>
      <c r="AX244" s="13" t="s">
        <v>72</v>
      </c>
      <c r="AY244" s="234" t="s">
        <v>134</v>
      </c>
    </row>
    <row r="245" s="13" customFormat="1">
      <c r="A245" s="13"/>
      <c r="B245" s="223"/>
      <c r="C245" s="224"/>
      <c r="D245" s="225" t="s">
        <v>152</v>
      </c>
      <c r="E245" s="226" t="s">
        <v>19</v>
      </c>
      <c r="F245" s="227" t="s">
        <v>178</v>
      </c>
      <c r="G245" s="224"/>
      <c r="H245" s="228">
        <v>7.8799999999999999</v>
      </c>
      <c r="I245" s="229"/>
      <c r="J245" s="224"/>
      <c r="K245" s="224"/>
      <c r="L245" s="230"/>
      <c r="M245" s="231"/>
      <c r="N245" s="232"/>
      <c r="O245" s="232"/>
      <c r="P245" s="232"/>
      <c r="Q245" s="232"/>
      <c r="R245" s="232"/>
      <c r="S245" s="232"/>
      <c r="T245" s="23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4" t="s">
        <v>152</v>
      </c>
      <c r="AU245" s="234" t="s">
        <v>135</v>
      </c>
      <c r="AV245" s="13" t="s">
        <v>82</v>
      </c>
      <c r="AW245" s="13" t="s">
        <v>34</v>
      </c>
      <c r="AX245" s="13" t="s">
        <v>72</v>
      </c>
      <c r="AY245" s="234" t="s">
        <v>134</v>
      </c>
    </row>
    <row r="246" s="13" customFormat="1">
      <c r="A246" s="13"/>
      <c r="B246" s="223"/>
      <c r="C246" s="224"/>
      <c r="D246" s="225" t="s">
        <v>152</v>
      </c>
      <c r="E246" s="226" t="s">
        <v>19</v>
      </c>
      <c r="F246" s="227" t="s">
        <v>179</v>
      </c>
      <c r="G246" s="224"/>
      <c r="H246" s="228">
        <v>6.6699999999999999</v>
      </c>
      <c r="I246" s="229"/>
      <c r="J246" s="224"/>
      <c r="K246" s="224"/>
      <c r="L246" s="230"/>
      <c r="M246" s="231"/>
      <c r="N246" s="232"/>
      <c r="O246" s="232"/>
      <c r="P246" s="232"/>
      <c r="Q246" s="232"/>
      <c r="R246" s="232"/>
      <c r="S246" s="232"/>
      <c r="T246" s="23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4" t="s">
        <v>152</v>
      </c>
      <c r="AU246" s="234" t="s">
        <v>135</v>
      </c>
      <c r="AV246" s="13" t="s">
        <v>82</v>
      </c>
      <c r="AW246" s="13" t="s">
        <v>34</v>
      </c>
      <c r="AX246" s="13" t="s">
        <v>72</v>
      </c>
      <c r="AY246" s="234" t="s">
        <v>134</v>
      </c>
    </row>
    <row r="247" s="13" customFormat="1">
      <c r="A247" s="13"/>
      <c r="B247" s="223"/>
      <c r="C247" s="224"/>
      <c r="D247" s="225" t="s">
        <v>152</v>
      </c>
      <c r="E247" s="226" t="s">
        <v>19</v>
      </c>
      <c r="F247" s="227" t="s">
        <v>180</v>
      </c>
      <c r="G247" s="224"/>
      <c r="H247" s="228">
        <v>98.560000000000002</v>
      </c>
      <c r="I247" s="229"/>
      <c r="J247" s="224"/>
      <c r="K247" s="224"/>
      <c r="L247" s="230"/>
      <c r="M247" s="231"/>
      <c r="N247" s="232"/>
      <c r="O247" s="232"/>
      <c r="P247" s="232"/>
      <c r="Q247" s="232"/>
      <c r="R247" s="232"/>
      <c r="S247" s="232"/>
      <c r="T247" s="23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4" t="s">
        <v>152</v>
      </c>
      <c r="AU247" s="234" t="s">
        <v>135</v>
      </c>
      <c r="AV247" s="13" t="s">
        <v>82</v>
      </c>
      <c r="AW247" s="13" t="s">
        <v>34</v>
      </c>
      <c r="AX247" s="13" t="s">
        <v>72</v>
      </c>
      <c r="AY247" s="234" t="s">
        <v>134</v>
      </c>
    </row>
    <row r="248" s="14" customFormat="1">
      <c r="A248" s="14"/>
      <c r="B248" s="235"/>
      <c r="C248" s="236"/>
      <c r="D248" s="225" t="s">
        <v>152</v>
      </c>
      <c r="E248" s="237" t="s">
        <v>19</v>
      </c>
      <c r="F248" s="238" t="s">
        <v>182</v>
      </c>
      <c r="G248" s="236"/>
      <c r="H248" s="239">
        <v>131.91</v>
      </c>
      <c r="I248" s="240"/>
      <c r="J248" s="236"/>
      <c r="K248" s="236"/>
      <c r="L248" s="241"/>
      <c r="M248" s="242"/>
      <c r="N248" s="243"/>
      <c r="O248" s="243"/>
      <c r="P248" s="243"/>
      <c r="Q248" s="243"/>
      <c r="R248" s="243"/>
      <c r="S248" s="243"/>
      <c r="T248" s="24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5" t="s">
        <v>152</v>
      </c>
      <c r="AU248" s="245" t="s">
        <v>135</v>
      </c>
      <c r="AV248" s="14" t="s">
        <v>154</v>
      </c>
      <c r="AW248" s="14" t="s">
        <v>34</v>
      </c>
      <c r="AX248" s="14" t="s">
        <v>80</v>
      </c>
      <c r="AY248" s="245" t="s">
        <v>134</v>
      </c>
    </row>
    <row r="249" s="12" customFormat="1" ht="20.88" customHeight="1">
      <c r="A249" s="12"/>
      <c r="B249" s="189"/>
      <c r="C249" s="190"/>
      <c r="D249" s="191" t="s">
        <v>71</v>
      </c>
      <c r="E249" s="203" t="s">
        <v>269</v>
      </c>
      <c r="F249" s="203" t="s">
        <v>274</v>
      </c>
      <c r="G249" s="190"/>
      <c r="H249" s="190"/>
      <c r="I249" s="193"/>
      <c r="J249" s="204">
        <f>BK249</f>
        <v>0</v>
      </c>
      <c r="K249" s="190"/>
      <c r="L249" s="195"/>
      <c r="M249" s="196"/>
      <c r="N249" s="197"/>
      <c r="O249" s="197"/>
      <c r="P249" s="198">
        <f>SUM(P250:P252)</f>
        <v>0</v>
      </c>
      <c r="Q249" s="197"/>
      <c r="R249" s="198">
        <f>SUM(R250:R252)</f>
        <v>0.14266000000000001</v>
      </c>
      <c r="S249" s="197"/>
      <c r="T249" s="199">
        <f>SUM(T250:T252)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200" t="s">
        <v>80</v>
      </c>
      <c r="AT249" s="201" t="s">
        <v>71</v>
      </c>
      <c r="AU249" s="201" t="s">
        <v>82</v>
      </c>
      <c r="AY249" s="200" t="s">
        <v>134</v>
      </c>
      <c r="BK249" s="202">
        <f>SUM(BK250:BK252)</f>
        <v>0</v>
      </c>
    </row>
    <row r="250" s="2" customFormat="1" ht="37.8" customHeight="1">
      <c r="A250" s="39"/>
      <c r="B250" s="40"/>
      <c r="C250" s="205" t="s">
        <v>275</v>
      </c>
      <c r="D250" s="205" t="s">
        <v>138</v>
      </c>
      <c r="E250" s="206" t="s">
        <v>276</v>
      </c>
      <c r="F250" s="207" t="s">
        <v>277</v>
      </c>
      <c r="G250" s="208" t="s">
        <v>141</v>
      </c>
      <c r="H250" s="209">
        <v>2</v>
      </c>
      <c r="I250" s="210"/>
      <c r="J250" s="211">
        <f>ROUND(I250*H250,2)</f>
        <v>0</v>
      </c>
      <c r="K250" s="207" t="s">
        <v>142</v>
      </c>
      <c r="L250" s="45"/>
      <c r="M250" s="212" t="s">
        <v>19</v>
      </c>
      <c r="N250" s="213" t="s">
        <v>43</v>
      </c>
      <c r="O250" s="85"/>
      <c r="P250" s="214">
        <f>O250*H250</f>
        <v>0</v>
      </c>
      <c r="Q250" s="214">
        <v>0.056439999999999997</v>
      </c>
      <c r="R250" s="214">
        <f>Q250*H250</f>
        <v>0.11287999999999999</v>
      </c>
      <c r="S250" s="214">
        <v>0</v>
      </c>
      <c r="T250" s="215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16" t="s">
        <v>143</v>
      </c>
      <c r="AT250" s="216" t="s">
        <v>138</v>
      </c>
      <c r="AU250" s="216" t="s">
        <v>135</v>
      </c>
      <c r="AY250" s="18" t="s">
        <v>134</v>
      </c>
      <c r="BE250" s="217">
        <f>IF(N250="základní",J250,0)</f>
        <v>0</v>
      </c>
      <c r="BF250" s="217">
        <f>IF(N250="snížená",J250,0)</f>
        <v>0</v>
      </c>
      <c r="BG250" s="217">
        <f>IF(N250="zákl. přenesená",J250,0)</f>
        <v>0</v>
      </c>
      <c r="BH250" s="217">
        <f>IF(N250="sníž. přenesená",J250,0)</f>
        <v>0</v>
      </c>
      <c r="BI250" s="217">
        <f>IF(N250="nulová",J250,0)</f>
        <v>0</v>
      </c>
      <c r="BJ250" s="18" t="s">
        <v>80</v>
      </c>
      <c r="BK250" s="217">
        <f>ROUND(I250*H250,2)</f>
        <v>0</v>
      </c>
      <c r="BL250" s="18" t="s">
        <v>143</v>
      </c>
      <c r="BM250" s="216" t="s">
        <v>278</v>
      </c>
    </row>
    <row r="251" s="2" customFormat="1">
      <c r="A251" s="39"/>
      <c r="B251" s="40"/>
      <c r="C251" s="41"/>
      <c r="D251" s="218" t="s">
        <v>145</v>
      </c>
      <c r="E251" s="41"/>
      <c r="F251" s="219" t="s">
        <v>279</v>
      </c>
      <c r="G251" s="41"/>
      <c r="H251" s="41"/>
      <c r="I251" s="220"/>
      <c r="J251" s="41"/>
      <c r="K251" s="41"/>
      <c r="L251" s="45"/>
      <c r="M251" s="221"/>
      <c r="N251" s="222"/>
      <c r="O251" s="85"/>
      <c r="P251" s="85"/>
      <c r="Q251" s="85"/>
      <c r="R251" s="85"/>
      <c r="S251" s="85"/>
      <c r="T251" s="86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18" t="s">
        <v>145</v>
      </c>
      <c r="AU251" s="18" t="s">
        <v>135</v>
      </c>
    </row>
    <row r="252" s="2" customFormat="1" ht="33" customHeight="1">
      <c r="A252" s="39"/>
      <c r="B252" s="40"/>
      <c r="C252" s="247" t="s">
        <v>280</v>
      </c>
      <c r="D252" s="247" t="s">
        <v>281</v>
      </c>
      <c r="E252" s="248" t="s">
        <v>282</v>
      </c>
      <c r="F252" s="249" t="s">
        <v>283</v>
      </c>
      <c r="G252" s="250" t="s">
        <v>141</v>
      </c>
      <c r="H252" s="251">
        <v>2</v>
      </c>
      <c r="I252" s="252"/>
      <c r="J252" s="253">
        <f>ROUND(I252*H252,2)</f>
        <v>0</v>
      </c>
      <c r="K252" s="249" t="s">
        <v>142</v>
      </c>
      <c r="L252" s="254"/>
      <c r="M252" s="255" t="s">
        <v>19</v>
      </c>
      <c r="N252" s="256" t="s">
        <v>43</v>
      </c>
      <c r="O252" s="85"/>
      <c r="P252" s="214">
        <f>O252*H252</f>
        <v>0</v>
      </c>
      <c r="Q252" s="214">
        <v>0.014890000000000001</v>
      </c>
      <c r="R252" s="214">
        <f>Q252*H252</f>
        <v>0.029780000000000001</v>
      </c>
      <c r="S252" s="214">
        <v>0</v>
      </c>
      <c r="T252" s="215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16" t="s">
        <v>284</v>
      </c>
      <c r="AT252" s="216" t="s">
        <v>281</v>
      </c>
      <c r="AU252" s="216" t="s">
        <v>135</v>
      </c>
      <c r="AY252" s="18" t="s">
        <v>134</v>
      </c>
      <c r="BE252" s="217">
        <f>IF(N252="základní",J252,0)</f>
        <v>0</v>
      </c>
      <c r="BF252" s="217">
        <f>IF(N252="snížená",J252,0)</f>
        <v>0</v>
      </c>
      <c r="BG252" s="217">
        <f>IF(N252="zákl. přenesená",J252,0)</f>
        <v>0</v>
      </c>
      <c r="BH252" s="217">
        <f>IF(N252="sníž. přenesená",J252,0)</f>
        <v>0</v>
      </c>
      <c r="BI252" s="217">
        <f>IF(N252="nulová",J252,0)</f>
        <v>0</v>
      </c>
      <c r="BJ252" s="18" t="s">
        <v>80</v>
      </c>
      <c r="BK252" s="217">
        <f>ROUND(I252*H252,2)</f>
        <v>0</v>
      </c>
      <c r="BL252" s="18" t="s">
        <v>143</v>
      </c>
      <c r="BM252" s="216" t="s">
        <v>285</v>
      </c>
    </row>
    <row r="253" s="12" customFormat="1" ht="22.8" customHeight="1">
      <c r="A253" s="12"/>
      <c r="B253" s="189"/>
      <c r="C253" s="190"/>
      <c r="D253" s="191" t="s">
        <v>71</v>
      </c>
      <c r="E253" s="203" t="s">
        <v>183</v>
      </c>
      <c r="F253" s="203" t="s">
        <v>286</v>
      </c>
      <c r="G253" s="190"/>
      <c r="H253" s="190"/>
      <c r="I253" s="193"/>
      <c r="J253" s="204">
        <f>BK253</f>
        <v>0</v>
      </c>
      <c r="K253" s="190"/>
      <c r="L253" s="195"/>
      <c r="M253" s="196"/>
      <c r="N253" s="197"/>
      <c r="O253" s="197"/>
      <c r="P253" s="198">
        <f>P254+P265+P276+P277</f>
        <v>0</v>
      </c>
      <c r="Q253" s="197"/>
      <c r="R253" s="198">
        <f>R254+R265+R276+R277</f>
        <v>0.20243966000000005</v>
      </c>
      <c r="S253" s="197"/>
      <c r="T253" s="199">
        <f>T254+T265+T276+T277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200" t="s">
        <v>80</v>
      </c>
      <c r="AT253" s="201" t="s">
        <v>71</v>
      </c>
      <c r="AU253" s="201" t="s">
        <v>80</v>
      </c>
      <c r="AY253" s="200" t="s">
        <v>134</v>
      </c>
      <c r="BK253" s="202">
        <f>BK254+BK265+BK276+BK277</f>
        <v>0</v>
      </c>
    </row>
    <row r="254" s="12" customFormat="1" ht="20.88" customHeight="1">
      <c r="A254" s="12"/>
      <c r="B254" s="189"/>
      <c r="C254" s="190"/>
      <c r="D254" s="191" t="s">
        <v>71</v>
      </c>
      <c r="E254" s="203" t="s">
        <v>287</v>
      </c>
      <c r="F254" s="203" t="s">
        <v>288</v>
      </c>
      <c r="G254" s="190"/>
      <c r="H254" s="190"/>
      <c r="I254" s="193"/>
      <c r="J254" s="204">
        <f>BK254</f>
        <v>0</v>
      </c>
      <c r="K254" s="190"/>
      <c r="L254" s="195"/>
      <c r="M254" s="196"/>
      <c r="N254" s="197"/>
      <c r="O254" s="197"/>
      <c r="P254" s="198">
        <f>SUM(P255:P264)</f>
        <v>0</v>
      </c>
      <c r="Q254" s="197"/>
      <c r="R254" s="198">
        <f>SUM(R255:R264)</f>
        <v>0</v>
      </c>
      <c r="S254" s="197"/>
      <c r="T254" s="199">
        <f>SUM(T255:T264)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00" t="s">
        <v>80</v>
      </c>
      <c r="AT254" s="201" t="s">
        <v>71</v>
      </c>
      <c r="AU254" s="201" t="s">
        <v>82</v>
      </c>
      <c r="AY254" s="200" t="s">
        <v>134</v>
      </c>
      <c r="BK254" s="202">
        <f>SUM(BK255:BK264)</f>
        <v>0</v>
      </c>
    </row>
    <row r="255" s="2" customFormat="1" ht="37.8" customHeight="1">
      <c r="A255" s="39"/>
      <c r="B255" s="40"/>
      <c r="C255" s="205" t="s">
        <v>289</v>
      </c>
      <c r="D255" s="205" t="s">
        <v>138</v>
      </c>
      <c r="E255" s="206" t="s">
        <v>290</v>
      </c>
      <c r="F255" s="207" t="s">
        <v>291</v>
      </c>
      <c r="G255" s="208" t="s">
        <v>149</v>
      </c>
      <c r="H255" s="209">
        <v>181.40000000000001</v>
      </c>
      <c r="I255" s="210"/>
      <c r="J255" s="211">
        <f>ROUND(I255*H255,2)</f>
        <v>0</v>
      </c>
      <c r="K255" s="207" t="s">
        <v>142</v>
      </c>
      <c r="L255" s="45"/>
      <c r="M255" s="212" t="s">
        <v>19</v>
      </c>
      <c r="N255" s="213" t="s">
        <v>43</v>
      </c>
      <c r="O255" s="85"/>
      <c r="P255" s="214">
        <f>O255*H255</f>
        <v>0</v>
      </c>
      <c r="Q255" s="214">
        <v>0</v>
      </c>
      <c r="R255" s="214">
        <f>Q255*H255</f>
        <v>0</v>
      </c>
      <c r="S255" s="214">
        <v>0</v>
      </c>
      <c r="T255" s="215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16" t="s">
        <v>143</v>
      </c>
      <c r="AT255" s="216" t="s">
        <v>138</v>
      </c>
      <c r="AU255" s="216" t="s">
        <v>135</v>
      </c>
      <c r="AY255" s="18" t="s">
        <v>134</v>
      </c>
      <c r="BE255" s="217">
        <f>IF(N255="základní",J255,0)</f>
        <v>0</v>
      </c>
      <c r="BF255" s="217">
        <f>IF(N255="snížená",J255,0)</f>
        <v>0</v>
      </c>
      <c r="BG255" s="217">
        <f>IF(N255="zákl. přenesená",J255,0)</f>
        <v>0</v>
      </c>
      <c r="BH255" s="217">
        <f>IF(N255="sníž. přenesená",J255,0)</f>
        <v>0</v>
      </c>
      <c r="BI255" s="217">
        <f>IF(N255="nulová",J255,0)</f>
        <v>0</v>
      </c>
      <c r="BJ255" s="18" t="s">
        <v>80</v>
      </c>
      <c r="BK255" s="217">
        <f>ROUND(I255*H255,2)</f>
        <v>0</v>
      </c>
      <c r="BL255" s="18" t="s">
        <v>143</v>
      </c>
      <c r="BM255" s="216" t="s">
        <v>292</v>
      </c>
    </row>
    <row r="256" s="2" customFormat="1">
      <c r="A256" s="39"/>
      <c r="B256" s="40"/>
      <c r="C256" s="41"/>
      <c r="D256" s="218" t="s">
        <v>145</v>
      </c>
      <c r="E256" s="41"/>
      <c r="F256" s="219" t="s">
        <v>293</v>
      </c>
      <c r="G256" s="41"/>
      <c r="H256" s="41"/>
      <c r="I256" s="220"/>
      <c r="J256" s="41"/>
      <c r="K256" s="41"/>
      <c r="L256" s="45"/>
      <c r="M256" s="221"/>
      <c r="N256" s="222"/>
      <c r="O256" s="85"/>
      <c r="P256" s="85"/>
      <c r="Q256" s="85"/>
      <c r="R256" s="85"/>
      <c r="S256" s="85"/>
      <c r="T256" s="86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T256" s="18" t="s">
        <v>145</v>
      </c>
      <c r="AU256" s="18" t="s">
        <v>135</v>
      </c>
    </row>
    <row r="257" s="13" customFormat="1">
      <c r="A257" s="13"/>
      <c r="B257" s="223"/>
      <c r="C257" s="224"/>
      <c r="D257" s="225" t="s">
        <v>152</v>
      </c>
      <c r="E257" s="226" t="s">
        <v>19</v>
      </c>
      <c r="F257" s="227" t="s">
        <v>175</v>
      </c>
      <c r="G257" s="224"/>
      <c r="H257" s="228">
        <v>19.16</v>
      </c>
      <c r="I257" s="229"/>
      <c r="J257" s="224"/>
      <c r="K257" s="224"/>
      <c r="L257" s="230"/>
      <c r="M257" s="231"/>
      <c r="N257" s="232"/>
      <c r="O257" s="232"/>
      <c r="P257" s="232"/>
      <c r="Q257" s="232"/>
      <c r="R257" s="232"/>
      <c r="S257" s="232"/>
      <c r="T257" s="23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4" t="s">
        <v>152</v>
      </c>
      <c r="AU257" s="234" t="s">
        <v>135</v>
      </c>
      <c r="AV257" s="13" t="s">
        <v>82</v>
      </c>
      <c r="AW257" s="13" t="s">
        <v>34</v>
      </c>
      <c r="AX257" s="13" t="s">
        <v>72</v>
      </c>
      <c r="AY257" s="234" t="s">
        <v>134</v>
      </c>
    </row>
    <row r="258" s="13" customFormat="1">
      <c r="A258" s="13"/>
      <c r="B258" s="223"/>
      <c r="C258" s="224"/>
      <c r="D258" s="225" t="s">
        <v>152</v>
      </c>
      <c r="E258" s="226" t="s">
        <v>19</v>
      </c>
      <c r="F258" s="227" t="s">
        <v>176</v>
      </c>
      <c r="G258" s="224"/>
      <c r="H258" s="228">
        <v>18.800000000000001</v>
      </c>
      <c r="I258" s="229"/>
      <c r="J258" s="224"/>
      <c r="K258" s="224"/>
      <c r="L258" s="230"/>
      <c r="M258" s="231"/>
      <c r="N258" s="232"/>
      <c r="O258" s="232"/>
      <c r="P258" s="232"/>
      <c r="Q258" s="232"/>
      <c r="R258" s="232"/>
      <c r="S258" s="232"/>
      <c r="T258" s="23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4" t="s">
        <v>152</v>
      </c>
      <c r="AU258" s="234" t="s">
        <v>135</v>
      </c>
      <c r="AV258" s="13" t="s">
        <v>82</v>
      </c>
      <c r="AW258" s="13" t="s">
        <v>34</v>
      </c>
      <c r="AX258" s="13" t="s">
        <v>72</v>
      </c>
      <c r="AY258" s="234" t="s">
        <v>134</v>
      </c>
    </row>
    <row r="259" s="13" customFormat="1">
      <c r="A259" s="13"/>
      <c r="B259" s="223"/>
      <c r="C259" s="224"/>
      <c r="D259" s="225" t="s">
        <v>152</v>
      </c>
      <c r="E259" s="226" t="s">
        <v>19</v>
      </c>
      <c r="F259" s="227" t="s">
        <v>177</v>
      </c>
      <c r="G259" s="224"/>
      <c r="H259" s="228">
        <v>19.550000000000001</v>
      </c>
      <c r="I259" s="229"/>
      <c r="J259" s="224"/>
      <c r="K259" s="224"/>
      <c r="L259" s="230"/>
      <c r="M259" s="231"/>
      <c r="N259" s="232"/>
      <c r="O259" s="232"/>
      <c r="P259" s="232"/>
      <c r="Q259" s="232"/>
      <c r="R259" s="232"/>
      <c r="S259" s="232"/>
      <c r="T259" s="23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4" t="s">
        <v>152</v>
      </c>
      <c r="AU259" s="234" t="s">
        <v>135</v>
      </c>
      <c r="AV259" s="13" t="s">
        <v>82</v>
      </c>
      <c r="AW259" s="13" t="s">
        <v>34</v>
      </c>
      <c r="AX259" s="13" t="s">
        <v>72</v>
      </c>
      <c r="AY259" s="234" t="s">
        <v>134</v>
      </c>
    </row>
    <row r="260" s="13" customFormat="1">
      <c r="A260" s="13"/>
      <c r="B260" s="223"/>
      <c r="C260" s="224"/>
      <c r="D260" s="225" t="s">
        <v>152</v>
      </c>
      <c r="E260" s="226" t="s">
        <v>19</v>
      </c>
      <c r="F260" s="227" t="s">
        <v>178</v>
      </c>
      <c r="G260" s="224"/>
      <c r="H260" s="228">
        <v>7.8799999999999999</v>
      </c>
      <c r="I260" s="229"/>
      <c r="J260" s="224"/>
      <c r="K260" s="224"/>
      <c r="L260" s="230"/>
      <c r="M260" s="231"/>
      <c r="N260" s="232"/>
      <c r="O260" s="232"/>
      <c r="P260" s="232"/>
      <c r="Q260" s="232"/>
      <c r="R260" s="232"/>
      <c r="S260" s="232"/>
      <c r="T260" s="23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4" t="s">
        <v>152</v>
      </c>
      <c r="AU260" s="234" t="s">
        <v>135</v>
      </c>
      <c r="AV260" s="13" t="s">
        <v>82</v>
      </c>
      <c r="AW260" s="13" t="s">
        <v>34</v>
      </c>
      <c r="AX260" s="13" t="s">
        <v>72</v>
      </c>
      <c r="AY260" s="234" t="s">
        <v>134</v>
      </c>
    </row>
    <row r="261" s="13" customFormat="1">
      <c r="A261" s="13"/>
      <c r="B261" s="223"/>
      <c r="C261" s="224"/>
      <c r="D261" s="225" t="s">
        <v>152</v>
      </c>
      <c r="E261" s="226" t="s">
        <v>19</v>
      </c>
      <c r="F261" s="227" t="s">
        <v>179</v>
      </c>
      <c r="G261" s="224"/>
      <c r="H261" s="228">
        <v>6.6699999999999999</v>
      </c>
      <c r="I261" s="229"/>
      <c r="J261" s="224"/>
      <c r="K261" s="224"/>
      <c r="L261" s="230"/>
      <c r="M261" s="231"/>
      <c r="N261" s="232"/>
      <c r="O261" s="232"/>
      <c r="P261" s="232"/>
      <c r="Q261" s="232"/>
      <c r="R261" s="232"/>
      <c r="S261" s="232"/>
      <c r="T261" s="23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4" t="s">
        <v>152</v>
      </c>
      <c r="AU261" s="234" t="s">
        <v>135</v>
      </c>
      <c r="AV261" s="13" t="s">
        <v>82</v>
      </c>
      <c r="AW261" s="13" t="s">
        <v>34</v>
      </c>
      <c r="AX261" s="13" t="s">
        <v>72</v>
      </c>
      <c r="AY261" s="234" t="s">
        <v>134</v>
      </c>
    </row>
    <row r="262" s="13" customFormat="1">
      <c r="A262" s="13"/>
      <c r="B262" s="223"/>
      <c r="C262" s="224"/>
      <c r="D262" s="225" t="s">
        <v>152</v>
      </c>
      <c r="E262" s="226" t="s">
        <v>19</v>
      </c>
      <c r="F262" s="227" t="s">
        <v>180</v>
      </c>
      <c r="G262" s="224"/>
      <c r="H262" s="228">
        <v>98.560000000000002</v>
      </c>
      <c r="I262" s="229"/>
      <c r="J262" s="224"/>
      <c r="K262" s="224"/>
      <c r="L262" s="230"/>
      <c r="M262" s="231"/>
      <c r="N262" s="232"/>
      <c r="O262" s="232"/>
      <c r="P262" s="232"/>
      <c r="Q262" s="232"/>
      <c r="R262" s="232"/>
      <c r="S262" s="232"/>
      <c r="T262" s="23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4" t="s">
        <v>152</v>
      </c>
      <c r="AU262" s="234" t="s">
        <v>135</v>
      </c>
      <c r="AV262" s="13" t="s">
        <v>82</v>
      </c>
      <c r="AW262" s="13" t="s">
        <v>34</v>
      </c>
      <c r="AX262" s="13" t="s">
        <v>72</v>
      </c>
      <c r="AY262" s="234" t="s">
        <v>134</v>
      </c>
    </row>
    <row r="263" s="13" customFormat="1">
      <c r="A263" s="13"/>
      <c r="B263" s="223"/>
      <c r="C263" s="224"/>
      <c r="D263" s="225" t="s">
        <v>152</v>
      </c>
      <c r="E263" s="226" t="s">
        <v>19</v>
      </c>
      <c r="F263" s="227" t="s">
        <v>181</v>
      </c>
      <c r="G263" s="224"/>
      <c r="H263" s="228">
        <v>10.779999999999999</v>
      </c>
      <c r="I263" s="229"/>
      <c r="J263" s="224"/>
      <c r="K263" s="224"/>
      <c r="L263" s="230"/>
      <c r="M263" s="231"/>
      <c r="N263" s="232"/>
      <c r="O263" s="232"/>
      <c r="P263" s="232"/>
      <c r="Q263" s="232"/>
      <c r="R263" s="232"/>
      <c r="S263" s="232"/>
      <c r="T263" s="23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4" t="s">
        <v>152</v>
      </c>
      <c r="AU263" s="234" t="s">
        <v>135</v>
      </c>
      <c r="AV263" s="13" t="s">
        <v>82</v>
      </c>
      <c r="AW263" s="13" t="s">
        <v>34</v>
      </c>
      <c r="AX263" s="13" t="s">
        <v>72</v>
      </c>
      <c r="AY263" s="234" t="s">
        <v>134</v>
      </c>
    </row>
    <row r="264" s="14" customFormat="1">
      <c r="A264" s="14"/>
      <c r="B264" s="235"/>
      <c r="C264" s="236"/>
      <c r="D264" s="225" t="s">
        <v>152</v>
      </c>
      <c r="E264" s="237" t="s">
        <v>19</v>
      </c>
      <c r="F264" s="238" t="s">
        <v>182</v>
      </c>
      <c r="G264" s="236"/>
      <c r="H264" s="239">
        <v>181.40000000000001</v>
      </c>
      <c r="I264" s="240"/>
      <c r="J264" s="236"/>
      <c r="K264" s="236"/>
      <c r="L264" s="241"/>
      <c r="M264" s="242"/>
      <c r="N264" s="243"/>
      <c r="O264" s="243"/>
      <c r="P264" s="243"/>
      <c r="Q264" s="243"/>
      <c r="R264" s="243"/>
      <c r="S264" s="243"/>
      <c r="T264" s="24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45" t="s">
        <v>152</v>
      </c>
      <c r="AU264" s="245" t="s">
        <v>135</v>
      </c>
      <c r="AV264" s="14" t="s">
        <v>154</v>
      </c>
      <c r="AW264" s="14" t="s">
        <v>34</v>
      </c>
      <c r="AX264" s="14" t="s">
        <v>80</v>
      </c>
      <c r="AY264" s="245" t="s">
        <v>134</v>
      </c>
    </row>
    <row r="265" s="12" customFormat="1" ht="20.88" customHeight="1">
      <c r="A265" s="12"/>
      <c r="B265" s="189"/>
      <c r="C265" s="190"/>
      <c r="D265" s="191" t="s">
        <v>71</v>
      </c>
      <c r="E265" s="203" t="s">
        <v>294</v>
      </c>
      <c r="F265" s="203" t="s">
        <v>295</v>
      </c>
      <c r="G265" s="190"/>
      <c r="H265" s="190"/>
      <c r="I265" s="193"/>
      <c r="J265" s="204">
        <f>BK265</f>
        <v>0</v>
      </c>
      <c r="K265" s="190"/>
      <c r="L265" s="195"/>
      <c r="M265" s="196"/>
      <c r="N265" s="197"/>
      <c r="O265" s="197"/>
      <c r="P265" s="198">
        <f>SUM(P266:P275)</f>
        <v>0</v>
      </c>
      <c r="Q265" s="197"/>
      <c r="R265" s="198">
        <f>SUM(R266:R275)</f>
        <v>0.0072560000000000012</v>
      </c>
      <c r="S265" s="197"/>
      <c r="T265" s="199">
        <f>SUM(T266:T275)</f>
        <v>0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200" t="s">
        <v>80</v>
      </c>
      <c r="AT265" s="201" t="s">
        <v>71</v>
      </c>
      <c r="AU265" s="201" t="s">
        <v>82</v>
      </c>
      <c r="AY265" s="200" t="s">
        <v>134</v>
      </c>
      <c r="BK265" s="202">
        <f>SUM(BK266:BK275)</f>
        <v>0</v>
      </c>
    </row>
    <row r="266" s="2" customFormat="1" ht="37.8" customHeight="1">
      <c r="A266" s="39"/>
      <c r="B266" s="40"/>
      <c r="C266" s="205" t="s">
        <v>296</v>
      </c>
      <c r="D266" s="205" t="s">
        <v>138</v>
      </c>
      <c r="E266" s="206" t="s">
        <v>297</v>
      </c>
      <c r="F266" s="207" t="s">
        <v>298</v>
      </c>
      <c r="G266" s="208" t="s">
        <v>149</v>
      </c>
      <c r="H266" s="209">
        <v>181.40000000000001</v>
      </c>
      <c r="I266" s="210"/>
      <c r="J266" s="211">
        <f>ROUND(I266*H266,2)</f>
        <v>0</v>
      </c>
      <c r="K266" s="207" t="s">
        <v>142</v>
      </c>
      <c r="L266" s="45"/>
      <c r="M266" s="212" t="s">
        <v>19</v>
      </c>
      <c r="N266" s="213" t="s">
        <v>43</v>
      </c>
      <c r="O266" s="85"/>
      <c r="P266" s="214">
        <f>O266*H266</f>
        <v>0</v>
      </c>
      <c r="Q266" s="214">
        <v>4.0000000000000003E-05</v>
      </c>
      <c r="R266" s="214">
        <f>Q266*H266</f>
        <v>0.0072560000000000012</v>
      </c>
      <c r="S266" s="214">
        <v>0</v>
      </c>
      <c r="T266" s="215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16" t="s">
        <v>154</v>
      </c>
      <c r="AT266" s="216" t="s">
        <v>138</v>
      </c>
      <c r="AU266" s="216" t="s">
        <v>135</v>
      </c>
      <c r="AY266" s="18" t="s">
        <v>134</v>
      </c>
      <c r="BE266" s="217">
        <f>IF(N266="základní",J266,0)</f>
        <v>0</v>
      </c>
      <c r="BF266" s="217">
        <f>IF(N266="snížená",J266,0)</f>
        <v>0</v>
      </c>
      <c r="BG266" s="217">
        <f>IF(N266="zákl. přenesená",J266,0)</f>
        <v>0</v>
      </c>
      <c r="BH266" s="217">
        <f>IF(N266="sníž. přenesená",J266,0)</f>
        <v>0</v>
      </c>
      <c r="BI266" s="217">
        <f>IF(N266="nulová",J266,0)</f>
        <v>0</v>
      </c>
      <c r="BJ266" s="18" t="s">
        <v>80</v>
      </c>
      <c r="BK266" s="217">
        <f>ROUND(I266*H266,2)</f>
        <v>0</v>
      </c>
      <c r="BL266" s="18" t="s">
        <v>154</v>
      </c>
      <c r="BM266" s="216" t="s">
        <v>299</v>
      </c>
    </row>
    <row r="267" s="2" customFormat="1">
      <c r="A267" s="39"/>
      <c r="B267" s="40"/>
      <c r="C267" s="41"/>
      <c r="D267" s="218" t="s">
        <v>145</v>
      </c>
      <c r="E267" s="41"/>
      <c r="F267" s="219" t="s">
        <v>300</v>
      </c>
      <c r="G267" s="41"/>
      <c r="H267" s="41"/>
      <c r="I267" s="220"/>
      <c r="J267" s="41"/>
      <c r="K267" s="41"/>
      <c r="L267" s="45"/>
      <c r="M267" s="221"/>
      <c r="N267" s="222"/>
      <c r="O267" s="85"/>
      <c r="P267" s="85"/>
      <c r="Q267" s="85"/>
      <c r="R267" s="85"/>
      <c r="S267" s="85"/>
      <c r="T267" s="86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T267" s="18" t="s">
        <v>145</v>
      </c>
      <c r="AU267" s="18" t="s">
        <v>135</v>
      </c>
    </row>
    <row r="268" s="13" customFormat="1">
      <c r="A268" s="13"/>
      <c r="B268" s="223"/>
      <c r="C268" s="224"/>
      <c r="D268" s="225" t="s">
        <v>152</v>
      </c>
      <c r="E268" s="226" t="s">
        <v>19</v>
      </c>
      <c r="F268" s="227" t="s">
        <v>175</v>
      </c>
      <c r="G268" s="224"/>
      <c r="H268" s="228">
        <v>19.16</v>
      </c>
      <c r="I268" s="229"/>
      <c r="J268" s="224"/>
      <c r="K268" s="224"/>
      <c r="L268" s="230"/>
      <c r="M268" s="231"/>
      <c r="N268" s="232"/>
      <c r="O268" s="232"/>
      <c r="P268" s="232"/>
      <c r="Q268" s="232"/>
      <c r="R268" s="232"/>
      <c r="S268" s="232"/>
      <c r="T268" s="23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4" t="s">
        <v>152</v>
      </c>
      <c r="AU268" s="234" t="s">
        <v>135</v>
      </c>
      <c r="AV268" s="13" t="s">
        <v>82</v>
      </c>
      <c r="AW268" s="13" t="s">
        <v>34</v>
      </c>
      <c r="AX268" s="13" t="s">
        <v>72</v>
      </c>
      <c r="AY268" s="234" t="s">
        <v>134</v>
      </c>
    </row>
    <row r="269" s="13" customFormat="1">
      <c r="A269" s="13"/>
      <c r="B269" s="223"/>
      <c r="C269" s="224"/>
      <c r="D269" s="225" t="s">
        <v>152</v>
      </c>
      <c r="E269" s="226" t="s">
        <v>19</v>
      </c>
      <c r="F269" s="227" t="s">
        <v>176</v>
      </c>
      <c r="G269" s="224"/>
      <c r="H269" s="228">
        <v>18.800000000000001</v>
      </c>
      <c r="I269" s="229"/>
      <c r="J269" s="224"/>
      <c r="K269" s="224"/>
      <c r="L269" s="230"/>
      <c r="M269" s="231"/>
      <c r="N269" s="232"/>
      <c r="O269" s="232"/>
      <c r="P269" s="232"/>
      <c r="Q269" s="232"/>
      <c r="R269" s="232"/>
      <c r="S269" s="232"/>
      <c r="T269" s="23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4" t="s">
        <v>152</v>
      </c>
      <c r="AU269" s="234" t="s">
        <v>135</v>
      </c>
      <c r="AV269" s="13" t="s">
        <v>82</v>
      </c>
      <c r="AW269" s="13" t="s">
        <v>34</v>
      </c>
      <c r="AX269" s="13" t="s">
        <v>72</v>
      </c>
      <c r="AY269" s="234" t="s">
        <v>134</v>
      </c>
    </row>
    <row r="270" s="13" customFormat="1">
      <c r="A270" s="13"/>
      <c r="B270" s="223"/>
      <c r="C270" s="224"/>
      <c r="D270" s="225" t="s">
        <v>152</v>
      </c>
      <c r="E270" s="226" t="s">
        <v>19</v>
      </c>
      <c r="F270" s="227" t="s">
        <v>177</v>
      </c>
      <c r="G270" s="224"/>
      <c r="H270" s="228">
        <v>19.550000000000001</v>
      </c>
      <c r="I270" s="229"/>
      <c r="J270" s="224"/>
      <c r="K270" s="224"/>
      <c r="L270" s="230"/>
      <c r="M270" s="231"/>
      <c r="N270" s="232"/>
      <c r="O270" s="232"/>
      <c r="P270" s="232"/>
      <c r="Q270" s="232"/>
      <c r="R270" s="232"/>
      <c r="S270" s="232"/>
      <c r="T270" s="23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4" t="s">
        <v>152</v>
      </c>
      <c r="AU270" s="234" t="s">
        <v>135</v>
      </c>
      <c r="AV270" s="13" t="s">
        <v>82</v>
      </c>
      <c r="AW270" s="13" t="s">
        <v>34</v>
      </c>
      <c r="AX270" s="13" t="s">
        <v>72</v>
      </c>
      <c r="AY270" s="234" t="s">
        <v>134</v>
      </c>
    </row>
    <row r="271" s="13" customFormat="1">
      <c r="A271" s="13"/>
      <c r="B271" s="223"/>
      <c r="C271" s="224"/>
      <c r="D271" s="225" t="s">
        <v>152</v>
      </c>
      <c r="E271" s="226" t="s">
        <v>19</v>
      </c>
      <c r="F271" s="227" t="s">
        <v>178</v>
      </c>
      <c r="G271" s="224"/>
      <c r="H271" s="228">
        <v>7.8799999999999999</v>
      </c>
      <c r="I271" s="229"/>
      <c r="J271" s="224"/>
      <c r="K271" s="224"/>
      <c r="L271" s="230"/>
      <c r="M271" s="231"/>
      <c r="N271" s="232"/>
      <c r="O271" s="232"/>
      <c r="P271" s="232"/>
      <c r="Q271" s="232"/>
      <c r="R271" s="232"/>
      <c r="S271" s="232"/>
      <c r="T271" s="23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4" t="s">
        <v>152</v>
      </c>
      <c r="AU271" s="234" t="s">
        <v>135</v>
      </c>
      <c r="AV271" s="13" t="s">
        <v>82</v>
      </c>
      <c r="AW271" s="13" t="s">
        <v>34</v>
      </c>
      <c r="AX271" s="13" t="s">
        <v>72</v>
      </c>
      <c r="AY271" s="234" t="s">
        <v>134</v>
      </c>
    </row>
    <row r="272" s="13" customFormat="1">
      <c r="A272" s="13"/>
      <c r="B272" s="223"/>
      <c r="C272" s="224"/>
      <c r="D272" s="225" t="s">
        <v>152</v>
      </c>
      <c r="E272" s="226" t="s">
        <v>19</v>
      </c>
      <c r="F272" s="227" t="s">
        <v>179</v>
      </c>
      <c r="G272" s="224"/>
      <c r="H272" s="228">
        <v>6.6699999999999999</v>
      </c>
      <c r="I272" s="229"/>
      <c r="J272" s="224"/>
      <c r="K272" s="224"/>
      <c r="L272" s="230"/>
      <c r="M272" s="231"/>
      <c r="N272" s="232"/>
      <c r="O272" s="232"/>
      <c r="P272" s="232"/>
      <c r="Q272" s="232"/>
      <c r="R272" s="232"/>
      <c r="S272" s="232"/>
      <c r="T272" s="23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4" t="s">
        <v>152</v>
      </c>
      <c r="AU272" s="234" t="s">
        <v>135</v>
      </c>
      <c r="AV272" s="13" t="s">
        <v>82</v>
      </c>
      <c r="AW272" s="13" t="s">
        <v>34</v>
      </c>
      <c r="AX272" s="13" t="s">
        <v>72</v>
      </c>
      <c r="AY272" s="234" t="s">
        <v>134</v>
      </c>
    </row>
    <row r="273" s="13" customFormat="1">
      <c r="A273" s="13"/>
      <c r="B273" s="223"/>
      <c r="C273" s="224"/>
      <c r="D273" s="225" t="s">
        <v>152</v>
      </c>
      <c r="E273" s="226" t="s">
        <v>19</v>
      </c>
      <c r="F273" s="227" t="s">
        <v>180</v>
      </c>
      <c r="G273" s="224"/>
      <c r="H273" s="228">
        <v>98.560000000000002</v>
      </c>
      <c r="I273" s="229"/>
      <c r="J273" s="224"/>
      <c r="K273" s="224"/>
      <c r="L273" s="230"/>
      <c r="M273" s="231"/>
      <c r="N273" s="232"/>
      <c r="O273" s="232"/>
      <c r="P273" s="232"/>
      <c r="Q273" s="232"/>
      <c r="R273" s="232"/>
      <c r="S273" s="232"/>
      <c r="T273" s="23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4" t="s">
        <v>152</v>
      </c>
      <c r="AU273" s="234" t="s">
        <v>135</v>
      </c>
      <c r="AV273" s="13" t="s">
        <v>82</v>
      </c>
      <c r="AW273" s="13" t="s">
        <v>34</v>
      </c>
      <c r="AX273" s="13" t="s">
        <v>72</v>
      </c>
      <c r="AY273" s="234" t="s">
        <v>134</v>
      </c>
    </row>
    <row r="274" s="13" customFormat="1">
      <c r="A274" s="13"/>
      <c r="B274" s="223"/>
      <c r="C274" s="224"/>
      <c r="D274" s="225" t="s">
        <v>152</v>
      </c>
      <c r="E274" s="226" t="s">
        <v>19</v>
      </c>
      <c r="F274" s="227" t="s">
        <v>181</v>
      </c>
      <c r="G274" s="224"/>
      <c r="H274" s="228">
        <v>10.779999999999999</v>
      </c>
      <c r="I274" s="229"/>
      <c r="J274" s="224"/>
      <c r="K274" s="224"/>
      <c r="L274" s="230"/>
      <c r="M274" s="231"/>
      <c r="N274" s="232"/>
      <c r="O274" s="232"/>
      <c r="P274" s="232"/>
      <c r="Q274" s="232"/>
      <c r="R274" s="232"/>
      <c r="S274" s="232"/>
      <c r="T274" s="23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4" t="s">
        <v>152</v>
      </c>
      <c r="AU274" s="234" t="s">
        <v>135</v>
      </c>
      <c r="AV274" s="13" t="s">
        <v>82</v>
      </c>
      <c r="AW274" s="13" t="s">
        <v>34</v>
      </c>
      <c r="AX274" s="13" t="s">
        <v>72</v>
      </c>
      <c r="AY274" s="234" t="s">
        <v>134</v>
      </c>
    </row>
    <row r="275" s="14" customFormat="1">
      <c r="A275" s="14"/>
      <c r="B275" s="235"/>
      <c r="C275" s="236"/>
      <c r="D275" s="225" t="s">
        <v>152</v>
      </c>
      <c r="E275" s="237" t="s">
        <v>19</v>
      </c>
      <c r="F275" s="238" t="s">
        <v>182</v>
      </c>
      <c r="G275" s="236"/>
      <c r="H275" s="239">
        <v>181.40000000000001</v>
      </c>
      <c r="I275" s="240"/>
      <c r="J275" s="236"/>
      <c r="K275" s="236"/>
      <c r="L275" s="241"/>
      <c r="M275" s="242"/>
      <c r="N275" s="243"/>
      <c r="O275" s="243"/>
      <c r="P275" s="243"/>
      <c r="Q275" s="243"/>
      <c r="R275" s="243"/>
      <c r="S275" s="243"/>
      <c r="T275" s="24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45" t="s">
        <v>152</v>
      </c>
      <c r="AU275" s="245" t="s">
        <v>135</v>
      </c>
      <c r="AV275" s="14" t="s">
        <v>154</v>
      </c>
      <c r="AW275" s="14" t="s">
        <v>34</v>
      </c>
      <c r="AX275" s="14" t="s">
        <v>80</v>
      </c>
      <c r="AY275" s="245" t="s">
        <v>134</v>
      </c>
    </row>
    <row r="276" s="12" customFormat="1" ht="20.88" customHeight="1">
      <c r="A276" s="12"/>
      <c r="B276" s="189"/>
      <c r="C276" s="190"/>
      <c r="D276" s="191" t="s">
        <v>71</v>
      </c>
      <c r="E276" s="203" t="s">
        <v>301</v>
      </c>
      <c r="F276" s="203" t="s">
        <v>302</v>
      </c>
      <c r="G276" s="190"/>
      <c r="H276" s="190"/>
      <c r="I276" s="193"/>
      <c r="J276" s="204">
        <f>BK276</f>
        <v>0</v>
      </c>
      <c r="K276" s="190"/>
      <c r="L276" s="195"/>
      <c r="M276" s="196"/>
      <c r="N276" s="197"/>
      <c r="O276" s="197"/>
      <c r="P276" s="198">
        <v>0</v>
      </c>
      <c r="Q276" s="197"/>
      <c r="R276" s="198">
        <v>0</v>
      </c>
      <c r="S276" s="197"/>
      <c r="T276" s="199"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00" t="s">
        <v>80</v>
      </c>
      <c r="AT276" s="201" t="s">
        <v>71</v>
      </c>
      <c r="AU276" s="201" t="s">
        <v>82</v>
      </c>
      <c r="AY276" s="200" t="s">
        <v>134</v>
      </c>
      <c r="BK276" s="202">
        <v>0</v>
      </c>
    </row>
    <row r="277" s="12" customFormat="1" ht="20.88" customHeight="1">
      <c r="A277" s="12"/>
      <c r="B277" s="189"/>
      <c r="C277" s="190"/>
      <c r="D277" s="191" t="s">
        <v>71</v>
      </c>
      <c r="E277" s="203" t="s">
        <v>303</v>
      </c>
      <c r="F277" s="203" t="s">
        <v>304</v>
      </c>
      <c r="G277" s="190"/>
      <c r="H277" s="190"/>
      <c r="I277" s="193"/>
      <c r="J277" s="204">
        <f>BK277</f>
        <v>0</v>
      </c>
      <c r="K277" s="190"/>
      <c r="L277" s="195"/>
      <c r="M277" s="196"/>
      <c r="N277" s="197"/>
      <c r="O277" s="197"/>
      <c r="P277" s="198">
        <f>SUM(P278:P279)</f>
        <v>0</v>
      </c>
      <c r="Q277" s="197"/>
      <c r="R277" s="198">
        <f>SUM(R278:R279)</f>
        <v>0.19518366000000004</v>
      </c>
      <c r="S277" s="197"/>
      <c r="T277" s="199">
        <f>SUM(T278:T279)</f>
        <v>0</v>
      </c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R277" s="200" t="s">
        <v>80</v>
      </c>
      <c r="AT277" s="201" t="s">
        <v>71</v>
      </c>
      <c r="AU277" s="201" t="s">
        <v>82</v>
      </c>
      <c r="AY277" s="200" t="s">
        <v>134</v>
      </c>
      <c r="BK277" s="202">
        <f>SUM(BK278:BK279)</f>
        <v>0</v>
      </c>
    </row>
    <row r="278" s="2" customFormat="1" ht="55.5" customHeight="1">
      <c r="A278" s="39"/>
      <c r="B278" s="40"/>
      <c r="C278" s="205" t="s">
        <v>305</v>
      </c>
      <c r="D278" s="205" t="s">
        <v>138</v>
      </c>
      <c r="E278" s="206" t="s">
        <v>306</v>
      </c>
      <c r="F278" s="207" t="s">
        <v>307</v>
      </c>
      <c r="G278" s="208" t="s">
        <v>157</v>
      </c>
      <c r="H278" s="209">
        <v>33.026000000000003</v>
      </c>
      <c r="I278" s="210"/>
      <c r="J278" s="211">
        <f>ROUND(I278*H278,2)</f>
        <v>0</v>
      </c>
      <c r="K278" s="207" t="s">
        <v>142</v>
      </c>
      <c r="L278" s="45"/>
      <c r="M278" s="212" t="s">
        <v>19</v>
      </c>
      <c r="N278" s="213" t="s">
        <v>43</v>
      </c>
      <c r="O278" s="85"/>
      <c r="P278" s="214">
        <f>O278*H278</f>
        <v>0</v>
      </c>
      <c r="Q278" s="214">
        <v>0.0059100000000000003</v>
      </c>
      <c r="R278" s="214">
        <f>Q278*H278</f>
        <v>0.19518366000000004</v>
      </c>
      <c r="S278" s="214">
        <v>0</v>
      </c>
      <c r="T278" s="215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16" t="s">
        <v>154</v>
      </c>
      <c r="AT278" s="216" t="s">
        <v>138</v>
      </c>
      <c r="AU278" s="216" t="s">
        <v>135</v>
      </c>
      <c r="AY278" s="18" t="s">
        <v>134</v>
      </c>
      <c r="BE278" s="217">
        <f>IF(N278="základní",J278,0)</f>
        <v>0</v>
      </c>
      <c r="BF278" s="217">
        <f>IF(N278="snížená",J278,0)</f>
        <v>0</v>
      </c>
      <c r="BG278" s="217">
        <f>IF(N278="zákl. přenesená",J278,0)</f>
        <v>0</v>
      </c>
      <c r="BH278" s="217">
        <f>IF(N278="sníž. přenesená",J278,0)</f>
        <v>0</v>
      </c>
      <c r="BI278" s="217">
        <f>IF(N278="nulová",J278,0)</f>
        <v>0</v>
      </c>
      <c r="BJ278" s="18" t="s">
        <v>80</v>
      </c>
      <c r="BK278" s="217">
        <f>ROUND(I278*H278,2)</f>
        <v>0</v>
      </c>
      <c r="BL278" s="18" t="s">
        <v>154</v>
      </c>
      <c r="BM278" s="216" t="s">
        <v>308</v>
      </c>
    </row>
    <row r="279" s="2" customFormat="1">
      <c r="A279" s="39"/>
      <c r="B279" s="40"/>
      <c r="C279" s="41"/>
      <c r="D279" s="218" t="s">
        <v>145</v>
      </c>
      <c r="E279" s="41"/>
      <c r="F279" s="219" t="s">
        <v>309</v>
      </c>
      <c r="G279" s="41"/>
      <c r="H279" s="41"/>
      <c r="I279" s="220"/>
      <c r="J279" s="41"/>
      <c r="K279" s="41"/>
      <c r="L279" s="45"/>
      <c r="M279" s="221"/>
      <c r="N279" s="222"/>
      <c r="O279" s="85"/>
      <c r="P279" s="85"/>
      <c r="Q279" s="85"/>
      <c r="R279" s="85"/>
      <c r="S279" s="85"/>
      <c r="T279" s="86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T279" s="18" t="s">
        <v>145</v>
      </c>
      <c r="AU279" s="18" t="s">
        <v>135</v>
      </c>
    </row>
    <row r="280" s="12" customFormat="1" ht="22.8" customHeight="1">
      <c r="A280" s="12"/>
      <c r="B280" s="189"/>
      <c r="C280" s="190"/>
      <c r="D280" s="191" t="s">
        <v>71</v>
      </c>
      <c r="E280" s="203" t="s">
        <v>310</v>
      </c>
      <c r="F280" s="203" t="s">
        <v>311</v>
      </c>
      <c r="G280" s="190"/>
      <c r="H280" s="190"/>
      <c r="I280" s="193"/>
      <c r="J280" s="204">
        <f>BK280</f>
        <v>0</v>
      </c>
      <c r="K280" s="190"/>
      <c r="L280" s="195"/>
      <c r="M280" s="196"/>
      <c r="N280" s="197"/>
      <c r="O280" s="197"/>
      <c r="P280" s="198">
        <f>SUM(P281:P290)</f>
        <v>0</v>
      </c>
      <c r="Q280" s="197"/>
      <c r="R280" s="198">
        <f>SUM(R281:R290)</f>
        <v>0</v>
      </c>
      <c r="S280" s="197"/>
      <c r="T280" s="199">
        <f>SUM(T281:T290)</f>
        <v>0</v>
      </c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R280" s="200" t="s">
        <v>80</v>
      </c>
      <c r="AT280" s="201" t="s">
        <v>71</v>
      </c>
      <c r="AU280" s="201" t="s">
        <v>80</v>
      </c>
      <c r="AY280" s="200" t="s">
        <v>134</v>
      </c>
      <c r="BK280" s="202">
        <f>SUM(BK281:BK290)</f>
        <v>0</v>
      </c>
    </row>
    <row r="281" s="2" customFormat="1" ht="37.8" customHeight="1">
      <c r="A281" s="39"/>
      <c r="B281" s="40"/>
      <c r="C281" s="205" t="s">
        <v>312</v>
      </c>
      <c r="D281" s="205" t="s">
        <v>138</v>
      </c>
      <c r="E281" s="206" t="s">
        <v>313</v>
      </c>
      <c r="F281" s="207" t="s">
        <v>314</v>
      </c>
      <c r="G281" s="208" t="s">
        <v>315</v>
      </c>
      <c r="H281" s="209">
        <v>6.8860000000000001</v>
      </c>
      <c r="I281" s="210"/>
      <c r="J281" s="211">
        <f>ROUND(I281*H281,2)</f>
        <v>0</v>
      </c>
      <c r="K281" s="207" t="s">
        <v>142</v>
      </c>
      <c r="L281" s="45"/>
      <c r="M281" s="212" t="s">
        <v>19</v>
      </c>
      <c r="N281" s="213" t="s">
        <v>43</v>
      </c>
      <c r="O281" s="85"/>
      <c r="P281" s="214">
        <f>O281*H281</f>
        <v>0</v>
      </c>
      <c r="Q281" s="214">
        <v>0</v>
      </c>
      <c r="R281" s="214">
        <f>Q281*H281</f>
        <v>0</v>
      </c>
      <c r="S281" s="214">
        <v>0</v>
      </c>
      <c r="T281" s="215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16" t="s">
        <v>154</v>
      </c>
      <c r="AT281" s="216" t="s">
        <v>138</v>
      </c>
      <c r="AU281" s="216" t="s">
        <v>82</v>
      </c>
      <c r="AY281" s="18" t="s">
        <v>134</v>
      </c>
      <c r="BE281" s="217">
        <f>IF(N281="základní",J281,0)</f>
        <v>0</v>
      </c>
      <c r="BF281" s="217">
        <f>IF(N281="snížená",J281,0)</f>
        <v>0</v>
      </c>
      <c r="BG281" s="217">
        <f>IF(N281="zákl. přenesená",J281,0)</f>
        <v>0</v>
      </c>
      <c r="BH281" s="217">
        <f>IF(N281="sníž. přenesená",J281,0)</f>
        <v>0</v>
      </c>
      <c r="BI281" s="217">
        <f>IF(N281="nulová",J281,0)</f>
        <v>0</v>
      </c>
      <c r="BJ281" s="18" t="s">
        <v>80</v>
      </c>
      <c r="BK281" s="217">
        <f>ROUND(I281*H281,2)</f>
        <v>0</v>
      </c>
      <c r="BL281" s="18" t="s">
        <v>154</v>
      </c>
      <c r="BM281" s="216" t="s">
        <v>316</v>
      </c>
    </row>
    <row r="282" s="2" customFormat="1">
      <c r="A282" s="39"/>
      <c r="B282" s="40"/>
      <c r="C282" s="41"/>
      <c r="D282" s="218" t="s">
        <v>145</v>
      </c>
      <c r="E282" s="41"/>
      <c r="F282" s="219" t="s">
        <v>317</v>
      </c>
      <c r="G282" s="41"/>
      <c r="H282" s="41"/>
      <c r="I282" s="220"/>
      <c r="J282" s="41"/>
      <c r="K282" s="41"/>
      <c r="L282" s="45"/>
      <c r="M282" s="221"/>
      <c r="N282" s="222"/>
      <c r="O282" s="85"/>
      <c r="P282" s="85"/>
      <c r="Q282" s="85"/>
      <c r="R282" s="85"/>
      <c r="S282" s="85"/>
      <c r="T282" s="86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T282" s="18" t="s">
        <v>145</v>
      </c>
      <c r="AU282" s="18" t="s">
        <v>82</v>
      </c>
    </row>
    <row r="283" s="2" customFormat="1" ht="33" customHeight="1">
      <c r="A283" s="39"/>
      <c r="B283" s="40"/>
      <c r="C283" s="205" t="s">
        <v>318</v>
      </c>
      <c r="D283" s="205" t="s">
        <v>138</v>
      </c>
      <c r="E283" s="206" t="s">
        <v>319</v>
      </c>
      <c r="F283" s="207" t="s">
        <v>320</v>
      </c>
      <c r="G283" s="208" t="s">
        <v>315</v>
      </c>
      <c r="H283" s="209">
        <v>6.8860000000000001</v>
      </c>
      <c r="I283" s="210"/>
      <c r="J283" s="211">
        <f>ROUND(I283*H283,2)</f>
        <v>0</v>
      </c>
      <c r="K283" s="207" t="s">
        <v>142</v>
      </c>
      <c r="L283" s="45"/>
      <c r="M283" s="212" t="s">
        <v>19</v>
      </c>
      <c r="N283" s="213" t="s">
        <v>43</v>
      </c>
      <c r="O283" s="85"/>
      <c r="P283" s="214">
        <f>O283*H283</f>
        <v>0</v>
      </c>
      <c r="Q283" s="214">
        <v>0</v>
      </c>
      <c r="R283" s="214">
        <f>Q283*H283</f>
        <v>0</v>
      </c>
      <c r="S283" s="214">
        <v>0</v>
      </c>
      <c r="T283" s="215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16" t="s">
        <v>154</v>
      </c>
      <c r="AT283" s="216" t="s">
        <v>138</v>
      </c>
      <c r="AU283" s="216" t="s">
        <v>82</v>
      </c>
      <c r="AY283" s="18" t="s">
        <v>134</v>
      </c>
      <c r="BE283" s="217">
        <f>IF(N283="základní",J283,0)</f>
        <v>0</v>
      </c>
      <c r="BF283" s="217">
        <f>IF(N283="snížená",J283,0)</f>
        <v>0</v>
      </c>
      <c r="BG283" s="217">
        <f>IF(N283="zákl. přenesená",J283,0)</f>
        <v>0</v>
      </c>
      <c r="BH283" s="217">
        <f>IF(N283="sníž. přenesená",J283,0)</f>
        <v>0</v>
      </c>
      <c r="BI283" s="217">
        <f>IF(N283="nulová",J283,0)</f>
        <v>0</v>
      </c>
      <c r="BJ283" s="18" t="s">
        <v>80</v>
      </c>
      <c r="BK283" s="217">
        <f>ROUND(I283*H283,2)</f>
        <v>0</v>
      </c>
      <c r="BL283" s="18" t="s">
        <v>154</v>
      </c>
      <c r="BM283" s="216" t="s">
        <v>321</v>
      </c>
    </row>
    <row r="284" s="2" customFormat="1">
      <c r="A284" s="39"/>
      <c r="B284" s="40"/>
      <c r="C284" s="41"/>
      <c r="D284" s="218" t="s">
        <v>145</v>
      </c>
      <c r="E284" s="41"/>
      <c r="F284" s="219" t="s">
        <v>322</v>
      </c>
      <c r="G284" s="41"/>
      <c r="H284" s="41"/>
      <c r="I284" s="220"/>
      <c r="J284" s="41"/>
      <c r="K284" s="41"/>
      <c r="L284" s="45"/>
      <c r="M284" s="221"/>
      <c r="N284" s="222"/>
      <c r="O284" s="85"/>
      <c r="P284" s="85"/>
      <c r="Q284" s="85"/>
      <c r="R284" s="85"/>
      <c r="S284" s="85"/>
      <c r="T284" s="86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T284" s="18" t="s">
        <v>145</v>
      </c>
      <c r="AU284" s="18" t="s">
        <v>82</v>
      </c>
    </row>
    <row r="285" s="2" customFormat="1" ht="44.25" customHeight="1">
      <c r="A285" s="39"/>
      <c r="B285" s="40"/>
      <c r="C285" s="205" t="s">
        <v>7</v>
      </c>
      <c r="D285" s="205" t="s">
        <v>138</v>
      </c>
      <c r="E285" s="206" t="s">
        <v>323</v>
      </c>
      <c r="F285" s="207" t="s">
        <v>324</v>
      </c>
      <c r="G285" s="208" t="s">
        <v>315</v>
      </c>
      <c r="H285" s="209">
        <v>117.062</v>
      </c>
      <c r="I285" s="210"/>
      <c r="J285" s="211">
        <f>ROUND(I285*H285,2)</f>
        <v>0</v>
      </c>
      <c r="K285" s="207" t="s">
        <v>142</v>
      </c>
      <c r="L285" s="45"/>
      <c r="M285" s="212" t="s">
        <v>19</v>
      </c>
      <c r="N285" s="213" t="s">
        <v>43</v>
      </c>
      <c r="O285" s="85"/>
      <c r="P285" s="214">
        <f>O285*H285</f>
        <v>0</v>
      </c>
      <c r="Q285" s="214">
        <v>0</v>
      </c>
      <c r="R285" s="214">
        <f>Q285*H285</f>
        <v>0</v>
      </c>
      <c r="S285" s="214">
        <v>0</v>
      </c>
      <c r="T285" s="215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16" t="s">
        <v>154</v>
      </c>
      <c r="AT285" s="216" t="s">
        <v>138</v>
      </c>
      <c r="AU285" s="216" t="s">
        <v>82</v>
      </c>
      <c r="AY285" s="18" t="s">
        <v>134</v>
      </c>
      <c r="BE285" s="217">
        <f>IF(N285="základní",J285,0)</f>
        <v>0</v>
      </c>
      <c r="BF285" s="217">
        <f>IF(N285="snížená",J285,0)</f>
        <v>0</v>
      </c>
      <c r="BG285" s="217">
        <f>IF(N285="zákl. přenesená",J285,0)</f>
        <v>0</v>
      </c>
      <c r="BH285" s="217">
        <f>IF(N285="sníž. přenesená",J285,0)</f>
        <v>0</v>
      </c>
      <c r="BI285" s="217">
        <f>IF(N285="nulová",J285,0)</f>
        <v>0</v>
      </c>
      <c r="BJ285" s="18" t="s">
        <v>80</v>
      </c>
      <c r="BK285" s="217">
        <f>ROUND(I285*H285,2)</f>
        <v>0</v>
      </c>
      <c r="BL285" s="18" t="s">
        <v>154</v>
      </c>
      <c r="BM285" s="216" t="s">
        <v>325</v>
      </c>
    </row>
    <row r="286" s="2" customFormat="1">
      <c r="A286" s="39"/>
      <c r="B286" s="40"/>
      <c r="C286" s="41"/>
      <c r="D286" s="218" t="s">
        <v>145</v>
      </c>
      <c r="E286" s="41"/>
      <c r="F286" s="219" t="s">
        <v>326</v>
      </c>
      <c r="G286" s="41"/>
      <c r="H286" s="41"/>
      <c r="I286" s="220"/>
      <c r="J286" s="41"/>
      <c r="K286" s="41"/>
      <c r="L286" s="45"/>
      <c r="M286" s="221"/>
      <c r="N286" s="222"/>
      <c r="O286" s="85"/>
      <c r="P286" s="85"/>
      <c r="Q286" s="85"/>
      <c r="R286" s="85"/>
      <c r="S286" s="85"/>
      <c r="T286" s="86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T286" s="18" t="s">
        <v>145</v>
      </c>
      <c r="AU286" s="18" t="s">
        <v>82</v>
      </c>
    </row>
    <row r="287" s="13" customFormat="1">
      <c r="A287" s="13"/>
      <c r="B287" s="223"/>
      <c r="C287" s="224"/>
      <c r="D287" s="225" t="s">
        <v>152</v>
      </c>
      <c r="E287" s="226" t="s">
        <v>19</v>
      </c>
      <c r="F287" s="227" t="s">
        <v>327</v>
      </c>
      <c r="G287" s="224"/>
      <c r="H287" s="228">
        <v>6.8860000000000001</v>
      </c>
      <c r="I287" s="229"/>
      <c r="J287" s="224"/>
      <c r="K287" s="224"/>
      <c r="L287" s="230"/>
      <c r="M287" s="231"/>
      <c r="N287" s="232"/>
      <c r="O287" s="232"/>
      <c r="P287" s="232"/>
      <c r="Q287" s="232"/>
      <c r="R287" s="232"/>
      <c r="S287" s="232"/>
      <c r="T287" s="23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4" t="s">
        <v>152</v>
      </c>
      <c r="AU287" s="234" t="s">
        <v>82</v>
      </c>
      <c r="AV287" s="13" t="s">
        <v>82</v>
      </c>
      <c r="AW287" s="13" t="s">
        <v>34</v>
      </c>
      <c r="AX287" s="13" t="s">
        <v>80</v>
      </c>
      <c r="AY287" s="234" t="s">
        <v>134</v>
      </c>
    </row>
    <row r="288" s="13" customFormat="1">
      <c r="A288" s="13"/>
      <c r="B288" s="223"/>
      <c r="C288" s="224"/>
      <c r="D288" s="225" t="s">
        <v>152</v>
      </c>
      <c r="E288" s="224"/>
      <c r="F288" s="227" t="s">
        <v>328</v>
      </c>
      <c r="G288" s="224"/>
      <c r="H288" s="228">
        <v>117.062</v>
      </c>
      <c r="I288" s="229"/>
      <c r="J288" s="224"/>
      <c r="K288" s="224"/>
      <c r="L288" s="230"/>
      <c r="M288" s="231"/>
      <c r="N288" s="232"/>
      <c r="O288" s="232"/>
      <c r="P288" s="232"/>
      <c r="Q288" s="232"/>
      <c r="R288" s="232"/>
      <c r="S288" s="232"/>
      <c r="T288" s="23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4" t="s">
        <v>152</v>
      </c>
      <c r="AU288" s="234" t="s">
        <v>82</v>
      </c>
      <c r="AV288" s="13" t="s">
        <v>82</v>
      </c>
      <c r="AW288" s="13" t="s">
        <v>4</v>
      </c>
      <c r="AX288" s="13" t="s">
        <v>80</v>
      </c>
      <c r="AY288" s="234" t="s">
        <v>134</v>
      </c>
    </row>
    <row r="289" s="2" customFormat="1" ht="44.25" customHeight="1">
      <c r="A289" s="39"/>
      <c r="B289" s="40"/>
      <c r="C289" s="205" t="s">
        <v>329</v>
      </c>
      <c r="D289" s="205" t="s">
        <v>138</v>
      </c>
      <c r="E289" s="206" t="s">
        <v>330</v>
      </c>
      <c r="F289" s="207" t="s">
        <v>331</v>
      </c>
      <c r="G289" s="208" t="s">
        <v>315</v>
      </c>
      <c r="H289" s="209">
        <v>6.8860000000000001</v>
      </c>
      <c r="I289" s="210"/>
      <c r="J289" s="211">
        <f>ROUND(I289*H289,2)</f>
        <v>0</v>
      </c>
      <c r="K289" s="207" t="s">
        <v>142</v>
      </c>
      <c r="L289" s="45"/>
      <c r="M289" s="212" t="s">
        <v>19</v>
      </c>
      <c r="N289" s="213" t="s">
        <v>43</v>
      </c>
      <c r="O289" s="85"/>
      <c r="P289" s="214">
        <f>O289*H289</f>
        <v>0</v>
      </c>
      <c r="Q289" s="214">
        <v>0</v>
      </c>
      <c r="R289" s="214">
        <f>Q289*H289</f>
        <v>0</v>
      </c>
      <c r="S289" s="214">
        <v>0</v>
      </c>
      <c r="T289" s="215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16" t="s">
        <v>154</v>
      </c>
      <c r="AT289" s="216" t="s">
        <v>138</v>
      </c>
      <c r="AU289" s="216" t="s">
        <v>82</v>
      </c>
      <c r="AY289" s="18" t="s">
        <v>134</v>
      </c>
      <c r="BE289" s="217">
        <f>IF(N289="základní",J289,0)</f>
        <v>0</v>
      </c>
      <c r="BF289" s="217">
        <f>IF(N289="snížená",J289,0)</f>
        <v>0</v>
      </c>
      <c r="BG289" s="217">
        <f>IF(N289="zákl. přenesená",J289,0)</f>
        <v>0</v>
      </c>
      <c r="BH289" s="217">
        <f>IF(N289="sníž. přenesená",J289,0)</f>
        <v>0</v>
      </c>
      <c r="BI289" s="217">
        <f>IF(N289="nulová",J289,0)</f>
        <v>0</v>
      </c>
      <c r="BJ289" s="18" t="s">
        <v>80</v>
      </c>
      <c r="BK289" s="217">
        <f>ROUND(I289*H289,2)</f>
        <v>0</v>
      </c>
      <c r="BL289" s="18" t="s">
        <v>154</v>
      </c>
      <c r="BM289" s="216" t="s">
        <v>332</v>
      </c>
    </row>
    <row r="290" s="2" customFormat="1">
      <c r="A290" s="39"/>
      <c r="B290" s="40"/>
      <c r="C290" s="41"/>
      <c r="D290" s="218" t="s">
        <v>145</v>
      </c>
      <c r="E290" s="41"/>
      <c r="F290" s="219" t="s">
        <v>333</v>
      </c>
      <c r="G290" s="41"/>
      <c r="H290" s="41"/>
      <c r="I290" s="220"/>
      <c r="J290" s="41"/>
      <c r="K290" s="41"/>
      <c r="L290" s="45"/>
      <c r="M290" s="221"/>
      <c r="N290" s="222"/>
      <c r="O290" s="85"/>
      <c r="P290" s="85"/>
      <c r="Q290" s="85"/>
      <c r="R290" s="85"/>
      <c r="S290" s="85"/>
      <c r="T290" s="86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T290" s="18" t="s">
        <v>145</v>
      </c>
      <c r="AU290" s="18" t="s">
        <v>82</v>
      </c>
    </row>
    <row r="291" s="12" customFormat="1" ht="22.8" customHeight="1">
      <c r="A291" s="12"/>
      <c r="B291" s="189"/>
      <c r="C291" s="190"/>
      <c r="D291" s="191" t="s">
        <v>71</v>
      </c>
      <c r="E291" s="203" t="s">
        <v>334</v>
      </c>
      <c r="F291" s="203" t="s">
        <v>335</v>
      </c>
      <c r="G291" s="190"/>
      <c r="H291" s="190"/>
      <c r="I291" s="193"/>
      <c r="J291" s="204">
        <f>BK291</f>
        <v>0</v>
      </c>
      <c r="K291" s="190"/>
      <c r="L291" s="195"/>
      <c r="M291" s="196"/>
      <c r="N291" s="197"/>
      <c r="O291" s="197"/>
      <c r="P291" s="198">
        <f>SUM(P292:P293)</f>
        <v>0</v>
      </c>
      <c r="Q291" s="197"/>
      <c r="R291" s="198">
        <f>SUM(R292:R293)</f>
        <v>0</v>
      </c>
      <c r="S291" s="197"/>
      <c r="T291" s="199">
        <f>SUM(T292:T293)</f>
        <v>0</v>
      </c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R291" s="200" t="s">
        <v>80</v>
      </c>
      <c r="AT291" s="201" t="s">
        <v>71</v>
      </c>
      <c r="AU291" s="201" t="s">
        <v>80</v>
      </c>
      <c r="AY291" s="200" t="s">
        <v>134</v>
      </c>
      <c r="BK291" s="202">
        <f>SUM(BK292:BK293)</f>
        <v>0</v>
      </c>
    </row>
    <row r="292" s="2" customFormat="1" ht="66.75" customHeight="1">
      <c r="A292" s="39"/>
      <c r="B292" s="40"/>
      <c r="C292" s="205" t="s">
        <v>336</v>
      </c>
      <c r="D292" s="205" t="s">
        <v>138</v>
      </c>
      <c r="E292" s="206" t="s">
        <v>337</v>
      </c>
      <c r="F292" s="207" t="s">
        <v>338</v>
      </c>
      <c r="G292" s="208" t="s">
        <v>315</v>
      </c>
      <c r="H292" s="209">
        <v>33.128999999999998</v>
      </c>
      <c r="I292" s="210"/>
      <c r="J292" s="211">
        <f>ROUND(I292*H292,2)</f>
        <v>0</v>
      </c>
      <c r="K292" s="207" t="s">
        <v>142</v>
      </c>
      <c r="L292" s="45"/>
      <c r="M292" s="212" t="s">
        <v>19</v>
      </c>
      <c r="N292" s="213" t="s">
        <v>43</v>
      </c>
      <c r="O292" s="85"/>
      <c r="P292" s="214">
        <f>O292*H292</f>
        <v>0</v>
      </c>
      <c r="Q292" s="214">
        <v>0</v>
      </c>
      <c r="R292" s="214">
        <f>Q292*H292</f>
        <v>0</v>
      </c>
      <c r="S292" s="214">
        <v>0</v>
      </c>
      <c r="T292" s="215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16" t="s">
        <v>154</v>
      </c>
      <c r="AT292" s="216" t="s">
        <v>138</v>
      </c>
      <c r="AU292" s="216" t="s">
        <v>82</v>
      </c>
      <c r="AY292" s="18" t="s">
        <v>134</v>
      </c>
      <c r="BE292" s="217">
        <f>IF(N292="základní",J292,0)</f>
        <v>0</v>
      </c>
      <c r="BF292" s="217">
        <f>IF(N292="snížená",J292,0)</f>
        <v>0</v>
      </c>
      <c r="BG292" s="217">
        <f>IF(N292="zákl. přenesená",J292,0)</f>
        <v>0</v>
      </c>
      <c r="BH292" s="217">
        <f>IF(N292="sníž. přenesená",J292,0)</f>
        <v>0</v>
      </c>
      <c r="BI292" s="217">
        <f>IF(N292="nulová",J292,0)</f>
        <v>0</v>
      </c>
      <c r="BJ292" s="18" t="s">
        <v>80</v>
      </c>
      <c r="BK292" s="217">
        <f>ROUND(I292*H292,2)</f>
        <v>0</v>
      </c>
      <c r="BL292" s="18" t="s">
        <v>154</v>
      </c>
      <c r="BM292" s="216" t="s">
        <v>339</v>
      </c>
    </row>
    <row r="293" s="2" customFormat="1">
      <c r="A293" s="39"/>
      <c r="B293" s="40"/>
      <c r="C293" s="41"/>
      <c r="D293" s="218" t="s">
        <v>145</v>
      </c>
      <c r="E293" s="41"/>
      <c r="F293" s="219" t="s">
        <v>340</v>
      </c>
      <c r="G293" s="41"/>
      <c r="H293" s="41"/>
      <c r="I293" s="220"/>
      <c r="J293" s="41"/>
      <c r="K293" s="41"/>
      <c r="L293" s="45"/>
      <c r="M293" s="221"/>
      <c r="N293" s="222"/>
      <c r="O293" s="85"/>
      <c r="P293" s="85"/>
      <c r="Q293" s="85"/>
      <c r="R293" s="85"/>
      <c r="S293" s="85"/>
      <c r="T293" s="86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T293" s="18" t="s">
        <v>145</v>
      </c>
      <c r="AU293" s="18" t="s">
        <v>82</v>
      </c>
    </row>
    <row r="294" s="12" customFormat="1" ht="25.92" customHeight="1">
      <c r="A294" s="12"/>
      <c r="B294" s="189"/>
      <c r="C294" s="190"/>
      <c r="D294" s="191" t="s">
        <v>71</v>
      </c>
      <c r="E294" s="192" t="s">
        <v>341</v>
      </c>
      <c r="F294" s="192" t="s">
        <v>342</v>
      </c>
      <c r="G294" s="190"/>
      <c r="H294" s="190"/>
      <c r="I294" s="193"/>
      <c r="J294" s="194">
        <f>BK294</f>
        <v>0</v>
      </c>
      <c r="K294" s="190"/>
      <c r="L294" s="195"/>
      <c r="M294" s="196"/>
      <c r="N294" s="197"/>
      <c r="O294" s="197"/>
      <c r="P294" s="198">
        <f>P295+P332+P363+P387+P388+P404+P425+P487+P514</f>
        <v>0</v>
      </c>
      <c r="Q294" s="197"/>
      <c r="R294" s="198">
        <f>R295+R332+R363+R387+R388+R404+R425+R487+R514</f>
        <v>8.3178095847399991</v>
      </c>
      <c r="S294" s="197"/>
      <c r="T294" s="199">
        <f>T295+T332+T363+T387+T388+T404+T425+T487+T514</f>
        <v>1.56748413</v>
      </c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R294" s="200" t="s">
        <v>82</v>
      </c>
      <c r="AT294" s="201" t="s">
        <v>71</v>
      </c>
      <c r="AU294" s="201" t="s">
        <v>72</v>
      </c>
      <c r="AY294" s="200" t="s">
        <v>134</v>
      </c>
      <c r="BK294" s="202">
        <f>BK295+BK332+BK363+BK387+BK388+BK404+BK425+BK487+BK514</f>
        <v>0</v>
      </c>
    </row>
    <row r="295" s="12" customFormat="1" ht="22.8" customHeight="1">
      <c r="A295" s="12"/>
      <c r="B295" s="189"/>
      <c r="C295" s="190"/>
      <c r="D295" s="191" t="s">
        <v>71</v>
      </c>
      <c r="E295" s="203" t="s">
        <v>343</v>
      </c>
      <c r="F295" s="203" t="s">
        <v>344</v>
      </c>
      <c r="G295" s="190"/>
      <c r="H295" s="190"/>
      <c r="I295" s="193"/>
      <c r="J295" s="204">
        <f>BK295</f>
        <v>0</v>
      </c>
      <c r="K295" s="190"/>
      <c r="L295" s="195"/>
      <c r="M295" s="196"/>
      <c r="N295" s="197"/>
      <c r="O295" s="197"/>
      <c r="P295" s="198">
        <f>SUM(P296:P331)</f>
        <v>0</v>
      </c>
      <c r="Q295" s="197"/>
      <c r="R295" s="198">
        <f>SUM(R296:R331)</f>
        <v>0.88003585750000002</v>
      </c>
      <c r="S295" s="197"/>
      <c r="T295" s="199">
        <f>SUM(T296:T331)</f>
        <v>0.72550499999999996</v>
      </c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R295" s="200" t="s">
        <v>82</v>
      </c>
      <c r="AT295" s="201" t="s">
        <v>71</v>
      </c>
      <c r="AU295" s="201" t="s">
        <v>80</v>
      </c>
      <c r="AY295" s="200" t="s">
        <v>134</v>
      </c>
      <c r="BK295" s="202">
        <f>SUM(BK296:BK331)</f>
        <v>0</v>
      </c>
    </row>
    <row r="296" s="2" customFormat="1" ht="37.8" customHeight="1">
      <c r="A296" s="39"/>
      <c r="B296" s="40"/>
      <c r="C296" s="205" t="s">
        <v>345</v>
      </c>
      <c r="D296" s="205" t="s">
        <v>138</v>
      </c>
      <c r="E296" s="206" t="s">
        <v>346</v>
      </c>
      <c r="F296" s="207" t="s">
        <v>347</v>
      </c>
      <c r="G296" s="208" t="s">
        <v>149</v>
      </c>
      <c r="H296" s="209">
        <v>131.91</v>
      </c>
      <c r="I296" s="210"/>
      <c r="J296" s="211">
        <f>ROUND(I296*H296,2)</f>
        <v>0</v>
      </c>
      <c r="K296" s="207" t="s">
        <v>142</v>
      </c>
      <c r="L296" s="45"/>
      <c r="M296" s="212" t="s">
        <v>19</v>
      </c>
      <c r="N296" s="213" t="s">
        <v>43</v>
      </c>
      <c r="O296" s="85"/>
      <c r="P296" s="214">
        <f>O296*H296</f>
        <v>0</v>
      </c>
      <c r="Q296" s="214">
        <v>0</v>
      </c>
      <c r="R296" s="214">
        <f>Q296*H296</f>
        <v>0</v>
      </c>
      <c r="S296" s="214">
        <v>0.0054999999999999997</v>
      </c>
      <c r="T296" s="215">
        <f>S296*H296</f>
        <v>0.72550499999999996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16" t="s">
        <v>348</v>
      </c>
      <c r="AT296" s="216" t="s">
        <v>138</v>
      </c>
      <c r="AU296" s="216" t="s">
        <v>82</v>
      </c>
      <c r="AY296" s="18" t="s">
        <v>134</v>
      </c>
      <c r="BE296" s="217">
        <f>IF(N296="základní",J296,0)</f>
        <v>0</v>
      </c>
      <c r="BF296" s="217">
        <f>IF(N296="snížená",J296,0)</f>
        <v>0</v>
      </c>
      <c r="BG296" s="217">
        <f>IF(N296="zákl. přenesená",J296,0)</f>
        <v>0</v>
      </c>
      <c r="BH296" s="217">
        <f>IF(N296="sníž. přenesená",J296,0)</f>
        <v>0</v>
      </c>
      <c r="BI296" s="217">
        <f>IF(N296="nulová",J296,0)</f>
        <v>0</v>
      </c>
      <c r="BJ296" s="18" t="s">
        <v>80</v>
      </c>
      <c r="BK296" s="217">
        <f>ROUND(I296*H296,2)</f>
        <v>0</v>
      </c>
      <c r="BL296" s="18" t="s">
        <v>348</v>
      </c>
      <c r="BM296" s="216" t="s">
        <v>349</v>
      </c>
    </row>
    <row r="297" s="2" customFormat="1">
      <c r="A297" s="39"/>
      <c r="B297" s="40"/>
      <c r="C297" s="41"/>
      <c r="D297" s="218" t="s">
        <v>145</v>
      </c>
      <c r="E297" s="41"/>
      <c r="F297" s="219" t="s">
        <v>350</v>
      </c>
      <c r="G297" s="41"/>
      <c r="H297" s="41"/>
      <c r="I297" s="220"/>
      <c r="J297" s="41"/>
      <c r="K297" s="41"/>
      <c r="L297" s="45"/>
      <c r="M297" s="221"/>
      <c r="N297" s="222"/>
      <c r="O297" s="85"/>
      <c r="P297" s="85"/>
      <c r="Q297" s="85"/>
      <c r="R297" s="85"/>
      <c r="S297" s="85"/>
      <c r="T297" s="86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T297" s="18" t="s">
        <v>145</v>
      </c>
      <c r="AU297" s="18" t="s">
        <v>82</v>
      </c>
    </row>
    <row r="298" s="13" customFormat="1">
      <c r="A298" s="13"/>
      <c r="B298" s="223"/>
      <c r="C298" s="224"/>
      <c r="D298" s="225" t="s">
        <v>152</v>
      </c>
      <c r="E298" s="226" t="s">
        <v>19</v>
      </c>
      <c r="F298" s="227" t="s">
        <v>176</v>
      </c>
      <c r="G298" s="224"/>
      <c r="H298" s="228">
        <v>18.800000000000001</v>
      </c>
      <c r="I298" s="229"/>
      <c r="J298" s="224"/>
      <c r="K298" s="224"/>
      <c r="L298" s="230"/>
      <c r="M298" s="231"/>
      <c r="N298" s="232"/>
      <c r="O298" s="232"/>
      <c r="P298" s="232"/>
      <c r="Q298" s="232"/>
      <c r="R298" s="232"/>
      <c r="S298" s="232"/>
      <c r="T298" s="23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4" t="s">
        <v>152</v>
      </c>
      <c r="AU298" s="234" t="s">
        <v>82</v>
      </c>
      <c r="AV298" s="13" t="s">
        <v>82</v>
      </c>
      <c r="AW298" s="13" t="s">
        <v>34</v>
      </c>
      <c r="AX298" s="13" t="s">
        <v>72</v>
      </c>
      <c r="AY298" s="234" t="s">
        <v>134</v>
      </c>
    </row>
    <row r="299" s="13" customFormat="1">
      <c r="A299" s="13"/>
      <c r="B299" s="223"/>
      <c r="C299" s="224"/>
      <c r="D299" s="225" t="s">
        <v>152</v>
      </c>
      <c r="E299" s="226" t="s">
        <v>19</v>
      </c>
      <c r="F299" s="227" t="s">
        <v>178</v>
      </c>
      <c r="G299" s="224"/>
      <c r="H299" s="228">
        <v>7.8799999999999999</v>
      </c>
      <c r="I299" s="229"/>
      <c r="J299" s="224"/>
      <c r="K299" s="224"/>
      <c r="L299" s="230"/>
      <c r="M299" s="231"/>
      <c r="N299" s="232"/>
      <c r="O299" s="232"/>
      <c r="P299" s="232"/>
      <c r="Q299" s="232"/>
      <c r="R299" s="232"/>
      <c r="S299" s="232"/>
      <c r="T299" s="23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4" t="s">
        <v>152</v>
      </c>
      <c r="AU299" s="234" t="s">
        <v>82</v>
      </c>
      <c r="AV299" s="13" t="s">
        <v>82</v>
      </c>
      <c r="AW299" s="13" t="s">
        <v>34</v>
      </c>
      <c r="AX299" s="13" t="s">
        <v>72</v>
      </c>
      <c r="AY299" s="234" t="s">
        <v>134</v>
      </c>
    </row>
    <row r="300" s="13" customFormat="1">
      <c r="A300" s="13"/>
      <c r="B300" s="223"/>
      <c r="C300" s="224"/>
      <c r="D300" s="225" t="s">
        <v>152</v>
      </c>
      <c r="E300" s="226" t="s">
        <v>19</v>
      </c>
      <c r="F300" s="227" t="s">
        <v>179</v>
      </c>
      <c r="G300" s="224"/>
      <c r="H300" s="228">
        <v>6.6699999999999999</v>
      </c>
      <c r="I300" s="229"/>
      <c r="J300" s="224"/>
      <c r="K300" s="224"/>
      <c r="L300" s="230"/>
      <c r="M300" s="231"/>
      <c r="N300" s="232"/>
      <c r="O300" s="232"/>
      <c r="P300" s="232"/>
      <c r="Q300" s="232"/>
      <c r="R300" s="232"/>
      <c r="S300" s="232"/>
      <c r="T300" s="23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4" t="s">
        <v>152</v>
      </c>
      <c r="AU300" s="234" t="s">
        <v>82</v>
      </c>
      <c r="AV300" s="13" t="s">
        <v>82</v>
      </c>
      <c r="AW300" s="13" t="s">
        <v>34</v>
      </c>
      <c r="AX300" s="13" t="s">
        <v>72</v>
      </c>
      <c r="AY300" s="234" t="s">
        <v>134</v>
      </c>
    </row>
    <row r="301" s="13" customFormat="1">
      <c r="A301" s="13"/>
      <c r="B301" s="223"/>
      <c r="C301" s="224"/>
      <c r="D301" s="225" t="s">
        <v>152</v>
      </c>
      <c r="E301" s="226" t="s">
        <v>19</v>
      </c>
      <c r="F301" s="227" t="s">
        <v>180</v>
      </c>
      <c r="G301" s="224"/>
      <c r="H301" s="228">
        <v>98.560000000000002</v>
      </c>
      <c r="I301" s="229"/>
      <c r="J301" s="224"/>
      <c r="K301" s="224"/>
      <c r="L301" s="230"/>
      <c r="M301" s="231"/>
      <c r="N301" s="232"/>
      <c r="O301" s="232"/>
      <c r="P301" s="232"/>
      <c r="Q301" s="232"/>
      <c r="R301" s="232"/>
      <c r="S301" s="232"/>
      <c r="T301" s="23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4" t="s">
        <v>152</v>
      </c>
      <c r="AU301" s="234" t="s">
        <v>82</v>
      </c>
      <c r="AV301" s="13" t="s">
        <v>82</v>
      </c>
      <c r="AW301" s="13" t="s">
        <v>34</v>
      </c>
      <c r="AX301" s="13" t="s">
        <v>72</v>
      </c>
      <c r="AY301" s="234" t="s">
        <v>134</v>
      </c>
    </row>
    <row r="302" s="14" customFormat="1">
      <c r="A302" s="14"/>
      <c r="B302" s="235"/>
      <c r="C302" s="236"/>
      <c r="D302" s="225" t="s">
        <v>152</v>
      </c>
      <c r="E302" s="237" t="s">
        <v>19</v>
      </c>
      <c r="F302" s="238" t="s">
        <v>182</v>
      </c>
      <c r="G302" s="236"/>
      <c r="H302" s="239">
        <v>131.91</v>
      </c>
      <c r="I302" s="240"/>
      <c r="J302" s="236"/>
      <c r="K302" s="236"/>
      <c r="L302" s="241"/>
      <c r="M302" s="242"/>
      <c r="N302" s="243"/>
      <c r="O302" s="243"/>
      <c r="P302" s="243"/>
      <c r="Q302" s="243"/>
      <c r="R302" s="243"/>
      <c r="S302" s="243"/>
      <c r="T302" s="24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45" t="s">
        <v>152</v>
      </c>
      <c r="AU302" s="245" t="s">
        <v>82</v>
      </c>
      <c r="AV302" s="14" t="s">
        <v>154</v>
      </c>
      <c r="AW302" s="14" t="s">
        <v>34</v>
      </c>
      <c r="AX302" s="14" t="s">
        <v>80</v>
      </c>
      <c r="AY302" s="245" t="s">
        <v>134</v>
      </c>
    </row>
    <row r="303" s="2" customFormat="1" ht="33" customHeight="1">
      <c r="A303" s="39"/>
      <c r="B303" s="40"/>
      <c r="C303" s="205" t="s">
        <v>351</v>
      </c>
      <c r="D303" s="205" t="s">
        <v>138</v>
      </c>
      <c r="E303" s="206" t="s">
        <v>352</v>
      </c>
      <c r="F303" s="207" t="s">
        <v>353</v>
      </c>
      <c r="G303" s="208" t="s">
        <v>149</v>
      </c>
      <c r="H303" s="209">
        <v>131.91</v>
      </c>
      <c r="I303" s="210"/>
      <c r="J303" s="211">
        <f>ROUND(I303*H303,2)</f>
        <v>0</v>
      </c>
      <c r="K303" s="207" t="s">
        <v>142</v>
      </c>
      <c r="L303" s="45"/>
      <c r="M303" s="212" t="s">
        <v>19</v>
      </c>
      <c r="N303" s="213" t="s">
        <v>43</v>
      </c>
      <c r="O303" s="85"/>
      <c r="P303" s="214">
        <f>O303*H303</f>
        <v>0</v>
      </c>
      <c r="Q303" s="214">
        <v>3.0000000000000001E-05</v>
      </c>
      <c r="R303" s="214">
        <f>Q303*H303</f>
        <v>0.0039573000000000004</v>
      </c>
      <c r="S303" s="214">
        <v>0</v>
      </c>
      <c r="T303" s="215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16" t="s">
        <v>143</v>
      </c>
      <c r="AT303" s="216" t="s">
        <v>138</v>
      </c>
      <c r="AU303" s="216" t="s">
        <v>82</v>
      </c>
      <c r="AY303" s="18" t="s">
        <v>134</v>
      </c>
      <c r="BE303" s="217">
        <f>IF(N303="základní",J303,0)</f>
        <v>0</v>
      </c>
      <c r="BF303" s="217">
        <f>IF(N303="snížená",J303,0)</f>
        <v>0</v>
      </c>
      <c r="BG303" s="217">
        <f>IF(N303="zákl. přenesená",J303,0)</f>
        <v>0</v>
      </c>
      <c r="BH303" s="217">
        <f>IF(N303="sníž. přenesená",J303,0)</f>
        <v>0</v>
      </c>
      <c r="BI303" s="217">
        <f>IF(N303="nulová",J303,0)</f>
        <v>0</v>
      </c>
      <c r="BJ303" s="18" t="s">
        <v>80</v>
      </c>
      <c r="BK303" s="217">
        <f>ROUND(I303*H303,2)</f>
        <v>0</v>
      </c>
      <c r="BL303" s="18" t="s">
        <v>143</v>
      </c>
      <c r="BM303" s="216" t="s">
        <v>354</v>
      </c>
    </row>
    <row r="304" s="2" customFormat="1">
      <c r="A304" s="39"/>
      <c r="B304" s="40"/>
      <c r="C304" s="41"/>
      <c r="D304" s="218" t="s">
        <v>145</v>
      </c>
      <c r="E304" s="41"/>
      <c r="F304" s="219" t="s">
        <v>355</v>
      </c>
      <c r="G304" s="41"/>
      <c r="H304" s="41"/>
      <c r="I304" s="220"/>
      <c r="J304" s="41"/>
      <c r="K304" s="41"/>
      <c r="L304" s="45"/>
      <c r="M304" s="221"/>
      <c r="N304" s="222"/>
      <c r="O304" s="85"/>
      <c r="P304" s="85"/>
      <c r="Q304" s="85"/>
      <c r="R304" s="85"/>
      <c r="S304" s="85"/>
      <c r="T304" s="86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T304" s="18" t="s">
        <v>145</v>
      </c>
      <c r="AU304" s="18" t="s">
        <v>82</v>
      </c>
    </row>
    <row r="305" s="13" customFormat="1">
      <c r="A305" s="13"/>
      <c r="B305" s="223"/>
      <c r="C305" s="224"/>
      <c r="D305" s="225" t="s">
        <v>152</v>
      </c>
      <c r="E305" s="226" t="s">
        <v>19</v>
      </c>
      <c r="F305" s="227" t="s">
        <v>176</v>
      </c>
      <c r="G305" s="224"/>
      <c r="H305" s="228">
        <v>18.800000000000001</v>
      </c>
      <c r="I305" s="229"/>
      <c r="J305" s="224"/>
      <c r="K305" s="224"/>
      <c r="L305" s="230"/>
      <c r="M305" s="231"/>
      <c r="N305" s="232"/>
      <c r="O305" s="232"/>
      <c r="P305" s="232"/>
      <c r="Q305" s="232"/>
      <c r="R305" s="232"/>
      <c r="S305" s="232"/>
      <c r="T305" s="23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34" t="s">
        <v>152</v>
      </c>
      <c r="AU305" s="234" t="s">
        <v>82</v>
      </c>
      <c r="AV305" s="13" t="s">
        <v>82</v>
      </c>
      <c r="AW305" s="13" t="s">
        <v>34</v>
      </c>
      <c r="AX305" s="13" t="s">
        <v>72</v>
      </c>
      <c r="AY305" s="234" t="s">
        <v>134</v>
      </c>
    </row>
    <row r="306" s="13" customFormat="1">
      <c r="A306" s="13"/>
      <c r="B306" s="223"/>
      <c r="C306" s="224"/>
      <c r="D306" s="225" t="s">
        <v>152</v>
      </c>
      <c r="E306" s="226" t="s">
        <v>19</v>
      </c>
      <c r="F306" s="227" t="s">
        <v>178</v>
      </c>
      <c r="G306" s="224"/>
      <c r="H306" s="228">
        <v>7.8799999999999999</v>
      </c>
      <c r="I306" s="229"/>
      <c r="J306" s="224"/>
      <c r="K306" s="224"/>
      <c r="L306" s="230"/>
      <c r="M306" s="231"/>
      <c r="N306" s="232"/>
      <c r="O306" s="232"/>
      <c r="P306" s="232"/>
      <c r="Q306" s="232"/>
      <c r="R306" s="232"/>
      <c r="S306" s="232"/>
      <c r="T306" s="23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34" t="s">
        <v>152</v>
      </c>
      <c r="AU306" s="234" t="s">
        <v>82</v>
      </c>
      <c r="AV306" s="13" t="s">
        <v>82</v>
      </c>
      <c r="AW306" s="13" t="s">
        <v>34</v>
      </c>
      <c r="AX306" s="13" t="s">
        <v>72</v>
      </c>
      <c r="AY306" s="234" t="s">
        <v>134</v>
      </c>
    </row>
    <row r="307" s="13" customFormat="1">
      <c r="A307" s="13"/>
      <c r="B307" s="223"/>
      <c r="C307" s="224"/>
      <c r="D307" s="225" t="s">
        <v>152</v>
      </c>
      <c r="E307" s="226" t="s">
        <v>19</v>
      </c>
      <c r="F307" s="227" t="s">
        <v>179</v>
      </c>
      <c r="G307" s="224"/>
      <c r="H307" s="228">
        <v>6.6699999999999999</v>
      </c>
      <c r="I307" s="229"/>
      <c r="J307" s="224"/>
      <c r="K307" s="224"/>
      <c r="L307" s="230"/>
      <c r="M307" s="231"/>
      <c r="N307" s="232"/>
      <c r="O307" s="232"/>
      <c r="P307" s="232"/>
      <c r="Q307" s="232"/>
      <c r="R307" s="232"/>
      <c r="S307" s="232"/>
      <c r="T307" s="23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4" t="s">
        <v>152</v>
      </c>
      <c r="AU307" s="234" t="s">
        <v>82</v>
      </c>
      <c r="AV307" s="13" t="s">
        <v>82</v>
      </c>
      <c r="AW307" s="13" t="s">
        <v>34</v>
      </c>
      <c r="AX307" s="13" t="s">
        <v>72</v>
      </c>
      <c r="AY307" s="234" t="s">
        <v>134</v>
      </c>
    </row>
    <row r="308" s="13" customFormat="1">
      <c r="A308" s="13"/>
      <c r="B308" s="223"/>
      <c r="C308" s="224"/>
      <c r="D308" s="225" t="s">
        <v>152</v>
      </c>
      <c r="E308" s="226" t="s">
        <v>19</v>
      </c>
      <c r="F308" s="227" t="s">
        <v>180</v>
      </c>
      <c r="G308" s="224"/>
      <c r="H308" s="228">
        <v>98.560000000000002</v>
      </c>
      <c r="I308" s="229"/>
      <c r="J308" s="224"/>
      <c r="K308" s="224"/>
      <c r="L308" s="230"/>
      <c r="M308" s="231"/>
      <c r="N308" s="232"/>
      <c r="O308" s="232"/>
      <c r="P308" s="232"/>
      <c r="Q308" s="232"/>
      <c r="R308" s="232"/>
      <c r="S308" s="232"/>
      <c r="T308" s="23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4" t="s">
        <v>152</v>
      </c>
      <c r="AU308" s="234" t="s">
        <v>82</v>
      </c>
      <c r="AV308" s="13" t="s">
        <v>82</v>
      </c>
      <c r="AW308" s="13" t="s">
        <v>34</v>
      </c>
      <c r="AX308" s="13" t="s">
        <v>72</v>
      </c>
      <c r="AY308" s="234" t="s">
        <v>134</v>
      </c>
    </row>
    <row r="309" s="14" customFormat="1">
      <c r="A309" s="14"/>
      <c r="B309" s="235"/>
      <c r="C309" s="236"/>
      <c r="D309" s="225" t="s">
        <v>152</v>
      </c>
      <c r="E309" s="237" t="s">
        <v>19</v>
      </c>
      <c r="F309" s="238" t="s">
        <v>182</v>
      </c>
      <c r="G309" s="236"/>
      <c r="H309" s="239">
        <v>131.91</v>
      </c>
      <c r="I309" s="240"/>
      <c r="J309" s="236"/>
      <c r="K309" s="236"/>
      <c r="L309" s="241"/>
      <c r="M309" s="242"/>
      <c r="N309" s="243"/>
      <c r="O309" s="243"/>
      <c r="P309" s="243"/>
      <c r="Q309" s="243"/>
      <c r="R309" s="243"/>
      <c r="S309" s="243"/>
      <c r="T309" s="24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45" t="s">
        <v>152</v>
      </c>
      <c r="AU309" s="245" t="s">
        <v>82</v>
      </c>
      <c r="AV309" s="14" t="s">
        <v>154</v>
      </c>
      <c r="AW309" s="14" t="s">
        <v>34</v>
      </c>
      <c r="AX309" s="14" t="s">
        <v>80</v>
      </c>
      <c r="AY309" s="245" t="s">
        <v>134</v>
      </c>
    </row>
    <row r="310" s="2" customFormat="1" ht="16.5" customHeight="1">
      <c r="A310" s="39"/>
      <c r="B310" s="40"/>
      <c r="C310" s="247" t="s">
        <v>356</v>
      </c>
      <c r="D310" s="247" t="s">
        <v>281</v>
      </c>
      <c r="E310" s="248" t="s">
        <v>357</v>
      </c>
      <c r="F310" s="249" t="s">
        <v>358</v>
      </c>
      <c r="G310" s="250" t="s">
        <v>315</v>
      </c>
      <c r="H310" s="251">
        <v>0.040000000000000001</v>
      </c>
      <c r="I310" s="252"/>
      <c r="J310" s="253">
        <f>ROUND(I310*H310,2)</f>
        <v>0</v>
      </c>
      <c r="K310" s="249" t="s">
        <v>142</v>
      </c>
      <c r="L310" s="254"/>
      <c r="M310" s="255" t="s">
        <v>19</v>
      </c>
      <c r="N310" s="256" t="s">
        <v>43</v>
      </c>
      <c r="O310" s="85"/>
      <c r="P310" s="214">
        <f>O310*H310</f>
        <v>0</v>
      </c>
      <c r="Q310" s="214">
        <v>1</v>
      </c>
      <c r="R310" s="214">
        <f>Q310*H310</f>
        <v>0.040000000000000001</v>
      </c>
      <c r="S310" s="214">
        <v>0</v>
      </c>
      <c r="T310" s="215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16" t="s">
        <v>284</v>
      </c>
      <c r="AT310" s="216" t="s">
        <v>281</v>
      </c>
      <c r="AU310" s="216" t="s">
        <v>82</v>
      </c>
      <c r="AY310" s="18" t="s">
        <v>134</v>
      </c>
      <c r="BE310" s="217">
        <f>IF(N310="základní",J310,0)</f>
        <v>0</v>
      </c>
      <c r="BF310" s="217">
        <f>IF(N310="snížená",J310,0)</f>
        <v>0</v>
      </c>
      <c r="BG310" s="217">
        <f>IF(N310="zákl. přenesená",J310,0)</f>
        <v>0</v>
      </c>
      <c r="BH310" s="217">
        <f>IF(N310="sníž. přenesená",J310,0)</f>
        <v>0</v>
      </c>
      <c r="BI310" s="217">
        <f>IF(N310="nulová",J310,0)</f>
        <v>0</v>
      </c>
      <c r="BJ310" s="18" t="s">
        <v>80</v>
      </c>
      <c r="BK310" s="217">
        <f>ROUND(I310*H310,2)</f>
        <v>0</v>
      </c>
      <c r="BL310" s="18" t="s">
        <v>143</v>
      </c>
      <c r="BM310" s="216" t="s">
        <v>359</v>
      </c>
    </row>
    <row r="311" s="13" customFormat="1">
      <c r="A311" s="13"/>
      <c r="B311" s="223"/>
      <c r="C311" s="224"/>
      <c r="D311" s="225" t="s">
        <v>152</v>
      </c>
      <c r="E311" s="226" t="s">
        <v>19</v>
      </c>
      <c r="F311" s="227" t="s">
        <v>360</v>
      </c>
      <c r="G311" s="224"/>
      <c r="H311" s="228">
        <v>0.0060000000000000001</v>
      </c>
      <c r="I311" s="229"/>
      <c r="J311" s="224"/>
      <c r="K311" s="224"/>
      <c r="L311" s="230"/>
      <c r="M311" s="231"/>
      <c r="N311" s="232"/>
      <c r="O311" s="232"/>
      <c r="P311" s="232"/>
      <c r="Q311" s="232"/>
      <c r="R311" s="232"/>
      <c r="S311" s="232"/>
      <c r="T311" s="23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4" t="s">
        <v>152</v>
      </c>
      <c r="AU311" s="234" t="s">
        <v>82</v>
      </c>
      <c r="AV311" s="13" t="s">
        <v>82</v>
      </c>
      <c r="AW311" s="13" t="s">
        <v>34</v>
      </c>
      <c r="AX311" s="13" t="s">
        <v>72</v>
      </c>
      <c r="AY311" s="234" t="s">
        <v>134</v>
      </c>
    </row>
    <row r="312" s="13" customFormat="1">
      <c r="A312" s="13"/>
      <c r="B312" s="223"/>
      <c r="C312" s="224"/>
      <c r="D312" s="225" t="s">
        <v>152</v>
      </c>
      <c r="E312" s="226" t="s">
        <v>19</v>
      </c>
      <c r="F312" s="227" t="s">
        <v>361</v>
      </c>
      <c r="G312" s="224"/>
      <c r="H312" s="228">
        <v>0.002</v>
      </c>
      <c r="I312" s="229"/>
      <c r="J312" s="224"/>
      <c r="K312" s="224"/>
      <c r="L312" s="230"/>
      <c r="M312" s="231"/>
      <c r="N312" s="232"/>
      <c r="O312" s="232"/>
      <c r="P312" s="232"/>
      <c r="Q312" s="232"/>
      <c r="R312" s="232"/>
      <c r="S312" s="232"/>
      <c r="T312" s="23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4" t="s">
        <v>152</v>
      </c>
      <c r="AU312" s="234" t="s">
        <v>82</v>
      </c>
      <c r="AV312" s="13" t="s">
        <v>82</v>
      </c>
      <c r="AW312" s="13" t="s">
        <v>34</v>
      </c>
      <c r="AX312" s="13" t="s">
        <v>72</v>
      </c>
      <c r="AY312" s="234" t="s">
        <v>134</v>
      </c>
    </row>
    <row r="313" s="13" customFormat="1">
      <c r="A313" s="13"/>
      <c r="B313" s="223"/>
      <c r="C313" s="224"/>
      <c r="D313" s="225" t="s">
        <v>152</v>
      </c>
      <c r="E313" s="226" t="s">
        <v>19</v>
      </c>
      <c r="F313" s="227" t="s">
        <v>362</v>
      </c>
      <c r="G313" s="224"/>
      <c r="H313" s="228">
        <v>0.002</v>
      </c>
      <c r="I313" s="229"/>
      <c r="J313" s="224"/>
      <c r="K313" s="224"/>
      <c r="L313" s="230"/>
      <c r="M313" s="231"/>
      <c r="N313" s="232"/>
      <c r="O313" s="232"/>
      <c r="P313" s="232"/>
      <c r="Q313" s="232"/>
      <c r="R313" s="232"/>
      <c r="S313" s="232"/>
      <c r="T313" s="23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34" t="s">
        <v>152</v>
      </c>
      <c r="AU313" s="234" t="s">
        <v>82</v>
      </c>
      <c r="AV313" s="13" t="s">
        <v>82</v>
      </c>
      <c r="AW313" s="13" t="s">
        <v>34</v>
      </c>
      <c r="AX313" s="13" t="s">
        <v>72</v>
      </c>
      <c r="AY313" s="234" t="s">
        <v>134</v>
      </c>
    </row>
    <row r="314" s="13" customFormat="1">
      <c r="A314" s="13"/>
      <c r="B314" s="223"/>
      <c r="C314" s="224"/>
      <c r="D314" s="225" t="s">
        <v>152</v>
      </c>
      <c r="E314" s="226" t="s">
        <v>19</v>
      </c>
      <c r="F314" s="227" t="s">
        <v>363</v>
      </c>
      <c r="G314" s="224"/>
      <c r="H314" s="228">
        <v>0.029999999999999999</v>
      </c>
      <c r="I314" s="229"/>
      <c r="J314" s="224"/>
      <c r="K314" s="224"/>
      <c r="L314" s="230"/>
      <c r="M314" s="231"/>
      <c r="N314" s="232"/>
      <c r="O314" s="232"/>
      <c r="P314" s="232"/>
      <c r="Q314" s="232"/>
      <c r="R314" s="232"/>
      <c r="S314" s="232"/>
      <c r="T314" s="23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4" t="s">
        <v>152</v>
      </c>
      <c r="AU314" s="234" t="s">
        <v>82</v>
      </c>
      <c r="AV314" s="13" t="s">
        <v>82</v>
      </c>
      <c r="AW314" s="13" t="s">
        <v>34</v>
      </c>
      <c r="AX314" s="13" t="s">
        <v>72</v>
      </c>
      <c r="AY314" s="234" t="s">
        <v>134</v>
      </c>
    </row>
    <row r="315" s="14" customFormat="1">
      <c r="A315" s="14"/>
      <c r="B315" s="235"/>
      <c r="C315" s="236"/>
      <c r="D315" s="225" t="s">
        <v>152</v>
      </c>
      <c r="E315" s="237" t="s">
        <v>19</v>
      </c>
      <c r="F315" s="238" t="s">
        <v>182</v>
      </c>
      <c r="G315" s="236"/>
      <c r="H315" s="239">
        <v>0.040000000000000001</v>
      </c>
      <c r="I315" s="240"/>
      <c r="J315" s="236"/>
      <c r="K315" s="236"/>
      <c r="L315" s="241"/>
      <c r="M315" s="242"/>
      <c r="N315" s="243"/>
      <c r="O315" s="243"/>
      <c r="P315" s="243"/>
      <c r="Q315" s="243"/>
      <c r="R315" s="243"/>
      <c r="S315" s="243"/>
      <c r="T315" s="24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45" t="s">
        <v>152</v>
      </c>
      <c r="AU315" s="245" t="s">
        <v>82</v>
      </c>
      <c r="AV315" s="14" t="s">
        <v>154</v>
      </c>
      <c r="AW315" s="14" t="s">
        <v>34</v>
      </c>
      <c r="AX315" s="14" t="s">
        <v>80</v>
      </c>
      <c r="AY315" s="245" t="s">
        <v>134</v>
      </c>
    </row>
    <row r="316" s="2" customFormat="1" ht="24.15" customHeight="1">
      <c r="A316" s="39"/>
      <c r="B316" s="40"/>
      <c r="C316" s="205" t="s">
        <v>364</v>
      </c>
      <c r="D316" s="205" t="s">
        <v>138</v>
      </c>
      <c r="E316" s="206" t="s">
        <v>365</v>
      </c>
      <c r="F316" s="207" t="s">
        <v>366</v>
      </c>
      <c r="G316" s="208" t="s">
        <v>149</v>
      </c>
      <c r="H316" s="209">
        <v>131.91</v>
      </c>
      <c r="I316" s="210"/>
      <c r="J316" s="211">
        <f>ROUND(I316*H316,2)</f>
        <v>0</v>
      </c>
      <c r="K316" s="207" t="s">
        <v>142</v>
      </c>
      <c r="L316" s="45"/>
      <c r="M316" s="212" t="s">
        <v>19</v>
      </c>
      <c r="N316" s="213" t="s">
        <v>43</v>
      </c>
      <c r="O316" s="85"/>
      <c r="P316" s="214">
        <f>O316*H316</f>
        <v>0</v>
      </c>
      <c r="Q316" s="214">
        <v>0.00039825</v>
      </c>
      <c r="R316" s="214">
        <f>Q316*H316</f>
        <v>0.052533157499999997</v>
      </c>
      <c r="S316" s="214">
        <v>0</v>
      </c>
      <c r="T316" s="215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16" t="s">
        <v>143</v>
      </c>
      <c r="AT316" s="216" t="s">
        <v>138</v>
      </c>
      <c r="AU316" s="216" t="s">
        <v>82</v>
      </c>
      <c r="AY316" s="18" t="s">
        <v>134</v>
      </c>
      <c r="BE316" s="217">
        <f>IF(N316="základní",J316,0)</f>
        <v>0</v>
      </c>
      <c r="BF316" s="217">
        <f>IF(N316="snížená",J316,0)</f>
        <v>0</v>
      </c>
      <c r="BG316" s="217">
        <f>IF(N316="zákl. přenesená",J316,0)</f>
        <v>0</v>
      </c>
      <c r="BH316" s="217">
        <f>IF(N316="sníž. přenesená",J316,0)</f>
        <v>0</v>
      </c>
      <c r="BI316" s="217">
        <f>IF(N316="nulová",J316,0)</f>
        <v>0</v>
      </c>
      <c r="BJ316" s="18" t="s">
        <v>80</v>
      </c>
      <c r="BK316" s="217">
        <f>ROUND(I316*H316,2)</f>
        <v>0</v>
      </c>
      <c r="BL316" s="18" t="s">
        <v>143</v>
      </c>
      <c r="BM316" s="216" t="s">
        <v>367</v>
      </c>
    </row>
    <row r="317" s="2" customFormat="1">
      <c r="A317" s="39"/>
      <c r="B317" s="40"/>
      <c r="C317" s="41"/>
      <c r="D317" s="218" t="s">
        <v>145</v>
      </c>
      <c r="E317" s="41"/>
      <c r="F317" s="219" t="s">
        <v>368</v>
      </c>
      <c r="G317" s="41"/>
      <c r="H317" s="41"/>
      <c r="I317" s="220"/>
      <c r="J317" s="41"/>
      <c r="K317" s="41"/>
      <c r="L317" s="45"/>
      <c r="M317" s="221"/>
      <c r="N317" s="222"/>
      <c r="O317" s="85"/>
      <c r="P317" s="85"/>
      <c r="Q317" s="85"/>
      <c r="R317" s="85"/>
      <c r="S317" s="85"/>
      <c r="T317" s="86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T317" s="18" t="s">
        <v>145</v>
      </c>
      <c r="AU317" s="18" t="s">
        <v>82</v>
      </c>
    </row>
    <row r="318" s="13" customFormat="1">
      <c r="A318" s="13"/>
      <c r="B318" s="223"/>
      <c r="C318" s="224"/>
      <c r="D318" s="225" t="s">
        <v>152</v>
      </c>
      <c r="E318" s="226" t="s">
        <v>19</v>
      </c>
      <c r="F318" s="227" t="s">
        <v>176</v>
      </c>
      <c r="G318" s="224"/>
      <c r="H318" s="228">
        <v>18.800000000000001</v>
      </c>
      <c r="I318" s="229"/>
      <c r="J318" s="224"/>
      <c r="K318" s="224"/>
      <c r="L318" s="230"/>
      <c r="M318" s="231"/>
      <c r="N318" s="232"/>
      <c r="O318" s="232"/>
      <c r="P318" s="232"/>
      <c r="Q318" s="232"/>
      <c r="R318" s="232"/>
      <c r="S318" s="232"/>
      <c r="T318" s="23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4" t="s">
        <v>152</v>
      </c>
      <c r="AU318" s="234" t="s">
        <v>82</v>
      </c>
      <c r="AV318" s="13" t="s">
        <v>82</v>
      </c>
      <c r="AW318" s="13" t="s">
        <v>34</v>
      </c>
      <c r="AX318" s="13" t="s">
        <v>72</v>
      </c>
      <c r="AY318" s="234" t="s">
        <v>134</v>
      </c>
    </row>
    <row r="319" s="13" customFormat="1">
      <c r="A319" s="13"/>
      <c r="B319" s="223"/>
      <c r="C319" s="224"/>
      <c r="D319" s="225" t="s">
        <v>152</v>
      </c>
      <c r="E319" s="226" t="s">
        <v>19</v>
      </c>
      <c r="F319" s="227" t="s">
        <v>178</v>
      </c>
      <c r="G319" s="224"/>
      <c r="H319" s="228">
        <v>7.8799999999999999</v>
      </c>
      <c r="I319" s="229"/>
      <c r="J319" s="224"/>
      <c r="K319" s="224"/>
      <c r="L319" s="230"/>
      <c r="M319" s="231"/>
      <c r="N319" s="232"/>
      <c r="O319" s="232"/>
      <c r="P319" s="232"/>
      <c r="Q319" s="232"/>
      <c r="R319" s="232"/>
      <c r="S319" s="232"/>
      <c r="T319" s="23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34" t="s">
        <v>152</v>
      </c>
      <c r="AU319" s="234" t="s">
        <v>82</v>
      </c>
      <c r="AV319" s="13" t="s">
        <v>82</v>
      </c>
      <c r="AW319" s="13" t="s">
        <v>34</v>
      </c>
      <c r="AX319" s="13" t="s">
        <v>72</v>
      </c>
      <c r="AY319" s="234" t="s">
        <v>134</v>
      </c>
    </row>
    <row r="320" s="13" customFormat="1">
      <c r="A320" s="13"/>
      <c r="B320" s="223"/>
      <c r="C320" s="224"/>
      <c r="D320" s="225" t="s">
        <v>152</v>
      </c>
      <c r="E320" s="226" t="s">
        <v>19</v>
      </c>
      <c r="F320" s="227" t="s">
        <v>179</v>
      </c>
      <c r="G320" s="224"/>
      <c r="H320" s="228">
        <v>6.6699999999999999</v>
      </c>
      <c r="I320" s="229"/>
      <c r="J320" s="224"/>
      <c r="K320" s="224"/>
      <c r="L320" s="230"/>
      <c r="M320" s="231"/>
      <c r="N320" s="232"/>
      <c r="O320" s="232"/>
      <c r="P320" s="232"/>
      <c r="Q320" s="232"/>
      <c r="R320" s="232"/>
      <c r="S320" s="232"/>
      <c r="T320" s="23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4" t="s">
        <v>152</v>
      </c>
      <c r="AU320" s="234" t="s">
        <v>82</v>
      </c>
      <c r="AV320" s="13" t="s">
        <v>82</v>
      </c>
      <c r="AW320" s="13" t="s">
        <v>34</v>
      </c>
      <c r="AX320" s="13" t="s">
        <v>72</v>
      </c>
      <c r="AY320" s="234" t="s">
        <v>134</v>
      </c>
    </row>
    <row r="321" s="13" customFormat="1">
      <c r="A321" s="13"/>
      <c r="B321" s="223"/>
      <c r="C321" s="224"/>
      <c r="D321" s="225" t="s">
        <v>152</v>
      </c>
      <c r="E321" s="226" t="s">
        <v>19</v>
      </c>
      <c r="F321" s="227" t="s">
        <v>180</v>
      </c>
      <c r="G321" s="224"/>
      <c r="H321" s="228">
        <v>98.560000000000002</v>
      </c>
      <c r="I321" s="229"/>
      <c r="J321" s="224"/>
      <c r="K321" s="224"/>
      <c r="L321" s="230"/>
      <c r="M321" s="231"/>
      <c r="N321" s="232"/>
      <c r="O321" s="232"/>
      <c r="P321" s="232"/>
      <c r="Q321" s="232"/>
      <c r="R321" s="232"/>
      <c r="S321" s="232"/>
      <c r="T321" s="23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4" t="s">
        <v>152</v>
      </c>
      <c r="AU321" s="234" t="s">
        <v>82</v>
      </c>
      <c r="AV321" s="13" t="s">
        <v>82</v>
      </c>
      <c r="AW321" s="13" t="s">
        <v>34</v>
      </c>
      <c r="AX321" s="13" t="s">
        <v>72</v>
      </c>
      <c r="AY321" s="234" t="s">
        <v>134</v>
      </c>
    </row>
    <row r="322" s="14" customFormat="1">
      <c r="A322" s="14"/>
      <c r="B322" s="235"/>
      <c r="C322" s="236"/>
      <c r="D322" s="225" t="s">
        <v>152</v>
      </c>
      <c r="E322" s="237" t="s">
        <v>19</v>
      </c>
      <c r="F322" s="238" t="s">
        <v>182</v>
      </c>
      <c r="G322" s="236"/>
      <c r="H322" s="239">
        <v>131.91</v>
      </c>
      <c r="I322" s="240"/>
      <c r="J322" s="236"/>
      <c r="K322" s="236"/>
      <c r="L322" s="241"/>
      <c r="M322" s="242"/>
      <c r="N322" s="243"/>
      <c r="O322" s="243"/>
      <c r="P322" s="243"/>
      <c r="Q322" s="243"/>
      <c r="R322" s="243"/>
      <c r="S322" s="243"/>
      <c r="T322" s="24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45" t="s">
        <v>152</v>
      </c>
      <c r="AU322" s="245" t="s">
        <v>82</v>
      </c>
      <c r="AV322" s="14" t="s">
        <v>154</v>
      </c>
      <c r="AW322" s="14" t="s">
        <v>34</v>
      </c>
      <c r="AX322" s="14" t="s">
        <v>80</v>
      </c>
      <c r="AY322" s="245" t="s">
        <v>134</v>
      </c>
    </row>
    <row r="323" s="2" customFormat="1" ht="49.05" customHeight="1">
      <c r="A323" s="39"/>
      <c r="B323" s="40"/>
      <c r="C323" s="247" t="s">
        <v>369</v>
      </c>
      <c r="D323" s="247" t="s">
        <v>281</v>
      </c>
      <c r="E323" s="248" t="s">
        <v>370</v>
      </c>
      <c r="F323" s="249" t="s">
        <v>371</v>
      </c>
      <c r="G323" s="250" t="s">
        <v>149</v>
      </c>
      <c r="H323" s="251">
        <v>145.101</v>
      </c>
      <c r="I323" s="252"/>
      <c r="J323" s="253">
        <f>ROUND(I323*H323,2)</f>
        <v>0</v>
      </c>
      <c r="K323" s="249" t="s">
        <v>142</v>
      </c>
      <c r="L323" s="254"/>
      <c r="M323" s="255" t="s">
        <v>19</v>
      </c>
      <c r="N323" s="256" t="s">
        <v>43</v>
      </c>
      <c r="O323" s="85"/>
      <c r="P323" s="214">
        <f>O323*H323</f>
        <v>0</v>
      </c>
      <c r="Q323" s="214">
        <v>0.0054000000000000003</v>
      </c>
      <c r="R323" s="214">
        <f>Q323*H323</f>
        <v>0.78354540000000006</v>
      </c>
      <c r="S323" s="214">
        <v>0</v>
      </c>
      <c r="T323" s="215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16" t="s">
        <v>348</v>
      </c>
      <c r="AT323" s="216" t="s">
        <v>281</v>
      </c>
      <c r="AU323" s="216" t="s">
        <v>82</v>
      </c>
      <c r="AY323" s="18" t="s">
        <v>134</v>
      </c>
      <c r="BE323" s="217">
        <f>IF(N323="základní",J323,0)</f>
        <v>0</v>
      </c>
      <c r="BF323" s="217">
        <f>IF(N323="snížená",J323,0)</f>
        <v>0</v>
      </c>
      <c r="BG323" s="217">
        <f>IF(N323="zákl. přenesená",J323,0)</f>
        <v>0</v>
      </c>
      <c r="BH323" s="217">
        <f>IF(N323="sníž. přenesená",J323,0)</f>
        <v>0</v>
      </c>
      <c r="BI323" s="217">
        <f>IF(N323="nulová",J323,0)</f>
        <v>0</v>
      </c>
      <c r="BJ323" s="18" t="s">
        <v>80</v>
      </c>
      <c r="BK323" s="217">
        <f>ROUND(I323*H323,2)</f>
        <v>0</v>
      </c>
      <c r="BL323" s="18" t="s">
        <v>348</v>
      </c>
      <c r="BM323" s="216" t="s">
        <v>372</v>
      </c>
    </row>
    <row r="324" s="13" customFormat="1">
      <c r="A324" s="13"/>
      <c r="B324" s="223"/>
      <c r="C324" s="224"/>
      <c r="D324" s="225" t="s">
        <v>152</v>
      </c>
      <c r="E324" s="226" t="s">
        <v>19</v>
      </c>
      <c r="F324" s="227" t="s">
        <v>176</v>
      </c>
      <c r="G324" s="224"/>
      <c r="H324" s="228">
        <v>18.800000000000001</v>
      </c>
      <c r="I324" s="229"/>
      <c r="J324" s="224"/>
      <c r="K324" s="224"/>
      <c r="L324" s="230"/>
      <c r="M324" s="231"/>
      <c r="N324" s="232"/>
      <c r="O324" s="232"/>
      <c r="P324" s="232"/>
      <c r="Q324" s="232"/>
      <c r="R324" s="232"/>
      <c r="S324" s="232"/>
      <c r="T324" s="23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34" t="s">
        <v>152</v>
      </c>
      <c r="AU324" s="234" t="s">
        <v>82</v>
      </c>
      <c r="AV324" s="13" t="s">
        <v>82</v>
      </c>
      <c r="AW324" s="13" t="s">
        <v>34</v>
      </c>
      <c r="AX324" s="13" t="s">
        <v>72</v>
      </c>
      <c r="AY324" s="234" t="s">
        <v>134</v>
      </c>
    </row>
    <row r="325" s="13" customFormat="1">
      <c r="A325" s="13"/>
      <c r="B325" s="223"/>
      <c r="C325" s="224"/>
      <c r="D325" s="225" t="s">
        <v>152</v>
      </c>
      <c r="E325" s="226" t="s">
        <v>19</v>
      </c>
      <c r="F325" s="227" t="s">
        <v>178</v>
      </c>
      <c r="G325" s="224"/>
      <c r="H325" s="228">
        <v>7.8799999999999999</v>
      </c>
      <c r="I325" s="229"/>
      <c r="J325" s="224"/>
      <c r="K325" s="224"/>
      <c r="L325" s="230"/>
      <c r="M325" s="231"/>
      <c r="N325" s="232"/>
      <c r="O325" s="232"/>
      <c r="P325" s="232"/>
      <c r="Q325" s="232"/>
      <c r="R325" s="232"/>
      <c r="S325" s="232"/>
      <c r="T325" s="23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4" t="s">
        <v>152</v>
      </c>
      <c r="AU325" s="234" t="s">
        <v>82</v>
      </c>
      <c r="AV325" s="13" t="s">
        <v>82</v>
      </c>
      <c r="AW325" s="13" t="s">
        <v>34</v>
      </c>
      <c r="AX325" s="13" t="s">
        <v>72</v>
      </c>
      <c r="AY325" s="234" t="s">
        <v>134</v>
      </c>
    </row>
    <row r="326" s="13" customFormat="1">
      <c r="A326" s="13"/>
      <c r="B326" s="223"/>
      <c r="C326" s="224"/>
      <c r="D326" s="225" t="s">
        <v>152</v>
      </c>
      <c r="E326" s="226" t="s">
        <v>19</v>
      </c>
      <c r="F326" s="227" t="s">
        <v>179</v>
      </c>
      <c r="G326" s="224"/>
      <c r="H326" s="228">
        <v>6.6699999999999999</v>
      </c>
      <c r="I326" s="229"/>
      <c r="J326" s="224"/>
      <c r="K326" s="224"/>
      <c r="L326" s="230"/>
      <c r="M326" s="231"/>
      <c r="N326" s="232"/>
      <c r="O326" s="232"/>
      <c r="P326" s="232"/>
      <c r="Q326" s="232"/>
      <c r="R326" s="232"/>
      <c r="S326" s="232"/>
      <c r="T326" s="23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4" t="s">
        <v>152</v>
      </c>
      <c r="AU326" s="234" t="s">
        <v>82</v>
      </c>
      <c r="AV326" s="13" t="s">
        <v>82</v>
      </c>
      <c r="AW326" s="13" t="s">
        <v>34</v>
      </c>
      <c r="AX326" s="13" t="s">
        <v>72</v>
      </c>
      <c r="AY326" s="234" t="s">
        <v>134</v>
      </c>
    </row>
    <row r="327" s="13" customFormat="1">
      <c r="A327" s="13"/>
      <c r="B327" s="223"/>
      <c r="C327" s="224"/>
      <c r="D327" s="225" t="s">
        <v>152</v>
      </c>
      <c r="E327" s="226" t="s">
        <v>19</v>
      </c>
      <c r="F327" s="227" t="s">
        <v>180</v>
      </c>
      <c r="G327" s="224"/>
      <c r="H327" s="228">
        <v>98.560000000000002</v>
      </c>
      <c r="I327" s="229"/>
      <c r="J327" s="224"/>
      <c r="K327" s="224"/>
      <c r="L327" s="230"/>
      <c r="M327" s="231"/>
      <c r="N327" s="232"/>
      <c r="O327" s="232"/>
      <c r="P327" s="232"/>
      <c r="Q327" s="232"/>
      <c r="R327" s="232"/>
      <c r="S327" s="232"/>
      <c r="T327" s="23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4" t="s">
        <v>152</v>
      </c>
      <c r="AU327" s="234" t="s">
        <v>82</v>
      </c>
      <c r="AV327" s="13" t="s">
        <v>82</v>
      </c>
      <c r="AW327" s="13" t="s">
        <v>34</v>
      </c>
      <c r="AX327" s="13" t="s">
        <v>72</v>
      </c>
      <c r="AY327" s="234" t="s">
        <v>134</v>
      </c>
    </row>
    <row r="328" s="14" customFormat="1">
      <c r="A328" s="14"/>
      <c r="B328" s="235"/>
      <c r="C328" s="236"/>
      <c r="D328" s="225" t="s">
        <v>152</v>
      </c>
      <c r="E328" s="237" t="s">
        <v>19</v>
      </c>
      <c r="F328" s="238" t="s">
        <v>182</v>
      </c>
      <c r="G328" s="236"/>
      <c r="H328" s="239">
        <v>131.91</v>
      </c>
      <c r="I328" s="240"/>
      <c r="J328" s="236"/>
      <c r="K328" s="236"/>
      <c r="L328" s="241"/>
      <c r="M328" s="242"/>
      <c r="N328" s="243"/>
      <c r="O328" s="243"/>
      <c r="P328" s="243"/>
      <c r="Q328" s="243"/>
      <c r="R328" s="243"/>
      <c r="S328" s="243"/>
      <c r="T328" s="24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45" t="s">
        <v>152</v>
      </c>
      <c r="AU328" s="245" t="s">
        <v>82</v>
      </c>
      <c r="AV328" s="14" t="s">
        <v>154</v>
      </c>
      <c r="AW328" s="14" t="s">
        <v>34</v>
      </c>
      <c r="AX328" s="14" t="s">
        <v>80</v>
      </c>
      <c r="AY328" s="245" t="s">
        <v>134</v>
      </c>
    </row>
    <row r="329" s="13" customFormat="1">
      <c r="A329" s="13"/>
      <c r="B329" s="223"/>
      <c r="C329" s="224"/>
      <c r="D329" s="225" t="s">
        <v>152</v>
      </c>
      <c r="E329" s="224"/>
      <c r="F329" s="227" t="s">
        <v>373</v>
      </c>
      <c r="G329" s="224"/>
      <c r="H329" s="228">
        <v>145.101</v>
      </c>
      <c r="I329" s="229"/>
      <c r="J329" s="224"/>
      <c r="K329" s="224"/>
      <c r="L329" s="230"/>
      <c r="M329" s="231"/>
      <c r="N329" s="232"/>
      <c r="O329" s="232"/>
      <c r="P329" s="232"/>
      <c r="Q329" s="232"/>
      <c r="R329" s="232"/>
      <c r="S329" s="232"/>
      <c r="T329" s="23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4" t="s">
        <v>152</v>
      </c>
      <c r="AU329" s="234" t="s">
        <v>82</v>
      </c>
      <c r="AV329" s="13" t="s">
        <v>82</v>
      </c>
      <c r="AW329" s="13" t="s">
        <v>4</v>
      </c>
      <c r="AX329" s="13" t="s">
        <v>80</v>
      </c>
      <c r="AY329" s="234" t="s">
        <v>134</v>
      </c>
    </row>
    <row r="330" s="2" customFormat="1" ht="49.05" customHeight="1">
      <c r="A330" s="39"/>
      <c r="B330" s="40"/>
      <c r="C330" s="205" t="s">
        <v>374</v>
      </c>
      <c r="D330" s="205" t="s">
        <v>138</v>
      </c>
      <c r="E330" s="206" t="s">
        <v>375</v>
      </c>
      <c r="F330" s="207" t="s">
        <v>376</v>
      </c>
      <c r="G330" s="208" t="s">
        <v>377</v>
      </c>
      <c r="H330" s="257"/>
      <c r="I330" s="210"/>
      <c r="J330" s="211">
        <f>ROUND(I330*H330,2)</f>
        <v>0</v>
      </c>
      <c r="K330" s="207" t="s">
        <v>142</v>
      </c>
      <c r="L330" s="45"/>
      <c r="M330" s="212" t="s">
        <v>19</v>
      </c>
      <c r="N330" s="213" t="s">
        <v>43</v>
      </c>
      <c r="O330" s="85"/>
      <c r="P330" s="214">
        <f>O330*H330</f>
        <v>0</v>
      </c>
      <c r="Q330" s="214">
        <v>0</v>
      </c>
      <c r="R330" s="214">
        <f>Q330*H330</f>
        <v>0</v>
      </c>
      <c r="S330" s="214">
        <v>0</v>
      </c>
      <c r="T330" s="215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16" t="s">
        <v>348</v>
      </c>
      <c r="AT330" s="216" t="s">
        <v>138</v>
      </c>
      <c r="AU330" s="216" t="s">
        <v>82</v>
      </c>
      <c r="AY330" s="18" t="s">
        <v>134</v>
      </c>
      <c r="BE330" s="217">
        <f>IF(N330="základní",J330,0)</f>
        <v>0</v>
      </c>
      <c r="BF330" s="217">
        <f>IF(N330="snížená",J330,0)</f>
        <v>0</v>
      </c>
      <c r="BG330" s="217">
        <f>IF(N330="zákl. přenesená",J330,0)</f>
        <v>0</v>
      </c>
      <c r="BH330" s="217">
        <f>IF(N330="sníž. přenesená",J330,0)</f>
        <v>0</v>
      </c>
      <c r="BI330" s="217">
        <f>IF(N330="nulová",J330,0)</f>
        <v>0</v>
      </c>
      <c r="BJ330" s="18" t="s">
        <v>80</v>
      </c>
      <c r="BK330" s="217">
        <f>ROUND(I330*H330,2)</f>
        <v>0</v>
      </c>
      <c r="BL330" s="18" t="s">
        <v>348</v>
      </c>
      <c r="BM330" s="216" t="s">
        <v>378</v>
      </c>
    </row>
    <row r="331" s="2" customFormat="1">
      <c r="A331" s="39"/>
      <c r="B331" s="40"/>
      <c r="C331" s="41"/>
      <c r="D331" s="218" t="s">
        <v>145</v>
      </c>
      <c r="E331" s="41"/>
      <c r="F331" s="219" t="s">
        <v>379</v>
      </c>
      <c r="G331" s="41"/>
      <c r="H331" s="41"/>
      <c r="I331" s="220"/>
      <c r="J331" s="41"/>
      <c r="K331" s="41"/>
      <c r="L331" s="45"/>
      <c r="M331" s="221"/>
      <c r="N331" s="222"/>
      <c r="O331" s="85"/>
      <c r="P331" s="85"/>
      <c r="Q331" s="85"/>
      <c r="R331" s="85"/>
      <c r="S331" s="85"/>
      <c r="T331" s="86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T331" s="18" t="s">
        <v>145</v>
      </c>
      <c r="AU331" s="18" t="s">
        <v>82</v>
      </c>
    </row>
    <row r="332" s="12" customFormat="1" ht="22.8" customHeight="1">
      <c r="A332" s="12"/>
      <c r="B332" s="189"/>
      <c r="C332" s="190"/>
      <c r="D332" s="191" t="s">
        <v>71</v>
      </c>
      <c r="E332" s="203" t="s">
        <v>380</v>
      </c>
      <c r="F332" s="203" t="s">
        <v>381</v>
      </c>
      <c r="G332" s="190"/>
      <c r="H332" s="190"/>
      <c r="I332" s="193"/>
      <c r="J332" s="204">
        <f>BK332</f>
        <v>0</v>
      </c>
      <c r="K332" s="190"/>
      <c r="L332" s="195"/>
      <c r="M332" s="196"/>
      <c r="N332" s="197"/>
      <c r="O332" s="197"/>
      <c r="P332" s="198">
        <f>SUM(P333:P362)</f>
        <v>0</v>
      </c>
      <c r="Q332" s="197"/>
      <c r="R332" s="198">
        <f>SUM(R333:R362)</f>
        <v>0.27569189999999999</v>
      </c>
      <c r="S332" s="197"/>
      <c r="T332" s="199">
        <f>SUM(T333:T362)</f>
        <v>0</v>
      </c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R332" s="200" t="s">
        <v>82</v>
      </c>
      <c r="AT332" s="201" t="s">
        <v>71</v>
      </c>
      <c r="AU332" s="201" t="s">
        <v>80</v>
      </c>
      <c r="AY332" s="200" t="s">
        <v>134</v>
      </c>
      <c r="BK332" s="202">
        <f>SUM(BK333:BK362)</f>
        <v>0</v>
      </c>
    </row>
    <row r="333" s="2" customFormat="1" ht="37.8" customHeight="1">
      <c r="A333" s="39"/>
      <c r="B333" s="40"/>
      <c r="C333" s="205" t="s">
        <v>382</v>
      </c>
      <c r="D333" s="205" t="s">
        <v>138</v>
      </c>
      <c r="E333" s="206" t="s">
        <v>383</v>
      </c>
      <c r="F333" s="207" t="s">
        <v>384</v>
      </c>
      <c r="G333" s="208" t="s">
        <v>149</v>
      </c>
      <c r="H333" s="209">
        <v>131.91</v>
      </c>
      <c r="I333" s="210"/>
      <c r="J333" s="211">
        <f>ROUND(I333*H333,2)</f>
        <v>0</v>
      </c>
      <c r="K333" s="207" t="s">
        <v>142</v>
      </c>
      <c r="L333" s="45"/>
      <c r="M333" s="212" t="s">
        <v>19</v>
      </c>
      <c r="N333" s="213" t="s">
        <v>43</v>
      </c>
      <c r="O333" s="85"/>
      <c r="P333" s="214">
        <f>O333*H333</f>
        <v>0</v>
      </c>
      <c r="Q333" s="214">
        <v>0</v>
      </c>
      <c r="R333" s="214">
        <f>Q333*H333</f>
        <v>0</v>
      </c>
      <c r="S333" s="214">
        <v>0</v>
      </c>
      <c r="T333" s="215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16" t="s">
        <v>348</v>
      </c>
      <c r="AT333" s="216" t="s">
        <v>138</v>
      </c>
      <c r="AU333" s="216" t="s">
        <v>82</v>
      </c>
      <c r="AY333" s="18" t="s">
        <v>134</v>
      </c>
      <c r="BE333" s="217">
        <f>IF(N333="základní",J333,0)</f>
        <v>0</v>
      </c>
      <c r="BF333" s="217">
        <f>IF(N333="snížená",J333,0)</f>
        <v>0</v>
      </c>
      <c r="BG333" s="217">
        <f>IF(N333="zákl. přenesená",J333,0)</f>
        <v>0</v>
      </c>
      <c r="BH333" s="217">
        <f>IF(N333="sníž. přenesená",J333,0)</f>
        <v>0</v>
      </c>
      <c r="BI333" s="217">
        <f>IF(N333="nulová",J333,0)</f>
        <v>0</v>
      </c>
      <c r="BJ333" s="18" t="s">
        <v>80</v>
      </c>
      <c r="BK333" s="217">
        <f>ROUND(I333*H333,2)</f>
        <v>0</v>
      </c>
      <c r="BL333" s="18" t="s">
        <v>348</v>
      </c>
      <c r="BM333" s="216" t="s">
        <v>385</v>
      </c>
    </row>
    <row r="334" s="2" customFormat="1">
      <c r="A334" s="39"/>
      <c r="B334" s="40"/>
      <c r="C334" s="41"/>
      <c r="D334" s="218" t="s">
        <v>145</v>
      </c>
      <c r="E334" s="41"/>
      <c r="F334" s="219" t="s">
        <v>386</v>
      </c>
      <c r="G334" s="41"/>
      <c r="H334" s="41"/>
      <c r="I334" s="220"/>
      <c r="J334" s="41"/>
      <c r="K334" s="41"/>
      <c r="L334" s="45"/>
      <c r="M334" s="221"/>
      <c r="N334" s="222"/>
      <c r="O334" s="85"/>
      <c r="P334" s="85"/>
      <c r="Q334" s="85"/>
      <c r="R334" s="85"/>
      <c r="S334" s="85"/>
      <c r="T334" s="86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T334" s="18" t="s">
        <v>145</v>
      </c>
      <c r="AU334" s="18" t="s">
        <v>82</v>
      </c>
    </row>
    <row r="335" s="13" customFormat="1">
      <c r="A335" s="13"/>
      <c r="B335" s="223"/>
      <c r="C335" s="224"/>
      <c r="D335" s="225" t="s">
        <v>152</v>
      </c>
      <c r="E335" s="226" t="s">
        <v>19</v>
      </c>
      <c r="F335" s="227" t="s">
        <v>176</v>
      </c>
      <c r="G335" s="224"/>
      <c r="H335" s="228">
        <v>18.800000000000001</v>
      </c>
      <c r="I335" s="229"/>
      <c r="J335" s="224"/>
      <c r="K335" s="224"/>
      <c r="L335" s="230"/>
      <c r="M335" s="231"/>
      <c r="N335" s="232"/>
      <c r="O335" s="232"/>
      <c r="P335" s="232"/>
      <c r="Q335" s="232"/>
      <c r="R335" s="232"/>
      <c r="S335" s="232"/>
      <c r="T335" s="23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4" t="s">
        <v>152</v>
      </c>
      <c r="AU335" s="234" t="s">
        <v>82</v>
      </c>
      <c r="AV335" s="13" t="s">
        <v>82</v>
      </c>
      <c r="AW335" s="13" t="s">
        <v>34</v>
      </c>
      <c r="AX335" s="13" t="s">
        <v>72</v>
      </c>
      <c r="AY335" s="234" t="s">
        <v>134</v>
      </c>
    </row>
    <row r="336" s="13" customFormat="1">
      <c r="A336" s="13"/>
      <c r="B336" s="223"/>
      <c r="C336" s="224"/>
      <c r="D336" s="225" t="s">
        <v>152</v>
      </c>
      <c r="E336" s="226" t="s">
        <v>19</v>
      </c>
      <c r="F336" s="227" t="s">
        <v>178</v>
      </c>
      <c r="G336" s="224"/>
      <c r="H336" s="228">
        <v>7.8799999999999999</v>
      </c>
      <c r="I336" s="229"/>
      <c r="J336" s="224"/>
      <c r="K336" s="224"/>
      <c r="L336" s="230"/>
      <c r="M336" s="231"/>
      <c r="N336" s="232"/>
      <c r="O336" s="232"/>
      <c r="P336" s="232"/>
      <c r="Q336" s="232"/>
      <c r="R336" s="232"/>
      <c r="S336" s="232"/>
      <c r="T336" s="23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34" t="s">
        <v>152</v>
      </c>
      <c r="AU336" s="234" t="s">
        <v>82</v>
      </c>
      <c r="AV336" s="13" t="s">
        <v>82</v>
      </c>
      <c r="AW336" s="13" t="s">
        <v>34</v>
      </c>
      <c r="AX336" s="13" t="s">
        <v>72</v>
      </c>
      <c r="AY336" s="234" t="s">
        <v>134</v>
      </c>
    </row>
    <row r="337" s="13" customFormat="1">
      <c r="A337" s="13"/>
      <c r="B337" s="223"/>
      <c r="C337" s="224"/>
      <c r="D337" s="225" t="s">
        <v>152</v>
      </c>
      <c r="E337" s="226" t="s">
        <v>19</v>
      </c>
      <c r="F337" s="227" t="s">
        <v>179</v>
      </c>
      <c r="G337" s="224"/>
      <c r="H337" s="228">
        <v>6.6699999999999999</v>
      </c>
      <c r="I337" s="229"/>
      <c r="J337" s="224"/>
      <c r="K337" s="224"/>
      <c r="L337" s="230"/>
      <c r="M337" s="231"/>
      <c r="N337" s="232"/>
      <c r="O337" s="232"/>
      <c r="P337" s="232"/>
      <c r="Q337" s="232"/>
      <c r="R337" s="232"/>
      <c r="S337" s="232"/>
      <c r="T337" s="23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4" t="s">
        <v>152</v>
      </c>
      <c r="AU337" s="234" t="s">
        <v>82</v>
      </c>
      <c r="AV337" s="13" t="s">
        <v>82</v>
      </c>
      <c r="AW337" s="13" t="s">
        <v>34</v>
      </c>
      <c r="AX337" s="13" t="s">
        <v>72</v>
      </c>
      <c r="AY337" s="234" t="s">
        <v>134</v>
      </c>
    </row>
    <row r="338" s="13" customFormat="1">
      <c r="A338" s="13"/>
      <c r="B338" s="223"/>
      <c r="C338" s="224"/>
      <c r="D338" s="225" t="s">
        <v>152</v>
      </c>
      <c r="E338" s="226" t="s">
        <v>19</v>
      </c>
      <c r="F338" s="227" t="s">
        <v>180</v>
      </c>
      <c r="G338" s="224"/>
      <c r="H338" s="228">
        <v>98.560000000000002</v>
      </c>
      <c r="I338" s="229"/>
      <c r="J338" s="224"/>
      <c r="K338" s="224"/>
      <c r="L338" s="230"/>
      <c r="M338" s="231"/>
      <c r="N338" s="232"/>
      <c r="O338" s="232"/>
      <c r="P338" s="232"/>
      <c r="Q338" s="232"/>
      <c r="R338" s="232"/>
      <c r="S338" s="232"/>
      <c r="T338" s="23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34" t="s">
        <v>152</v>
      </c>
      <c r="AU338" s="234" t="s">
        <v>82</v>
      </c>
      <c r="AV338" s="13" t="s">
        <v>82</v>
      </c>
      <c r="AW338" s="13" t="s">
        <v>34</v>
      </c>
      <c r="AX338" s="13" t="s">
        <v>72</v>
      </c>
      <c r="AY338" s="234" t="s">
        <v>134</v>
      </c>
    </row>
    <row r="339" s="14" customFormat="1">
      <c r="A339" s="14"/>
      <c r="B339" s="235"/>
      <c r="C339" s="236"/>
      <c r="D339" s="225" t="s">
        <v>152</v>
      </c>
      <c r="E339" s="237" t="s">
        <v>19</v>
      </c>
      <c r="F339" s="238" t="s">
        <v>182</v>
      </c>
      <c r="G339" s="236"/>
      <c r="H339" s="239">
        <v>131.91</v>
      </c>
      <c r="I339" s="240"/>
      <c r="J339" s="236"/>
      <c r="K339" s="236"/>
      <c r="L339" s="241"/>
      <c r="M339" s="242"/>
      <c r="N339" s="243"/>
      <c r="O339" s="243"/>
      <c r="P339" s="243"/>
      <c r="Q339" s="243"/>
      <c r="R339" s="243"/>
      <c r="S339" s="243"/>
      <c r="T339" s="24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45" t="s">
        <v>152</v>
      </c>
      <c r="AU339" s="245" t="s">
        <v>82</v>
      </c>
      <c r="AV339" s="14" t="s">
        <v>154</v>
      </c>
      <c r="AW339" s="14" t="s">
        <v>34</v>
      </c>
      <c r="AX339" s="14" t="s">
        <v>80</v>
      </c>
      <c r="AY339" s="245" t="s">
        <v>134</v>
      </c>
    </row>
    <row r="340" s="2" customFormat="1" ht="24.15" customHeight="1">
      <c r="A340" s="39"/>
      <c r="B340" s="40"/>
      <c r="C340" s="247" t="s">
        <v>387</v>
      </c>
      <c r="D340" s="247" t="s">
        <v>281</v>
      </c>
      <c r="E340" s="248" t="s">
        <v>388</v>
      </c>
      <c r="F340" s="249" t="s">
        <v>389</v>
      </c>
      <c r="G340" s="250" t="s">
        <v>149</v>
      </c>
      <c r="H340" s="251">
        <v>145.101</v>
      </c>
      <c r="I340" s="252"/>
      <c r="J340" s="253">
        <f>ROUND(I340*H340,2)</f>
        <v>0</v>
      </c>
      <c r="K340" s="249" t="s">
        <v>142</v>
      </c>
      <c r="L340" s="254"/>
      <c r="M340" s="255" t="s">
        <v>19</v>
      </c>
      <c r="N340" s="256" t="s">
        <v>43</v>
      </c>
      <c r="O340" s="85"/>
      <c r="P340" s="214">
        <f>O340*H340</f>
        <v>0</v>
      </c>
      <c r="Q340" s="214">
        <v>0.0015</v>
      </c>
      <c r="R340" s="214">
        <f>Q340*H340</f>
        <v>0.2176515</v>
      </c>
      <c r="S340" s="214">
        <v>0</v>
      </c>
      <c r="T340" s="215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16" t="s">
        <v>348</v>
      </c>
      <c r="AT340" s="216" t="s">
        <v>281</v>
      </c>
      <c r="AU340" s="216" t="s">
        <v>82</v>
      </c>
      <c r="AY340" s="18" t="s">
        <v>134</v>
      </c>
      <c r="BE340" s="217">
        <f>IF(N340="základní",J340,0)</f>
        <v>0</v>
      </c>
      <c r="BF340" s="217">
        <f>IF(N340="snížená",J340,0)</f>
        <v>0</v>
      </c>
      <c r="BG340" s="217">
        <f>IF(N340="zákl. přenesená",J340,0)</f>
        <v>0</v>
      </c>
      <c r="BH340" s="217">
        <f>IF(N340="sníž. přenesená",J340,0)</f>
        <v>0</v>
      </c>
      <c r="BI340" s="217">
        <f>IF(N340="nulová",J340,0)</f>
        <v>0</v>
      </c>
      <c r="BJ340" s="18" t="s">
        <v>80</v>
      </c>
      <c r="BK340" s="217">
        <f>ROUND(I340*H340,2)</f>
        <v>0</v>
      </c>
      <c r="BL340" s="18" t="s">
        <v>348</v>
      </c>
      <c r="BM340" s="216" t="s">
        <v>390</v>
      </c>
    </row>
    <row r="341" s="13" customFormat="1">
      <c r="A341" s="13"/>
      <c r="B341" s="223"/>
      <c r="C341" s="224"/>
      <c r="D341" s="225" t="s">
        <v>152</v>
      </c>
      <c r="E341" s="226" t="s">
        <v>19</v>
      </c>
      <c r="F341" s="227" t="s">
        <v>176</v>
      </c>
      <c r="G341" s="224"/>
      <c r="H341" s="228">
        <v>18.800000000000001</v>
      </c>
      <c r="I341" s="229"/>
      <c r="J341" s="224"/>
      <c r="K341" s="224"/>
      <c r="L341" s="230"/>
      <c r="M341" s="231"/>
      <c r="N341" s="232"/>
      <c r="O341" s="232"/>
      <c r="P341" s="232"/>
      <c r="Q341" s="232"/>
      <c r="R341" s="232"/>
      <c r="S341" s="232"/>
      <c r="T341" s="23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4" t="s">
        <v>152</v>
      </c>
      <c r="AU341" s="234" t="s">
        <v>82</v>
      </c>
      <c r="AV341" s="13" t="s">
        <v>82</v>
      </c>
      <c r="AW341" s="13" t="s">
        <v>34</v>
      </c>
      <c r="AX341" s="13" t="s">
        <v>72</v>
      </c>
      <c r="AY341" s="234" t="s">
        <v>134</v>
      </c>
    </row>
    <row r="342" s="13" customFormat="1">
      <c r="A342" s="13"/>
      <c r="B342" s="223"/>
      <c r="C342" s="224"/>
      <c r="D342" s="225" t="s">
        <v>152</v>
      </c>
      <c r="E342" s="226" t="s">
        <v>19</v>
      </c>
      <c r="F342" s="227" t="s">
        <v>178</v>
      </c>
      <c r="G342" s="224"/>
      <c r="H342" s="228">
        <v>7.8799999999999999</v>
      </c>
      <c r="I342" s="229"/>
      <c r="J342" s="224"/>
      <c r="K342" s="224"/>
      <c r="L342" s="230"/>
      <c r="M342" s="231"/>
      <c r="N342" s="232"/>
      <c r="O342" s="232"/>
      <c r="P342" s="232"/>
      <c r="Q342" s="232"/>
      <c r="R342" s="232"/>
      <c r="S342" s="232"/>
      <c r="T342" s="23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4" t="s">
        <v>152</v>
      </c>
      <c r="AU342" s="234" t="s">
        <v>82</v>
      </c>
      <c r="AV342" s="13" t="s">
        <v>82</v>
      </c>
      <c r="AW342" s="13" t="s">
        <v>34</v>
      </c>
      <c r="AX342" s="13" t="s">
        <v>72</v>
      </c>
      <c r="AY342" s="234" t="s">
        <v>134</v>
      </c>
    </row>
    <row r="343" s="13" customFormat="1">
      <c r="A343" s="13"/>
      <c r="B343" s="223"/>
      <c r="C343" s="224"/>
      <c r="D343" s="225" t="s">
        <v>152</v>
      </c>
      <c r="E343" s="226" t="s">
        <v>19</v>
      </c>
      <c r="F343" s="227" t="s">
        <v>179</v>
      </c>
      <c r="G343" s="224"/>
      <c r="H343" s="228">
        <v>6.6699999999999999</v>
      </c>
      <c r="I343" s="229"/>
      <c r="J343" s="224"/>
      <c r="K343" s="224"/>
      <c r="L343" s="230"/>
      <c r="M343" s="231"/>
      <c r="N343" s="232"/>
      <c r="O343" s="232"/>
      <c r="P343" s="232"/>
      <c r="Q343" s="232"/>
      <c r="R343" s="232"/>
      <c r="S343" s="232"/>
      <c r="T343" s="23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34" t="s">
        <v>152</v>
      </c>
      <c r="AU343" s="234" t="s">
        <v>82</v>
      </c>
      <c r="AV343" s="13" t="s">
        <v>82</v>
      </c>
      <c r="AW343" s="13" t="s">
        <v>34</v>
      </c>
      <c r="AX343" s="13" t="s">
        <v>72</v>
      </c>
      <c r="AY343" s="234" t="s">
        <v>134</v>
      </c>
    </row>
    <row r="344" s="13" customFormat="1">
      <c r="A344" s="13"/>
      <c r="B344" s="223"/>
      <c r="C344" s="224"/>
      <c r="D344" s="225" t="s">
        <v>152</v>
      </c>
      <c r="E344" s="226" t="s">
        <v>19</v>
      </c>
      <c r="F344" s="227" t="s">
        <v>180</v>
      </c>
      <c r="G344" s="224"/>
      <c r="H344" s="228">
        <v>98.560000000000002</v>
      </c>
      <c r="I344" s="229"/>
      <c r="J344" s="224"/>
      <c r="K344" s="224"/>
      <c r="L344" s="230"/>
      <c r="M344" s="231"/>
      <c r="N344" s="232"/>
      <c r="O344" s="232"/>
      <c r="P344" s="232"/>
      <c r="Q344" s="232"/>
      <c r="R344" s="232"/>
      <c r="S344" s="232"/>
      <c r="T344" s="23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34" t="s">
        <v>152</v>
      </c>
      <c r="AU344" s="234" t="s">
        <v>82</v>
      </c>
      <c r="AV344" s="13" t="s">
        <v>82</v>
      </c>
      <c r="AW344" s="13" t="s">
        <v>34</v>
      </c>
      <c r="AX344" s="13" t="s">
        <v>72</v>
      </c>
      <c r="AY344" s="234" t="s">
        <v>134</v>
      </c>
    </row>
    <row r="345" s="14" customFormat="1">
      <c r="A345" s="14"/>
      <c r="B345" s="235"/>
      <c r="C345" s="236"/>
      <c r="D345" s="225" t="s">
        <v>152</v>
      </c>
      <c r="E345" s="237" t="s">
        <v>19</v>
      </c>
      <c r="F345" s="238" t="s">
        <v>182</v>
      </c>
      <c r="G345" s="236"/>
      <c r="H345" s="239">
        <v>131.91</v>
      </c>
      <c r="I345" s="240"/>
      <c r="J345" s="236"/>
      <c r="K345" s="236"/>
      <c r="L345" s="241"/>
      <c r="M345" s="242"/>
      <c r="N345" s="243"/>
      <c r="O345" s="243"/>
      <c r="P345" s="243"/>
      <c r="Q345" s="243"/>
      <c r="R345" s="243"/>
      <c r="S345" s="243"/>
      <c r="T345" s="24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45" t="s">
        <v>152</v>
      </c>
      <c r="AU345" s="245" t="s">
        <v>82</v>
      </c>
      <c r="AV345" s="14" t="s">
        <v>154</v>
      </c>
      <c r="AW345" s="14" t="s">
        <v>34</v>
      </c>
      <c r="AX345" s="14" t="s">
        <v>80</v>
      </c>
      <c r="AY345" s="245" t="s">
        <v>134</v>
      </c>
    </row>
    <row r="346" s="13" customFormat="1">
      <c r="A346" s="13"/>
      <c r="B346" s="223"/>
      <c r="C346" s="224"/>
      <c r="D346" s="225" t="s">
        <v>152</v>
      </c>
      <c r="E346" s="224"/>
      <c r="F346" s="227" t="s">
        <v>373</v>
      </c>
      <c r="G346" s="224"/>
      <c r="H346" s="228">
        <v>145.101</v>
      </c>
      <c r="I346" s="229"/>
      <c r="J346" s="224"/>
      <c r="K346" s="224"/>
      <c r="L346" s="230"/>
      <c r="M346" s="231"/>
      <c r="N346" s="232"/>
      <c r="O346" s="232"/>
      <c r="P346" s="232"/>
      <c r="Q346" s="232"/>
      <c r="R346" s="232"/>
      <c r="S346" s="232"/>
      <c r="T346" s="23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34" t="s">
        <v>152</v>
      </c>
      <c r="AU346" s="234" t="s">
        <v>82</v>
      </c>
      <c r="AV346" s="13" t="s">
        <v>82</v>
      </c>
      <c r="AW346" s="13" t="s">
        <v>4</v>
      </c>
      <c r="AX346" s="13" t="s">
        <v>80</v>
      </c>
      <c r="AY346" s="234" t="s">
        <v>134</v>
      </c>
    </row>
    <row r="347" s="2" customFormat="1" ht="37.8" customHeight="1">
      <c r="A347" s="39"/>
      <c r="B347" s="40"/>
      <c r="C347" s="205" t="s">
        <v>391</v>
      </c>
      <c r="D347" s="205" t="s">
        <v>138</v>
      </c>
      <c r="E347" s="206" t="s">
        <v>392</v>
      </c>
      <c r="F347" s="207" t="s">
        <v>393</v>
      </c>
      <c r="G347" s="208" t="s">
        <v>149</v>
      </c>
      <c r="H347" s="209">
        <v>131.91</v>
      </c>
      <c r="I347" s="210"/>
      <c r="J347" s="211">
        <f>ROUND(I347*H347,2)</f>
        <v>0</v>
      </c>
      <c r="K347" s="207" t="s">
        <v>142</v>
      </c>
      <c r="L347" s="45"/>
      <c r="M347" s="212" t="s">
        <v>19</v>
      </c>
      <c r="N347" s="213" t="s">
        <v>43</v>
      </c>
      <c r="O347" s="85"/>
      <c r="P347" s="214">
        <f>O347*H347</f>
        <v>0</v>
      </c>
      <c r="Q347" s="214">
        <v>0</v>
      </c>
      <c r="R347" s="214">
        <f>Q347*H347</f>
        <v>0</v>
      </c>
      <c r="S347" s="214">
        <v>0</v>
      </c>
      <c r="T347" s="215">
        <f>S347*H347</f>
        <v>0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16" t="s">
        <v>348</v>
      </c>
      <c r="AT347" s="216" t="s">
        <v>138</v>
      </c>
      <c r="AU347" s="216" t="s">
        <v>82</v>
      </c>
      <c r="AY347" s="18" t="s">
        <v>134</v>
      </c>
      <c r="BE347" s="217">
        <f>IF(N347="základní",J347,0)</f>
        <v>0</v>
      </c>
      <c r="BF347" s="217">
        <f>IF(N347="snížená",J347,0)</f>
        <v>0</v>
      </c>
      <c r="BG347" s="217">
        <f>IF(N347="zákl. přenesená",J347,0)</f>
        <v>0</v>
      </c>
      <c r="BH347" s="217">
        <f>IF(N347="sníž. přenesená",J347,0)</f>
        <v>0</v>
      </c>
      <c r="BI347" s="217">
        <f>IF(N347="nulová",J347,0)</f>
        <v>0</v>
      </c>
      <c r="BJ347" s="18" t="s">
        <v>80</v>
      </c>
      <c r="BK347" s="217">
        <f>ROUND(I347*H347,2)</f>
        <v>0</v>
      </c>
      <c r="BL347" s="18" t="s">
        <v>348</v>
      </c>
      <c r="BM347" s="216" t="s">
        <v>394</v>
      </c>
    </row>
    <row r="348" s="2" customFormat="1">
      <c r="A348" s="39"/>
      <c r="B348" s="40"/>
      <c r="C348" s="41"/>
      <c r="D348" s="218" t="s">
        <v>145</v>
      </c>
      <c r="E348" s="41"/>
      <c r="F348" s="219" t="s">
        <v>395</v>
      </c>
      <c r="G348" s="41"/>
      <c r="H348" s="41"/>
      <c r="I348" s="220"/>
      <c r="J348" s="41"/>
      <c r="K348" s="41"/>
      <c r="L348" s="45"/>
      <c r="M348" s="221"/>
      <c r="N348" s="222"/>
      <c r="O348" s="85"/>
      <c r="P348" s="85"/>
      <c r="Q348" s="85"/>
      <c r="R348" s="85"/>
      <c r="S348" s="85"/>
      <c r="T348" s="86"/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T348" s="18" t="s">
        <v>145</v>
      </c>
      <c r="AU348" s="18" t="s">
        <v>82</v>
      </c>
    </row>
    <row r="349" s="13" customFormat="1">
      <c r="A349" s="13"/>
      <c r="B349" s="223"/>
      <c r="C349" s="224"/>
      <c r="D349" s="225" t="s">
        <v>152</v>
      </c>
      <c r="E349" s="226" t="s">
        <v>19</v>
      </c>
      <c r="F349" s="227" t="s">
        <v>176</v>
      </c>
      <c r="G349" s="224"/>
      <c r="H349" s="228">
        <v>18.800000000000001</v>
      </c>
      <c r="I349" s="229"/>
      <c r="J349" s="224"/>
      <c r="K349" s="224"/>
      <c r="L349" s="230"/>
      <c r="M349" s="231"/>
      <c r="N349" s="232"/>
      <c r="O349" s="232"/>
      <c r="P349" s="232"/>
      <c r="Q349" s="232"/>
      <c r="R349" s="232"/>
      <c r="S349" s="232"/>
      <c r="T349" s="23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34" t="s">
        <v>152</v>
      </c>
      <c r="AU349" s="234" t="s">
        <v>82</v>
      </c>
      <c r="AV349" s="13" t="s">
        <v>82</v>
      </c>
      <c r="AW349" s="13" t="s">
        <v>34</v>
      </c>
      <c r="AX349" s="13" t="s">
        <v>72</v>
      </c>
      <c r="AY349" s="234" t="s">
        <v>134</v>
      </c>
    </row>
    <row r="350" s="13" customFormat="1">
      <c r="A350" s="13"/>
      <c r="B350" s="223"/>
      <c r="C350" s="224"/>
      <c r="D350" s="225" t="s">
        <v>152</v>
      </c>
      <c r="E350" s="226" t="s">
        <v>19</v>
      </c>
      <c r="F350" s="227" t="s">
        <v>178</v>
      </c>
      <c r="G350" s="224"/>
      <c r="H350" s="228">
        <v>7.8799999999999999</v>
      </c>
      <c r="I350" s="229"/>
      <c r="J350" s="224"/>
      <c r="K350" s="224"/>
      <c r="L350" s="230"/>
      <c r="M350" s="231"/>
      <c r="N350" s="232"/>
      <c r="O350" s="232"/>
      <c r="P350" s="232"/>
      <c r="Q350" s="232"/>
      <c r="R350" s="232"/>
      <c r="S350" s="232"/>
      <c r="T350" s="23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34" t="s">
        <v>152</v>
      </c>
      <c r="AU350" s="234" t="s">
        <v>82</v>
      </c>
      <c r="AV350" s="13" t="s">
        <v>82</v>
      </c>
      <c r="AW350" s="13" t="s">
        <v>34</v>
      </c>
      <c r="AX350" s="13" t="s">
        <v>72</v>
      </c>
      <c r="AY350" s="234" t="s">
        <v>134</v>
      </c>
    </row>
    <row r="351" s="13" customFormat="1">
      <c r="A351" s="13"/>
      <c r="B351" s="223"/>
      <c r="C351" s="224"/>
      <c r="D351" s="225" t="s">
        <v>152</v>
      </c>
      <c r="E351" s="226" t="s">
        <v>19</v>
      </c>
      <c r="F351" s="227" t="s">
        <v>179</v>
      </c>
      <c r="G351" s="224"/>
      <c r="H351" s="228">
        <v>6.6699999999999999</v>
      </c>
      <c r="I351" s="229"/>
      <c r="J351" s="224"/>
      <c r="K351" s="224"/>
      <c r="L351" s="230"/>
      <c r="M351" s="231"/>
      <c r="N351" s="232"/>
      <c r="O351" s="232"/>
      <c r="P351" s="232"/>
      <c r="Q351" s="232"/>
      <c r="R351" s="232"/>
      <c r="S351" s="232"/>
      <c r="T351" s="23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34" t="s">
        <v>152</v>
      </c>
      <c r="AU351" s="234" t="s">
        <v>82</v>
      </c>
      <c r="AV351" s="13" t="s">
        <v>82</v>
      </c>
      <c r="AW351" s="13" t="s">
        <v>34</v>
      </c>
      <c r="AX351" s="13" t="s">
        <v>72</v>
      </c>
      <c r="AY351" s="234" t="s">
        <v>134</v>
      </c>
    </row>
    <row r="352" s="13" customFormat="1">
      <c r="A352" s="13"/>
      <c r="B352" s="223"/>
      <c r="C352" s="224"/>
      <c r="D352" s="225" t="s">
        <v>152</v>
      </c>
      <c r="E352" s="226" t="s">
        <v>19</v>
      </c>
      <c r="F352" s="227" t="s">
        <v>180</v>
      </c>
      <c r="G352" s="224"/>
      <c r="H352" s="228">
        <v>98.560000000000002</v>
      </c>
      <c r="I352" s="229"/>
      <c r="J352" s="224"/>
      <c r="K352" s="224"/>
      <c r="L352" s="230"/>
      <c r="M352" s="231"/>
      <c r="N352" s="232"/>
      <c r="O352" s="232"/>
      <c r="P352" s="232"/>
      <c r="Q352" s="232"/>
      <c r="R352" s="232"/>
      <c r="S352" s="232"/>
      <c r="T352" s="23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34" t="s">
        <v>152</v>
      </c>
      <c r="AU352" s="234" t="s">
        <v>82</v>
      </c>
      <c r="AV352" s="13" t="s">
        <v>82</v>
      </c>
      <c r="AW352" s="13" t="s">
        <v>34</v>
      </c>
      <c r="AX352" s="13" t="s">
        <v>72</v>
      </c>
      <c r="AY352" s="234" t="s">
        <v>134</v>
      </c>
    </row>
    <row r="353" s="14" customFormat="1">
      <c r="A353" s="14"/>
      <c r="B353" s="235"/>
      <c r="C353" s="236"/>
      <c r="D353" s="225" t="s">
        <v>152</v>
      </c>
      <c r="E353" s="237" t="s">
        <v>19</v>
      </c>
      <c r="F353" s="238" t="s">
        <v>182</v>
      </c>
      <c r="G353" s="236"/>
      <c r="H353" s="239">
        <v>131.91</v>
      </c>
      <c r="I353" s="240"/>
      <c r="J353" s="236"/>
      <c r="K353" s="236"/>
      <c r="L353" s="241"/>
      <c r="M353" s="242"/>
      <c r="N353" s="243"/>
      <c r="O353" s="243"/>
      <c r="P353" s="243"/>
      <c r="Q353" s="243"/>
      <c r="R353" s="243"/>
      <c r="S353" s="243"/>
      <c r="T353" s="24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45" t="s">
        <v>152</v>
      </c>
      <c r="AU353" s="245" t="s">
        <v>82</v>
      </c>
      <c r="AV353" s="14" t="s">
        <v>154</v>
      </c>
      <c r="AW353" s="14" t="s">
        <v>34</v>
      </c>
      <c r="AX353" s="14" t="s">
        <v>80</v>
      </c>
      <c r="AY353" s="245" t="s">
        <v>134</v>
      </c>
    </row>
    <row r="354" s="2" customFormat="1" ht="24.15" customHeight="1">
      <c r="A354" s="39"/>
      <c r="B354" s="40"/>
      <c r="C354" s="247" t="s">
        <v>396</v>
      </c>
      <c r="D354" s="247" t="s">
        <v>281</v>
      </c>
      <c r="E354" s="248" t="s">
        <v>397</v>
      </c>
      <c r="F354" s="249" t="s">
        <v>398</v>
      </c>
      <c r="G354" s="250" t="s">
        <v>149</v>
      </c>
      <c r="H354" s="251">
        <v>145.101</v>
      </c>
      <c r="I354" s="252"/>
      <c r="J354" s="253">
        <f>ROUND(I354*H354,2)</f>
        <v>0</v>
      </c>
      <c r="K354" s="249" t="s">
        <v>142</v>
      </c>
      <c r="L354" s="254"/>
      <c r="M354" s="255" t="s">
        <v>19</v>
      </c>
      <c r="N354" s="256" t="s">
        <v>43</v>
      </c>
      <c r="O354" s="85"/>
      <c r="P354" s="214">
        <f>O354*H354</f>
        <v>0</v>
      </c>
      <c r="Q354" s="214">
        <v>0.00040000000000000002</v>
      </c>
      <c r="R354" s="214">
        <f>Q354*H354</f>
        <v>0.058040400000000006</v>
      </c>
      <c r="S354" s="214">
        <v>0</v>
      </c>
      <c r="T354" s="215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16" t="s">
        <v>348</v>
      </c>
      <c r="AT354" s="216" t="s">
        <v>281</v>
      </c>
      <c r="AU354" s="216" t="s">
        <v>82</v>
      </c>
      <c r="AY354" s="18" t="s">
        <v>134</v>
      </c>
      <c r="BE354" s="217">
        <f>IF(N354="základní",J354,0)</f>
        <v>0</v>
      </c>
      <c r="BF354" s="217">
        <f>IF(N354="snížená",J354,0)</f>
        <v>0</v>
      </c>
      <c r="BG354" s="217">
        <f>IF(N354="zákl. přenesená",J354,0)</f>
        <v>0</v>
      </c>
      <c r="BH354" s="217">
        <f>IF(N354="sníž. přenesená",J354,0)</f>
        <v>0</v>
      </c>
      <c r="BI354" s="217">
        <f>IF(N354="nulová",J354,0)</f>
        <v>0</v>
      </c>
      <c r="BJ354" s="18" t="s">
        <v>80</v>
      </c>
      <c r="BK354" s="217">
        <f>ROUND(I354*H354,2)</f>
        <v>0</v>
      </c>
      <c r="BL354" s="18" t="s">
        <v>348</v>
      </c>
      <c r="BM354" s="216" t="s">
        <v>399</v>
      </c>
    </row>
    <row r="355" s="13" customFormat="1">
      <c r="A355" s="13"/>
      <c r="B355" s="223"/>
      <c r="C355" s="224"/>
      <c r="D355" s="225" t="s">
        <v>152</v>
      </c>
      <c r="E355" s="226" t="s">
        <v>19</v>
      </c>
      <c r="F355" s="227" t="s">
        <v>176</v>
      </c>
      <c r="G355" s="224"/>
      <c r="H355" s="228">
        <v>18.800000000000001</v>
      </c>
      <c r="I355" s="229"/>
      <c r="J355" s="224"/>
      <c r="K355" s="224"/>
      <c r="L355" s="230"/>
      <c r="M355" s="231"/>
      <c r="N355" s="232"/>
      <c r="O355" s="232"/>
      <c r="P355" s="232"/>
      <c r="Q355" s="232"/>
      <c r="R355" s="232"/>
      <c r="S355" s="232"/>
      <c r="T355" s="23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34" t="s">
        <v>152</v>
      </c>
      <c r="AU355" s="234" t="s">
        <v>82</v>
      </c>
      <c r="AV355" s="13" t="s">
        <v>82</v>
      </c>
      <c r="AW355" s="13" t="s">
        <v>34</v>
      </c>
      <c r="AX355" s="13" t="s">
        <v>72</v>
      </c>
      <c r="AY355" s="234" t="s">
        <v>134</v>
      </c>
    </row>
    <row r="356" s="13" customFormat="1">
      <c r="A356" s="13"/>
      <c r="B356" s="223"/>
      <c r="C356" s="224"/>
      <c r="D356" s="225" t="s">
        <v>152</v>
      </c>
      <c r="E356" s="226" t="s">
        <v>19</v>
      </c>
      <c r="F356" s="227" t="s">
        <v>178</v>
      </c>
      <c r="G356" s="224"/>
      <c r="H356" s="228">
        <v>7.8799999999999999</v>
      </c>
      <c r="I356" s="229"/>
      <c r="J356" s="224"/>
      <c r="K356" s="224"/>
      <c r="L356" s="230"/>
      <c r="M356" s="231"/>
      <c r="N356" s="232"/>
      <c r="O356" s="232"/>
      <c r="P356" s="232"/>
      <c r="Q356" s="232"/>
      <c r="R356" s="232"/>
      <c r="S356" s="232"/>
      <c r="T356" s="23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34" t="s">
        <v>152</v>
      </c>
      <c r="AU356" s="234" t="s">
        <v>82</v>
      </c>
      <c r="AV356" s="13" t="s">
        <v>82</v>
      </c>
      <c r="AW356" s="13" t="s">
        <v>34</v>
      </c>
      <c r="AX356" s="13" t="s">
        <v>72</v>
      </c>
      <c r="AY356" s="234" t="s">
        <v>134</v>
      </c>
    </row>
    <row r="357" s="13" customFormat="1">
      <c r="A357" s="13"/>
      <c r="B357" s="223"/>
      <c r="C357" s="224"/>
      <c r="D357" s="225" t="s">
        <v>152</v>
      </c>
      <c r="E357" s="226" t="s">
        <v>19</v>
      </c>
      <c r="F357" s="227" t="s">
        <v>179</v>
      </c>
      <c r="G357" s="224"/>
      <c r="H357" s="228">
        <v>6.6699999999999999</v>
      </c>
      <c r="I357" s="229"/>
      <c r="J357" s="224"/>
      <c r="K357" s="224"/>
      <c r="L357" s="230"/>
      <c r="M357" s="231"/>
      <c r="N357" s="232"/>
      <c r="O357" s="232"/>
      <c r="P357" s="232"/>
      <c r="Q357" s="232"/>
      <c r="R357" s="232"/>
      <c r="S357" s="232"/>
      <c r="T357" s="23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34" t="s">
        <v>152</v>
      </c>
      <c r="AU357" s="234" t="s">
        <v>82</v>
      </c>
      <c r="AV357" s="13" t="s">
        <v>82</v>
      </c>
      <c r="AW357" s="13" t="s">
        <v>34</v>
      </c>
      <c r="AX357" s="13" t="s">
        <v>72</v>
      </c>
      <c r="AY357" s="234" t="s">
        <v>134</v>
      </c>
    </row>
    <row r="358" s="13" customFormat="1">
      <c r="A358" s="13"/>
      <c r="B358" s="223"/>
      <c r="C358" s="224"/>
      <c r="D358" s="225" t="s">
        <v>152</v>
      </c>
      <c r="E358" s="226" t="s">
        <v>19</v>
      </c>
      <c r="F358" s="227" t="s">
        <v>180</v>
      </c>
      <c r="G358" s="224"/>
      <c r="H358" s="228">
        <v>98.560000000000002</v>
      </c>
      <c r="I358" s="229"/>
      <c r="J358" s="224"/>
      <c r="K358" s="224"/>
      <c r="L358" s="230"/>
      <c r="M358" s="231"/>
      <c r="N358" s="232"/>
      <c r="O358" s="232"/>
      <c r="P358" s="232"/>
      <c r="Q358" s="232"/>
      <c r="R358" s="232"/>
      <c r="S358" s="232"/>
      <c r="T358" s="23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34" t="s">
        <v>152</v>
      </c>
      <c r="AU358" s="234" t="s">
        <v>82</v>
      </c>
      <c r="AV358" s="13" t="s">
        <v>82</v>
      </c>
      <c r="AW358" s="13" t="s">
        <v>34</v>
      </c>
      <c r="AX358" s="13" t="s">
        <v>72</v>
      </c>
      <c r="AY358" s="234" t="s">
        <v>134</v>
      </c>
    </row>
    <row r="359" s="14" customFormat="1">
      <c r="A359" s="14"/>
      <c r="B359" s="235"/>
      <c r="C359" s="236"/>
      <c r="D359" s="225" t="s">
        <v>152</v>
      </c>
      <c r="E359" s="237" t="s">
        <v>19</v>
      </c>
      <c r="F359" s="238" t="s">
        <v>182</v>
      </c>
      <c r="G359" s="236"/>
      <c r="H359" s="239">
        <v>131.91</v>
      </c>
      <c r="I359" s="240"/>
      <c r="J359" s="236"/>
      <c r="K359" s="236"/>
      <c r="L359" s="241"/>
      <c r="M359" s="242"/>
      <c r="N359" s="243"/>
      <c r="O359" s="243"/>
      <c r="P359" s="243"/>
      <c r="Q359" s="243"/>
      <c r="R359" s="243"/>
      <c r="S359" s="243"/>
      <c r="T359" s="24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45" t="s">
        <v>152</v>
      </c>
      <c r="AU359" s="245" t="s">
        <v>82</v>
      </c>
      <c r="AV359" s="14" t="s">
        <v>154</v>
      </c>
      <c r="AW359" s="14" t="s">
        <v>34</v>
      </c>
      <c r="AX359" s="14" t="s">
        <v>80</v>
      </c>
      <c r="AY359" s="245" t="s">
        <v>134</v>
      </c>
    </row>
    <row r="360" s="13" customFormat="1">
      <c r="A360" s="13"/>
      <c r="B360" s="223"/>
      <c r="C360" s="224"/>
      <c r="D360" s="225" t="s">
        <v>152</v>
      </c>
      <c r="E360" s="224"/>
      <c r="F360" s="227" t="s">
        <v>373</v>
      </c>
      <c r="G360" s="224"/>
      <c r="H360" s="228">
        <v>145.101</v>
      </c>
      <c r="I360" s="229"/>
      <c r="J360" s="224"/>
      <c r="K360" s="224"/>
      <c r="L360" s="230"/>
      <c r="M360" s="231"/>
      <c r="N360" s="232"/>
      <c r="O360" s="232"/>
      <c r="P360" s="232"/>
      <c r="Q360" s="232"/>
      <c r="R360" s="232"/>
      <c r="S360" s="232"/>
      <c r="T360" s="23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34" t="s">
        <v>152</v>
      </c>
      <c r="AU360" s="234" t="s">
        <v>82</v>
      </c>
      <c r="AV360" s="13" t="s">
        <v>82</v>
      </c>
      <c r="AW360" s="13" t="s">
        <v>4</v>
      </c>
      <c r="AX360" s="13" t="s">
        <v>80</v>
      </c>
      <c r="AY360" s="234" t="s">
        <v>134</v>
      </c>
    </row>
    <row r="361" s="2" customFormat="1" ht="44.25" customHeight="1">
      <c r="A361" s="39"/>
      <c r="B361" s="40"/>
      <c r="C361" s="205" t="s">
        <v>400</v>
      </c>
      <c r="D361" s="205" t="s">
        <v>138</v>
      </c>
      <c r="E361" s="206" t="s">
        <v>401</v>
      </c>
      <c r="F361" s="207" t="s">
        <v>402</v>
      </c>
      <c r="G361" s="208" t="s">
        <v>377</v>
      </c>
      <c r="H361" s="257"/>
      <c r="I361" s="210"/>
      <c r="J361" s="211">
        <f>ROUND(I361*H361,2)</f>
        <v>0</v>
      </c>
      <c r="K361" s="207" t="s">
        <v>142</v>
      </c>
      <c r="L361" s="45"/>
      <c r="M361" s="212" t="s">
        <v>19</v>
      </c>
      <c r="N361" s="213" t="s">
        <v>43</v>
      </c>
      <c r="O361" s="85"/>
      <c r="P361" s="214">
        <f>O361*H361</f>
        <v>0</v>
      </c>
      <c r="Q361" s="214">
        <v>0</v>
      </c>
      <c r="R361" s="214">
        <f>Q361*H361</f>
        <v>0</v>
      </c>
      <c r="S361" s="214">
        <v>0</v>
      </c>
      <c r="T361" s="215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16" t="s">
        <v>348</v>
      </c>
      <c r="AT361" s="216" t="s">
        <v>138</v>
      </c>
      <c r="AU361" s="216" t="s">
        <v>82</v>
      </c>
      <c r="AY361" s="18" t="s">
        <v>134</v>
      </c>
      <c r="BE361" s="217">
        <f>IF(N361="základní",J361,0)</f>
        <v>0</v>
      </c>
      <c r="BF361" s="217">
        <f>IF(N361="snížená",J361,0)</f>
        <v>0</v>
      </c>
      <c r="BG361" s="217">
        <f>IF(N361="zákl. přenesená",J361,0)</f>
        <v>0</v>
      </c>
      <c r="BH361" s="217">
        <f>IF(N361="sníž. přenesená",J361,0)</f>
        <v>0</v>
      </c>
      <c r="BI361" s="217">
        <f>IF(N361="nulová",J361,0)</f>
        <v>0</v>
      </c>
      <c r="BJ361" s="18" t="s">
        <v>80</v>
      </c>
      <c r="BK361" s="217">
        <f>ROUND(I361*H361,2)</f>
        <v>0</v>
      </c>
      <c r="BL361" s="18" t="s">
        <v>348</v>
      </c>
      <c r="BM361" s="216" t="s">
        <v>403</v>
      </c>
    </row>
    <row r="362" s="2" customFormat="1">
      <c r="A362" s="39"/>
      <c r="B362" s="40"/>
      <c r="C362" s="41"/>
      <c r="D362" s="218" t="s">
        <v>145</v>
      </c>
      <c r="E362" s="41"/>
      <c r="F362" s="219" t="s">
        <v>404</v>
      </c>
      <c r="G362" s="41"/>
      <c r="H362" s="41"/>
      <c r="I362" s="220"/>
      <c r="J362" s="41"/>
      <c r="K362" s="41"/>
      <c r="L362" s="45"/>
      <c r="M362" s="221"/>
      <c r="N362" s="222"/>
      <c r="O362" s="85"/>
      <c r="P362" s="85"/>
      <c r="Q362" s="85"/>
      <c r="R362" s="85"/>
      <c r="S362" s="85"/>
      <c r="T362" s="86"/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T362" s="18" t="s">
        <v>145</v>
      </c>
      <c r="AU362" s="18" t="s">
        <v>82</v>
      </c>
    </row>
    <row r="363" s="12" customFormat="1" ht="22.8" customHeight="1">
      <c r="A363" s="12"/>
      <c r="B363" s="189"/>
      <c r="C363" s="190"/>
      <c r="D363" s="191" t="s">
        <v>71</v>
      </c>
      <c r="E363" s="203" t="s">
        <v>405</v>
      </c>
      <c r="F363" s="203" t="s">
        <v>406</v>
      </c>
      <c r="G363" s="190"/>
      <c r="H363" s="190"/>
      <c r="I363" s="193"/>
      <c r="J363" s="204">
        <f>BK363</f>
        <v>0</v>
      </c>
      <c r="K363" s="190"/>
      <c r="L363" s="195"/>
      <c r="M363" s="196"/>
      <c r="N363" s="197"/>
      <c r="O363" s="197"/>
      <c r="P363" s="198">
        <f>SUM(P364:P386)</f>
        <v>0</v>
      </c>
      <c r="Q363" s="197"/>
      <c r="R363" s="198">
        <f>SUM(R364:R386)</f>
        <v>3.0312918</v>
      </c>
      <c r="S363" s="197"/>
      <c r="T363" s="199">
        <f>SUM(T364:T386)</f>
        <v>0</v>
      </c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R363" s="200" t="s">
        <v>82</v>
      </c>
      <c r="AT363" s="201" t="s">
        <v>71</v>
      </c>
      <c r="AU363" s="201" t="s">
        <v>80</v>
      </c>
      <c r="AY363" s="200" t="s">
        <v>134</v>
      </c>
      <c r="BK363" s="202">
        <f>SUM(BK364:BK386)</f>
        <v>0</v>
      </c>
    </row>
    <row r="364" s="2" customFormat="1" ht="44.25" customHeight="1">
      <c r="A364" s="39"/>
      <c r="B364" s="40"/>
      <c r="C364" s="205" t="s">
        <v>407</v>
      </c>
      <c r="D364" s="205" t="s">
        <v>138</v>
      </c>
      <c r="E364" s="206" t="s">
        <v>408</v>
      </c>
      <c r="F364" s="207" t="s">
        <v>409</v>
      </c>
      <c r="G364" s="208" t="s">
        <v>149</v>
      </c>
      <c r="H364" s="209">
        <v>131.91</v>
      </c>
      <c r="I364" s="210"/>
      <c r="J364" s="211">
        <f>ROUND(I364*H364,2)</f>
        <v>0</v>
      </c>
      <c r="K364" s="207" t="s">
        <v>142</v>
      </c>
      <c r="L364" s="45"/>
      <c r="M364" s="212" t="s">
        <v>19</v>
      </c>
      <c r="N364" s="213" t="s">
        <v>43</v>
      </c>
      <c r="O364" s="85"/>
      <c r="P364" s="214">
        <f>O364*H364</f>
        <v>0</v>
      </c>
      <c r="Q364" s="214">
        <v>0.011310000000000001</v>
      </c>
      <c r="R364" s="214">
        <f>Q364*H364</f>
        <v>1.4919021000000001</v>
      </c>
      <c r="S364" s="214">
        <v>0</v>
      </c>
      <c r="T364" s="215">
        <f>S364*H364</f>
        <v>0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216" t="s">
        <v>154</v>
      </c>
      <c r="AT364" s="216" t="s">
        <v>138</v>
      </c>
      <c r="AU364" s="216" t="s">
        <v>82</v>
      </c>
      <c r="AY364" s="18" t="s">
        <v>134</v>
      </c>
      <c r="BE364" s="217">
        <f>IF(N364="základní",J364,0)</f>
        <v>0</v>
      </c>
      <c r="BF364" s="217">
        <f>IF(N364="snížená",J364,0)</f>
        <v>0</v>
      </c>
      <c r="BG364" s="217">
        <f>IF(N364="zákl. přenesená",J364,0)</f>
        <v>0</v>
      </c>
      <c r="BH364" s="217">
        <f>IF(N364="sníž. přenesená",J364,0)</f>
        <v>0</v>
      </c>
      <c r="BI364" s="217">
        <f>IF(N364="nulová",J364,0)</f>
        <v>0</v>
      </c>
      <c r="BJ364" s="18" t="s">
        <v>80</v>
      </c>
      <c r="BK364" s="217">
        <f>ROUND(I364*H364,2)</f>
        <v>0</v>
      </c>
      <c r="BL364" s="18" t="s">
        <v>154</v>
      </c>
      <c r="BM364" s="216" t="s">
        <v>410</v>
      </c>
    </row>
    <row r="365" s="2" customFormat="1">
      <c r="A365" s="39"/>
      <c r="B365" s="40"/>
      <c r="C365" s="41"/>
      <c r="D365" s="218" t="s">
        <v>145</v>
      </c>
      <c r="E365" s="41"/>
      <c r="F365" s="219" t="s">
        <v>411</v>
      </c>
      <c r="G365" s="41"/>
      <c r="H365" s="41"/>
      <c r="I365" s="220"/>
      <c r="J365" s="41"/>
      <c r="K365" s="41"/>
      <c r="L365" s="45"/>
      <c r="M365" s="221"/>
      <c r="N365" s="222"/>
      <c r="O365" s="85"/>
      <c r="P365" s="85"/>
      <c r="Q365" s="85"/>
      <c r="R365" s="85"/>
      <c r="S365" s="85"/>
      <c r="T365" s="86"/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T365" s="18" t="s">
        <v>145</v>
      </c>
      <c r="AU365" s="18" t="s">
        <v>82</v>
      </c>
    </row>
    <row r="366" s="13" customFormat="1">
      <c r="A366" s="13"/>
      <c r="B366" s="223"/>
      <c r="C366" s="224"/>
      <c r="D366" s="225" t="s">
        <v>152</v>
      </c>
      <c r="E366" s="226" t="s">
        <v>19</v>
      </c>
      <c r="F366" s="227" t="s">
        <v>176</v>
      </c>
      <c r="G366" s="224"/>
      <c r="H366" s="228">
        <v>18.800000000000001</v>
      </c>
      <c r="I366" s="229"/>
      <c r="J366" s="224"/>
      <c r="K366" s="224"/>
      <c r="L366" s="230"/>
      <c r="M366" s="231"/>
      <c r="N366" s="232"/>
      <c r="O366" s="232"/>
      <c r="P366" s="232"/>
      <c r="Q366" s="232"/>
      <c r="R366" s="232"/>
      <c r="S366" s="232"/>
      <c r="T366" s="23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4" t="s">
        <v>152</v>
      </c>
      <c r="AU366" s="234" t="s">
        <v>82</v>
      </c>
      <c r="AV366" s="13" t="s">
        <v>82</v>
      </c>
      <c r="AW366" s="13" t="s">
        <v>34</v>
      </c>
      <c r="AX366" s="13" t="s">
        <v>72</v>
      </c>
      <c r="AY366" s="234" t="s">
        <v>134</v>
      </c>
    </row>
    <row r="367" s="13" customFormat="1">
      <c r="A367" s="13"/>
      <c r="B367" s="223"/>
      <c r="C367" s="224"/>
      <c r="D367" s="225" t="s">
        <v>152</v>
      </c>
      <c r="E367" s="226" t="s">
        <v>19</v>
      </c>
      <c r="F367" s="227" t="s">
        <v>178</v>
      </c>
      <c r="G367" s="224"/>
      <c r="H367" s="228">
        <v>7.8799999999999999</v>
      </c>
      <c r="I367" s="229"/>
      <c r="J367" s="224"/>
      <c r="K367" s="224"/>
      <c r="L367" s="230"/>
      <c r="M367" s="231"/>
      <c r="N367" s="232"/>
      <c r="O367" s="232"/>
      <c r="P367" s="232"/>
      <c r="Q367" s="232"/>
      <c r="R367" s="232"/>
      <c r="S367" s="232"/>
      <c r="T367" s="23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34" t="s">
        <v>152</v>
      </c>
      <c r="AU367" s="234" t="s">
        <v>82</v>
      </c>
      <c r="AV367" s="13" t="s">
        <v>82</v>
      </c>
      <c r="AW367" s="13" t="s">
        <v>34</v>
      </c>
      <c r="AX367" s="13" t="s">
        <v>72</v>
      </c>
      <c r="AY367" s="234" t="s">
        <v>134</v>
      </c>
    </row>
    <row r="368" s="13" customFormat="1">
      <c r="A368" s="13"/>
      <c r="B368" s="223"/>
      <c r="C368" s="224"/>
      <c r="D368" s="225" t="s">
        <v>152</v>
      </c>
      <c r="E368" s="226" t="s">
        <v>19</v>
      </c>
      <c r="F368" s="227" t="s">
        <v>179</v>
      </c>
      <c r="G368" s="224"/>
      <c r="H368" s="228">
        <v>6.6699999999999999</v>
      </c>
      <c r="I368" s="229"/>
      <c r="J368" s="224"/>
      <c r="K368" s="224"/>
      <c r="L368" s="230"/>
      <c r="M368" s="231"/>
      <c r="N368" s="232"/>
      <c r="O368" s="232"/>
      <c r="P368" s="232"/>
      <c r="Q368" s="232"/>
      <c r="R368" s="232"/>
      <c r="S368" s="232"/>
      <c r="T368" s="23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34" t="s">
        <v>152</v>
      </c>
      <c r="AU368" s="234" t="s">
        <v>82</v>
      </c>
      <c r="AV368" s="13" t="s">
        <v>82</v>
      </c>
      <c r="AW368" s="13" t="s">
        <v>34</v>
      </c>
      <c r="AX368" s="13" t="s">
        <v>72</v>
      </c>
      <c r="AY368" s="234" t="s">
        <v>134</v>
      </c>
    </row>
    <row r="369" s="13" customFormat="1">
      <c r="A369" s="13"/>
      <c r="B369" s="223"/>
      <c r="C369" s="224"/>
      <c r="D369" s="225" t="s">
        <v>152</v>
      </c>
      <c r="E369" s="226" t="s">
        <v>19</v>
      </c>
      <c r="F369" s="227" t="s">
        <v>180</v>
      </c>
      <c r="G369" s="224"/>
      <c r="H369" s="228">
        <v>98.560000000000002</v>
      </c>
      <c r="I369" s="229"/>
      <c r="J369" s="224"/>
      <c r="K369" s="224"/>
      <c r="L369" s="230"/>
      <c r="M369" s="231"/>
      <c r="N369" s="232"/>
      <c r="O369" s="232"/>
      <c r="P369" s="232"/>
      <c r="Q369" s="232"/>
      <c r="R369" s="232"/>
      <c r="S369" s="232"/>
      <c r="T369" s="23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34" t="s">
        <v>152</v>
      </c>
      <c r="AU369" s="234" t="s">
        <v>82</v>
      </c>
      <c r="AV369" s="13" t="s">
        <v>82</v>
      </c>
      <c r="AW369" s="13" t="s">
        <v>34</v>
      </c>
      <c r="AX369" s="13" t="s">
        <v>72</v>
      </c>
      <c r="AY369" s="234" t="s">
        <v>134</v>
      </c>
    </row>
    <row r="370" s="14" customFormat="1">
      <c r="A370" s="14"/>
      <c r="B370" s="235"/>
      <c r="C370" s="236"/>
      <c r="D370" s="225" t="s">
        <v>152</v>
      </c>
      <c r="E370" s="237" t="s">
        <v>19</v>
      </c>
      <c r="F370" s="238" t="s">
        <v>182</v>
      </c>
      <c r="G370" s="236"/>
      <c r="H370" s="239">
        <v>131.91</v>
      </c>
      <c r="I370" s="240"/>
      <c r="J370" s="236"/>
      <c r="K370" s="236"/>
      <c r="L370" s="241"/>
      <c r="M370" s="242"/>
      <c r="N370" s="243"/>
      <c r="O370" s="243"/>
      <c r="P370" s="243"/>
      <c r="Q370" s="243"/>
      <c r="R370" s="243"/>
      <c r="S370" s="243"/>
      <c r="T370" s="24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45" t="s">
        <v>152</v>
      </c>
      <c r="AU370" s="245" t="s">
        <v>82</v>
      </c>
      <c r="AV370" s="14" t="s">
        <v>154</v>
      </c>
      <c r="AW370" s="14" t="s">
        <v>34</v>
      </c>
      <c r="AX370" s="14" t="s">
        <v>80</v>
      </c>
      <c r="AY370" s="245" t="s">
        <v>134</v>
      </c>
    </row>
    <row r="371" s="2" customFormat="1" ht="44.25" customHeight="1">
      <c r="A371" s="39"/>
      <c r="B371" s="40"/>
      <c r="C371" s="205" t="s">
        <v>412</v>
      </c>
      <c r="D371" s="205" t="s">
        <v>138</v>
      </c>
      <c r="E371" s="206" t="s">
        <v>413</v>
      </c>
      <c r="F371" s="207" t="s">
        <v>414</v>
      </c>
      <c r="G371" s="208" t="s">
        <v>149</v>
      </c>
      <c r="H371" s="209">
        <v>131.91</v>
      </c>
      <c r="I371" s="210"/>
      <c r="J371" s="211">
        <f>ROUND(I371*H371,2)</f>
        <v>0</v>
      </c>
      <c r="K371" s="207" t="s">
        <v>142</v>
      </c>
      <c r="L371" s="45"/>
      <c r="M371" s="212" t="s">
        <v>19</v>
      </c>
      <c r="N371" s="213" t="s">
        <v>43</v>
      </c>
      <c r="O371" s="85"/>
      <c r="P371" s="214">
        <f>O371*H371</f>
        <v>0</v>
      </c>
      <c r="Q371" s="214">
        <v>0.011310000000000001</v>
      </c>
      <c r="R371" s="214">
        <f>Q371*H371</f>
        <v>1.4919021000000001</v>
      </c>
      <c r="S371" s="214">
        <v>0</v>
      </c>
      <c r="T371" s="215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16" t="s">
        <v>154</v>
      </c>
      <c r="AT371" s="216" t="s">
        <v>138</v>
      </c>
      <c r="AU371" s="216" t="s">
        <v>82</v>
      </c>
      <c r="AY371" s="18" t="s">
        <v>134</v>
      </c>
      <c r="BE371" s="217">
        <f>IF(N371="základní",J371,0)</f>
        <v>0</v>
      </c>
      <c r="BF371" s="217">
        <f>IF(N371="snížená",J371,0)</f>
        <v>0</v>
      </c>
      <c r="BG371" s="217">
        <f>IF(N371="zákl. přenesená",J371,0)</f>
        <v>0</v>
      </c>
      <c r="BH371" s="217">
        <f>IF(N371="sníž. přenesená",J371,0)</f>
        <v>0</v>
      </c>
      <c r="BI371" s="217">
        <f>IF(N371="nulová",J371,0)</f>
        <v>0</v>
      </c>
      <c r="BJ371" s="18" t="s">
        <v>80</v>
      </c>
      <c r="BK371" s="217">
        <f>ROUND(I371*H371,2)</f>
        <v>0</v>
      </c>
      <c r="BL371" s="18" t="s">
        <v>154</v>
      </c>
      <c r="BM371" s="216" t="s">
        <v>415</v>
      </c>
    </row>
    <row r="372" s="2" customFormat="1">
      <c r="A372" s="39"/>
      <c r="B372" s="40"/>
      <c r="C372" s="41"/>
      <c r="D372" s="218" t="s">
        <v>145</v>
      </c>
      <c r="E372" s="41"/>
      <c r="F372" s="219" t="s">
        <v>416</v>
      </c>
      <c r="G372" s="41"/>
      <c r="H372" s="41"/>
      <c r="I372" s="220"/>
      <c r="J372" s="41"/>
      <c r="K372" s="41"/>
      <c r="L372" s="45"/>
      <c r="M372" s="221"/>
      <c r="N372" s="222"/>
      <c r="O372" s="85"/>
      <c r="P372" s="85"/>
      <c r="Q372" s="85"/>
      <c r="R372" s="85"/>
      <c r="S372" s="85"/>
      <c r="T372" s="86"/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T372" s="18" t="s">
        <v>145</v>
      </c>
      <c r="AU372" s="18" t="s">
        <v>82</v>
      </c>
    </row>
    <row r="373" s="13" customFormat="1">
      <c r="A373" s="13"/>
      <c r="B373" s="223"/>
      <c r="C373" s="224"/>
      <c r="D373" s="225" t="s">
        <v>152</v>
      </c>
      <c r="E373" s="226" t="s">
        <v>19</v>
      </c>
      <c r="F373" s="227" t="s">
        <v>176</v>
      </c>
      <c r="G373" s="224"/>
      <c r="H373" s="228">
        <v>18.800000000000001</v>
      </c>
      <c r="I373" s="229"/>
      <c r="J373" s="224"/>
      <c r="K373" s="224"/>
      <c r="L373" s="230"/>
      <c r="M373" s="231"/>
      <c r="N373" s="232"/>
      <c r="O373" s="232"/>
      <c r="P373" s="232"/>
      <c r="Q373" s="232"/>
      <c r="R373" s="232"/>
      <c r="S373" s="232"/>
      <c r="T373" s="23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34" t="s">
        <v>152</v>
      </c>
      <c r="AU373" s="234" t="s">
        <v>82</v>
      </c>
      <c r="AV373" s="13" t="s">
        <v>82</v>
      </c>
      <c r="AW373" s="13" t="s">
        <v>34</v>
      </c>
      <c r="AX373" s="13" t="s">
        <v>72</v>
      </c>
      <c r="AY373" s="234" t="s">
        <v>134</v>
      </c>
    </row>
    <row r="374" s="13" customFormat="1">
      <c r="A374" s="13"/>
      <c r="B374" s="223"/>
      <c r="C374" s="224"/>
      <c r="D374" s="225" t="s">
        <v>152</v>
      </c>
      <c r="E374" s="226" t="s">
        <v>19</v>
      </c>
      <c r="F374" s="227" t="s">
        <v>178</v>
      </c>
      <c r="G374" s="224"/>
      <c r="H374" s="228">
        <v>7.8799999999999999</v>
      </c>
      <c r="I374" s="229"/>
      <c r="J374" s="224"/>
      <c r="K374" s="224"/>
      <c r="L374" s="230"/>
      <c r="M374" s="231"/>
      <c r="N374" s="232"/>
      <c r="O374" s="232"/>
      <c r="P374" s="232"/>
      <c r="Q374" s="232"/>
      <c r="R374" s="232"/>
      <c r="S374" s="232"/>
      <c r="T374" s="23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34" t="s">
        <v>152</v>
      </c>
      <c r="AU374" s="234" t="s">
        <v>82</v>
      </c>
      <c r="AV374" s="13" t="s">
        <v>82</v>
      </c>
      <c r="AW374" s="13" t="s">
        <v>34</v>
      </c>
      <c r="AX374" s="13" t="s">
        <v>72</v>
      </c>
      <c r="AY374" s="234" t="s">
        <v>134</v>
      </c>
    </row>
    <row r="375" s="13" customFormat="1">
      <c r="A375" s="13"/>
      <c r="B375" s="223"/>
      <c r="C375" s="224"/>
      <c r="D375" s="225" t="s">
        <v>152</v>
      </c>
      <c r="E375" s="226" t="s">
        <v>19</v>
      </c>
      <c r="F375" s="227" t="s">
        <v>179</v>
      </c>
      <c r="G375" s="224"/>
      <c r="H375" s="228">
        <v>6.6699999999999999</v>
      </c>
      <c r="I375" s="229"/>
      <c r="J375" s="224"/>
      <c r="K375" s="224"/>
      <c r="L375" s="230"/>
      <c r="M375" s="231"/>
      <c r="N375" s="232"/>
      <c r="O375" s="232"/>
      <c r="P375" s="232"/>
      <c r="Q375" s="232"/>
      <c r="R375" s="232"/>
      <c r="S375" s="232"/>
      <c r="T375" s="23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34" t="s">
        <v>152</v>
      </c>
      <c r="AU375" s="234" t="s">
        <v>82</v>
      </c>
      <c r="AV375" s="13" t="s">
        <v>82</v>
      </c>
      <c r="AW375" s="13" t="s">
        <v>34</v>
      </c>
      <c r="AX375" s="13" t="s">
        <v>72</v>
      </c>
      <c r="AY375" s="234" t="s">
        <v>134</v>
      </c>
    </row>
    <row r="376" s="13" customFormat="1">
      <c r="A376" s="13"/>
      <c r="B376" s="223"/>
      <c r="C376" s="224"/>
      <c r="D376" s="225" t="s">
        <v>152</v>
      </c>
      <c r="E376" s="226" t="s">
        <v>19</v>
      </c>
      <c r="F376" s="227" t="s">
        <v>180</v>
      </c>
      <c r="G376" s="224"/>
      <c r="H376" s="228">
        <v>98.560000000000002</v>
      </c>
      <c r="I376" s="229"/>
      <c r="J376" s="224"/>
      <c r="K376" s="224"/>
      <c r="L376" s="230"/>
      <c r="M376" s="231"/>
      <c r="N376" s="232"/>
      <c r="O376" s="232"/>
      <c r="P376" s="232"/>
      <c r="Q376" s="232"/>
      <c r="R376" s="232"/>
      <c r="S376" s="232"/>
      <c r="T376" s="23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34" t="s">
        <v>152</v>
      </c>
      <c r="AU376" s="234" t="s">
        <v>82</v>
      </c>
      <c r="AV376" s="13" t="s">
        <v>82</v>
      </c>
      <c r="AW376" s="13" t="s">
        <v>34</v>
      </c>
      <c r="AX376" s="13" t="s">
        <v>72</v>
      </c>
      <c r="AY376" s="234" t="s">
        <v>134</v>
      </c>
    </row>
    <row r="377" s="14" customFormat="1">
      <c r="A377" s="14"/>
      <c r="B377" s="235"/>
      <c r="C377" s="236"/>
      <c r="D377" s="225" t="s">
        <v>152</v>
      </c>
      <c r="E377" s="237" t="s">
        <v>19</v>
      </c>
      <c r="F377" s="238" t="s">
        <v>182</v>
      </c>
      <c r="G377" s="236"/>
      <c r="H377" s="239">
        <v>131.91</v>
      </c>
      <c r="I377" s="240"/>
      <c r="J377" s="236"/>
      <c r="K377" s="236"/>
      <c r="L377" s="241"/>
      <c r="M377" s="242"/>
      <c r="N377" s="243"/>
      <c r="O377" s="243"/>
      <c r="P377" s="243"/>
      <c r="Q377" s="243"/>
      <c r="R377" s="243"/>
      <c r="S377" s="243"/>
      <c r="T377" s="24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45" t="s">
        <v>152</v>
      </c>
      <c r="AU377" s="245" t="s">
        <v>82</v>
      </c>
      <c r="AV377" s="14" t="s">
        <v>154</v>
      </c>
      <c r="AW377" s="14" t="s">
        <v>34</v>
      </c>
      <c r="AX377" s="14" t="s">
        <v>80</v>
      </c>
      <c r="AY377" s="245" t="s">
        <v>134</v>
      </c>
    </row>
    <row r="378" s="2" customFormat="1" ht="24.15" customHeight="1">
      <c r="A378" s="39"/>
      <c r="B378" s="40"/>
      <c r="C378" s="205" t="s">
        <v>417</v>
      </c>
      <c r="D378" s="205" t="s">
        <v>138</v>
      </c>
      <c r="E378" s="206" t="s">
        <v>418</v>
      </c>
      <c r="F378" s="207" t="s">
        <v>419</v>
      </c>
      <c r="G378" s="208" t="s">
        <v>149</v>
      </c>
      <c r="H378" s="209">
        <v>263.81999999999999</v>
      </c>
      <c r="I378" s="210"/>
      <c r="J378" s="211">
        <f>ROUND(I378*H378,2)</f>
        <v>0</v>
      </c>
      <c r="K378" s="207" t="s">
        <v>142</v>
      </c>
      <c r="L378" s="45"/>
      <c r="M378" s="212" t="s">
        <v>19</v>
      </c>
      <c r="N378" s="213" t="s">
        <v>43</v>
      </c>
      <c r="O378" s="85"/>
      <c r="P378" s="214">
        <f>O378*H378</f>
        <v>0</v>
      </c>
      <c r="Q378" s="214">
        <v>0.00018000000000000001</v>
      </c>
      <c r="R378" s="214">
        <f>Q378*H378</f>
        <v>0.047487600000000005</v>
      </c>
      <c r="S378" s="214">
        <v>0</v>
      </c>
      <c r="T378" s="215">
        <f>S378*H378</f>
        <v>0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16" t="s">
        <v>154</v>
      </c>
      <c r="AT378" s="216" t="s">
        <v>138</v>
      </c>
      <c r="AU378" s="216" t="s">
        <v>82</v>
      </c>
      <c r="AY378" s="18" t="s">
        <v>134</v>
      </c>
      <c r="BE378" s="217">
        <f>IF(N378="základní",J378,0)</f>
        <v>0</v>
      </c>
      <c r="BF378" s="217">
        <f>IF(N378="snížená",J378,0)</f>
        <v>0</v>
      </c>
      <c r="BG378" s="217">
        <f>IF(N378="zákl. přenesená",J378,0)</f>
        <v>0</v>
      </c>
      <c r="BH378" s="217">
        <f>IF(N378="sníž. přenesená",J378,0)</f>
        <v>0</v>
      </c>
      <c r="BI378" s="217">
        <f>IF(N378="nulová",J378,0)</f>
        <v>0</v>
      </c>
      <c r="BJ378" s="18" t="s">
        <v>80</v>
      </c>
      <c r="BK378" s="217">
        <f>ROUND(I378*H378,2)</f>
        <v>0</v>
      </c>
      <c r="BL378" s="18" t="s">
        <v>154</v>
      </c>
      <c r="BM378" s="216" t="s">
        <v>420</v>
      </c>
    </row>
    <row r="379" s="2" customFormat="1">
      <c r="A379" s="39"/>
      <c r="B379" s="40"/>
      <c r="C379" s="41"/>
      <c r="D379" s="218" t="s">
        <v>145</v>
      </c>
      <c r="E379" s="41"/>
      <c r="F379" s="219" t="s">
        <v>421</v>
      </c>
      <c r="G379" s="41"/>
      <c r="H379" s="41"/>
      <c r="I379" s="220"/>
      <c r="J379" s="41"/>
      <c r="K379" s="41"/>
      <c r="L379" s="45"/>
      <c r="M379" s="221"/>
      <c r="N379" s="222"/>
      <c r="O379" s="85"/>
      <c r="P379" s="85"/>
      <c r="Q379" s="85"/>
      <c r="R379" s="85"/>
      <c r="S379" s="85"/>
      <c r="T379" s="86"/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T379" s="18" t="s">
        <v>145</v>
      </c>
      <c r="AU379" s="18" t="s">
        <v>82</v>
      </c>
    </row>
    <row r="380" s="13" customFormat="1">
      <c r="A380" s="13"/>
      <c r="B380" s="223"/>
      <c r="C380" s="224"/>
      <c r="D380" s="225" t="s">
        <v>152</v>
      </c>
      <c r="E380" s="226" t="s">
        <v>19</v>
      </c>
      <c r="F380" s="227" t="s">
        <v>422</v>
      </c>
      <c r="G380" s="224"/>
      <c r="H380" s="228">
        <v>37.600000000000001</v>
      </c>
      <c r="I380" s="229"/>
      <c r="J380" s="224"/>
      <c r="K380" s="224"/>
      <c r="L380" s="230"/>
      <c r="M380" s="231"/>
      <c r="N380" s="232"/>
      <c r="O380" s="232"/>
      <c r="P380" s="232"/>
      <c r="Q380" s="232"/>
      <c r="R380" s="232"/>
      <c r="S380" s="232"/>
      <c r="T380" s="23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34" t="s">
        <v>152</v>
      </c>
      <c r="AU380" s="234" t="s">
        <v>82</v>
      </c>
      <c r="AV380" s="13" t="s">
        <v>82</v>
      </c>
      <c r="AW380" s="13" t="s">
        <v>34</v>
      </c>
      <c r="AX380" s="13" t="s">
        <v>72</v>
      </c>
      <c r="AY380" s="234" t="s">
        <v>134</v>
      </c>
    </row>
    <row r="381" s="13" customFormat="1">
      <c r="A381" s="13"/>
      <c r="B381" s="223"/>
      <c r="C381" s="224"/>
      <c r="D381" s="225" t="s">
        <v>152</v>
      </c>
      <c r="E381" s="226" t="s">
        <v>19</v>
      </c>
      <c r="F381" s="227" t="s">
        <v>423</v>
      </c>
      <c r="G381" s="224"/>
      <c r="H381" s="228">
        <v>15.76</v>
      </c>
      <c r="I381" s="229"/>
      <c r="J381" s="224"/>
      <c r="K381" s="224"/>
      <c r="L381" s="230"/>
      <c r="M381" s="231"/>
      <c r="N381" s="232"/>
      <c r="O381" s="232"/>
      <c r="P381" s="232"/>
      <c r="Q381" s="232"/>
      <c r="R381" s="232"/>
      <c r="S381" s="232"/>
      <c r="T381" s="23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34" t="s">
        <v>152</v>
      </c>
      <c r="AU381" s="234" t="s">
        <v>82</v>
      </c>
      <c r="AV381" s="13" t="s">
        <v>82</v>
      </c>
      <c r="AW381" s="13" t="s">
        <v>34</v>
      </c>
      <c r="AX381" s="13" t="s">
        <v>72</v>
      </c>
      <c r="AY381" s="234" t="s">
        <v>134</v>
      </c>
    </row>
    <row r="382" s="13" customFormat="1">
      <c r="A382" s="13"/>
      <c r="B382" s="223"/>
      <c r="C382" s="224"/>
      <c r="D382" s="225" t="s">
        <v>152</v>
      </c>
      <c r="E382" s="226" t="s">
        <v>19</v>
      </c>
      <c r="F382" s="227" t="s">
        <v>424</v>
      </c>
      <c r="G382" s="224"/>
      <c r="H382" s="228">
        <v>13.34</v>
      </c>
      <c r="I382" s="229"/>
      <c r="J382" s="224"/>
      <c r="K382" s="224"/>
      <c r="L382" s="230"/>
      <c r="M382" s="231"/>
      <c r="N382" s="232"/>
      <c r="O382" s="232"/>
      <c r="P382" s="232"/>
      <c r="Q382" s="232"/>
      <c r="R382" s="232"/>
      <c r="S382" s="232"/>
      <c r="T382" s="23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34" t="s">
        <v>152</v>
      </c>
      <c r="AU382" s="234" t="s">
        <v>82</v>
      </c>
      <c r="AV382" s="13" t="s">
        <v>82</v>
      </c>
      <c r="AW382" s="13" t="s">
        <v>34</v>
      </c>
      <c r="AX382" s="13" t="s">
        <v>72</v>
      </c>
      <c r="AY382" s="234" t="s">
        <v>134</v>
      </c>
    </row>
    <row r="383" s="13" customFormat="1">
      <c r="A383" s="13"/>
      <c r="B383" s="223"/>
      <c r="C383" s="224"/>
      <c r="D383" s="225" t="s">
        <v>152</v>
      </c>
      <c r="E383" s="226" t="s">
        <v>19</v>
      </c>
      <c r="F383" s="227" t="s">
        <v>425</v>
      </c>
      <c r="G383" s="224"/>
      <c r="H383" s="228">
        <v>197.12000000000001</v>
      </c>
      <c r="I383" s="229"/>
      <c r="J383" s="224"/>
      <c r="K383" s="224"/>
      <c r="L383" s="230"/>
      <c r="M383" s="231"/>
      <c r="N383" s="232"/>
      <c r="O383" s="232"/>
      <c r="P383" s="232"/>
      <c r="Q383" s="232"/>
      <c r="R383" s="232"/>
      <c r="S383" s="232"/>
      <c r="T383" s="23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34" t="s">
        <v>152</v>
      </c>
      <c r="AU383" s="234" t="s">
        <v>82</v>
      </c>
      <c r="AV383" s="13" t="s">
        <v>82</v>
      </c>
      <c r="AW383" s="13" t="s">
        <v>34</v>
      </c>
      <c r="AX383" s="13" t="s">
        <v>72</v>
      </c>
      <c r="AY383" s="234" t="s">
        <v>134</v>
      </c>
    </row>
    <row r="384" s="14" customFormat="1">
      <c r="A384" s="14"/>
      <c r="B384" s="235"/>
      <c r="C384" s="236"/>
      <c r="D384" s="225" t="s">
        <v>152</v>
      </c>
      <c r="E384" s="237" t="s">
        <v>19</v>
      </c>
      <c r="F384" s="238" t="s">
        <v>182</v>
      </c>
      <c r="G384" s="236"/>
      <c r="H384" s="239">
        <v>263.81999999999999</v>
      </c>
      <c r="I384" s="240"/>
      <c r="J384" s="236"/>
      <c r="K384" s="236"/>
      <c r="L384" s="241"/>
      <c r="M384" s="242"/>
      <c r="N384" s="243"/>
      <c r="O384" s="243"/>
      <c r="P384" s="243"/>
      <c r="Q384" s="243"/>
      <c r="R384" s="243"/>
      <c r="S384" s="243"/>
      <c r="T384" s="24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45" t="s">
        <v>152</v>
      </c>
      <c r="AU384" s="245" t="s">
        <v>82</v>
      </c>
      <c r="AV384" s="14" t="s">
        <v>154</v>
      </c>
      <c r="AW384" s="14" t="s">
        <v>34</v>
      </c>
      <c r="AX384" s="14" t="s">
        <v>80</v>
      </c>
      <c r="AY384" s="245" t="s">
        <v>134</v>
      </c>
    </row>
    <row r="385" s="2" customFormat="1" ht="44.25" customHeight="1">
      <c r="A385" s="39"/>
      <c r="B385" s="40"/>
      <c r="C385" s="205" t="s">
        <v>426</v>
      </c>
      <c r="D385" s="205" t="s">
        <v>138</v>
      </c>
      <c r="E385" s="206" t="s">
        <v>427</v>
      </c>
      <c r="F385" s="207" t="s">
        <v>428</v>
      </c>
      <c r="G385" s="208" t="s">
        <v>377</v>
      </c>
      <c r="H385" s="257"/>
      <c r="I385" s="210"/>
      <c r="J385" s="211">
        <f>ROUND(I385*H385,2)</f>
        <v>0</v>
      </c>
      <c r="K385" s="207" t="s">
        <v>142</v>
      </c>
      <c r="L385" s="45"/>
      <c r="M385" s="212" t="s">
        <v>19</v>
      </c>
      <c r="N385" s="213" t="s">
        <v>43</v>
      </c>
      <c r="O385" s="85"/>
      <c r="P385" s="214">
        <f>O385*H385</f>
        <v>0</v>
      </c>
      <c r="Q385" s="214">
        <v>0</v>
      </c>
      <c r="R385" s="214">
        <f>Q385*H385</f>
        <v>0</v>
      </c>
      <c r="S385" s="214">
        <v>0</v>
      </c>
      <c r="T385" s="215">
        <f>S385*H385</f>
        <v>0</v>
      </c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R385" s="216" t="s">
        <v>154</v>
      </c>
      <c r="AT385" s="216" t="s">
        <v>138</v>
      </c>
      <c r="AU385" s="216" t="s">
        <v>82</v>
      </c>
      <c r="AY385" s="18" t="s">
        <v>134</v>
      </c>
      <c r="BE385" s="217">
        <f>IF(N385="základní",J385,0)</f>
        <v>0</v>
      </c>
      <c r="BF385" s="217">
        <f>IF(N385="snížená",J385,0)</f>
        <v>0</v>
      </c>
      <c r="BG385" s="217">
        <f>IF(N385="zákl. přenesená",J385,0)</f>
        <v>0</v>
      </c>
      <c r="BH385" s="217">
        <f>IF(N385="sníž. přenesená",J385,0)</f>
        <v>0</v>
      </c>
      <c r="BI385" s="217">
        <f>IF(N385="nulová",J385,0)</f>
        <v>0</v>
      </c>
      <c r="BJ385" s="18" t="s">
        <v>80</v>
      </c>
      <c r="BK385" s="217">
        <f>ROUND(I385*H385,2)</f>
        <v>0</v>
      </c>
      <c r="BL385" s="18" t="s">
        <v>154</v>
      </c>
      <c r="BM385" s="216" t="s">
        <v>429</v>
      </c>
    </row>
    <row r="386" s="2" customFormat="1">
      <c r="A386" s="39"/>
      <c r="B386" s="40"/>
      <c r="C386" s="41"/>
      <c r="D386" s="218" t="s">
        <v>145</v>
      </c>
      <c r="E386" s="41"/>
      <c r="F386" s="219" t="s">
        <v>430</v>
      </c>
      <c r="G386" s="41"/>
      <c r="H386" s="41"/>
      <c r="I386" s="220"/>
      <c r="J386" s="41"/>
      <c r="K386" s="41"/>
      <c r="L386" s="45"/>
      <c r="M386" s="221"/>
      <c r="N386" s="222"/>
      <c r="O386" s="85"/>
      <c r="P386" s="85"/>
      <c r="Q386" s="85"/>
      <c r="R386" s="85"/>
      <c r="S386" s="85"/>
      <c r="T386" s="86"/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T386" s="18" t="s">
        <v>145</v>
      </c>
      <c r="AU386" s="18" t="s">
        <v>82</v>
      </c>
    </row>
    <row r="387" s="12" customFormat="1" ht="22.8" customHeight="1">
      <c r="A387" s="12"/>
      <c r="B387" s="189"/>
      <c r="C387" s="190"/>
      <c r="D387" s="191" t="s">
        <v>71</v>
      </c>
      <c r="E387" s="203" t="s">
        <v>431</v>
      </c>
      <c r="F387" s="203" t="s">
        <v>432</v>
      </c>
      <c r="G387" s="190"/>
      <c r="H387" s="190"/>
      <c r="I387" s="193"/>
      <c r="J387" s="204">
        <f>BK387</f>
        <v>0</v>
      </c>
      <c r="K387" s="190"/>
      <c r="L387" s="195"/>
      <c r="M387" s="196"/>
      <c r="N387" s="197"/>
      <c r="O387" s="197"/>
      <c r="P387" s="198">
        <v>0</v>
      </c>
      <c r="Q387" s="197"/>
      <c r="R387" s="198">
        <v>0</v>
      </c>
      <c r="S387" s="197"/>
      <c r="T387" s="199">
        <v>0</v>
      </c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R387" s="200" t="s">
        <v>82</v>
      </c>
      <c r="AT387" s="201" t="s">
        <v>71</v>
      </c>
      <c r="AU387" s="201" t="s">
        <v>80</v>
      </c>
      <c r="AY387" s="200" t="s">
        <v>134</v>
      </c>
      <c r="BK387" s="202">
        <v>0</v>
      </c>
    </row>
    <row r="388" s="12" customFormat="1" ht="22.8" customHeight="1">
      <c r="A388" s="12"/>
      <c r="B388" s="189"/>
      <c r="C388" s="190"/>
      <c r="D388" s="191" t="s">
        <v>71</v>
      </c>
      <c r="E388" s="203" t="s">
        <v>433</v>
      </c>
      <c r="F388" s="203" t="s">
        <v>434</v>
      </c>
      <c r="G388" s="190"/>
      <c r="H388" s="190"/>
      <c r="I388" s="193"/>
      <c r="J388" s="204">
        <f>BK388</f>
        <v>0</v>
      </c>
      <c r="K388" s="190"/>
      <c r="L388" s="195"/>
      <c r="M388" s="196"/>
      <c r="N388" s="197"/>
      <c r="O388" s="197"/>
      <c r="P388" s="198">
        <f>SUM(P389:P403)</f>
        <v>0</v>
      </c>
      <c r="Q388" s="197"/>
      <c r="R388" s="198">
        <f>SUM(R389:R403)</f>
        <v>0.1696</v>
      </c>
      <c r="S388" s="197"/>
      <c r="T388" s="199">
        <f>SUM(T389:T403)</f>
        <v>0.26879999999999998</v>
      </c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R388" s="200" t="s">
        <v>82</v>
      </c>
      <c r="AT388" s="201" t="s">
        <v>71</v>
      </c>
      <c r="AU388" s="201" t="s">
        <v>80</v>
      </c>
      <c r="AY388" s="200" t="s">
        <v>134</v>
      </c>
      <c r="BK388" s="202">
        <f>SUM(BK389:BK403)</f>
        <v>0</v>
      </c>
    </row>
    <row r="389" s="2" customFormat="1" ht="24.15" customHeight="1">
      <c r="A389" s="39"/>
      <c r="B389" s="40"/>
      <c r="C389" s="205" t="s">
        <v>435</v>
      </c>
      <c r="D389" s="205" t="s">
        <v>138</v>
      </c>
      <c r="E389" s="206" t="s">
        <v>436</v>
      </c>
      <c r="F389" s="207" t="s">
        <v>437</v>
      </c>
      <c r="G389" s="208" t="s">
        <v>438</v>
      </c>
      <c r="H389" s="209">
        <v>1</v>
      </c>
      <c r="I389" s="210"/>
      <c r="J389" s="211">
        <f>ROUND(I389*H389,2)</f>
        <v>0</v>
      </c>
      <c r="K389" s="207" t="s">
        <v>19</v>
      </c>
      <c r="L389" s="45"/>
      <c r="M389" s="212" t="s">
        <v>19</v>
      </c>
      <c r="N389" s="213" t="s">
        <v>43</v>
      </c>
      <c r="O389" s="85"/>
      <c r="P389" s="214">
        <f>O389*H389</f>
        <v>0</v>
      </c>
      <c r="Q389" s="214">
        <v>0</v>
      </c>
      <c r="R389" s="214">
        <f>Q389*H389</f>
        <v>0</v>
      </c>
      <c r="S389" s="214">
        <v>0</v>
      </c>
      <c r="T389" s="215">
        <f>S389*H389</f>
        <v>0</v>
      </c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R389" s="216" t="s">
        <v>143</v>
      </c>
      <c r="AT389" s="216" t="s">
        <v>138</v>
      </c>
      <c r="AU389" s="216" t="s">
        <v>82</v>
      </c>
      <c r="AY389" s="18" t="s">
        <v>134</v>
      </c>
      <c r="BE389" s="217">
        <f>IF(N389="základní",J389,0)</f>
        <v>0</v>
      </c>
      <c r="BF389" s="217">
        <f>IF(N389="snížená",J389,0)</f>
        <v>0</v>
      </c>
      <c r="BG389" s="217">
        <f>IF(N389="zákl. přenesená",J389,0)</f>
        <v>0</v>
      </c>
      <c r="BH389" s="217">
        <f>IF(N389="sníž. přenesená",J389,0)</f>
        <v>0</v>
      </c>
      <c r="BI389" s="217">
        <f>IF(N389="nulová",J389,0)</f>
        <v>0</v>
      </c>
      <c r="BJ389" s="18" t="s">
        <v>80</v>
      </c>
      <c r="BK389" s="217">
        <f>ROUND(I389*H389,2)</f>
        <v>0</v>
      </c>
      <c r="BL389" s="18" t="s">
        <v>143</v>
      </c>
      <c r="BM389" s="216" t="s">
        <v>439</v>
      </c>
    </row>
    <row r="390" s="2" customFormat="1" ht="16.5" customHeight="1">
      <c r="A390" s="39"/>
      <c r="B390" s="40"/>
      <c r="C390" s="205" t="s">
        <v>440</v>
      </c>
      <c r="D390" s="205" t="s">
        <v>138</v>
      </c>
      <c r="E390" s="206" t="s">
        <v>441</v>
      </c>
      <c r="F390" s="207" t="s">
        <v>442</v>
      </c>
      <c r="G390" s="208" t="s">
        <v>438</v>
      </c>
      <c r="H390" s="209">
        <v>8</v>
      </c>
      <c r="I390" s="210"/>
      <c r="J390" s="211">
        <f>ROUND(I390*H390,2)</f>
        <v>0</v>
      </c>
      <c r="K390" s="207" t="s">
        <v>19</v>
      </c>
      <c r="L390" s="45"/>
      <c r="M390" s="212" t="s">
        <v>19</v>
      </c>
      <c r="N390" s="213" t="s">
        <v>43</v>
      </c>
      <c r="O390" s="85"/>
      <c r="P390" s="214">
        <f>O390*H390</f>
        <v>0</v>
      </c>
      <c r="Q390" s="214">
        <v>0</v>
      </c>
      <c r="R390" s="214">
        <f>Q390*H390</f>
        <v>0</v>
      </c>
      <c r="S390" s="214">
        <v>0</v>
      </c>
      <c r="T390" s="215">
        <f>S390*H390</f>
        <v>0</v>
      </c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R390" s="216" t="s">
        <v>143</v>
      </c>
      <c r="AT390" s="216" t="s">
        <v>138</v>
      </c>
      <c r="AU390" s="216" t="s">
        <v>82</v>
      </c>
      <c r="AY390" s="18" t="s">
        <v>134</v>
      </c>
      <c r="BE390" s="217">
        <f>IF(N390="základní",J390,0)</f>
        <v>0</v>
      </c>
      <c r="BF390" s="217">
        <f>IF(N390="snížená",J390,0)</f>
        <v>0</v>
      </c>
      <c r="BG390" s="217">
        <f>IF(N390="zákl. přenesená",J390,0)</f>
        <v>0</v>
      </c>
      <c r="BH390" s="217">
        <f>IF(N390="sníž. přenesená",J390,0)</f>
        <v>0</v>
      </c>
      <c r="BI390" s="217">
        <f>IF(N390="nulová",J390,0)</f>
        <v>0</v>
      </c>
      <c r="BJ390" s="18" t="s">
        <v>80</v>
      </c>
      <c r="BK390" s="217">
        <f>ROUND(I390*H390,2)</f>
        <v>0</v>
      </c>
      <c r="BL390" s="18" t="s">
        <v>143</v>
      </c>
      <c r="BM390" s="216" t="s">
        <v>443</v>
      </c>
    </row>
    <row r="391" s="2" customFormat="1" ht="16.5" customHeight="1">
      <c r="A391" s="39"/>
      <c r="B391" s="40"/>
      <c r="C391" s="205" t="s">
        <v>444</v>
      </c>
      <c r="D391" s="205" t="s">
        <v>138</v>
      </c>
      <c r="E391" s="206" t="s">
        <v>445</v>
      </c>
      <c r="F391" s="207" t="s">
        <v>446</v>
      </c>
      <c r="G391" s="208" t="s">
        <v>157</v>
      </c>
      <c r="H391" s="209">
        <v>14.624000000000001</v>
      </c>
      <c r="I391" s="210"/>
      <c r="J391" s="211">
        <f>ROUND(I391*H391,2)</f>
        <v>0</v>
      </c>
      <c r="K391" s="207" t="s">
        <v>19</v>
      </c>
      <c r="L391" s="45"/>
      <c r="M391" s="212" t="s">
        <v>19</v>
      </c>
      <c r="N391" s="213" t="s">
        <v>43</v>
      </c>
      <c r="O391" s="85"/>
      <c r="P391" s="214">
        <f>O391*H391</f>
        <v>0</v>
      </c>
      <c r="Q391" s="214">
        <v>0</v>
      </c>
      <c r="R391" s="214">
        <f>Q391*H391</f>
        <v>0</v>
      </c>
      <c r="S391" s="214">
        <v>0</v>
      </c>
      <c r="T391" s="215">
        <f>S391*H391</f>
        <v>0</v>
      </c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R391" s="216" t="s">
        <v>143</v>
      </c>
      <c r="AT391" s="216" t="s">
        <v>138</v>
      </c>
      <c r="AU391" s="216" t="s">
        <v>82</v>
      </c>
      <c r="AY391" s="18" t="s">
        <v>134</v>
      </c>
      <c r="BE391" s="217">
        <f>IF(N391="základní",J391,0)</f>
        <v>0</v>
      </c>
      <c r="BF391" s="217">
        <f>IF(N391="snížená",J391,0)</f>
        <v>0</v>
      </c>
      <c r="BG391" s="217">
        <f>IF(N391="zákl. přenesená",J391,0)</f>
        <v>0</v>
      </c>
      <c r="BH391" s="217">
        <f>IF(N391="sníž. přenesená",J391,0)</f>
        <v>0</v>
      </c>
      <c r="BI391" s="217">
        <f>IF(N391="nulová",J391,0)</f>
        <v>0</v>
      </c>
      <c r="BJ391" s="18" t="s">
        <v>80</v>
      </c>
      <c r="BK391" s="217">
        <f>ROUND(I391*H391,2)</f>
        <v>0</v>
      </c>
      <c r="BL391" s="18" t="s">
        <v>143</v>
      </c>
      <c r="BM391" s="216" t="s">
        <v>447</v>
      </c>
    </row>
    <row r="392" s="2" customFormat="1" ht="37.8" customHeight="1">
      <c r="A392" s="39"/>
      <c r="B392" s="40"/>
      <c r="C392" s="205" t="s">
        <v>448</v>
      </c>
      <c r="D392" s="205" t="s">
        <v>138</v>
      </c>
      <c r="E392" s="206" t="s">
        <v>449</v>
      </c>
      <c r="F392" s="207" t="s">
        <v>450</v>
      </c>
      <c r="G392" s="208" t="s">
        <v>141</v>
      </c>
      <c r="H392" s="209">
        <v>8</v>
      </c>
      <c r="I392" s="210"/>
      <c r="J392" s="211">
        <f>ROUND(I392*H392,2)</f>
        <v>0</v>
      </c>
      <c r="K392" s="207" t="s">
        <v>451</v>
      </c>
      <c r="L392" s="45"/>
      <c r="M392" s="212" t="s">
        <v>19</v>
      </c>
      <c r="N392" s="213" t="s">
        <v>43</v>
      </c>
      <c r="O392" s="85"/>
      <c r="P392" s="214">
        <f>O392*H392</f>
        <v>0</v>
      </c>
      <c r="Q392" s="214">
        <v>0</v>
      </c>
      <c r="R392" s="214">
        <f>Q392*H392</f>
        <v>0</v>
      </c>
      <c r="S392" s="214">
        <v>0</v>
      </c>
      <c r="T392" s="215">
        <f>S392*H392</f>
        <v>0</v>
      </c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R392" s="216" t="s">
        <v>143</v>
      </c>
      <c r="AT392" s="216" t="s">
        <v>138</v>
      </c>
      <c r="AU392" s="216" t="s">
        <v>82</v>
      </c>
      <c r="AY392" s="18" t="s">
        <v>134</v>
      </c>
      <c r="BE392" s="217">
        <f>IF(N392="základní",J392,0)</f>
        <v>0</v>
      </c>
      <c r="BF392" s="217">
        <f>IF(N392="snížená",J392,0)</f>
        <v>0</v>
      </c>
      <c r="BG392" s="217">
        <f>IF(N392="zákl. přenesená",J392,0)</f>
        <v>0</v>
      </c>
      <c r="BH392" s="217">
        <f>IF(N392="sníž. přenesená",J392,0)</f>
        <v>0</v>
      </c>
      <c r="BI392" s="217">
        <f>IF(N392="nulová",J392,0)</f>
        <v>0</v>
      </c>
      <c r="BJ392" s="18" t="s">
        <v>80</v>
      </c>
      <c r="BK392" s="217">
        <f>ROUND(I392*H392,2)</f>
        <v>0</v>
      </c>
      <c r="BL392" s="18" t="s">
        <v>143</v>
      </c>
      <c r="BM392" s="216" t="s">
        <v>452</v>
      </c>
    </row>
    <row r="393" s="2" customFormat="1">
      <c r="A393" s="39"/>
      <c r="B393" s="40"/>
      <c r="C393" s="41"/>
      <c r="D393" s="218" t="s">
        <v>145</v>
      </c>
      <c r="E393" s="41"/>
      <c r="F393" s="219" t="s">
        <v>453</v>
      </c>
      <c r="G393" s="41"/>
      <c r="H393" s="41"/>
      <c r="I393" s="220"/>
      <c r="J393" s="41"/>
      <c r="K393" s="41"/>
      <c r="L393" s="45"/>
      <c r="M393" s="221"/>
      <c r="N393" s="222"/>
      <c r="O393" s="85"/>
      <c r="P393" s="85"/>
      <c r="Q393" s="85"/>
      <c r="R393" s="85"/>
      <c r="S393" s="85"/>
      <c r="T393" s="86"/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T393" s="18" t="s">
        <v>145</v>
      </c>
      <c r="AU393" s="18" t="s">
        <v>82</v>
      </c>
    </row>
    <row r="394" s="2" customFormat="1" ht="24.15" customHeight="1">
      <c r="A394" s="39"/>
      <c r="B394" s="40"/>
      <c r="C394" s="247" t="s">
        <v>454</v>
      </c>
      <c r="D394" s="247" t="s">
        <v>281</v>
      </c>
      <c r="E394" s="248" t="s">
        <v>455</v>
      </c>
      <c r="F394" s="249" t="s">
        <v>456</v>
      </c>
      <c r="G394" s="250" t="s">
        <v>141</v>
      </c>
      <c r="H394" s="251">
        <v>8</v>
      </c>
      <c r="I394" s="252"/>
      <c r="J394" s="253">
        <f>ROUND(I394*H394,2)</f>
        <v>0</v>
      </c>
      <c r="K394" s="249" t="s">
        <v>142</v>
      </c>
      <c r="L394" s="254"/>
      <c r="M394" s="255" t="s">
        <v>19</v>
      </c>
      <c r="N394" s="256" t="s">
        <v>43</v>
      </c>
      <c r="O394" s="85"/>
      <c r="P394" s="214">
        <f>O394*H394</f>
        <v>0</v>
      </c>
      <c r="Q394" s="214">
        <v>0.019</v>
      </c>
      <c r="R394" s="214">
        <f>Q394*H394</f>
        <v>0.152</v>
      </c>
      <c r="S394" s="214">
        <v>0</v>
      </c>
      <c r="T394" s="215">
        <f>S394*H394</f>
        <v>0</v>
      </c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R394" s="216" t="s">
        <v>284</v>
      </c>
      <c r="AT394" s="216" t="s">
        <v>281</v>
      </c>
      <c r="AU394" s="216" t="s">
        <v>82</v>
      </c>
      <c r="AY394" s="18" t="s">
        <v>134</v>
      </c>
      <c r="BE394" s="217">
        <f>IF(N394="základní",J394,0)</f>
        <v>0</v>
      </c>
      <c r="BF394" s="217">
        <f>IF(N394="snížená",J394,0)</f>
        <v>0</v>
      </c>
      <c r="BG394" s="217">
        <f>IF(N394="zákl. přenesená",J394,0)</f>
        <v>0</v>
      </c>
      <c r="BH394" s="217">
        <f>IF(N394="sníž. přenesená",J394,0)</f>
        <v>0</v>
      </c>
      <c r="BI394" s="217">
        <f>IF(N394="nulová",J394,0)</f>
        <v>0</v>
      </c>
      <c r="BJ394" s="18" t="s">
        <v>80</v>
      </c>
      <c r="BK394" s="217">
        <f>ROUND(I394*H394,2)</f>
        <v>0</v>
      </c>
      <c r="BL394" s="18" t="s">
        <v>143</v>
      </c>
      <c r="BM394" s="216" t="s">
        <v>457</v>
      </c>
    </row>
    <row r="395" s="2" customFormat="1" ht="24.15" customHeight="1">
      <c r="A395" s="39"/>
      <c r="B395" s="40"/>
      <c r="C395" s="205" t="s">
        <v>458</v>
      </c>
      <c r="D395" s="205" t="s">
        <v>138</v>
      </c>
      <c r="E395" s="206" t="s">
        <v>459</v>
      </c>
      <c r="F395" s="207" t="s">
        <v>460</v>
      </c>
      <c r="G395" s="208" t="s">
        <v>141</v>
      </c>
      <c r="H395" s="209">
        <v>8</v>
      </c>
      <c r="I395" s="210"/>
      <c r="J395" s="211">
        <f>ROUND(I395*H395,2)</f>
        <v>0</v>
      </c>
      <c r="K395" s="207" t="s">
        <v>451</v>
      </c>
      <c r="L395" s="45"/>
      <c r="M395" s="212" t="s">
        <v>19</v>
      </c>
      <c r="N395" s="213" t="s">
        <v>43</v>
      </c>
      <c r="O395" s="85"/>
      <c r="P395" s="214">
        <f>O395*H395</f>
        <v>0</v>
      </c>
      <c r="Q395" s="214">
        <v>0</v>
      </c>
      <c r="R395" s="214">
        <f>Q395*H395</f>
        <v>0</v>
      </c>
      <c r="S395" s="214">
        <v>0</v>
      </c>
      <c r="T395" s="215">
        <f>S395*H395</f>
        <v>0</v>
      </c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R395" s="216" t="s">
        <v>143</v>
      </c>
      <c r="AT395" s="216" t="s">
        <v>138</v>
      </c>
      <c r="AU395" s="216" t="s">
        <v>82</v>
      </c>
      <c r="AY395" s="18" t="s">
        <v>134</v>
      </c>
      <c r="BE395" s="217">
        <f>IF(N395="základní",J395,0)</f>
        <v>0</v>
      </c>
      <c r="BF395" s="217">
        <f>IF(N395="snížená",J395,0)</f>
        <v>0</v>
      </c>
      <c r="BG395" s="217">
        <f>IF(N395="zákl. přenesená",J395,0)</f>
        <v>0</v>
      </c>
      <c r="BH395" s="217">
        <f>IF(N395="sníž. přenesená",J395,0)</f>
        <v>0</v>
      </c>
      <c r="BI395" s="217">
        <f>IF(N395="nulová",J395,0)</f>
        <v>0</v>
      </c>
      <c r="BJ395" s="18" t="s">
        <v>80</v>
      </c>
      <c r="BK395" s="217">
        <f>ROUND(I395*H395,2)</f>
        <v>0</v>
      </c>
      <c r="BL395" s="18" t="s">
        <v>143</v>
      </c>
      <c r="BM395" s="216" t="s">
        <v>461</v>
      </c>
    </row>
    <row r="396" s="2" customFormat="1">
      <c r="A396" s="39"/>
      <c r="B396" s="40"/>
      <c r="C396" s="41"/>
      <c r="D396" s="218" t="s">
        <v>145</v>
      </c>
      <c r="E396" s="41"/>
      <c r="F396" s="219" t="s">
        <v>462</v>
      </c>
      <c r="G396" s="41"/>
      <c r="H396" s="41"/>
      <c r="I396" s="220"/>
      <c r="J396" s="41"/>
      <c r="K396" s="41"/>
      <c r="L396" s="45"/>
      <c r="M396" s="221"/>
      <c r="N396" s="222"/>
      <c r="O396" s="85"/>
      <c r="P396" s="85"/>
      <c r="Q396" s="85"/>
      <c r="R396" s="85"/>
      <c r="S396" s="85"/>
      <c r="T396" s="86"/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T396" s="18" t="s">
        <v>145</v>
      </c>
      <c r="AU396" s="18" t="s">
        <v>82</v>
      </c>
    </row>
    <row r="397" s="2" customFormat="1" ht="16.5" customHeight="1">
      <c r="A397" s="39"/>
      <c r="B397" s="40"/>
      <c r="C397" s="247" t="s">
        <v>463</v>
      </c>
      <c r="D397" s="247" t="s">
        <v>281</v>
      </c>
      <c r="E397" s="248" t="s">
        <v>464</v>
      </c>
      <c r="F397" s="249" t="s">
        <v>465</v>
      </c>
      <c r="G397" s="250" t="s">
        <v>141</v>
      </c>
      <c r="H397" s="251">
        <v>8</v>
      </c>
      <c r="I397" s="252"/>
      <c r="J397" s="253">
        <f>ROUND(I397*H397,2)</f>
        <v>0</v>
      </c>
      <c r="K397" s="249" t="s">
        <v>451</v>
      </c>
      <c r="L397" s="254"/>
      <c r="M397" s="255" t="s">
        <v>19</v>
      </c>
      <c r="N397" s="256" t="s">
        <v>43</v>
      </c>
      <c r="O397" s="85"/>
      <c r="P397" s="214">
        <f>O397*H397</f>
        <v>0</v>
      </c>
      <c r="Q397" s="214">
        <v>0.0022000000000000001</v>
      </c>
      <c r="R397" s="214">
        <f>Q397*H397</f>
        <v>0.017600000000000001</v>
      </c>
      <c r="S397" s="214">
        <v>0</v>
      </c>
      <c r="T397" s="215">
        <f>S397*H397</f>
        <v>0</v>
      </c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R397" s="216" t="s">
        <v>284</v>
      </c>
      <c r="AT397" s="216" t="s">
        <v>281</v>
      </c>
      <c r="AU397" s="216" t="s">
        <v>82</v>
      </c>
      <c r="AY397" s="18" t="s">
        <v>134</v>
      </c>
      <c r="BE397" s="217">
        <f>IF(N397="základní",J397,0)</f>
        <v>0</v>
      </c>
      <c r="BF397" s="217">
        <f>IF(N397="snížená",J397,0)</f>
        <v>0</v>
      </c>
      <c r="BG397" s="217">
        <f>IF(N397="zákl. přenesená",J397,0)</f>
        <v>0</v>
      </c>
      <c r="BH397" s="217">
        <f>IF(N397="sníž. přenesená",J397,0)</f>
        <v>0</v>
      </c>
      <c r="BI397" s="217">
        <f>IF(N397="nulová",J397,0)</f>
        <v>0</v>
      </c>
      <c r="BJ397" s="18" t="s">
        <v>80</v>
      </c>
      <c r="BK397" s="217">
        <f>ROUND(I397*H397,2)</f>
        <v>0</v>
      </c>
      <c r="BL397" s="18" t="s">
        <v>143</v>
      </c>
      <c r="BM397" s="216" t="s">
        <v>466</v>
      </c>
    </row>
    <row r="398" s="2" customFormat="1" ht="24.15" customHeight="1">
      <c r="A398" s="39"/>
      <c r="B398" s="40"/>
      <c r="C398" s="205" t="s">
        <v>467</v>
      </c>
      <c r="D398" s="205" t="s">
        <v>138</v>
      </c>
      <c r="E398" s="206" t="s">
        <v>468</v>
      </c>
      <c r="F398" s="207" t="s">
        <v>469</v>
      </c>
      <c r="G398" s="208" t="s">
        <v>141</v>
      </c>
      <c r="H398" s="209">
        <v>11.199999999999999</v>
      </c>
      <c r="I398" s="210"/>
      <c r="J398" s="211">
        <f>ROUND(I398*H398,2)</f>
        <v>0</v>
      </c>
      <c r="K398" s="207" t="s">
        <v>142</v>
      </c>
      <c r="L398" s="45"/>
      <c r="M398" s="212" t="s">
        <v>19</v>
      </c>
      <c r="N398" s="213" t="s">
        <v>43</v>
      </c>
      <c r="O398" s="85"/>
      <c r="P398" s="214">
        <f>O398*H398</f>
        <v>0</v>
      </c>
      <c r="Q398" s="214">
        <v>0</v>
      </c>
      <c r="R398" s="214">
        <f>Q398*H398</f>
        <v>0</v>
      </c>
      <c r="S398" s="214">
        <v>0.024</v>
      </c>
      <c r="T398" s="215">
        <f>S398*H398</f>
        <v>0.26879999999999998</v>
      </c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R398" s="216" t="s">
        <v>143</v>
      </c>
      <c r="AT398" s="216" t="s">
        <v>138</v>
      </c>
      <c r="AU398" s="216" t="s">
        <v>82</v>
      </c>
      <c r="AY398" s="18" t="s">
        <v>134</v>
      </c>
      <c r="BE398" s="217">
        <f>IF(N398="základní",J398,0)</f>
        <v>0</v>
      </c>
      <c r="BF398" s="217">
        <f>IF(N398="snížená",J398,0)</f>
        <v>0</v>
      </c>
      <c r="BG398" s="217">
        <f>IF(N398="zákl. přenesená",J398,0)</f>
        <v>0</v>
      </c>
      <c r="BH398" s="217">
        <f>IF(N398="sníž. přenesená",J398,0)</f>
        <v>0</v>
      </c>
      <c r="BI398" s="217">
        <f>IF(N398="nulová",J398,0)</f>
        <v>0</v>
      </c>
      <c r="BJ398" s="18" t="s">
        <v>80</v>
      </c>
      <c r="BK398" s="217">
        <f>ROUND(I398*H398,2)</f>
        <v>0</v>
      </c>
      <c r="BL398" s="18" t="s">
        <v>143</v>
      </c>
      <c r="BM398" s="216" t="s">
        <v>470</v>
      </c>
    </row>
    <row r="399" s="2" customFormat="1">
      <c r="A399" s="39"/>
      <c r="B399" s="40"/>
      <c r="C399" s="41"/>
      <c r="D399" s="218" t="s">
        <v>145</v>
      </c>
      <c r="E399" s="41"/>
      <c r="F399" s="219" t="s">
        <v>471</v>
      </c>
      <c r="G399" s="41"/>
      <c r="H399" s="41"/>
      <c r="I399" s="220"/>
      <c r="J399" s="41"/>
      <c r="K399" s="41"/>
      <c r="L399" s="45"/>
      <c r="M399" s="221"/>
      <c r="N399" s="222"/>
      <c r="O399" s="85"/>
      <c r="P399" s="85"/>
      <c r="Q399" s="85"/>
      <c r="R399" s="85"/>
      <c r="S399" s="85"/>
      <c r="T399" s="86"/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T399" s="18" t="s">
        <v>145</v>
      </c>
      <c r="AU399" s="18" t="s">
        <v>82</v>
      </c>
    </row>
    <row r="400" s="2" customFormat="1" ht="24.15" customHeight="1">
      <c r="A400" s="39"/>
      <c r="B400" s="40"/>
      <c r="C400" s="205" t="s">
        <v>472</v>
      </c>
      <c r="D400" s="205" t="s">
        <v>138</v>
      </c>
      <c r="E400" s="206" t="s">
        <v>473</v>
      </c>
      <c r="F400" s="207" t="s">
        <v>474</v>
      </c>
      <c r="G400" s="208" t="s">
        <v>157</v>
      </c>
      <c r="H400" s="209">
        <v>13</v>
      </c>
      <c r="I400" s="210"/>
      <c r="J400" s="211">
        <f>ROUND(I400*H400,2)</f>
        <v>0</v>
      </c>
      <c r="K400" s="207" t="s">
        <v>19</v>
      </c>
      <c r="L400" s="45"/>
      <c r="M400" s="212" t="s">
        <v>19</v>
      </c>
      <c r="N400" s="213" t="s">
        <v>43</v>
      </c>
      <c r="O400" s="85"/>
      <c r="P400" s="214">
        <f>O400*H400</f>
        <v>0</v>
      </c>
      <c r="Q400" s="214">
        <v>0</v>
      </c>
      <c r="R400" s="214">
        <f>Q400*H400</f>
        <v>0</v>
      </c>
      <c r="S400" s="214">
        <v>0</v>
      </c>
      <c r="T400" s="215">
        <f>S400*H400</f>
        <v>0</v>
      </c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R400" s="216" t="s">
        <v>143</v>
      </c>
      <c r="AT400" s="216" t="s">
        <v>138</v>
      </c>
      <c r="AU400" s="216" t="s">
        <v>82</v>
      </c>
      <c r="AY400" s="18" t="s">
        <v>134</v>
      </c>
      <c r="BE400" s="217">
        <f>IF(N400="základní",J400,0)</f>
        <v>0</v>
      </c>
      <c r="BF400" s="217">
        <f>IF(N400="snížená",J400,0)</f>
        <v>0</v>
      </c>
      <c r="BG400" s="217">
        <f>IF(N400="zákl. přenesená",J400,0)</f>
        <v>0</v>
      </c>
      <c r="BH400" s="217">
        <f>IF(N400="sníž. přenesená",J400,0)</f>
        <v>0</v>
      </c>
      <c r="BI400" s="217">
        <f>IF(N400="nulová",J400,0)</f>
        <v>0</v>
      </c>
      <c r="BJ400" s="18" t="s">
        <v>80</v>
      </c>
      <c r="BK400" s="217">
        <f>ROUND(I400*H400,2)</f>
        <v>0</v>
      </c>
      <c r="BL400" s="18" t="s">
        <v>143</v>
      </c>
      <c r="BM400" s="216" t="s">
        <v>475</v>
      </c>
    </row>
    <row r="401" s="2" customFormat="1" ht="24.15" customHeight="1">
      <c r="A401" s="39"/>
      <c r="B401" s="40"/>
      <c r="C401" s="205" t="s">
        <v>476</v>
      </c>
      <c r="D401" s="205" t="s">
        <v>138</v>
      </c>
      <c r="E401" s="206" t="s">
        <v>477</v>
      </c>
      <c r="F401" s="207" t="s">
        <v>478</v>
      </c>
      <c r="G401" s="208" t="s">
        <v>157</v>
      </c>
      <c r="H401" s="209">
        <v>10.4</v>
      </c>
      <c r="I401" s="210"/>
      <c r="J401" s="211">
        <f>ROUND(I401*H401,2)</f>
        <v>0</v>
      </c>
      <c r="K401" s="207" t="s">
        <v>19</v>
      </c>
      <c r="L401" s="45"/>
      <c r="M401" s="212" t="s">
        <v>19</v>
      </c>
      <c r="N401" s="213" t="s">
        <v>43</v>
      </c>
      <c r="O401" s="85"/>
      <c r="P401" s="214">
        <f>O401*H401</f>
        <v>0</v>
      </c>
      <c r="Q401" s="214">
        <v>0</v>
      </c>
      <c r="R401" s="214">
        <f>Q401*H401</f>
        <v>0</v>
      </c>
      <c r="S401" s="214">
        <v>0</v>
      </c>
      <c r="T401" s="215">
        <f>S401*H401</f>
        <v>0</v>
      </c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R401" s="216" t="s">
        <v>143</v>
      </c>
      <c r="AT401" s="216" t="s">
        <v>138</v>
      </c>
      <c r="AU401" s="216" t="s">
        <v>82</v>
      </c>
      <c r="AY401" s="18" t="s">
        <v>134</v>
      </c>
      <c r="BE401" s="217">
        <f>IF(N401="základní",J401,0)</f>
        <v>0</v>
      </c>
      <c r="BF401" s="217">
        <f>IF(N401="snížená",J401,0)</f>
        <v>0</v>
      </c>
      <c r="BG401" s="217">
        <f>IF(N401="zákl. přenesená",J401,0)</f>
        <v>0</v>
      </c>
      <c r="BH401" s="217">
        <f>IF(N401="sníž. přenesená",J401,0)</f>
        <v>0</v>
      </c>
      <c r="BI401" s="217">
        <f>IF(N401="nulová",J401,0)</f>
        <v>0</v>
      </c>
      <c r="BJ401" s="18" t="s">
        <v>80</v>
      </c>
      <c r="BK401" s="217">
        <f>ROUND(I401*H401,2)</f>
        <v>0</v>
      </c>
      <c r="BL401" s="18" t="s">
        <v>143</v>
      </c>
      <c r="BM401" s="216" t="s">
        <v>479</v>
      </c>
    </row>
    <row r="402" s="2" customFormat="1" ht="49.05" customHeight="1">
      <c r="A402" s="39"/>
      <c r="B402" s="40"/>
      <c r="C402" s="205" t="s">
        <v>480</v>
      </c>
      <c r="D402" s="205" t="s">
        <v>138</v>
      </c>
      <c r="E402" s="206" t="s">
        <v>481</v>
      </c>
      <c r="F402" s="207" t="s">
        <v>482</v>
      </c>
      <c r="G402" s="208" t="s">
        <v>377</v>
      </c>
      <c r="H402" s="257"/>
      <c r="I402" s="210"/>
      <c r="J402" s="211">
        <f>ROUND(I402*H402,2)</f>
        <v>0</v>
      </c>
      <c r="K402" s="207" t="s">
        <v>142</v>
      </c>
      <c r="L402" s="45"/>
      <c r="M402" s="212" t="s">
        <v>19</v>
      </c>
      <c r="N402" s="213" t="s">
        <v>43</v>
      </c>
      <c r="O402" s="85"/>
      <c r="P402" s="214">
        <f>O402*H402</f>
        <v>0</v>
      </c>
      <c r="Q402" s="214">
        <v>0</v>
      </c>
      <c r="R402" s="214">
        <f>Q402*H402</f>
        <v>0</v>
      </c>
      <c r="S402" s="214">
        <v>0</v>
      </c>
      <c r="T402" s="215">
        <f>S402*H402</f>
        <v>0</v>
      </c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R402" s="216" t="s">
        <v>143</v>
      </c>
      <c r="AT402" s="216" t="s">
        <v>138</v>
      </c>
      <c r="AU402" s="216" t="s">
        <v>82</v>
      </c>
      <c r="AY402" s="18" t="s">
        <v>134</v>
      </c>
      <c r="BE402" s="217">
        <f>IF(N402="základní",J402,0)</f>
        <v>0</v>
      </c>
      <c r="BF402" s="217">
        <f>IF(N402="snížená",J402,0)</f>
        <v>0</v>
      </c>
      <c r="BG402" s="217">
        <f>IF(N402="zákl. přenesená",J402,0)</f>
        <v>0</v>
      </c>
      <c r="BH402" s="217">
        <f>IF(N402="sníž. přenesená",J402,0)</f>
        <v>0</v>
      </c>
      <c r="BI402" s="217">
        <f>IF(N402="nulová",J402,0)</f>
        <v>0</v>
      </c>
      <c r="BJ402" s="18" t="s">
        <v>80</v>
      </c>
      <c r="BK402" s="217">
        <f>ROUND(I402*H402,2)</f>
        <v>0</v>
      </c>
      <c r="BL402" s="18" t="s">
        <v>143</v>
      </c>
      <c r="BM402" s="216" t="s">
        <v>483</v>
      </c>
    </row>
    <row r="403" s="2" customFormat="1">
      <c r="A403" s="39"/>
      <c r="B403" s="40"/>
      <c r="C403" s="41"/>
      <c r="D403" s="218" t="s">
        <v>145</v>
      </c>
      <c r="E403" s="41"/>
      <c r="F403" s="219" t="s">
        <v>484</v>
      </c>
      <c r="G403" s="41"/>
      <c r="H403" s="41"/>
      <c r="I403" s="220"/>
      <c r="J403" s="41"/>
      <c r="K403" s="41"/>
      <c r="L403" s="45"/>
      <c r="M403" s="221"/>
      <c r="N403" s="222"/>
      <c r="O403" s="85"/>
      <c r="P403" s="85"/>
      <c r="Q403" s="85"/>
      <c r="R403" s="85"/>
      <c r="S403" s="85"/>
      <c r="T403" s="86"/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T403" s="18" t="s">
        <v>145</v>
      </c>
      <c r="AU403" s="18" t="s">
        <v>82</v>
      </c>
    </row>
    <row r="404" s="12" customFormat="1" ht="22.8" customHeight="1">
      <c r="A404" s="12"/>
      <c r="B404" s="189"/>
      <c r="C404" s="190"/>
      <c r="D404" s="191" t="s">
        <v>71</v>
      </c>
      <c r="E404" s="203" t="s">
        <v>485</v>
      </c>
      <c r="F404" s="203" t="s">
        <v>486</v>
      </c>
      <c r="G404" s="190"/>
      <c r="H404" s="190"/>
      <c r="I404" s="193"/>
      <c r="J404" s="204">
        <f>BK404</f>
        <v>0</v>
      </c>
      <c r="K404" s="190"/>
      <c r="L404" s="195"/>
      <c r="M404" s="196"/>
      <c r="N404" s="197"/>
      <c r="O404" s="197"/>
      <c r="P404" s="198">
        <f>SUM(P405:P424)</f>
        <v>0</v>
      </c>
      <c r="Q404" s="197"/>
      <c r="R404" s="198">
        <f>SUM(R405:R424)</f>
        <v>0.75485827999999999</v>
      </c>
      <c r="S404" s="197"/>
      <c r="T404" s="199">
        <f>SUM(T405:T424)</f>
        <v>0</v>
      </c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R404" s="200" t="s">
        <v>82</v>
      </c>
      <c r="AT404" s="201" t="s">
        <v>71</v>
      </c>
      <c r="AU404" s="201" t="s">
        <v>80</v>
      </c>
      <c r="AY404" s="200" t="s">
        <v>134</v>
      </c>
      <c r="BK404" s="202">
        <f>SUM(BK405:BK424)</f>
        <v>0</v>
      </c>
    </row>
    <row r="405" s="2" customFormat="1" ht="24.15" customHeight="1">
      <c r="A405" s="39"/>
      <c r="B405" s="40"/>
      <c r="C405" s="205" t="s">
        <v>487</v>
      </c>
      <c r="D405" s="205" t="s">
        <v>138</v>
      </c>
      <c r="E405" s="206" t="s">
        <v>488</v>
      </c>
      <c r="F405" s="207" t="s">
        <v>489</v>
      </c>
      <c r="G405" s="208" t="s">
        <v>149</v>
      </c>
      <c r="H405" s="209">
        <v>19.550000000000001</v>
      </c>
      <c r="I405" s="210"/>
      <c r="J405" s="211">
        <f>ROUND(I405*H405,2)</f>
        <v>0</v>
      </c>
      <c r="K405" s="207" t="s">
        <v>142</v>
      </c>
      <c r="L405" s="45"/>
      <c r="M405" s="212" t="s">
        <v>19</v>
      </c>
      <c r="N405" s="213" t="s">
        <v>43</v>
      </c>
      <c r="O405" s="85"/>
      <c r="P405" s="214">
        <f>O405*H405</f>
        <v>0</v>
      </c>
      <c r="Q405" s="214">
        <v>0</v>
      </c>
      <c r="R405" s="214">
        <f>Q405*H405</f>
        <v>0</v>
      </c>
      <c r="S405" s="214">
        <v>0</v>
      </c>
      <c r="T405" s="215">
        <f>S405*H405</f>
        <v>0</v>
      </c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R405" s="216" t="s">
        <v>154</v>
      </c>
      <c r="AT405" s="216" t="s">
        <v>138</v>
      </c>
      <c r="AU405" s="216" t="s">
        <v>82</v>
      </c>
      <c r="AY405" s="18" t="s">
        <v>134</v>
      </c>
      <c r="BE405" s="217">
        <f>IF(N405="základní",J405,0)</f>
        <v>0</v>
      </c>
      <c r="BF405" s="217">
        <f>IF(N405="snížená",J405,0)</f>
        <v>0</v>
      </c>
      <c r="BG405" s="217">
        <f>IF(N405="zákl. přenesená",J405,0)</f>
        <v>0</v>
      </c>
      <c r="BH405" s="217">
        <f>IF(N405="sníž. přenesená",J405,0)</f>
        <v>0</v>
      </c>
      <c r="BI405" s="217">
        <f>IF(N405="nulová",J405,0)</f>
        <v>0</v>
      </c>
      <c r="BJ405" s="18" t="s">
        <v>80</v>
      </c>
      <c r="BK405" s="217">
        <f>ROUND(I405*H405,2)</f>
        <v>0</v>
      </c>
      <c r="BL405" s="18" t="s">
        <v>154</v>
      </c>
      <c r="BM405" s="216" t="s">
        <v>490</v>
      </c>
    </row>
    <row r="406" s="2" customFormat="1">
      <c r="A406" s="39"/>
      <c r="B406" s="40"/>
      <c r="C406" s="41"/>
      <c r="D406" s="218" t="s">
        <v>145</v>
      </c>
      <c r="E406" s="41"/>
      <c r="F406" s="219" t="s">
        <v>491</v>
      </c>
      <c r="G406" s="41"/>
      <c r="H406" s="41"/>
      <c r="I406" s="220"/>
      <c r="J406" s="41"/>
      <c r="K406" s="41"/>
      <c r="L406" s="45"/>
      <c r="M406" s="221"/>
      <c r="N406" s="222"/>
      <c r="O406" s="85"/>
      <c r="P406" s="85"/>
      <c r="Q406" s="85"/>
      <c r="R406" s="85"/>
      <c r="S406" s="85"/>
      <c r="T406" s="86"/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T406" s="18" t="s">
        <v>145</v>
      </c>
      <c r="AU406" s="18" t="s">
        <v>82</v>
      </c>
    </row>
    <row r="407" s="2" customFormat="1" ht="24.15" customHeight="1">
      <c r="A407" s="39"/>
      <c r="B407" s="40"/>
      <c r="C407" s="205" t="s">
        <v>492</v>
      </c>
      <c r="D407" s="205" t="s">
        <v>138</v>
      </c>
      <c r="E407" s="206" t="s">
        <v>493</v>
      </c>
      <c r="F407" s="207" t="s">
        <v>494</v>
      </c>
      <c r="G407" s="208" t="s">
        <v>149</v>
      </c>
      <c r="H407" s="209">
        <v>19.550000000000001</v>
      </c>
      <c r="I407" s="210"/>
      <c r="J407" s="211">
        <f>ROUND(I407*H407,2)</f>
        <v>0</v>
      </c>
      <c r="K407" s="207" t="s">
        <v>142</v>
      </c>
      <c r="L407" s="45"/>
      <c r="M407" s="212" t="s">
        <v>19</v>
      </c>
      <c r="N407" s="213" t="s">
        <v>43</v>
      </c>
      <c r="O407" s="85"/>
      <c r="P407" s="214">
        <f>O407*H407</f>
        <v>0</v>
      </c>
      <c r="Q407" s="214">
        <v>0.00050000000000000001</v>
      </c>
      <c r="R407" s="214">
        <f>Q407*H407</f>
        <v>0.0097750000000000007</v>
      </c>
      <c r="S407" s="214">
        <v>0</v>
      </c>
      <c r="T407" s="215">
        <f>S407*H407</f>
        <v>0</v>
      </c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R407" s="216" t="s">
        <v>154</v>
      </c>
      <c r="AT407" s="216" t="s">
        <v>138</v>
      </c>
      <c r="AU407" s="216" t="s">
        <v>82</v>
      </c>
      <c r="AY407" s="18" t="s">
        <v>134</v>
      </c>
      <c r="BE407" s="217">
        <f>IF(N407="základní",J407,0)</f>
        <v>0</v>
      </c>
      <c r="BF407" s="217">
        <f>IF(N407="snížená",J407,0)</f>
        <v>0</v>
      </c>
      <c r="BG407" s="217">
        <f>IF(N407="zákl. přenesená",J407,0)</f>
        <v>0</v>
      </c>
      <c r="BH407" s="217">
        <f>IF(N407="sníž. přenesená",J407,0)</f>
        <v>0</v>
      </c>
      <c r="BI407" s="217">
        <f>IF(N407="nulová",J407,0)</f>
        <v>0</v>
      </c>
      <c r="BJ407" s="18" t="s">
        <v>80</v>
      </c>
      <c r="BK407" s="217">
        <f>ROUND(I407*H407,2)</f>
        <v>0</v>
      </c>
      <c r="BL407" s="18" t="s">
        <v>154</v>
      </c>
      <c r="BM407" s="216" t="s">
        <v>495</v>
      </c>
    </row>
    <row r="408" s="2" customFormat="1">
      <c r="A408" s="39"/>
      <c r="B408" s="40"/>
      <c r="C408" s="41"/>
      <c r="D408" s="218" t="s">
        <v>145</v>
      </c>
      <c r="E408" s="41"/>
      <c r="F408" s="219" t="s">
        <v>496</v>
      </c>
      <c r="G408" s="41"/>
      <c r="H408" s="41"/>
      <c r="I408" s="220"/>
      <c r="J408" s="41"/>
      <c r="K408" s="41"/>
      <c r="L408" s="45"/>
      <c r="M408" s="221"/>
      <c r="N408" s="222"/>
      <c r="O408" s="85"/>
      <c r="P408" s="85"/>
      <c r="Q408" s="85"/>
      <c r="R408" s="85"/>
      <c r="S408" s="85"/>
      <c r="T408" s="86"/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T408" s="18" t="s">
        <v>145</v>
      </c>
      <c r="AU408" s="18" t="s">
        <v>82</v>
      </c>
    </row>
    <row r="409" s="13" customFormat="1">
      <c r="A409" s="13"/>
      <c r="B409" s="223"/>
      <c r="C409" s="224"/>
      <c r="D409" s="225" t="s">
        <v>152</v>
      </c>
      <c r="E409" s="226" t="s">
        <v>19</v>
      </c>
      <c r="F409" s="227" t="s">
        <v>177</v>
      </c>
      <c r="G409" s="224"/>
      <c r="H409" s="228">
        <v>19.550000000000001</v>
      </c>
      <c r="I409" s="229"/>
      <c r="J409" s="224"/>
      <c r="K409" s="224"/>
      <c r="L409" s="230"/>
      <c r="M409" s="231"/>
      <c r="N409" s="232"/>
      <c r="O409" s="232"/>
      <c r="P409" s="232"/>
      <c r="Q409" s="232"/>
      <c r="R409" s="232"/>
      <c r="S409" s="232"/>
      <c r="T409" s="23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34" t="s">
        <v>152</v>
      </c>
      <c r="AU409" s="234" t="s">
        <v>82</v>
      </c>
      <c r="AV409" s="13" t="s">
        <v>82</v>
      </c>
      <c r="AW409" s="13" t="s">
        <v>34</v>
      </c>
      <c r="AX409" s="13" t="s">
        <v>80</v>
      </c>
      <c r="AY409" s="234" t="s">
        <v>134</v>
      </c>
    </row>
    <row r="410" s="2" customFormat="1" ht="37.8" customHeight="1">
      <c r="A410" s="39"/>
      <c r="B410" s="40"/>
      <c r="C410" s="205" t="s">
        <v>497</v>
      </c>
      <c r="D410" s="205" t="s">
        <v>138</v>
      </c>
      <c r="E410" s="206" t="s">
        <v>498</v>
      </c>
      <c r="F410" s="207" t="s">
        <v>499</v>
      </c>
      <c r="G410" s="208" t="s">
        <v>157</v>
      </c>
      <c r="H410" s="209">
        <v>11.52</v>
      </c>
      <c r="I410" s="210"/>
      <c r="J410" s="211">
        <f>ROUND(I410*H410,2)</f>
        <v>0</v>
      </c>
      <c r="K410" s="207" t="s">
        <v>142</v>
      </c>
      <c r="L410" s="45"/>
      <c r="M410" s="212" t="s">
        <v>19</v>
      </c>
      <c r="N410" s="213" t="s">
        <v>43</v>
      </c>
      <c r="O410" s="85"/>
      <c r="P410" s="214">
        <f>O410*H410</f>
        <v>0</v>
      </c>
      <c r="Q410" s="214">
        <v>0.00058399999999999999</v>
      </c>
      <c r="R410" s="214">
        <f>Q410*H410</f>
        <v>0.0067276799999999998</v>
      </c>
      <c r="S410" s="214">
        <v>0</v>
      </c>
      <c r="T410" s="215">
        <f>S410*H410</f>
        <v>0</v>
      </c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R410" s="216" t="s">
        <v>154</v>
      </c>
      <c r="AT410" s="216" t="s">
        <v>138</v>
      </c>
      <c r="AU410" s="216" t="s">
        <v>82</v>
      </c>
      <c r="AY410" s="18" t="s">
        <v>134</v>
      </c>
      <c r="BE410" s="217">
        <f>IF(N410="základní",J410,0)</f>
        <v>0</v>
      </c>
      <c r="BF410" s="217">
        <f>IF(N410="snížená",J410,0)</f>
        <v>0</v>
      </c>
      <c r="BG410" s="217">
        <f>IF(N410="zákl. přenesená",J410,0)</f>
        <v>0</v>
      </c>
      <c r="BH410" s="217">
        <f>IF(N410="sníž. přenesená",J410,0)</f>
        <v>0</v>
      </c>
      <c r="BI410" s="217">
        <f>IF(N410="nulová",J410,0)</f>
        <v>0</v>
      </c>
      <c r="BJ410" s="18" t="s">
        <v>80</v>
      </c>
      <c r="BK410" s="217">
        <f>ROUND(I410*H410,2)</f>
        <v>0</v>
      </c>
      <c r="BL410" s="18" t="s">
        <v>154</v>
      </c>
      <c r="BM410" s="216" t="s">
        <v>500</v>
      </c>
    </row>
    <row r="411" s="2" customFormat="1">
      <c r="A411" s="39"/>
      <c r="B411" s="40"/>
      <c r="C411" s="41"/>
      <c r="D411" s="218" t="s">
        <v>145</v>
      </c>
      <c r="E411" s="41"/>
      <c r="F411" s="219" t="s">
        <v>501</v>
      </c>
      <c r="G411" s="41"/>
      <c r="H411" s="41"/>
      <c r="I411" s="220"/>
      <c r="J411" s="41"/>
      <c r="K411" s="41"/>
      <c r="L411" s="45"/>
      <c r="M411" s="221"/>
      <c r="N411" s="222"/>
      <c r="O411" s="85"/>
      <c r="P411" s="85"/>
      <c r="Q411" s="85"/>
      <c r="R411" s="85"/>
      <c r="S411" s="85"/>
      <c r="T411" s="86"/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T411" s="18" t="s">
        <v>145</v>
      </c>
      <c r="AU411" s="18" t="s">
        <v>82</v>
      </c>
    </row>
    <row r="412" s="2" customFormat="1" ht="37.8" customHeight="1">
      <c r="A412" s="39"/>
      <c r="B412" s="40"/>
      <c r="C412" s="205" t="s">
        <v>502</v>
      </c>
      <c r="D412" s="205" t="s">
        <v>138</v>
      </c>
      <c r="E412" s="206" t="s">
        <v>503</v>
      </c>
      <c r="F412" s="207" t="s">
        <v>504</v>
      </c>
      <c r="G412" s="208" t="s">
        <v>149</v>
      </c>
      <c r="H412" s="209">
        <v>19.550000000000001</v>
      </c>
      <c r="I412" s="210"/>
      <c r="J412" s="211">
        <f>ROUND(I412*H412,2)</f>
        <v>0</v>
      </c>
      <c r="K412" s="207" t="s">
        <v>142</v>
      </c>
      <c r="L412" s="45"/>
      <c r="M412" s="212" t="s">
        <v>19</v>
      </c>
      <c r="N412" s="213" t="s">
        <v>43</v>
      </c>
      <c r="O412" s="85"/>
      <c r="P412" s="214">
        <f>O412*H412</f>
        <v>0</v>
      </c>
      <c r="Q412" s="214">
        <v>0.0090880000000000006</v>
      </c>
      <c r="R412" s="214">
        <f>Q412*H412</f>
        <v>0.17767040000000001</v>
      </c>
      <c r="S412" s="214">
        <v>0</v>
      </c>
      <c r="T412" s="215">
        <f>S412*H412</f>
        <v>0</v>
      </c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R412" s="216" t="s">
        <v>154</v>
      </c>
      <c r="AT412" s="216" t="s">
        <v>138</v>
      </c>
      <c r="AU412" s="216" t="s">
        <v>82</v>
      </c>
      <c r="AY412" s="18" t="s">
        <v>134</v>
      </c>
      <c r="BE412" s="217">
        <f>IF(N412="základní",J412,0)</f>
        <v>0</v>
      </c>
      <c r="BF412" s="217">
        <f>IF(N412="snížená",J412,0)</f>
        <v>0</v>
      </c>
      <c r="BG412" s="217">
        <f>IF(N412="zákl. přenesená",J412,0)</f>
        <v>0</v>
      </c>
      <c r="BH412" s="217">
        <f>IF(N412="sníž. přenesená",J412,0)</f>
        <v>0</v>
      </c>
      <c r="BI412" s="217">
        <f>IF(N412="nulová",J412,0)</f>
        <v>0</v>
      </c>
      <c r="BJ412" s="18" t="s">
        <v>80</v>
      </c>
      <c r="BK412" s="217">
        <f>ROUND(I412*H412,2)</f>
        <v>0</v>
      </c>
      <c r="BL412" s="18" t="s">
        <v>154</v>
      </c>
      <c r="BM412" s="216" t="s">
        <v>505</v>
      </c>
    </row>
    <row r="413" s="2" customFormat="1">
      <c r="A413" s="39"/>
      <c r="B413" s="40"/>
      <c r="C413" s="41"/>
      <c r="D413" s="218" t="s">
        <v>145</v>
      </c>
      <c r="E413" s="41"/>
      <c r="F413" s="219" t="s">
        <v>506</v>
      </c>
      <c r="G413" s="41"/>
      <c r="H413" s="41"/>
      <c r="I413" s="220"/>
      <c r="J413" s="41"/>
      <c r="K413" s="41"/>
      <c r="L413" s="45"/>
      <c r="M413" s="221"/>
      <c r="N413" s="222"/>
      <c r="O413" s="85"/>
      <c r="P413" s="85"/>
      <c r="Q413" s="85"/>
      <c r="R413" s="85"/>
      <c r="S413" s="85"/>
      <c r="T413" s="86"/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T413" s="18" t="s">
        <v>145</v>
      </c>
      <c r="AU413" s="18" t="s">
        <v>82</v>
      </c>
    </row>
    <row r="414" s="2" customFormat="1" ht="16.5" customHeight="1">
      <c r="A414" s="39"/>
      <c r="B414" s="40"/>
      <c r="C414" s="205" t="s">
        <v>507</v>
      </c>
      <c r="D414" s="205" t="s">
        <v>138</v>
      </c>
      <c r="E414" s="206" t="s">
        <v>508</v>
      </c>
      <c r="F414" s="207" t="s">
        <v>509</v>
      </c>
      <c r="G414" s="208" t="s">
        <v>157</v>
      </c>
      <c r="H414" s="209">
        <v>11.52</v>
      </c>
      <c r="I414" s="210"/>
      <c r="J414" s="211">
        <f>ROUND(I414*H414,2)</f>
        <v>0</v>
      </c>
      <c r="K414" s="207" t="s">
        <v>142</v>
      </c>
      <c r="L414" s="45"/>
      <c r="M414" s="212" t="s">
        <v>19</v>
      </c>
      <c r="N414" s="213" t="s">
        <v>43</v>
      </c>
      <c r="O414" s="85"/>
      <c r="P414" s="214">
        <f>O414*H414</f>
        <v>0</v>
      </c>
      <c r="Q414" s="214">
        <v>9.0000000000000006E-05</v>
      </c>
      <c r="R414" s="214">
        <f>Q414*H414</f>
        <v>0.0010368000000000001</v>
      </c>
      <c r="S414" s="214">
        <v>0</v>
      </c>
      <c r="T414" s="215">
        <f>S414*H414</f>
        <v>0</v>
      </c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R414" s="216" t="s">
        <v>154</v>
      </c>
      <c r="AT414" s="216" t="s">
        <v>138</v>
      </c>
      <c r="AU414" s="216" t="s">
        <v>82</v>
      </c>
      <c r="AY414" s="18" t="s">
        <v>134</v>
      </c>
      <c r="BE414" s="217">
        <f>IF(N414="základní",J414,0)</f>
        <v>0</v>
      </c>
      <c r="BF414" s="217">
        <f>IF(N414="snížená",J414,0)</f>
        <v>0</v>
      </c>
      <c r="BG414" s="217">
        <f>IF(N414="zákl. přenesená",J414,0)</f>
        <v>0</v>
      </c>
      <c r="BH414" s="217">
        <f>IF(N414="sníž. přenesená",J414,0)</f>
        <v>0</v>
      </c>
      <c r="BI414" s="217">
        <f>IF(N414="nulová",J414,0)</f>
        <v>0</v>
      </c>
      <c r="BJ414" s="18" t="s">
        <v>80</v>
      </c>
      <c r="BK414" s="217">
        <f>ROUND(I414*H414,2)</f>
        <v>0</v>
      </c>
      <c r="BL414" s="18" t="s">
        <v>154</v>
      </c>
      <c r="BM414" s="216" t="s">
        <v>510</v>
      </c>
    </row>
    <row r="415" s="2" customFormat="1">
      <c r="A415" s="39"/>
      <c r="B415" s="40"/>
      <c r="C415" s="41"/>
      <c r="D415" s="218" t="s">
        <v>145</v>
      </c>
      <c r="E415" s="41"/>
      <c r="F415" s="219" t="s">
        <v>511</v>
      </c>
      <c r="G415" s="41"/>
      <c r="H415" s="41"/>
      <c r="I415" s="220"/>
      <c r="J415" s="41"/>
      <c r="K415" s="41"/>
      <c r="L415" s="45"/>
      <c r="M415" s="221"/>
      <c r="N415" s="222"/>
      <c r="O415" s="85"/>
      <c r="P415" s="85"/>
      <c r="Q415" s="85"/>
      <c r="R415" s="85"/>
      <c r="S415" s="85"/>
      <c r="T415" s="86"/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T415" s="18" t="s">
        <v>145</v>
      </c>
      <c r="AU415" s="18" t="s">
        <v>82</v>
      </c>
    </row>
    <row r="416" s="2" customFormat="1" ht="24.15" customHeight="1">
      <c r="A416" s="39"/>
      <c r="B416" s="40"/>
      <c r="C416" s="205" t="s">
        <v>512</v>
      </c>
      <c r="D416" s="205" t="s">
        <v>138</v>
      </c>
      <c r="E416" s="206" t="s">
        <v>513</v>
      </c>
      <c r="F416" s="207" t="s">
        <v>514</v>
      </c>
      <c r="G416" s="208" t="s">
        <v>157</v>
      </c>
      <c r="H416" s="209">
        <v>11.52</v>
      </c>
      <c r="I416" s="210"/>
      <c r="J416" s="211">
        <f>ROUND(I416*H416,2)</f>
        <v>0</v>
      </c>
      <c r="K416" s="207" t="s">
        <v>142</v>
      </c>
      <c r="L416" s="45"/>
      <c r="M416" s="212" t="s">
        <v>19</v>
      </c>
      <c r="N416" s="213" t="s">
        <v>43</v>
      </c>
      <c r="O416" s="85"/>
      <c r="P416" s="214">
        <f>O416*H416</f>
        <v>0</v>
      </c>
      <c r="Q416" s="214">
        <v>0</v>
      </c>
      <c r="R416" s="214">
        <f>Q416*H416</f>
        <v>0</v>
      </c>
      <c r="S416" s="214">
        <v>0</v>
      </c>
      <c r="T416" s="215">
        <f>S416*H416</f>
        <v>0</v>
      </c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R416" s="216" t="s">
        <v>154</v>
      </c>
      <c r="AT416" s="216" t="s">
        <v>138</v>
      </c>
      <c r="AU416" s="216" t="s">
        <v>82</v>
      </c>
      <c r="AY416" s="18" t="s">
        <v>134</v>
      </c>
      <c r="BE416" s="217">
        <f>IF(N416="základní",J416,0)</f>
        <v>0</v>
      </c>
      <c r="BF416" s="217">
        <f>IF(N416="snížená",J416,0)</f>
        <v>0</v>
      </c>
      <c r="BG416" s="217">
        <f>IF(N416="zákl. přenesená",J416,0)</f>
        <v>0</v>
      </c>
      <c r="BH416" s="217">
        <f>IF(N416="sníž. přenesená",J416,0)</f>
        <v>0</v>
      </c>
      <c r="BI416" s="217">
        <f>IF(N416="nulová",J416,0)</f>
        <v>0</v>
      </c>
      <c r="BJ416" s="18" t="s">
        <v>80</v>
      </c>
      <c r="BK416" s="217">
        <f>ROUND(I416*H416,2)</f>
        <v>0</v>
      </c>
      <c r="BL416" s="18" t="s">
        <v>154</v>
      </c>
      <c r="BM416" s="216" t="s">
        <v>515</v>
      </c>
    </row>
    <row r="417" s="2" customFormat="1">
      <c r="A417" s="39"/>
      <c r="B417" s="40"/>
      <c r="C417" s="41"/>
      <c r="D417" s="218" t="s">
        <v>145</v>
      </c>
      <c r="E417" s="41"/>
      <c r="F417" s="219" t="s">
        <v>516</v>
      </c>
      <c r="G417" s="41"/>
      <c r="H417" s="41"/>
      <c r="I417" s="220"/>
      <c r="J417" s="41"/>
      <c r="K417" s="41"/>
      <c r="L417" s="45"/>
      <c r="M417" s="221"/>
      <c r="N417" s="222"/>
      <c r="O417" s="85"/>
      <c r="P417" s="85"/>
      <c r="Q417" s="85"/>
      <c r="R417" s="85"/>
      <c r="S417" s="85"/>
      <c r="T417" s="86"/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T417" s="18" t="s">
        <v>145</v>
      </c>
      <c r="AU417" s="18" t="s">
        <v>82</v>
      </c>
    </row>
    <row r="418" s="2" customFormat="1" ht="24.15" customHeight="1">
      <c r="A418" s="39"/>
      <c r="B418" s="40"/>
      <c r="C418" s="205" t="s">
        <v>517</v>
      </c>
      <c r="D418" s="205" t="s">
        <v>138</v>
      </c>
      <c r="E418" s="206" t="s">
        <v>518</v>
      </c>
      <c r="F418" s="207" t="s">
        <v>519</v>
      </c>
      <c r="G418" s="208" t="s">
        <v>149</v>
      </c>
      <c r="H418" s="209">
        <v>11.52</v>
      </c>
      <c r="I418" s="210"/>
      <c r="J418" s="211">
        <f>ROUND(I418*H418,2)</f>
        <v>0</v>
      </c>
      <c r="K418" s="207" t="s">
        <v>142</v>
      </c>
      <c r="L418" s="45"/>
      <c r="M418" s="212" t="s">
        <v>19</v>
      </c>
      <c r="N418" s="213" t="s">
        <v>43</v>
      </c>
      <c r="O418" s="85"/>
      <c r="P418" s="214">
        <f>O418*H418</f>
        <v>0</v>
      </c>
      <c r="Q418" s="214">
        <v>4.5000000000000003E-05</v>
      </c>
      <c r="R418" s="214">
        <f>Q418*H418</f>
        <v>0.00051840000000000002</v>
      </c>
      <c r="S418" s="214">
        <v>0</v>
      </c>
      <c r="T418" s="215">
        <f>S418*H418</f>
        <v>0</v>
      </c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R418" s="216" t="s">
        <v>154</v>
      </c>
      <c r="AT418" s="216" t="s">
        <v>138</v>
      </c>
      <c r="AU418" s="216" t="s">
        <v>82</v>
      </c>
      <c r="AY418" s="18" t="s">
        <v>134</v>
      </c>
      <c r="BE418" s="217">
        <f>IF(N418="základní",J418,0)</f>
        <v>0</v>
      </c>
      <c r="BF418" s="217">
        <f>IF(N418="snížená",J418,0)</f>
        <v>0</v>
      </c>
      <c r="BG418" s="217">
        <f>IF(N418="zákl. přenesená",J418,0)</f>
        <v>0</v>
      </c>
      <c r="BH418" s="217">
        <f>IF(N418="sníž. přenesená",J418,0)</f>
        <v>0</v>
      </c>
      <c r="BI418" s="217">
        <f>IF(N418="nulová",J418,0)</f>
        <v>0</v>
      </c>
      <c r="BJ418" s="18" t="s">
        <v>80</v>
      </c>
      <c r="BK418" s="217">
        <f>ROUND(I418*H418,2)</f>
        <v>0</v>
      </c>
      <c r="BL418" s="18" t="s">
        <v>154</v>
      </c>
      <c r="BM418" s="216" t="s">
        <v>520</v>
      </c>
    </row>
    <row r="419" s="2" customFormat="1">
      <c r="A419" s="39"/>
      <c r="B419" s="40"/>
      <c r="C419" s="41"/>
      <c r="D419" s="218" t="s">
        <v>145</v>
      </c>
      <c r="E419" s="41"/>
      <c r="F419" s="219" t="s">
        <v>521</v>
      </c>
      <c r="G419" s="41"/>
      <c r="H419" s="41"/>
      <c r="I419" s="220"/>
      <c r="J419" s="41"/>
      <c r="K419" s="41"/>
      <c r="L419" s="45"/>
      <c r="M419" s="221"/>
      <c r="N419" s="222"/>
      <c r="O419" s="85"/>
      <c r="P419" s="85"/>
      <c r="Q419" s="85"/>
      <c r="R419" s="85"/>
      <c r="S419" s="85"/>
      <c r="T419" s="86"/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T419" s="18" t="s">
        <v>145</v>
      </c>
      <c r="AU419" s="18" t="s">
        <v>82</v>
      </c>
    </row>
    <row r="420" s="2" customFormat="1" ht="33" customHeight="1">
      <c r="A420" s="39"/>
      <c r="B420" s="40"/>
      <c r="C420" s="247" t="s">
        <v>522</v>
      </c>
      <c r="D420" s="247" t="s">
        <v>281</v>
      </c>
      <c r="E420" s="248" t="s">
        <v>523</v>
      </c>
      <c r="F420" s="249" t="s">
        <v>524</v>
      </c>
      <c r="G420" s="250" t="s">
        <v>149</v>
      </c>
      <c r="H420" s="251">
        <v>25.414999999999999</v>
      </c>
      <c r="I420" s="252"/>
      <c r="J420" s="253">
        <f>ROUND(I420*H420,2)</f>
        <v>0</v>
      </c>
      <c r="K420" s="249" t="s">
        <v>142</v>
      </c>
      <c r="L420" s="254"/>
      <c r="M420" s="255" t="s">
        <v>19</v>
      </c>
      <c r="N420" s="256" t="s">
        <v>43</v>
      </c>
      <c r="O420" s="85"/>
      <c r="P420" s="214">
        <f>O420*H420</f>
        <v>0</v>
      </c>
      <c r="Q420" s="214">
        <v>0.021999999999999999</v>
      </c>
      <c r="R420" s="214">
        <f>Q420*H420</f>
        <v>0.5591299999999999</v>
      </c>
      <c r="S420" s="214">
        <v>0</v>
      </c>
      <c r="T420" s="215">
        <f>S420*H420</f>
        <v>0</v>
      </c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R420" s="216" t="s">
        <v>525</v>
      </c>
      <c r="AT420" s="216" t="s">
        <v>281</v>
      </c>
      <c r="AU420" s="216" t="s">
        <v>82</v>
      </c>
      <c r="AY420" s="18" t="s">
        <v>134</v>
      </c>
      <c r="BE420" s="217">
        <f>IF(N420="základní",J420,0)</f>
        <v>0</v>
      </c>
      <c r="BF420" s="217">
        <f>IF(N420="snížená",J420,0)</f>
        <v>0</v>
      </c>
      <c r="BG420" s="217">
        <f>IF(N420="zákl. přenesená",J420,0)</f>
        <v>0</v>
      </c>
      <c r="BH420" s="217">
        <f>IF(N420="sníž. přenesená",J420,0)</f>
        <v>0</v>
      </c>
      <c r="BI420" s="217">
        <f>IF(N420="nulová",J420,0)</f>
        <v>0</v>
      </c>
      <c r="BJ420" s="18" t="s">
        <v>80</v>
      </c>
      <c r="BK420" s="217">
        <f>ROUND(I420*H420,2)</f>
        <v>0</v>
      </c>
      <c r="BL420" s="18" t="s">
        <v>154</v>
      </c>
      <c r="BM420" s="216" t="s">
        <v>526</v>
      </c>
    </row>
    <row r="421" s="13" customFormat="1">
      <c r="A421" s="13"/>
      <c r="B421" s="223"/>
      <c r="C421" s="224"/>
      <c r="D421" s="225" t="s">
        <v>152</v>
      </c>
      <c r="E421" s="226" t="s">
        <v>19</v>
      </c>
      <c r="F421" s="227" t="s">
        <v>177</v>
      </c>
      <c r="G421" s="224"/>
      <c r="H421" s="228">
        <v>19.550000000000001</v>
      </c>
      <c r="I421" s="229"/>
      <c r="J421" s="224"/>
      <c r="K421" s="224"/>
      <c r="L421" s="230"/>
      <c r="M421" s="231"/>
      <c r="N421" s="232"/>
      <c r="O421" s="232"/>
      <c r="P421" s="232"/>
      <c r="Q421" s="232"/>
      <c r="R421" s="232"/>
      <c r="S421" s="232"/>
      <c r="T421" s="23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34" t="s">
        <v>152</v>
      </c>
      <c r="AU421" s="234" t="s">
        <v>82</v>
      </c>
      <c r="AV421" s="13" t="s">
        <v>82</v>
      </c>
      <c r="AW421" s="13" t="s">
        <v>34</v>
      </c>
      <c r="AX421" s="13" t="s">
        <v>80</v>
      </c>
      <c r="AY421" s="234" t="s">
        <v>134</v>
      </c>
    </row>
    <row r="422" s="13" customFormat="1">
      <c r="A422" s="13"/>
      <c r="B422" s="223"/>
      <c r="C422" s="224"/>
      <c r="D422" s="225" t="s">
        <v>152</v>
      </c>
      <c r="E422" s="224"/>
      <c r="F422" s="227" t="s">
        <v>527</v>
      </c>
      <c r="G422" s="224"/>
      <c r="H422" s="228">
        <v>25.414999999999999</v>
      </c>
      <c r="I422" s="229"/>
      <c r="J422" s="224"/>
      <c r="K422" s="224"/>
      <c r="L422" s="230"/>
      <c r="M422" s="231"/>
      <c r="N422" s="232"/>
      <c r="O422" s="232"/>
      <c r="P422" s="232"/>
      <c r="Q422" s="232"/>
      <c r="R422" s="232"/>
      <c r="S422" s="232"/>
      <c r="T422" s="23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34" t="s">
        <v>152</v>
      </c>
      <c r="AU422" s="234" t="s">
        <v>82</v>
      </c>
      <c r="AV422" s="13" t="s">
        <v>82</v>
      </c>
      <c r="AW422" s="13" t="s">
        <v>4</v>
      </c>
      <c r="AX422" s="13" t="s">
        <v>80</v>
      </c>
      <c r="AY422" s="234" t="s">
        <v>134</v>
      </c>
    </row>
    <row r="423" s="2" customFormat="1" ht="44.25" customHeight="1">
      <c r="A423" s="39"/>
      <c r="B423" s="40"/>
      <c r="C423" s="205" t="s">
        <v>528</v>
      </c>
      <c r="D423" s="205" t="s">
        <v>138</v>
      </c>
      <c r="E423" s="206" t="s">
        <v>529</v>
      </c>
      <c r="F423" s="207" t="s">
        <v>530</v>
      </c>
      <c r="G423" s="208" t="s">
        <v>377</v>
      </c>
      <c r="H423" s="257"/>
      <c r="I423" s="210"/>
      <c r="J423" s="211">
        <f>ROUND(I423*H423,2)</f>
        <v>0</v>
      </c>
      <c r="K423" s="207" t="s">
        <v>142</v>
      </c>
      <c r="L423" s="45"/>
      <c r="M423" s="212" t="s">
        <v>19</v>
      </c>
      <c r="N423" s="213" t="s">
        <v>43</v>
      </c>
      <c r="O423" s="85"/>
      <c r="P423" s="214">
        <f>O423*H423</f>
        <v>0</v>
      </c>
      <c r="Q423" s="214">
        <v>0</v>
      </c>
      <c r="R423" s="214">
        <f>Q423*H423</f>
        <v>0</v>
      </c>
      <c r="S423" s="214">
        <v>0</v>
      </c>
      <c r="T423" s="215">
        <f>S423*H423</f>
        <v>0</v>
      </c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R423" s="216" t="s">
        <v>154</v>
      </c>
      <c r="AT423" s="216" t="s">
        <v>138</v>
      </c>
      <c r="AU423" s="216" t="s">
        <v>82</v>
      </c>
      <c r="AY423" s="18" t="s">
        <v>134</v>
      </c>
      <c r="BE423" s="217">
        <f>IF(N423="základní",J423,0)</f>
        <v>0</v>
      </c>
      <c r="BF423" s="217">
        <f>IF(N423="snížená",J423,0)</f>
        <v>0</v>
      </c>
      <c r="BG423" s="217">
        <f>IF(N423="zákl. přenesená",J423,0)</f>
        <v>0</v>
      </c>
      <c r="BH423" s="217">
        <f>IF(N423="sníž. přenesená",J423,0)</f>
        <v>0</v>
      </c>
      <c r="BI423" s="217">
        <f>IF(N423="nulová",J423,0)</f>
        <v>0</v>
      </c>
      <c r="BJ423" s="18" t="s">
        <v>80</v>
      </c>
      <c r="BK423" s="217">
        <f>ROUND(I423*H423,2)</f>
        <v>0</v>
      </c>
      <c r="BL423" s="18" t="s">
        <v>154</v>
      </c>
      <c r="BM423" s="216" t="s">
        <v>531</v>
      </c>
    </row>
    <row r="424" s="2" customFormat="1">
      <c r="A424" s="39"/>
      <c r="B424" s="40"/>
      <c r="C424" s="41"/>
      <c r="D424" s="218" t="s">
        <v>145</v>
      </c>
      <c r="E424" s="41"/>
      <c r="F424" s="219" t="s">
        <v>532</v>
      </c>
      <c r="G424" s="41"/>
      <c r="H424" s="41"/>
      <c r="I424" s="220"/>
      <c r="J424" s="41"/>
      <c r="K424" s="41"/>
      <c r="L424" s="45"/>
      <c r="M424" s="221"/>
      <c r="N424" s="222"/>
      <c r="O424" s="85"/>
      <c r="P424" s="85"/>
      <c r="Q424" s="85"/>
      <c r="R424" s="85"/>
      <c r="S424" s="85"/>
      <c r="T424" s="86"/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T424" s="18" t="s">
        <v>145</v>
      </c>
      <c r="AU424" s="18" t="s">
        <v>82</v>
      </c>
    </row>
    <row r="425" s="12" customFormat="1" ht="22.8" customHeight="1">
      <c r="A425" s="12"/>
      <c r="B425" s="189"/>
      <c r="C425" s="190"/>
      <c r="D425" s="191" t="s">
        <v>71</v>
      </c>
      <c r="E425" s="203" t="s">
        <v>533</v>
      </c>
      <c r="F425" s="203" t="s">
        <v>534</v>
      </c>
      <c r="G425" s="190"/>
      <c r="H425" s="190"/>
      <c r="I425" s="193"/>
      <c r="J425" s="204">
        <f>BK425</f>
        <v>0</v>
      </c>
      <c r="K425" s="190"/>
      <c r="L425" s="195"/>
      <c r="M425" s="196"/>
      <c r="N425" s="197"/>
      <c r="O425" s="197"/>
      <c r="P425" s="198">
        <f>SUM(P426:P486)</f>
        <v>0</v>
      </c>
      <c r="Q425" s="197"/>
      <c r="R425" s="198">
        <f>SUM(R426:R486)</f>
        <v>2.1445684840400001</v>
      </c>
      <c r="S425" s="197"/>
      <c r="T425" s="199">
        <f>SUM(T426:T486)</f>
        <v>0</v>
      </c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R425" s="200" t="s">
        <v>82</v>
      </c>
      <c r="AT425" s="201" t="s">
        <v>71</v>
      </c>
      <c r="AU425" s="201" t="s">
        <v>80</v>
      </c>
      <c r="AY425" s="200" t="s">
        <v>134</v>
      </c>
      <c r="BK425" s="202">
        <f>SUM(BK426:BK486)</f>
        <v>0</v>
      </c>
    </row>
    <row r="426" s="2" customFormat="1" ht="24.15" customHeight="1">
      <c r="A426" s="39"/>
      <c r="B426" s="40"/>
      <c r="C426" s="205" t="s">
        <v>535</v>
      </c>
      <c r="D426" s="205" t="s">
        <v>138</v>
      </c>
      <c r="E426" s="206" t="s">
        <v>536</v>
      </c>
      <c r="F426" s="207" t="s">
        <v>537</v>
      </c>
      <c r="G426" s="208" t="s">
        <v>149</v>
      </c>
      <c r="H426" s="209">
        <v>131.91</v>
      </c>
      <c r="I426" s="210"/>
      <c r="J426" s="211">
        <f>ROUND(I426*H426,2)</f>
        <v>0</v>
      </c>
      <c r="K426" s="207" t="s">
        <v>142</v>
      </c>
      <c r="L426" s="45"/>
      <c r="M426" s="212" t="s">
        <v>19</v>
      </c>
      <c r="N426" s="213" t="s">
        <v>43</v>
      </c>
      <c r="O426" s="85"/>
      <c r="P426" s="214">
        <f>O426*H426</f>
        <v>0</v>
      </c>
      <c r="Q426" s="214">
        <v>0</v>
      </c>
      <c r="R426" s="214">
        <f>Q426*H426</f>
        <v>0</v>
      </c>
      <c r="S426" s="214">
        <v>0</v>
      </c>
      <c r="T426" s="215">
        <f>S426*H426</f>
        <v>0</v>
      </c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R426" s="216" t="s">
        <v>348</v>
      </c>
      <c r="AT426" s="216" t="s">
        <v>138</v>
      </c>
      <c r="AU426" s="216" t="s">
        <v>82</v>
      </c>
      <c r="AY426" s="18" t="s">
        <v>134</v>
      </c>
      <c r="BE426" s="217">
        <f>IF(N426="základní",J426,0)</f>
        <v>0</v>
      </c>
      <c r="BF426" s="217">
        <f>IF(N426="snížená",J426,0)</f>
        <v>0</v>
      </c>
      <c r="BG426" s="217">
        <f>IF(N426="zákl. přenesená",J426,0)</f>
        <v>0</v>
      </c>
      <c r="BH426" s="217">
        <f>IF(N426="sníž. přenesená",J426,0)</f>
        <v>0</v>
      </c>
      <c r="BI426" s="217">
        <f>IF(N426="nulová",J426,0)</f>
        <v>0</v>
      </c>
      <c r="BJ426" s="18" t="s">
        <v>80</v>
      </c>
      <c r="BK426" s="217">
        <f>ROUND(I426*H426,2)</f>
        <v>0</v>
      </c>
      <c r="BL426" s="18" t="s">
        <v>348</v>
      </c>
      <c r="BM426" s="216" t="s">
        <v>538</v>
      </c>
    </row>
    <row r="427" s="2" customFormat="1">
      <c r="A427" s="39"/>
      <c r="B427" s="40"/>
      <c r="C427" s="41"/>
      <c r="D427" s="218" t="s">
        <v>145</v>
      </c>
      <c r="E427" s="41"/>
      <c r="F427" s="219" t="s">
        <v>539</v>
      </c>
      <c r="G427" s="41"/>
      <c r="H427" s="41"/>
      <c r="I427" s="220"/>
      <c r="J427" s="41"/>
      <c r="K427" s="41"/>
      <c r="L427" s="45"/>
      <c r="M427" s="221"/>
      <c r="N427" s="222"/>
      <c r="O427" s="85"/>
      <c r="P427" s="85"/>
      <c r="Q427" s="85"/>
      <c r="R427" s="85"/>
      <c r="S427" s="85"/>
      <c r="T427" s="86"/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T427" s="18" t="s">
        <v>145</v>
      </c>
      <c r="AU427" s="18" t="s">
        <v>82</v>
      </c>
    </row>
    <row r="428" s="13" customFormat="1">
      <c r="A428" s="13"/>
      <c r="B428" s="223"/>
      <c r="C428" s="224"/>
      <c r="D428" s="225" t="s">
        <v>152</v>
      </c>
      <c r="E428" s="226" t="s">
        <v>19</v>
      </c>
      <c r="F428" s="227" t="s">
        <v>176</v>
      </c>
      <c r="G428" s="224"/>
      <c r="H428" s="228">
        <v>18.800000000000001</v>
      </c>
      <c r="I428" s="229"/>
      <c r="J428" s="224"/>
      <c r="K428" s="224"/>
      <c r="L428" s="230"/>
      <c r="M428" s="231"/>
      <c r="N428" s="232"/>
      <c r="O428" s="232"/>
      <c r="P428" s="232"/>
      <c r="Q428" s="232"/>
      <c r="R428" s="232"/>
      <c r="S428" s="232"/>
      <c r="T428" s="23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34" t="s">
        <v>152</v>
      </c>
      <c r="AU428" s="234" t="s">
        <v>82</v>
      </c>
      <c r="AV428" s="13" t="s">
        <v>82</v>
      </c>
      <c r="AW428" s="13" t="s">
        <v>34</v>
      </c>
      <c r="AX428" s="13" t="s">
        <v>72</v>
      </c>
      <c r="AY428" s="234" t="s">
        <v>134</v>
      </c>
    </row>
    <row r="429" s="13" customFormat="1">
      <c r="A429" s="13"/>
      <c r="B429" s="223"/>
      <c r="C429" s="224"/>
      <c r="D429" s="225" t="s">
        <v>152</v>
      </c>
      <c r="E429" s="226" t="s">
        <v>19</v>
      </c>
      <c r="F429" s="227" t="s">
        <v>178</v>
      </c>
      <c r="G429" s="224"/>
      <c r="H429" s="228">
        <v>7.8799999999999999</v>
      </c>
      <c r="I429" s="229"/>
      <c r="J429" s="224"/>
      <c r="K429" s="224"/>
      <c r="L429" s="230"/>
      <c r="M429" s="231"/>
      <c r="N429" s="232"/>
      <c r="O429" s="232"/>
      <c r="P429" s="232"/>
      <c r="Q429" s="232"/>
      <c r="R429" s="232"/>
      <c r="S429" s="232"/>
      <c r="T429" s="23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34" t="s">
        <v>152</v>
      </c>
      <c r="AU429" s="234" t="s">
        <v>82</v>
      </c>
      <c r="AV429" s="13" t="s">
        <v>82</v>
      </c>
      <c r="AW429" s="13" t="s">
        <v>34</v>
      </c>
      <c r="AX429" s="13" t="s">
        <v>72</v>
      </c>
      <c r="AY429" s="234" t="s">
        <v>134</v>
      </c>
    </row>
    <row r="430" s="13" customFormat="1">
      <c r="A430" s="13"/>
      <c r="B430" s="223"/>
      <c r="C430" s="224"/>
      <c r="D430" s="225" t="s">
        <v>152</v>
      </c>
      <c r="E430" s="226" t="s">
        <v>19</v>
      </c>
      <c r="F430" s="227" t="s">
        <v>179</v>
      </c>
      <c r="G430" s="224"/>
      <c r="H430" s="228">
        <v>6.6699999999999999</v>
      </c>
      <c r="I430" s="229"/>
      <c r="J430" s="224"/>
      <c r="K430" s="224"/>
      <c r="L430" s="230"/>
      <c r="M430" s="231"/>
      <c r="N430" s="232"/>
      <c r="O430" s="232"/>
      <c r="P430" s="232"/>
      <c r="Q430" s="232"/>
      <c r="R430" s="232"/>
      <c r="S430" s="232"/>
      <c r="T430" s="23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34" t="s">
        <v>152</v>
      </c>
      <c r="AU430" s="234" t="s">
        <v>82</v>
      </c>
      <c r="AV430" s="13" t="s">
        <v>82</v>
      </c>
      <c r="AW430" s="13" t="s">
        <v>34</v>
      </c>
      <c r="AX430" s="13" t="s">
        <v>72</v>
      </c>
      <c r="AY430" s="234" t="s">
        <v>134</v>
      </c>
    </row>
    <row r="431" s="13" customFormat="1">
      <c r="A431" s="13"/>
      <c r="B431" s="223"/>
      <c r="C431" s="224"/>
      <c r="D431" s="225" t="s">
        <v>152</v>
      </c>
      <c r="E431" s="226" t="s">
        <v>19</v>
      </c>
      <c r="F431" s="227" t="s">
        <v>180</v>
      </c>
      <c r="G431" s="224"/>
      <c r="H431" s="228">
        <v>98.560000000000002</v>
      </c>
      <c r="I431" s="229"/>
      <c r="J431" s="224"/>
      <c r="K431" s="224"/>
      <c r="L431" s="230"/>
      <c r="M431" s="231"/>
      <c r="N431" s="232"/>
      <c r="O431" s="232"/>
      <c r="P431" s="232"/>
      <c r="Q431" s="232"/>
      <c r="R431" s="232"/>
      <c r="S431" s="232"/>
      <c r="T431" s="23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34" t="s">
        <v>152</v>
      </c>
      <c r="AU431" s="234" t="s">
        <v>82</v>
      </c>
      <c r="AV431" s="13" t="s">
        <v>82</v>
      </c>
      <c r="AW431" s="13" t="s">
        <v>34</v>
      </c>
      <c r="AX431" s="13" t="s">
        <v>72</v>
      </c>
      <c r="AY431" s="234" t="s">
        <v>134</v>
      </c>
    </row>
    <row r="432" s="14" customFormat="1">
      <c r="A432" s="14"/>
      <c r="B432" s="235"/>
      <c r="C432" s="236"/>
      <c r="D432" s="225" t="s">
        <v>152</v>
      </c>
      <c r="E432" s="237" t="s">
        <v>19</v>
      </c>
      <c r="F432" s="238" t="s">
        <v>182</v>
      </c>
      <c r="G432" s="236"/>
      <c r="H432" s="239">
        <v>131.91</v>
      </c>
      <c r="I432" s="240"/>
      <c r="J432" s="236"/>
      <c r="K432" s="236"/>
      <c r="L432" s="241"/>
      <c r="M432" s="242"/>
      <c r="N432" s="243"/>
      <c r="O432" s="243"/>
      <c r="P432" s="243"/>
      <c r="Q432" s="243"/>
      <c r="R432" s="243"/>
      <c r="S432" s="243"/>
      <c r="T432" s="24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45" t="s">
        <v>152</v>
      </c>
      <c r="AU432" s="245" t="s">
        <v>82</v>
      </c>
      <c r="AV432" s="14" t="s">
        <v>154</v>
      </c>
      <c r="AW432" s="14" t="s">
        <v>34</v>
      </c>
      <c r="AX432" s="14" t="s">
        <v>80</v>
      </c>
      <c r="AY432" s="245" t="s">
        <v>134</v>
      </c>
    </row>
    <row r="433" s="2" customFormat="1" ht="24.15" customHeight="1">
      <c r="A433" s="39"/>
      <c r="B433" s="40"/>
      <c r="C433" s="205" t="s">
        <v>540</v>
      </c>
      <c r="D433" s="205" t="s">
        <v>138</v>
      </c>
      <c r="E433" s="206" t="s">
        <v>541</v>
      </c>
      <c r="F433" s="207" t="s">
        <v>542</v>
      </c>
      <c r="G433" s="208" t="s">
        <v>149</v>
      </c>
      <c r="H433" s="209">
        <v>131.91</v>
      </c>
      <c r="I433" s="210"/>
      <c r="J433" s="211">
        <f>ROUND(I433*H433,2)</f>
        <v>0</v>
      </c>
      <c r="K433" s="207" t="s">
        <v>142</v>
      </c>
      <c r="L433" s="45"/>
      <c r="M433" s="212" t="s">
        <v>19</v>
      </c>
      <c r="N433" s="213" t="s">
        <v>43</v>
      </c>
      <c r="O433" s="85"/>
      <c r="P433" s="214">
        <f>O433*H433</f>
        <v>0</v>
      </c>
      <c r="Q433" s="214">
        <v>3.3000000000000003E-05</v>
      </c>
      <c r="R433" s="214">
        <f>Q433*H433</f>
        <v>0.0043530299999999999</v>
      </c>
      <c r="S433" s="214">
        <v>0</v>
      </c>
      <c r="T433" s="215">
        <f>S433*H433</f>
        <v>0</v>
      </c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R433" s="216" t="s">
        <v>348</v>
      </c>
      <c r="AT433" s="216" t="s">
        <v>138</v>
      </c>
      <c r="AU433" s="216" t="s">
        <v>82</v>
      </c>
      <c r="AY433" s="18" t="s">
        <v>134</v>
      </c>
      <c r="BE433" s="217">
        <f>IF(N433="základní",J433,0)</f>
        <v>0</v>
      </c>
      <c r="BF433" s="217">
        <f>IF(N433="snížená",J433,0)</f>
        <v>0</v>
      </c>
      <c r="BG433" s="217">
        <f>IF(N433="zákl. přenesená",J433,0)</f>
        <v>0</v>
      </c>
      <c r="BH433" s="217">
        <f>IF(N433="sníž. přenesená",J433,0)</f>
        <v>0</v>
      </c>
      <c r="BI433" s="217">
        <f>IF(N433="nulová",J433,0)</f>
        <v>0</v>
      </c>
      <c r="BJ433" s="18" t="s">
        <v>80</v>
      </c>
      <c r="BK433" s="217">
        <f>ROUND(I433*H433,2)</f>
        <v>0</v>
      </c>
      <c r="BL433" s="18" t="s">
        <v>348</v>
      </c>
      <c r="BM433" s="216" t="s">
        <v>543</v>
      </c>
    </row>
    <row r="434" s="2" customFormat="1">
      <c r="A434" s="39"/>
      <c r="B434" s="40"/>
      <c r="C434" s="41"/>
      <c r="D434" s="218" t="s">
        <v>145</v>
      </c>
      <c r="E434" s="41"/>
      <c r="F434" s="219" t="s">
        <v>544</v>
      </c>
      <c r="G434" s="41"/>
      <c r="H434" s="41"/>
      <c r="I434" s="220"/>
      <c r="J434" s="41"/>
      <c r="K434" s="41"/>
      <c r="L434" s="45"/>
      <c r="M434" s="221"/>
      <c r="N434" s="222"/>
      <c r="O434" s="85"/>
      <c r="P434" s="85"/>
      <c r="Q434" s="85"/>
      <c r="R434" s="85"/>
      <c r="S434" s="85"/>
      <c r="T434" s="86"/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T434" s="18" t="s">
        <v>145</v>
      </c>
      <c r="AU434" s="18" t="s">
        <v>82</v>
      </c>
    </row>
    <row r="435" s="13" customFormat="1">
      <c r="A435" s="13"/>
      <c r="B435" s="223"/>
      <c r="C435" s="224"/>
      <c r="D435" s="225" t="s">
        <v>152</v>
      </c>
      <c r="E435" s="226" t="s">
        <v>19</v>
      </c>
      <c r="F435" s="227" t="s">
        <v>176</v>
      </c>
      <c r="G435" s="224"/>
      <c r="H435" s="228">
        <v>18.800000000000001</v>
      </c>
      <c r="I435" s="229"/>
      <c r="J435" s="224"/>
      <c r="K435" s="224"/>
      <c r="L435" s="230"/>
      <c r="M435" s="231"/>
      <c r="N435" s="232"/>
      <c r="O435" s="232"/>
      <c r="P435" s="232"/>
      <c r="Q435" s="232"/>
      <c r="R435" s="232"/>
      <c r="S435" s="232"/>
      <c r="T435" s="23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34" t="s">
        <v>152</v>
      </c>
      <c r="AU435" s="234" t="s">
        <v>82</v>
      </c>
      <c r="AV435" s="13" t="s">
        <v>82</v>
      </c>
      <c r="AW435" s="13" t="s">
        <v>34</v>
      </c>
      <c r="AX435" s="13" t="s">
        <v>72</v>
      </c>
      <c r="AY435" s="234" t="s">
        <v>134</v>
      </c>
    </row>
    <row r="436" s="13" customFormat="1">
      <c r="A436" s="13"/>
      <c r="B436" s="223"/>
      <c r="C436" s="224"/>
      <c r="D436" s="225" t="s">
        <v>152</v>
      </c>
      <c r="E436" s="226" t="s">
        <v>19</v>
      </c>
      <c r="F436" s="227" t="s">
        <v>178</v>
      </c>
      <c r="G436" s="224"/>
      <c r="H436" s="228">
        <v>7.8799999999999999</v>
      </c>
      <c r="I436" s="229"/>
      <c r="J436" s="224"/>
      <c r="K436" s="224"/>
      <c r="L436" s="230"/>
      <c r="M436" s="231"/>
      <c r="N436" s="232"/>
      <c r="O436" s="232"/>
      <c r="P436" s="232"/>
      <c r="Q436" s="232"/>
      <c r="R436" s="232"/>
      <c r="S436" s="232"/>
      <c r="T436" s="23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34" t="s">
        <v>152</v>
      </c>
      <c r="AU436" s="234" t="s">
        <v>82</v>
      </c>
      <c r="AV436" s="13" t="s">
        <v>82</v>
      </c>
      <c r="AW436" s="13" t="s">
        <v>34</v>
      </c>
      <c r="AX436" s="13" t="s">
        <v>72</v>
      </c>
      <c r="AY436" s="234" t="s">
        <v>134</v>
      </c>
    </row>
    <row r="437" s="13" customFormat="1">
      <c r="A437" s="13"/>
      <c r="B437" s="223"/>
      <c r="C437" s="224"/>
      <c r="D437" s="225" t="s">
        <v>152</v>
      </c>
      <c r="E437" s="226" t="s">
        <v>19</v>
      </c>
      <c r="F437" s="227" t="s">
        <v>179</v>
      </c>
      <c r="G437" s="224"/>
      <c r="H437" s="228">
        <v>6.6699999999999999</v>
      </c>
      <c r="I437" s="229"/>
      <c r="J437" s="224"/>
      <c r="K437" s="224"/>
      <c r="L437" s="230"/>
      <c r="M437" s="231"/>
      <c r="N437" s="232"/>
      <c r="O437" s="232"/>
      <c r="P437" s="232"/>
      <c r="Q437" s="232"/>
      <c r="R437" s="232"/>
      <c r="S437" s="232"/>
      <c r="T437" s="23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34" t="s">
        <v>152</v>
      </c>
      <c r="AU437" s="234" t="s">
        <v>82</v>
      </c>
      <c r="AV437" s="13" t="s">
        <v>82</v>
      </c>
      <c r="AW437" s="13" t="s">
        <v>34</v>
      </c>
      <c r="AX437" s="13" t="s">
        <v>72</v>
      </c>
      <c r="AY437" s="234" t="s">
        <v>134</v>
      </c>
    </row>
    <row r="438" s="13" customFormat="1">
      <c r="A438" s="13"/>
      <c r="B438" s="223"/>
      <c r="C438" s="224"/>
      <c r="D438" s="225" t="s">
        <v>152</v>
      </c>
      <c r="E438" s="226" t="s">
        <v>19</v>
      </c>
      <c r="F438" s="227" t="s">
        <v>180</v>
      </c>
      <c r="G438" s="224"/>
      <c r="H438" s="228">
        <v>98.560000000000002</v>
      </c>
      <c r="I438" s="229"/>
      <c r="J438" s="224"/>
      <c r="K438" s="224"/>
      <c r="L438" s="230"/>
      <c r="M438" s="231"/>
      <c r="N438" s="232"/>
      <c r="O438" s="232"/>
      <c r="P438" s="232"/>
      <c r="Q438" s="232"/>
      <c r="R438" s="232"/>
      <c r="S438" s="232"/>
      <c r="T438" s="23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34" t="s">
        <v>152</v>
      </c>
      <c r="AU438" s="234" t="s">
        <v>82</v>
      </c>
      <c r="AV438" s="13" t="s">
        <v>82</v>
      </c>
      <c r="AW438" s="13" t="s">
        <v>34</v>
      </c>
      <c r="AX438" s="13" t="s">
        <v>72</v>
      </c>
      <c r="AY438" s="234" t="s">
        <v>134</v>
      </c>
    </row>
    <row r="439" s="14" customFormat="1">
      <c r="A439" s="14"/>
      <c r="B439" s="235"/>
      <c r="C439" s="236"/>
      <c r="D439" s="225" t="s">
        <v>152</v>
      </c>
      <c r="E439" s="237" t="s">
        <v>19</v>
      </c>
      <c r="F439" s="238" t="s">
        <v>182</v>
      </c>
      <c r="G439" s="236"/>
      <c r="H439" s="239">
        <v>131.91</v>
      </c>
      <c r="I439" s="240"/>
      <c r="J439" s="236"/>
      <c r="K439" s="236"/>
      <c r="L439" s="241"/>
      <c r="M439" s="242"/>
      <c r="N439" s="243"/>
      <c r="O439" s="243"/>
      <c r="P439" s="243"/>
      <c r="Q439" s="243"/>
      <c r="R439" s="243"/>
      <c r="S439" s="243"/>
      <c r="T439" s="24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45" t="s">
        <v>152</v>
      </c>
      <c r="AU439" s="245" t="s">
        <v>82</v>
      </c>
      <c r="AV439" s="14" t="s">
        <v>154</v>
      </c>
      <c r="AW439" s="14" t="s">
        <v>34</v>
      </c>
      <c r="AX439" s="14" t="s">
        <v>80</v>
      </c>
      <c r="AY439" s="245" t="s">
        <v>134</v>
      </c>
    </row>
    <row r="440" s="2" customFormat="1" ht="37.8" customHeight="1">
      <c r="A440" s="39"/>
      <c r="B440" s="40"/>
      <c r="C440" s="205" t="s">
        <v>545</v>
      </c>
      <c r="D440" s="205" t="s">
        <v>138</v>
      </c>
      <c r="E440" s="206" t="s">
        <v>546</v>
      </c>
      <c r="F440" s="207" t="s">
        <v>547</v>
      </c>
      <c r="G440" s="208" t="s">
        <v>149</v>
      </c>
      <c r="H440" s="209">
        <v>131.91</v>
      </c>
      <c r="I440" s="210"/>
      <c r="J440" s="211">
        <f>ROUND(I440*H440,2)</f>
        <v>0</v>
      </c>
      <c r="K440" s="207" t="s">
        <v>142</v>
      </c>
      <c r="L440" s="45"/>
      <c r="M440" s="212" t="s">
        <v>19</v>
      </c>
      <c r="N440" s="213" t="s">
        <v>43</v>
      </c>
      <c r="O440" s="85"/>
      <c r="P440" s="214">
        <f>O440*H440</f>
        <v>0</v>
      </c>
      <c r="Q440" s="214">
        <v>0.012</v>
      </c>
      <c r="R440" s="214">
        <f>Q440*H440</f>
        <v>1.5829199999999999</v>
      </c>
      <c r="S440" s="214">
        <v>0</v>
      </c>
      <c r="T440" s="215">
        <f>S440*H440</f>
        <v>0</v>
      </c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R440" s="216" t="s">
        <v>348</v>
      </c>
      <c r="AT440" s="216" t="s">
        <v>138</v>
      </c>
      <c r="AU440" s="216" t="s">
        <v>82</v>
      </c>
      <c r="AY440" s="18" t="s">
        <v>134</v>
      </c>
      <c r="BE440" s="217">
        <f>IF(N440="základní",J440,0)</f>
        <v>0</v>
      </c>
      <c r="BF440" s="217">
        <f>IF(N440="snížená",J440,0)</f>
        <v>0</v>
      </c>
      <c r="BG440" s="217">
        <f>IF(N440="zákl. přenesená",J440,0)</f>
        <v>0</v>
      </c>
      <c r="BH440" s="217">
        <f>IF(N440="sníž. přenesená",J440,0)</f>
        <v>0</v>
      </c>
      <c r="BI440" s="217">
        <f>IF(N440="nulová",J440,0)</f>
        <v>0</v>
      </c>
      <c r="BJ440" s="18" t="s">
        <v>80</v>
      </c>
      <c r="BK440" s="217">
        <f>ROUND(I440*H440,2)</f>
        <v>0</v>
      </c>
      <c r="BL440" s="18" t="s">
        <v>348</v>
      </c>
      <c r="BM440" s="216" t="s">
        <v>548</v>
      </c>
    </row>
    <row r="441" s="2" customFormat="1">
      <c r="A441" s="39"/>
      <c r="B441" s="40"/>
      <c r="C441" s="41"/>
      <c r="D441" s="218" t="s">
        <v>145</v>
      </c>
      <c r="E441" s="41"/>
      <c r="F441" s="219" t="s">
        <v>549</v>
      </c>
      <c r="G441" s="41"/>
      <c r="H441" s="41"/>
      <c r="I441" s="220"/>
      <c r="J441" s="41"/>
      <c r="K441" s="41"/>
      <c r="L441" s="45"/>
      <c r="M441" s="221"/>
      <c r="N441" s="222"/>
      <c r="O441" s="85"/>
      <c r="P441" s="85"/>
      <c r="Q441" s="85"/>
      <c r="R441" s="85"/>
      <c r="S441" s="85"/>
      <c r="T441" s="86"/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  <c r="AT441" s="18" t="s">
        <v>145</v>
      </c>
      <c r="AU441" s="18" t="s">
        <v>82</v>
      </c>
    </row>
    <row r="442" s="13" customFormat="1">
      <c r="A442" s="13"/>
      <c r="B442" s="223"/>
      <c r="C442" s="224"/>
      <c r="D442" s="225" t="s">
        <v>152</v>
      </c>
      <c r="E442" s="226" t="s">
        <v>19</v>
      </c>
      <c r="F442" s="227" t="s">
        <v>176</v>
      </c>
      <c r="G442" s="224"/>
      <c r="H442" s="228">
        <v>18.800000000000001</v>
      </c>
      <c r="I442" s="229"/>
      <c r="J442" s="224"/>
      <c r="K442" s="224"/>
      <c r="L442" s="230"/>
      <c r="M442" s="231"/>
      <c r="N442" s="232"/>
      <c r="O442" s="232"/>
      <c r="P442" s="232"/>
      <c r="Q442" s="232"/>
      <c r="R442" s="232"/>
      <c r="S442" s="232"/>
      <c r="T442" s="23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34" t="s">
        <v>152</v>
      </c>
      <c r="AU442" s="234" t="s">
        <v>82</v>
      </c>
      <c r="AV442" s="13" t="s">
        <v>82</v>
      </c>
      <c r="AW442" s="13" t="s">
        <v>34</v>
      </c>
      <c r="AX442" s="13" t="s">
        <v>72</v>
      </c>
      <c r="AY442" s="234" t="s">
        <v>134</v>
      </c>
    </row>
    <row r="443" s="13" customFormat="1">
      <c r="A443" s="13"/>
      <c r="B443" s="223"/>
      <c r="C443" s="224"/>
      <c r="D443" s="225" t="s">
        <v>152</v>
      </c>
      <c r="E443" s="226" t="s">
        <v>19</v>
      </c>
      <c r="F443" s="227" t="s">
        <v>178</v>
      </c>
      <c r="G443" s="224"/>
      <c r="H443" s="228">
        <v>7.8799999999999999</v>
      </c>
      <c r="I443" s="229"/>
      <c r="J443" s="224"/>
      <c r="K443" s="224"/>
      <c r="L443" s="230"/>
      <c r="M443" s="231"/>
      <c r="N443" s="232"/>
      <c r="O443" s="232"/>
      <c r="P443" s="232"/>
      <c r="Q443" s="232"/>
      <c r="R443" s="232"/>
      <c r="S443" s="232"/>
      <c r="T443" s="23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34" t="s">
        <v>152</v>
      </c>
      <c r="AU443" s="234" t="s">
        <v>82</v>
      </c>
      <c r="AV443" s="13" t="s">
        <v>82</v>
      </c>
      <c r="AW443" s="13" t="s">
        <v>34</v>
      </c>
      <c r="AX443" s="13" t="s">
        <v>72</v>
      </c>
      <c r="AY443" s="234" t="s">
        <v>134</v>
      </c>
    </row>
    <row r="444" s="13" customFormat="1">
      <c r="A444" s="13"/>
      <c r="B444" s="223"/>
      <c r="C444" s="224"/>
      <c r="D444" s="225" t="s">
        <v>152</v>
      </c>
      <c r="E444" s="226" t="s">
        <v>19</v>
      </c>
      <c r="F444" s="227" t="s">
        <v>179</v>
      </c>
      <c r="G444" s="224"/>
      <c r="H444" s="228">
        <v>6.6699999999999999</v>
      </c>
      <c r="I444" s="229"/>
      <c r="J444" s="224"/>
      <c r="K444" s="224"/>
      <c r="L444" s="230"/>
      <c r="M444" s="231"/>
      <c r="N444" s="232"/>
      <c r="O444" s="232"/>
      <c r="P444" s="232"/>
      <c r="Q444" s="232"/>
      <c r="R444" s="232"/>
      <c r="S444" s="232"/>
      <c r="T444" s="23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34" t="s">
        <v>152</v>
      </c>
      <c r="AU444" s="234" t="s">
        <v>82</v>
      </c>
      <c r="AV444" s="13" t="s">
        <v>82</v>
      </c>
      <c r="AW444" s="13" t="s">
        <v>34</v>
      </c>
      <c r="AX444" s="13" t="s">
        <v>72</v>
      </c>
      <c r="AY444" s="234" t="s">
        <v>134</v>
      </c>
    </row>
    <row r="445" s="13" customFormat="1">
      <c r="A445" s="13"/>
      <c r="B445" s="223"/>
      <c r="C445" s="224"/>
      <c r="D445" s="225" t="s">
        <v>152</v>
      </c>
      <c r="E445" s="226" t="s">
        <v>19</v>
      </c>
      <c r="F445" s="227" t="s">
        <v>180</v>
      </c>
      <c r="G445" s="224"/>
      <c r="H445" s="228">
        <v>98.560000000000002</v>
      </c>
      <c r="I445" s="229"/>
      <c r="J445" s="224"/>
      <c r="K445" s="224"/>
      <c r="L445" s="230"/>
      <c r="M445" s="231"/>
      <c r="N445" s="232"/>
      <c r="O445" s="232"/>
      <c r="P445" s="232"/>
      <c r="Q445" s="232"/>
      <c r="R445" s="232"/>
      <c r="S445" s="232"/>
      <c r="T445" s="23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34" t="s">
        <v>152</v>
      </c>
      <c r="AU445" s="234" t="s">
        <v>82</v>
      </c>
      <c r="AV445" s="13" t="s">
        <v>82</v>
      </c>
      <c r="AW445" s="13" t="s">
        <v>34</v>
      </c>
      <c r="AX445" s="13" t="s">
        <v>72</v>
      </c>
      <c r="AY445" s="234" t="s">
        <v>134</v>
      </c>
    </row>
    <row r="446" s="14" customFormat="1">
      <c r="A446" s="14"/>
      <c r="B446" s="235"/>
      <c r="C446" s="236"/>
      <c r="D446" s="225" t="s">
        <v>152</v>
      </c>
      <c r="E446" s="237" t="s">
        <v>19</v>
      </c>
      <c r="F446" s="238" t="s">
        <v>182</v>
      </c>
      <c r="G446" s="236"/>
      <c r="H446" s="239">
        <v>131.91</v>
      </c>
      <c r="I446" s="240"/>
      <c r="J446" s="236"/>
      <c r="K446" s="236"/>
      <c r="L446" s="241"/>
      <c r="M446" s="242"/>
      <c r="N446" s="243"/>
      <c r="O446" s="243"/>
      <c r="P446" s="243"/>
      <c r="Q446" s="243"/>
      <c r="R446" s="243"/>
      <c r="S446" s="243"/>
      <c r="T446" s="24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45" t="s">
        <v>152</v>
      </c>
      <c r="AU446" s="245" t="s">
        <v>82</v>
      </c>
      <c r="AV446" s="14" t="s">
        <v>154</v>
      </c>
      <c r="AW446" s="14" t="s">
        <v>34</v>
      </c>
      <c r="AX446" s="14" t="s">
        <v>80</v>
      </c>
      <c r="AY446" s="245" t="s">
        <v>134</v>
      </c>
    </row>
    <row r="447" s="2" customFormat="1" ht="37.8" customHeight="1">
      <c r="A447" s="39"/>
      <c r="B447" s="40"/>
      <c r="C447" s="205" t="s">
        <v>550</v>
      </c>
      <c r="D447" s="205" t="s">
        <v>138</v>
      </c>
      <c r="E447" s="206" t="s">
        <v>551</v>
      </c>
      <c r="F447" s="207" t="s">
        <v>552</v>
      </c>
      <c r="G447" s="208" t="s">
        <v>149</v>
      </c>
      <c r="H447" s="209">
        <v>49.280000000000001</v>
      </c>
      <c r="I447" s="210"/>
      <c r="J447" s="211">
        <f>ROUND(I447*H447,2)</f>
        <v>0</v>
      </c>
      <c r="K447" s="207" t="s">
        <v>451</v>
      </c>
      <c r="L447" s="45"/>
      <c r="M447" s="212" t="s">
        <v>19</v>
      </c>
      <c r="N447" s="213" t="s">
        <v>43</v>
      </c>
      <c r="O447" s="85"/>
      <c r="P447" s="214">
        <f>O447*H447</f>
        <v>0</v>
      </c>
      <c r="Q447" s="214">
        <v>0.00010000000000000001</v>
      </c>
      <c r="R447" s="214">
        <f>Q447*H447</f>
        <v>0.0049280000000000001</v>
      </c>
      <c r="S447" s="214">
        <v>0</v>
      </c>
      <c r="T447" s="215">
        <f>S447*H447</f>
        <v>0</v>
      </c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R447" s="216" t="s">
        <v>143</v>
      </c>
      <c r="AT447" s="216" t="s">
        <v>138</v>
      </c>
      <c r="AU447" s="216" t="s">
        <v>82</v>
      </c>
      <c r="AY447" s="18" t="s">
        <v>134</v>
      </c>
      <c r="BE447" s="217">
        <f>IF(N447="základní",J447,0)</f>
        <v>0</v>
      </c>
      <c r="BF447" s="217">
        <f>IF(N447="snížená",J447,0)</f>
        <v>0</v>
      </c>
      <c r="BG447" s="217">
        <f>IF(N447="zákl. přenesená",J447,0)</f>
        <v>0</v>
      </c>
      <c r="BH447" s="217">
        <f>IF(N447="sníž. přenesená",J447,0)</f>
        <v>0</v>
      </c>
      <c r="BI447" s="217">
        <f>IF(N447="nulová",J447,0)</f>
        <v>0</v>
      </c>
      <c r="BJ447" s="18" t="s">
        <v>80</v>
      </c>
      <c r="BK447" s="217">
        <f>ROUND(I447*H447,2)</f>
        <v>0</v>
      </c>
      <c r="BL447" s="18" t="s">
        <v>143</v>
      </c>
      <c r="BM447" s="216" t="s">
        <v>553</v>
      </c>
    </row>
    <row r="448" s="2" customFormat="1">
      <c r="A448" s="39"/>
      <c r="B448" s="40"/>
      <c r="C448" s="41"/>
      <c r="D448" s="218" t="s">
        <v>145</v>
      </c>
      <c r="E448" s="41"/>
      <c r="F448" s="219" t="s">
        <v>554</v>
      </c>
      <c r="G448" s="41"/>
      <c r="H448" s="41"/>
      <c r="I448" s="220"/>
      <c r="J448" s="41"/>
      <c r="K448" s="41"/>
      <c r="L448" s="45"/>
      <c r="M448" s="221"/>
      <c r="N448" s="222"/>
      <c r="O448" s="85"/>
      <c r="P448" s="85"/>
      <c r="Q448" s="85"/>
      <c r="R448" s="85"/>
      <c r="S448" s="85"/>
      <c r="T448" s="86"/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T448" s="18" t="s">
        <v>145</v>
      </c>
      <c r="AU448" s="18" t="s">
        <v>82</v>
      </c>
    </row>
    <row r="449" s="13" customFormat="1">
      <c r="A449" s="13"/>
      <c r="B449" s="223"/>
      <c r="C449" s="224"/>
      <c r="D449" s="225" t="s">
        <v>152</v>
      </c>
      <c r="E449" s="226" t="s">
        <v>19</v>
      </c>
      <c r="F449" s="227" t="s">
        <v>555</v>
      </c>
      <c r="G449" s="224"/>
      <c r="H449" s="228">
        <v>49.280000000000001</v>
      </c>
      <c r="I449" s="229"/>
      <c r="J449" s="224"/>
      <c r="K449" s="224"/>
      <c r="L449" s="230"/>
      <c r="M449" s="231"/>
      <c r="N449" s="232"/>
      <c r="O449" s="232"/>
      <c r="P449" s="232"/>
      <c r="Q449" s="232"/>
      <c r="R449" s="232"/>
      <c r="S449" s="232"/>
      <c r="T449" s="23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34" t="s">
        <v>152</v>
      </c>
      <c r="AU449" s="234" t="s">
        <v>82</v>
      </c>
      <c r="AV449" s="13" t="s">
        <v>82</v>
      </c>
      <c r="AW449" s="13" t="s">
        <v>34</v>
      </c>
      <c r="AX449" s="13" t="s">
        <v>80</v>
      </c>
      <c r="AY449" s="234" t="s">
        <v>134</v>
      </c>
    </row>
    <row r="450" s="2" customFormat="1" ht="24.15" customHeight="1">
      <c r="A450" s="39"/>
      <c r="B450" s="40"/>
      <c r="C450" s="205" t="s">
        <v>556</v>
      </c>
      <c r="D450" s="205" t="s">
        <v>138</v>
      </c>
      <c r="E450" s="206" t="s">
        <v>557</v>
      </c>
      <c r="F450" s="207" t="s">
        <v>558</v>
      </c>
      <c r="G450" s="208" t="s">
        <v>149</v>
      </c>
      <c r="H450" s="209">
        <v>49.280000000000001</v>
      </c>
      <c r="I450" s="210"/>
      <c r="J450" s="211">
        <f>ROUND(I450*H450,2)</f>
        <v>0</v>
      </c>
      <c r="K450" s="207" t="s">
        <v>451</v>
      </c>
      <c r="L450" s="45"/>
      <c r="M450" s="212" t="s">
        <v>19</v>
      </c>
      <c r="N450" s="213" t="s">
        <v>43</v>
      </c>
      <c r="O450" s="85"/>
      <c r="P450" s="214">
        <f>O450*H450</f>
        <v>0</v>
      </c>
      <c r="Q450" s="214">
        <v>3.0000000000000001E-05</v>
      </c>
      <c r="R450" s="214">
        <f>Q450*H450</f>
        <v>0.0014784000000000002</v>
      </c>
      <c r="S450" s="214">
        <v>0</v>
      </c>
      <c r="T450" s="215">
        <f>S450*H450</f>
        <v>0</v>
      </c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R450" s="216" t="s">
        <v>143</v>
      </c>
      <c r="AT450" s="216" t="s">
        <v>138</v>
      </c>
      <c r="AU450" s="216" t="s">
        <v>82</v>
      </c>
      <c r="AY450" s="18" t="s">
        <v>134</v>
      </c>
      <c r="BE450" s="217">
        <f>IF(N450="základní",J450,0)</f>
        <v>0</v>
      </c>
      <c r="BF450" s="217">
        <f>IF(N450="snížená",J450,0)</f>
        <v>0</v>
      </c>
      <c r="BG450" s="217">
        <f>IF(N450="zákl. přenesená",J450,0)</f>
        <v>0</v>
      </c>
      <c r="BH450" s="217">
        <f>IF(N450="sníž. přenesená",J450,0)</f>
        <v>0</v>
      </c>
      <c r="BI450" s="217">
        <f>IF(N450="nulová",J450,0)</f>
        <v>0</v>
      </c>
      <c r="BJ450" s="18" t="s">
        <v>80</v>
      </c>
      <c r="BK450" s="217">
        <f>ROUND(I450*H450,2)</f>
        <v>0</v>
      </c>
      <c r="BL450" s="18" t="s">
        <v>143</v>
      </c>
      <c r="BM450" s="216" t="s">
        <v>559</v>
      </c>
    </row>
    <row r="451" s="2" customFormat="1">
      <c r="A451" s="39"/>
      <c r="B451" s="40"/>
      <c r="C451" s="41"/>
      <c r="D451" s="218" t="s">
        <v>145</v>
      </c>
      <c r="E451" s="41"/>
      <c r="F451" s="219" t="s">
        <v>560</v>
      </c>
      <c r="G451" s="41"/>
      <c r="H451" s="41"/>
      <c r="I451" s="220"/>
      <c r="J451" s="41"/>
      <c r="K451" s="41"/>
      <c r="L451" s="45"/>
      <c r="M451" s="221"/>
      <c r="N451" s="222"/>
      <c r="O451" s="85"/>
      <c r="P451" s="85"/>
      <c r="Q451" s="85"/>
      <c r="R451" s="85"/>
      <c r="S451" s="85"/>
      <c r="T451" s="86"/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T451" s="18" t="s">
        <v>145</v>
      </c>
      <c r="AU451" s="18" t="s">
        <v>82</v>
      </c>
    </row>
    <row r="452" s="2" customFormat="1" ht="37.8" customHeight="1">
      <c r="A452" s="39"/>
      <c r="B452" s="40"/>
      <c r="C452" s="247" t="s">
        <v>561</v>
      </c>
      <c r="D452" s="247" t="s">
        <v>281</v>
      </c>
      <c r="E452" s="248" t="s">
        <v>562</v>
      </c>
      <c r="F452" s="249" t="s">
        <v>563</v>
      </c>
      <c r="G452" s="250" t="s">
        <v>149</v>
      </c>
      <c r="H452" s="251">
        <v>54.207999999999998</v>
      </c>
      <c r="I452" s="252"/>
      <c r="J452" s="253">
        <f>ROUND(I452*H452,2)</f>
        <v>0</v>
      </c>
      <c r="K452" s="249" t="s">
        <v>451</v>
      </c>
      <c r="L452" s="254"/>
      <c r="M452" s="255" t="s">
        <v>19</v>
      </c>
      <c r="N452" s="256" t="s">
        <v>43</v>
      </c>
      <c r="O452" s="85"/>
      <c r="P452" s="214">
        <f>O452*H452</f>
        <v>0</v>
      </c>
      <c r="Q452" s="214">
        <v>0.0016999999999999999</v>
      </c>
      <c r="R452" s="214">
        <f>Q452*H452</f>
        <v>0.092153599999999988</v>
      </c>
      <c r="S452" s="214">
        <v>0</v>
      </c>
      <c r="T452" s="215">
        <f>S452*H452</f>
        <v>0</v>
      </c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R452" s="216" t="s">
        <v>284</v>
      </c>
      <c r="AT452" s="216" t="s">
        <v>281</v>
      </c>
      <c r="AU452" s="216" t="s">
        <v>82</v>
      </c>
      <c r="AY452" s="18" t="s">
        <v>134</v>
      </c>
      <c r="BE452" s="217">
        <f>IF(N452="základní",J452,0)</f>
        <v>0</v>
      </c>
      <c r="BF452" s="217">
        <f>IF(N452="snížená",J452,0)</f>
        <v>0</v>
      </c>
      <c r="BG452" s="217">
        <f>IF(N452="zákl. přenesená",J452,0)</f>
        <v>0</v>
      </c>
      <c r="BH452" s="217">
        <f>IF(N452="sníž. přenesená",J452,0)</f>
        <v>0</v>
      </c>
      <c r="BI452" s="217">
        <f>IF(N452="nulová",J452,0)</f>
        <v>0</v>
      </c>
      <c r="BJ452" s="18" t="s">
        <v>80</v>
      </c>
      <c r="BK452" s="217">
        <f>ROUND(I452*H452,2)</f>
        <v>0</v>
      </c>
      <c r="BL452" s="18" t="s">
        <v>143</v>
      </c>
      <c r="BM452" s="216" t="s">
        <v>564</v>
      </c>
    </row>
    <row r="453" s="13" customFormat="1">
      <c r="A453" s="13"/>
      <c r="B453" s="223"/>
      <c r="C453" s="224"/>
      <c r="D453" s="225" t="s">
        <v>152</v>
      </c>
      <c r="E453" s="226" t="s">
        <v>19</v>
      </c>
      <c r="F453" s="227" t="s">
        <v>565</v>
      </c>
      <c r="G453" s="224"/>
      <c r="H453" s="228">
        <v>54.207999999999998</v>
      </c>
      <c r="I453" s="229"/>
      <c r="J453" s="224"/>
      <c r="K453" s="224"/>
      <c r="L453" s="230"/>
      <c r="M453" s="231"/>
      <c r="N453" s="232"/>
      <c r="O453" s="232"/>
      <c r="P453" s="232"/>
      <c r="Q453" s="232"/>
      <c r="R453" s="232"/>
      <c r="S453" s="232"/>
      <c r="T453" s="23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34" t="s">
        <v>152</v>
      </c>
      <c r="AU453" s="234" t="s">
        <v>82</v>
      </c>
      <c r="AV453" s="13" t="s">
        <v>82</v>
      </c>
      <c r="AW453" s="13" t="s">
        <v>34</v>
      </c>
      <c r="AX453" s="13" t="s">
        <v>80</v>
      </c>
      <c r="AY453" s="234" t="s">
        <v>134</v>
      </c>
    </row>
    <row r="454" s="2" customFormat="1" ht="24.15" customHeight="1">
      <c r="A454" s="39"/>
      <c r="B454" s="40"/>
      <c r="C454" s="205" t="s">
        <v>566</v>
      </c>
      <c r="D454" s="205" t="s">
        <v>138</v>
      </c>
      <c r="E454" s="206" t="s">
        <v>567</v>
      </c>
      <c r="F454" s="207" t="s">
        <v>568</v>
      </c>
      <c r="G454" s="208" t="s">
        <v>149</v>
      </c>
      <c r="H454" s="209">
        <v>131.91</v>
      </c>
      <c r="I454" s="210"/>
      <c r="J454" s="211">
        <f>ROUND(I454*H454,2)</f>
        <v>0</v>
      </c>
      <c r="K454" s="207" t="s">
        <v>142</v>
      </c>
      <c r="L454" s="45"/>
      <c r="M454" s="212" t="s">
        <v>19</v>
      </c>
      <c r="N454" s="213" t="s">
        <v>43</v>
      </c>
      <c r="O454" s="85"/>
      <c r="P454" s="214">
        <f>O454*H454</f>
        <v>0</v>
      </c>
      <c r="Q454" s="214">
        <v>0.00029999999999999997</v>
      </c>
      <c r="R454" s="214">
        <f>Q454*H454</f>
        <v>0.039572999999999997</v>
      </c>
      <c r="S454" s="214">
        <v>0</v>
      </c>
      <c r="T454" s="215">
        <f>S454*H454</f>
        <v>0</v>
      </c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R454" s="216" t="s">
        <v>348</v>
      </c>
      <c r="AT454" s="216" t="s">
        <v>138</v>
      </c>
      <c r="AU454" s="216" t="s">
        <v>82</v>
      </c>
      <c r="AY454" s="18" t="s">
        <v>134</v>
      </c>
      <c r="BE454" s="217">
        <f>IF(N454="základní",J454,0)</f>
        <v>0</v>
      </c>
      <c r="BF454" s="217">
        <f>IF(N454="snížená",J454,0)</f>
        <v>0</v>
      </c>
      <c r="BG454" s="217">
        <f>IF(N454="zákl. přenesená",J454,0)</f>
        <v>0</v>
      </c>
      <c r="BH454" s="217">
        <f>IF(N454="sníž. přenesená",J454,0)</f>
        <v>0</v>
      </c>
      <c r="BI454" s="217">
        <f>IF(N454="nulová",J454,0)</f>
        <v>0</v>
      </c>
      <c r="BJ454" s="18" t="s">
        <v>80</v>
      </c>
      <c r="BK454" s="217">
        <f>ROUND(I454*H454,2)</f>
        <v>0</v>
      </c>
      <c r="BL454" s="18" t="s">
        <v>348</v>
      </c>
      <c r="BM454" s="216" t="s">
        <v>569</v>
      </c>
    </row>
    <row r="455" s="2" customFormat="1">
      <c r="A455" s="39"/>
      <c r="B455" s="40"/>
      <c r="C455" s="41"/>
      <c r="D455" s="218" t="s">
        <v>145</v>
      </c>
      <c r="E455" s="41"/>
      <c r="F455" s="219" t="s">
        <v>570</v>
      </c>
      <c r="G455" s="41"/>
      <c r="H455" s="41"/>
      <c r="I455" s="220"/>
      <c r="J455" s="41"/>
      <c r="K455" s="41"/>
      <c r="L455" s="45"/>
      <c r="M455" s="221"/>
      <c r="N455" s="222"/>
      <c r="O455" s="85"/>
      <c r="P455" s="85"/>
      <c r="Q455" s="85"/>
      <c r="R455" s="85"/>
      <c r="S455" s="85"/>
      <c r="T455" s="86"/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T455" s="18" t="s">
        <v>145</v>
      </c>
      <c r="AU455" s="18" t="s">
        <v>82</v>
      </c>
    </row>
    <row r="456" s="13" customFormat="1">
      <c r="A456" s="13"/>
      <c r="B456" s="223"/>
      <c r="C456" s="224"/>
      <c r="D456" s="225" t="s">
        <v>152</v>
      </c>
      <c r="E456" s="226" t="s">
        <v>19</v>
      </c>
      <c r="F456" s="227" t="s">
        <v>176</v>
      </c>
      <c r="G456" s="224"/>
      <c r="H456" s="228">
        <v>18.800000000000001</v>
      </c>
      <c r="I456" s="229"/>
      <c r="J456" s="224"/>
      <c r="K456" s="224"/>
      <c r="L456" s="230"/>
      <c r="M456" s="231"/>
      <c r="N456" s="232"/>
      <c r="O456" s="232"/>
      <c r="P456" s="232"/>
      <c r="Q456" s="232"/>
      <c r="R456" s="232"/>
      <c r="S456" s="232"/>
      <c r="T456" s="23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34" t="s">
        <v>152</v>
      </c>
      <c r="AU456" s="234" t="s">
        <v>82</v>
      </c>
      <c r="AV456" s="13" t="s">
        <v>82</v>
      </c>
      <c r="AW456" s="13" t="s">
        <v>34</v>
      </c>
      <c r="AX456" s="13" t="s">
        <v>72</v>
      </c>
      <c r="AY456" s="234" t="s">
        <v>134</v>
      </c>
    </row>
    <row r="457" s="13" customFormat="1">
      <c r="A457" s="13"/>
      <c r="B457" s="223"/>
      <c r="C457" s="224"/>
      <c r="D457" s="225" t="s">
        <v>152</v>
      </c>
      <c r="E457" s="226" t="s">
        <v>19</v>
      </c>
      <c r="F457" s="227" t="s">
        <v>178</v>
      </c>
      <c r="G457" s="224"/>
      <c r="H457" s="228">
        <v>7.8799999999999999</v>
      </c>
      <c r="I457" s="229"/>
      <c r="J457" s="224"/>
      <c r="K457" s="224"/>
      <c r="L457" s="230"/>
      <c r="M457" s="231"/>
      <c r="N457" s="232"/>
      <c r="O457" s="232"/>
      <c r="P457" s="232"/>
      <c r="Q457" s="232"/>
      <c r="R457" s="232"/>
      <c r="S457" s="232"/>
      <c r="T457" s="23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34" t="s">
        <v>152</v>
      </c>
      <c r="AU457" s="234" t="s">
        <v>82</v>
      </c>
      <c r="AV457" s="13" t="s">
        <v>82</v>
      </c>
      <c r="AW457" s="13" t="s">
        <v>34</v>
      </c>
      <c r="AX457" s="13" t="s">
        <v>72</v>
      </c>
      <c r="AY457" s="234" t="s">
        <v>134</v>
      </c>
    </row>
    <row r="458" s="13" customFormat="1">
      <c r="A458" s="13"/>
      <c r="B458" s="223"/>
      <c r="C458" s="224"/>
      <c r="D458" s="225" t="s">
        <v>152</v>
      </c>
      <c r="E458" s="226" t="s">
        <v>19</v>
      </c>
      <c r="F458" s="227" t="s">
        <v>179</v>
      </c>
      <c r="G458" s="224"/>
      <c r="H458" s="228">
        <v>6.6699999999999999</v>
      </c>
      <c r="I458" s="229"/>
      <c r="J458" s="224"/>
      <c r="K458" s="224"/>
      <c r="L458" s="230"/>
      <c r="M458" s="231"/>
      <c r="N458" s="232"/>
      <c r="O458" s="232"/>
      <c r="P458" s="232"/>
      <c r="Q458" s="232"/>
      <c r="R458" s="232"/>
      <c r="S458" s="232"/>
      <c r="T458" s="23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34" t="s">
        <v>152</v>
      </c>
      <c r="AU458" s="234" t="s">
        <v>82</v>
      </c>
      <c r="AV458" s="13" t="s">
        <v>82</v>
      </c>
      <c r="AW458" s="13" t="s">
        <v>34</v>
      </c>
      <c r="AX458" s="13" t="s">
        <v>72</v>
      </c>
      <c r="AY458" s="234" t="s">
        <v>134</v>
      </c>
    </row>
    <row r="459" s="13" customFormat="1">
      <c r="A459" s="13"/>
      <c r="B459" s="223"/>
      <c r="C459" s="224"/>
      <c r="D459" s="225" t="s">
        <v>152</v>
      </c>
      <c r="E459" s="226" t="s">
        <v>19</v>
      </c>
      <c r="F459" s="227" t="s">
        <v>180</v>
      </c>
      <c r="G459" s="224"/>
      <c r="H459" s="228">
        <v>98.560000000000002</v>
      </c>
      <c r="I459" s="229"/>
      <c r="J459" s="224"/>
      <c r="K459" s="224"/>
      <c r="L459" s="230"/>
      <c r="M459" s="231"/>
      <c r="N459" s="232"/>
      <c r="O459" s="232"/>
      <c r="P459" s="232"/>
      <c r="Q459" s="232"/>
      <c r="R459" s="232"/>
      <c r="S459" s="232"/>
      <c r="T459" s="23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34" t="s">
        <v>152</v>
      </c>
      <c r="AU459" s="234" t="s">
        <v>82</v>
      </c>
      <c r="AV459" s="13" t="s">
        <v>82</v>
      </c>
      <c r="AW459" s="13" t="s">
        <v>34</v>
      </c>
      <c r="AX459" s="13" t="s">
        <v>72</v>
      </c>
      <c r="AY459" s="234" t="s">
        <v>134</v>
      </c>
    </row>
    <row r="460" s="14" customFormat="1">
      <c r="A460" s="14"/>
      <c r="B460" s="235"/>
      <c r="C460" s="236"/>
      <c r="D460" s="225" t="s">
        <v>152</v>
      </c>
      <c r="E460" s="237" t="s">
        <v>19</v>
      </c>
      <c r="F460" s="238" t="s">
        <v>182</v>
      </c>
      <c r="G460" s="236"/>
      <c r="H460" s="239">
        <v>131.91</v>
      </c>
      <c r="I460" s="240"/>
      <c r="J460" s="236"/>
      <c r="K460" s="236"/>
      <c r="L460" s="241"/>
      <c r="M460" s="242"/>
      <c r="N460" s="243"/>
      <c r="O460" s="243"/>
      <c r="P460" s="243"/>
      <c r="Q460" s="243"/>
      <c r="R460" s="243"/>
      <c r="S460" s="243"/>
      <c r="T460" s="24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45" t="s">
        <v>152</v>
      </c>
      <c r="AU460" s="245" t="s">
        <v>82</v>
      </c>
      <c r="AV460" s="14" t="s">
        <v>154</v>
      </c>
      <c r="AW460" s="14" t="s">
        <v>34</v>
      </c>
      <c r="AX460" s="14" t="s">
        <v>80</v>
      </c>
      <c r="AY460" s="245" t="s">
        <v>134</v>
      </c>
    </row>
    <row r="461" s="2" customFormat="1" ht="37.8" customHeight="1">
      <c r="A461" s="39"/>
      <c r="B461" s="40"/>
      <c r="C461" s="247" t="s">
        <v>571</v>
      </c>
      <c r="D461" s="247" t="s">
        <v>281</v>
      </c>
      <c r="E461" s="248" t="s">
        <v>572</v>
      </c>
      <c r="F461" s="249" t="s">
        <v>573</v>
      </c>
      <c r="G461" s="250" t="s">
        <v>149</v>
      </c>
      <c r="H461" s="251">
        <v>145.101</v>
      </c>
      <c r="I461" s="252"/>
      <c r="J461" s="253">
        <f>ROUND(I461*H461,2)</f>
        <v>0</v>
      </c>
      <c r="K461" s="249" t="s">
        <v>142</v>
      </c>
      <c r="L461" s="254"/>
      <c r="M461" s="255" t="s">
        <v>19</v>
      </c>
      <c r="N461" s="256" t="s">
        <v>43</v>
      </c>
      <c r="O461" s="85"/>
      <c r="P461" s="214">
        <f>O461*H461</f>
        <v>0</v>
      </c>
      <c r="Q461" s="214">
        <v>0.0025999999999999999</v>
      </c>
      <c r="R461" s="214">
        <f>Q461*H461</f>
        <v>0.3772626</v>
      </c>
      <c r="S461" s="214">
        <v>0</v>
      </c>
      <c r="T461" s="215">
        <f>S461*H461</f>
        <v>0</v>
      </c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R461" s="216" t="s">
        <v>348</v>
      </c>
      <c r="AT461" s="216" t="s">
        <v>281</v>
      </c>
      <c r="AU461" s="216" t="s">
        <v>82</v>
      </c>
      <c r="AY461" s="18" t="s">
        <v>134</v>
      </c>
      <c r="BE461" s="217">
        <f>IF(N461="základní",J461,0)</f>
        <v>0</v>
      </c>
      <c r="BF461" s="217">
        <f>IF(N461="snížená",J461,0)</f>
        <v>0</v>
      </c>
      <c r="BG461" s="217">
        <f>IF(N461="zákl. přenesená",J461,0)</f>
        <v>0</v>
      </c>
      <c r="BH461" s="217">
        <f>IF(N461="sníž. přenesená",J461,0)</f>
        <v>0</v>
      </c>
      <c r="BI461" s="217">
        <f>IF(N461="nulová",J461,0)</f>
        <v>0</v>
      </c>
      <c r="BJ461" s="18" t="s">
        <v>80</v>
      </c>
      <c r="BK461" s="217">
        <f>ROUND(I461*H461,2)</f>
        <v>0</v>
      </c>
      <c r="BL461" s="18" t="s">
        <v>348</v>
      </c>
      <c r="BM461" s="216" t="s">
        <v>574</v>
      </c>
    </row>
    <row r="462" s="13" customFormat="1">
      <c r="A462" s="13"/>
      <c r="B462" s="223"/>
      <c r="C462" s="224"/>
      <c r="D462" s="225" t="s">
        <v>152</v>
      </c>
      <c r="E462" s="226" t="s">
        <v>19</v>
      </c>
      <c r="F462" s="227" t="s">
        <v>176</v>
      </c>
      <c r="G462" s="224"/>
      <c r="H462" s="228">
        <v>18.800000000000001</v>
      </c>
      <c r="I462" s="229"/>
      <c r="J462" s="224"/>
      <c r="K462" s="224"/>
      <c r="L462" s="230"/>
      <c r="M462" s="231"/>
      <c r="N462" s="232"/>
      <c r="O462" s="232"/>
      <c r="P462" s="232"/>
      <c r="Q462" s="232"/>
      <c r="R462" s="232"/>
      <c r="S462" s="232"/>
      <c r="T462" s="23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34" t="s">
        <v>152</v>
      </c>
      <c r="AU462" s="234" t="s">
        <v>82</v>
      </c>
      <c r="AV462" s="13" t="s">
        <v>82</v>
      </c>
      <c r="AW462" s="13" t="s">
        <v>34</v>
      </c>
      <c r="AX462" s="13" t="s">
        <v>72</v>
      </c>
      <c r="AY462" s="234" t="s">
        <v>134</v>
      </c>
    </row>
    <row r="463" s="13" customFormat="1">
      <c r="A463" s="13"/>
      <c r="B463" s="223"/>
      <c r="C463" s="224"/>
      <c r="D463" s="225" t="s">
        <v>152</v>
      </c>
      <c r="E463" s="226" t="s">
        <v>19</v>
      </c>
      <c r="F463" s="227" t="s">
        <v>178</v>
      </c>
      <c r="G463" s="224"/>
      <c r="H463" s="228">
        <v>7.8799999999999999</v>
      </c>
      <c r="I463" s="229"/>
      <c r="J463" s="224"/>
      <c r="K463" s="224"/>
      <c r="L463" s="230"/>
      <c r="M463" s="231"/>
      <c r="N463" s="232"/>
      <c r="O463" s="232"/>
      <c r="P463" s="232"/>
      <c r="Q463" s="232"/>
      <c r="R463" s="232"/>
      <c r="S463" s="232"/>
      <c r="T463" s="23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34" t="s">
        <v>152</v>
      </c>
      <c r="AU463" s="234" t="s">
        <v>82</v>
      </c>
      <c r="AV463" s="13" t="s">
        <v>82</v>
      </c>
      <c r="AW463" s="13" t="s">
        <v>34</v>
      </c>
      <c r="AX463" s="13" t="s">
        <v>72</v>
      </c>
      <c r="AY463" s="234" t="s">
        <v>134</v>
      </c>
    </row>
    <row r="464" s="13" customFormat="1">
      <c r="A464" s="13"/>
      <c r="B464" s="223"/>
      <c r="C464" s="224"/>
      <c r="D464" s="225" t="s">
        <v>152</v>
      </c>
      <c r="E464" s="226" t="s">
        <v>19</v>
      </c>
      <c r="F464" s="227" t="s">
        <v>179</v>
      </c>
      <c r="G464" s="224"/>
      <c r="H464" s="228">
        <v>6.6699999999999999</v>
      </c>
      <c r="I464" s="229"/>
      <c r="J464" s="224"/>
      <c r="K464" s="224"/>
      <c r="L464" s="230"/>
      <c r="M464" s="231"/>
      <c r="N464" s="232"/>
      <c r="O464" s="232"/>
      <c r="P464" s="232"/>
      <c r="Q464" s="232"/>
      <c r="R464" s="232"/>
      <c r="S464" s="232"/>
      <c r="T464" s="23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34" t="s">
        <v>152</v>
      </c>
      <c r="AU464" s="234" t="s">
        <v>82</v>
      </c>
      <c r="AV464" s="13" t="s">
        <v>82</v>
      </c>
      <c r="AW464" s="13" t="s">
        <v>34</v>
      </c>
      <c r="AX464" s="13" t="s">
        <v>72</v>
      </c>
      <c r="AY464" s="234" t="s">
        <v>134</v>
      </c>
    </row>
    <row r="465" s="13" customFormat="1">
      <c r="A465" s="13"/>
      <c r="B465" s="223"/>
      <c r="C465" s="224"/>
      <c r="D465" s="225" t="s">
        <v>152</v>
      </c>
      <c r="E465" s="226" t="s">
        <v>19</v>
      </c>
      <c r="F465" s="227" t="s">
        <v>180</v>
      </c>
      <c r="G465" s="224"/>
      <c r="H465" s="228">
        <v>98.560000000000002</v>
      </c>
      <c r="I465" s="229"/>
      <c r="J465" s="224"/>
      <c r="K465" s="224"/>
      <c r="L465" s="230"/>
      <c r="M465" s="231"/>
      <c r="N465" s="232"/>
      <c r="O465" s="232"/>
      <c r="P465" s="232"/>
      <c r="Q465" s="232"/>
      <c r="R465" s="232"/>
      <c r="S465" s="232"/>
      <c r="T465" s="23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34" t="s">
        <v>152</v>
      </c>
      <c r="AU465" s="234" t="s">
        <v>82</v>
      </c>
      <c r="AV465" s="13" t="s">
        <v>82</v>
      </c>
      <c r="AW465" s="13" t="s">
        <v>34</v>
      </c>
      <c r="AX465" s="13" t="s">
        <v>72</v>
      </c>
      <c r="AY465" s="234" t="s">
        <v>134</v>
      </c>
    </row>
    <row r="466" s="14" customFormat="1">
      <c r="A466" s="14"/>
      <c r="B466" s="235"/>
      <c r="C466" s="236"/>
      <c r="D466" s="225" t="s">
        <v>152</v>
      </c>
      <c r="E466" s="237" t="s">
        <v>19</v>
      </c>
      <c r="F466" s="238" t="s">
        <v>182</v>
      </c>
      <c r="G466" s="236"/>
      <c r="H466" s="239">
        <v>131.91</v>
      </c>
      <c r="I466" s="240"/>
      <c r="J466" s="236"/>
      <c r="K466" s="236"/>
      <c r="L466" s="241"/>
      <c r="M466" s="242"/>
      <c r="N466" s="243"/>
      <c r="O466" s="243"/>
      <c r="P466" s="243"/>
      <c r="Q466" s="243"/>
      <c r="R466" s="243"/>
      <c r="S466" s="243"/>
      <c r="T466" s="24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45" t="s">
        <v>152</v>
      </c>
      <c r="AU466" s="245" t="s">
        <v>82</v>
      </c>
      <c r="AV466" s="14" t="s">
        <v>154</v>
      </c>
      <c r="AW466" s="14" t="s">
        <v>34</v>
      </c>
      <c r="AX466" s="14" t="s">
        <v>80</v>
      </c>
      <c r="AY466" s="245" t="s">
        <v>134</v>
      </c>
    </row>
    <row r="467" s="13" customFormat="1">
      <c r="A467" s="13"/>
      <c r="B467" s="223"/>
      <c r="C467" s="224"/>
      <c r="D467" s="225" t="s">
        <v>152</v>
      </c>
      <c r="E467" s="224"/>
      <c r="F467" s="227" t="s">
        <v>373</v>
      </c>
      <c r="G467" s="224"/>
      <c r="H467" s="228">
        <v>145.101</v>
      </c>
      <c r="I467" s="229"/>
      <c r="J467" s="224"/>
      <c r="K467" s="224"/>
      <c r="L467" s="230"/>
      <c r="M467" s="231"/>
      <c r="N467" s="232"/>
      <c r="O467" s="232"/>
      <c r="P467" s="232"/>
      <c r="Q467" s="232"/>
      <c r="R467" s="232"/>
      <c r="S467" s="232"/>
      <c r="T467" s="23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34" t="s">
        <v>152</v>
      </c>
      <c r="AU467" s="234" t="s">
        <v>82</v>
      </c>
      <c r="AV467" s="13" t="s">
        <v>82</v>
      </c>
      <c r="AW467" s="13" t="s">
        <v>4</v>
      </c>
      <c r="AX467" s="13" t="s">
        <v>80</v>
      </c>
      <c r="AY467" s="234" t="s">
        <v>134</v>
      </c>
    </row>
    <row r="468" s="2" customFormat="1" ht="24.15" customHeight="1">
      <c r="A468" s="39"/>
      <c r="B468" s="40"/>
      <c r="C468" s="205" t="s">
        <v>575</v>
      </c>
      <c r="D468" s="205" t="s">
        <v>138</v>
      </c>
      <c r="E468" s="206" t="s">
        <v>576</v>
      </c>
      <c r="F468" s="207" t="s">
        <v>577</v>
      </c>
      <c r="G468" s="208" t="s">
        <v>157</v>
      </c>
      <c r="H468" s="209">
        <v>89.891999999999996</v>
      </c>
      <c r="I468" s="210"/>
      <c r="J468" s="211">
        <f>ROUND(I468*H468,2)</f>
        <v>0</v>
      </c>
      <c r="K468" s="207" t="s">
        <v>142</v>
      </c>
      <c r="L468" s="45"/>
      <c r="M468" s="212" t="s">
        <v>19</v>
      </c>
      <c r="N468" s="213" t="s">
        <v>43</v>
      </c>
      <c r="O468" s="85"/>
      <c r="P468" s="214">
        <f>O468*H468</f>
        <v>0</v>
      </c>
      <c r="Q468" s="214">
        <v>2.987E-05</v>
      </c>
      <c r="R468" s="214">
        <f>Q468*H468</f>
        <v>0.0026850740399999998</v>
      </c>
      <c r="S468" s="214">
        <v>0</v>
      </c>
      <c r="T468" s="215">
        <f>S468*H468</f>
        <v>0</v>
      </c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R468" s="216" t="s">
        <v>348</v>
      </c>
      <c r="AT468" s="216" t="s">
        <v>138</v>
      </c>
      <c r="AU468" s="216" t="s">
        <v>82</v>
      </c>
      <c r="AY468" s="18" t="s">
        <v>134</v>
      </c>
      <c r="BE468" s="217">
        <f>IF(N468="základní",J468,0)</f>
        <v>0</v>
      </c>
      <c r="BF468" s="217">
        <f>IF(N468="snížená",J468,0)</f>
        <v>0</v>
      </c>
      <c r="BG468" s="217">
        <f>IF(N468="zákl. přenesená",J468,0)</f>
        <v>0</v>
      </c>
      <c r="BH468" s="217">
        <f>IF(N468="sníž. přenesená",J468,0)</f>
        <v>0</v>
      </c>
      <c r="BI468" s="217">
        <f>IF(N468="nulová",J468,0)</f>
        <v>0</v>
      </c>
      <c r="BJ468" s="18" t="s">
        <v>80</v>
      </c>
      <c r="BK468" s="217">
        <f>ROUND(I468*H468,2)</f>
        <v>0</v>
      </c>
      <c r="BL468" s="18" t="s">
        <v>348</v>
      </c>
      <c r="BM468" s="216" t="s">
        <v>578</v>
      </c>
    </row>
    <row r="469" s="2" customFormat="1">
      <c r="A469" s="39"/>
      <c r="B469" s="40"/>
      <c r="C469" s="41"/>
      <c r="D469" s="218" t="s">
        <v>145</v>
      </c>
      <c r="E469" s="41"/>
      <c r="F469" s="219" t="s">
        <v>579</v>
      </c>
      <c r="G469" s="41"/>
      <c r="H469" s="41"/>
      <c r="I469" s="220"/>
      <c r="J469" s="41"/>
      <c r="K469" s="41"/>
      <c r="L469" s="45"/>
      <c r="M469" s="221"/>
      <c r="N469" s="222"/>
      <c r="O469" s="85"/>
      <c r="P469" s="85"/>
      <c r="Q469" s="85"/>
      <c r="R469" s="85"/>
      <c r="S469" s="85"/>
      <c r="T469" s="86"/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T469" s="18" t="s">
        <v>145</v>
      </c>
      <c r="AU469" s="18" t="s">
        <v>82</v>
      </c>
    </row>
    <row r="470" s="13" customFormat="1">
      <c r="A470" s="13"/>
      <c r="B470" s="223"/>
      <c r="C470" s="224"/>
      <c r="D470" s="225" t="s">
        <v>152</v>
      </c>
      <c r="E470" s="226" t="s">
        <v>19</v>
      </c>
      <c r="F470" s="227" t="s">
        <v>580</v>
      </c>
      <c r="G470" s="224"/>
      <c r="H470" s="228">
        <v>20.885000000000002</v>
      </c>
      <c r="I470" s="229"/>
      <c r="J470" s="224"/>
      <c r="K470" s="224"/>
      <c r="L470" s="230"/>
      <c r="M470" s="231"/>
      <c r="N470" s="232"/>
      <c r="O470" s="232"/>
      <c r="P470" s="232"/>
      <c r="Q470" s="232"/>
      <c r="R470" s="232"/>
      <c r="S470" s="232"/>
      <c r="T470" s="23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34" t="s">
        <v>152</v>
      </c>
      <c r="AU470" s="234" t="s">
        <v>82</v>
      </c>
      <c r="AV470" s="13" t="s">
        <v>82</v>
      </c>
      <c r="AW470" s="13" t="s">
        <v>34</v>
      </c>
      <c r="AX470" s="13" t="s">
        <v>72</v>
      </c>
      <c r="AY470" s="234" t="s">
        <v>134</v>
      </c>
    </row>
    <row r="471" s="13" customFormat="1">
      <c r="A471" s="13"/>
      <c r="B471" s="223"/>
      <c r="C471" s="224"/>
      <c r="D471" s="225" t="s">
        <v>152</v>
      </c>
      <c r="E471" s="226" t="s">
        <v>19</v>
      </c>
      <c r="F471" s="227" t="s">
        <v>581</v>
      </c>
      <c r="G471" s="224"/>
      <c r="H471" s="228">
        <v>11.254</v>
      </c>
      <c r="I471" s="229"/>
      <c r="J471" s="224"/>
      <c r="K471" s="224"/>
      <c r="L471" s="230"/>
      <c r="M471" s="231"/>
      <c r="N471" s="232"/>
      <c r="O471" s="232"/>
      <c r="P471" s="232"/>
      <c r="Q471" s="232"/>
      <c r="R471" s="232"/>
      <c r="S471" s="232"/>
      <c r="T471" s="23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34" t="s">
        <v>152</v>
      </c>
      <c r="AU471" s="234" t="s">
        <v>82</v>
      </c>
      <c r="AV471" s="13" t="s">
        <v>82</v>
      </c>
      <c r="AW471" s="13" t="s">
        <v>34</v>
      </c>
      <c r="AX471" s="13" t="s">
        <v>72</v>
      </c>
      <c r="AY471" s="234" t="s">
        <v>134</v>
      </c>
    </row>
    <row r="472" s="13" customFormat="1">
      <c r="A472" s="13"/>
      <c r="B472" s="223"/>
      <c r="C472" s="224"/>
      <c r="D472" s="225" t="s">
        <v>152</v>
      </c>
      <c r="E472" s="226" t="s">
        <v>19</v>
      </c>
      <c r="F472" s="227" t="s">
        <v>582</v>
      </c>
      <c r="G472" s="224"/>
      <c r="H472" s="228">
        <v>10.48</v>
      </c>
      <c r="I472" s="229"/>
      <c r="J472" s="224"/>
      <c r="K472" s="224"/>
      <c r="L472" s="230"/>
      <c r="M472" s="231"/>
      <c r="N472" s="232"/>
      <c r="O472" s="232"/>
      <c r="P472" s="232"/>
      <c r="Q472" s="232"/>
      <c r="R472" s="232"/>
      <c r="S472" s="232"/>
      <c r="T472" s="23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34" t="s">
        <v>152</v>
      </c>
      <c r="AU472" s="234" t="s">
        <v>82</v>
      </c>
      <c r="AV472" s="13" t="s">
        <v>82</v>
      </c>
      <c r="AW472" s="13" t="s">
        <v>34</v>
      </c>
      <c r="AX472" s="13" t="s">
        <v>72</v>
      </c>
      <c r="AY472" s="234" t="s">
        <v>134</v>
      </c>
    </row>
    <row r="473" s="13" customFormat="1">
      <c r="A473" s="13"/>
      <c r="B473" s="223"/>
      <c r="C473" s="224"/>
      <c r="D473" s="225" t="s">
        <v>152</v>
      </c>
      <c r="E473" s="226" t="s">
        <v>19</v>
      </c>
      <c r="F473" s="227" t="s">
        <v>583</v>
      </c>
      <c r="G473" s="224"/>
      <c r="H473" s="228">
        <v>47.273000000000003</v>
      </c>
      <c r="I473" s="229"/>
      <c r="J473" s="224"/>
      <c r="K473" s="224"/>
      <c r="L473" s="230"/>
      <c r="M473" s="231"/>
      <c r="N473" s="232"/>
      <c r="O473" s="232"/>
      <c r="P473" s="232"/>
      <c r="Q473" s="232"/>
      <c r="R473" s="232"/>
      <c r="S473" s="232"/>
      <c r="T473" s="23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34" t="s">
        <v>152</v>
      </c>
      <c r="AU473" s="234" t="s">
        <v>82</v>
      </c>
      <c r="AV473" s="13" t="s">
        <v>82</v>
      </c>
      <c r="AW473" s="13" t="s">
        <v>34</v>
      </c>
      <c r="AX473" s="13" t="s">
        <v>72</v>
      </c>
      <c r="AY473" s="234" t="s">
        <v>134</v>
      </c>
    </row>
    <row r="474" s="14" customFormat="1">
      <c r="A474" s="14"/>
      <c r="B474" s="235"/>
      <c r="C474" s="236"/>
      <c r="D474" s="225" t="s">
        <v>152</v>
      </c>
      <c r="E474" s="237" t="s">
        <v>19</v>
      </c>
      <c r="F474" s="238" t="s">
        <v>182</v>
      </c>
      <c r="G474" s="236"/>
      <c r="H474" s="239">
        <v>89.891999999999996</v>
      </c>
      <c r="I474" s="240"/>
      <c r="J474" s="236"/>
      <c r="K474" s="236"/>
      <c r="L474" s="241"/>
      <c r="M474" s="242"/>
      <c r="N474" s="243"/>
      <c r="O474" s="243"/>
      <c r="P474" s="243"/>
      <c r="Q474" s="243"/>
      <c r="R474" s="243"/>
      <c r="S474" s="243"/>
      <c r="T474" s="24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45" t="s">
        <v>152</v>
      </c>
      <c r="AU474" s="245" t="s">
        <v>82</v>
      </c>
      <c r="AV474" s="14" t="s">
        <v>154</v>
      </c>
      <c r="AW474" s="14" t="s">
        <v>34</v>
      </c>
      <c r="AX474" s="14" t="s">
        <v>80</v>
      </c>
      <c r="AY474" s="245" t="s">
        <v>134</v>
      </c>
    </row>
    <row r="475" s="2" customFormat="1" ht="16.5" customHeight="1">
      <c r="A475" s="39"/>
      <c r="B475" s="40"/>
      <c r="C475" s="247" t="s">
        <v>584</v>
      </c>
      <c r="D475" s="247" t="s">
        <v>281</v>
      </c>
      <c r="E475" s="248" t="s">
        <v>585</v>
      </c>
      <c r="F475" s="249" t="s">
        <v>586</v>
      </c>
      <c r="G475" s="250" t="s">
        <v>157</v>
      </c>
      <c r="H475" s="251">
        <v>98.881</v>
      </c>
      <c r="I475" s="252"/>
      <c r="J475" s="253">
        <f>ROUND(I475*H475,2)</f>
        <v>0</v>
      </c>
      <c r="K475" s="249" t="s">
        <v>142</v>
      </c>
      <c r="L475" s="254"/>
      <c r="M475" s="255" t="s">
        <v>19</v>
      </c>
      <c r="N475" s="256" t="s">
        <v>43</v>
      </c>
      <c r="O475" s="85"/>
      <c r="P475" s="214">
        <f>O475*H475</f>
        <v>0</v>
      </c>
      <c r="Q475" s="214">
        <v>0.00038000000000000002</v>
      </c>
      <c r="R475" s="214">
        <f>Q475*H475</f>
        <v>0.037574780000000002</v>
      </c>
      <c r="S475" s="214">
        <v>0</v>
      </c>
      <c r="T475" s="215">
        <f>S475*H475</f>
        <v>0</v>
      </c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  <c r="AR475" s="216" t="s">
        <v>348</v>
      </c>
      <c r="AT475" s="216" t="s">
        <v>281</v>
      </c>
      <c r="AU475" s="216" t="s">
        <v>82</v>
      </c>
      <c r="AY475" s="18" t="s">
        <v>134</v>
      </c>
      <c r="BE475" s="217">
        <f>IF(N475="základní",J475,0)</f>
        <v>0</v>
      </c>
      <c r="BF475" s="217">
        <f>IF(N475="snížená",J475,0)</f>
        <v>0</v>
      </c>
      <c r="BG475" s="217">
        <f>IF(N475="zákl. přenesená",J475,0)</f>
        <v>0</v>
      </c>
      <c r="BH475" s="217">
        <f>IF(N475="sníž. přenesená",J475,0)</f>
        <v>0</v>
      </c>
      <c r="BI475" s="217">
        <f>IF(N475="nulová",J475,0)</f>
        <v>0</v>
      </c>
      <c r="BJ475" s="18" t="s">
        <v>80</v>
      </c>
      <c r="BK475" s="217">
        <f>ROUND(I475*H475,2)</f>
        <v>0</v>
      </c>
      <c r="BL475" s="18" t="s">
        <v>348</v>
      </c>
      <c r="BM475" s="216" t="s">
        <v>587</v>
      </c>
    </row>
    <row r="476" s="13" customFormat="1">
      <c r="A476" s="13"/>
      <c r="B476" s="223"/>
      <c r="C476" s="224"/>
      <c r="D476" s="225" t="s">
        <v>152</v>
      </c>
      <c r="E476" s="226" t="s">
        <v>19</v>
      </c>
      <c r="F476" s="227" t="s">
        <v>580</v>
      </c>
      <c r="G476" s="224"/>
      <c r="H476" s="228">
        <v>20.885000000000002</v>
      </c>
      <c r="I476" s="229"/>
      <c r="J476" s="224"/>
      <c r="K476" s="224"/>
      <c r="L476" s="230"/>
      <c r="M476" s="231"/>
      <c r="N476" s="232"/>
      <c r="O476" s="232"/>
      <c r="P476" s="232"/>
      <c r="Q476" s="232"/>
      <c r="R476" s="232"/>
      <c r="S476" s="232"/>
      <c r="T476" s="23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34" t="s">
        <v>152</v>
      </c>
      <c r="AU476" s="234" t="s">
        <v>82</v>
      </c>
      <c r="AV476" s="13" t="s">
        <v>82</v>
      </c>
      <c r="AW476" s="13" t="s">
        <v>34</v>
      </c>
      <c r="AX476" s="13" t="s">
        <v>72</v>
      </c>
      <c r="AY476" s="234" t="s">
        <v>134</v>
      </c>
    </row>
    <row r="477" s="13" customFormat="1">
      <c r="A477" s="13"/>
      <c r="B477" s="223"/>
      <c r="C477" s="224"/>
      <c r="D477" s="225" t="s">
        <v>152</v>
      </c>
      <c r="E477" s="226" t="s">
        <v>19</v>
      </c>
      <c r="F477" s="227" t="s">
        <v>581</v>
      </c>
      <c r="G477" s="224"/>
      <c r="H477" s="228">
        <v>11.254</v>
      </c>
      <c r="I477" s="229"/>
      <c r="J477" s="224"/>
      <c r="K477" s="224"/>
      <c r="L477" s="230"/>
      <c r="M477" s="231"/>
      <c r="N477" s="232"/>
      <c r="O477" s="232"/>
      <c r="P477" s="232"/>
      <c r="Q477" s="232"/>
      <c r="R477" s="232"/>
      <c r="S477" s="232"/>
      <c r="T477" s="23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34" t="s">
        <v>152</v>
      </c>
      <c r="AU477" s="234" t="s">
        <v>82</v>
      </c>
      <c r="AV477" s="13" t="s">
        <v>82</v>
      </c>
      <c r="AW477" s="13" t="s">
        <v>34</v>
      </c>
      <c r="AX477" s="13" t="s">
        <v>72</v>
      </c>
      <c r="AY477" s="234" t="s">
        <v>134</v>
      </c>
    </row>
    <row r="478" s="13" customFormat="1">
      <c r="A478" s="13"/>
      <c r="B478" s="223"/>
      <c r="C478" s="224"/>
      <c r="D478" s="225" t="s">
        <v>152</v>
      </c>
      <c r="E478" s="226" t="s">
        <v>19</v>
      </c>
      <c r="F478" s="227" t="s">
        <v>582</v>
      </c>
      <c r="G478" s="224"/>
      <c r="H478" s="228">
        <v>10.48</v>
      </c>
      <c r="I478" s="229"/>
      <c r="J478" s="224"/>
      <c r="K478" s="224"/>
      <c r="L478" s="230"/>
      <c r="M478" s="231"/>
      <c r="N478" s="232"/>
      <c r="O478" s="232"/>
      <c r="P478" s="232"/>
      <c r="Q478" s="232"/>
      <c r="R478" s="232"/>
      <c r="S478" s="232"/>
      <c r="T478" s="23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34" t="s">
        <v>152</v>
      </c>
      <c r="AU478" s="234" t="s">
        <v>82</v>
      </c>
      <c r="AV478" s="13" t="s">
        <v>82</v>
      </c>
      <c r="AW478" s="13" t="s">
        <v>34</v>
      </c>
      <c r="AX478" s="13" t="s">
        <v>72</v>
      </c>
      <c r="AY478" s="234" t="s">
        <v>134</v>
      </c>
    </row>
    <row r="479" s="13" customFormat="1">
      <c r="A479" s="13"/>
      <c r="B479" s="223"/>
      <c r="C479" s="224"/>
      <c r="D479" s="225" t="s">
        <v>152</v>
      </c>
      <c r="E479" s="226" t="s">
        <v>19</v>
      </c>
      <c r="F479" s="227" t="s">
        <v>583</v>
      </c>
      <c r="G479" s="224"/>
      <c r="H479" s="228">
        <v>47.273000000000003</v>
      </c>
      <c r="I479" s="229"/>
      <c r="J479" s="224"/>
      <c r="K479" s="224"/>
      <c r="L479" s="230"/>
      <c r="M479" s="231"/>
      <c r="N479" s="232"/>
      <c r="O479" s="232"/>
      <c r="P479" s="232"/>
      <c r="Q479" s="232"/>
      <c r="R479" s="232"/>
      <c r="S479" s="232"/>
      <c r="T479" s="23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34" t="s">
        <v>152</v>
      </c>
      <c r="AU479" s="234" t="s">
        <v>82</v>
      </c>
      <c r="AV479" s="13" t="s">
        <v>82</v>
      </c>
      <c r="AW479" s="13" t="s">
        <v>34</v>
      </c>
      <c r="AX479" s="13" t="s">
        <v>72</v>
      </c>
      <c r="AY479" s="234" t="s">
        <v>134</v>
      </c>
    </row>
    <row r="480" s="14" customFormat="1">
      <c r="A480" s="14"/>
      <c r="B480" s="235"/>
      <c r="C480" s="236"/>
      <c r="D480" s="225" t="s">
        <v>152</v>
      </c>
      <c r="E480" s="237" t="s">
        <v>19</v>
      </c>
      <c r="F480" s="238" t="s">
        <v>182</v>
      </c>
      <c r="G480" s="236"/>
      <c r="H480" s="239">
        <v>89.891999999999996</v>
      </c>
      <c r="I480" s="240"/>
      <c r="J480" s="236"/>
      <c r="K480" s="236"/>
      <c r="L480" s="241"/>
      <c r="M480" s="242"/>
      <c r="N480" s="243"/>
      <c r="O480" s="243"/>
      <c r="P480" s="243"/>
      <c r="Q480" s="243"/>
      <c r="R480" s="243"/>
      <c r="S480" s="243"/>
      <c r="T480" s="24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45" t="s">
        <v>152</v>
      </c>
      <c r="AU480" s="245" t="s">
        <v>82</v>
      </c>
      <c r="AV480" s="14" t="s">
        <v>154</v>
      </c>
      <c r="AW480" s="14" t="s">
        <v>34</v>
      </c>
      <c r="AX480" s="14" t="s">
        <v>80</v>
      </c>
      <c r="AY480" s="245" t="s">
        <v>134</v>
      </c>
    </row>
    <row r="481" s="13" customFormat="1">
      <c r="A481" s="13"/>
      <c r="B481" s="223"/>
      <c r="C481" s="224"/>
      <c r="D481" s="225" t="s">
        <v>152</v>
      </c>
      <c r="E481" s="224"/>
      <c r="F481" s="227" t="s">
        <v>588</v>
      </c>
      <c r="G481" s="224"/>
      <c r="H481" s="228">
        <v>98.881</v>
      </c>
      <c r="I481" s="229"/>
      <c r="J481" s="224"/>
      <c r="K481" s="224"/>
      <c r="L481" s="230"/>
      <c r="M481" s="231"/>
      <c r="N481" s="232"/>
      <c r="O481" s="232"/>
      <c r="P481" s="232"/>
      <c r="Q481" s="232"/>
      <c r="R481" s="232"/>
      <c r="S481" s="232"/>
      <c r="T481" s="23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34" t="s">
        <v>152</v>
      </c>
      <c r="AU481" s="234" t="s">
        <v>82</v>
      </c>
      <c r="AV481" s="13" t="s">
        <v>82</v>
      </c>
      <c r="AW481" s="13" t="s">
        <v>4</v>
      </c>
      <c r="AX481" s="13" t="s">
        <v>80</v>
      </c>
      <c r="AY481" s="234" t="s">
        <v>134</v>
      </c>
    </row>
    <row r="482" s="2" customFormat="1" ht="16.5" customHeight="1">
      <c r="A482" s="39"/>
      <c r="B482" s="40"/>
      <c r="C482" s="205" t="s">
        <v>589</v>
      </c>
      <c r="D482" s="205" t="s">
        <v>138</v>
      </c>
      <c r="E482" s="206" t="s">
        <v>590</v>
      </c>
      <c r="F482" s="207" t="s">
        <v>591</v>
      </c>
      <c r="G482" s="208" t="s">
        <v>157</v>
      </c>
      <c r="H482" s="209">
        <v>8.1999999999999993</v>
      </c>
      <c r="I482" s="210"/>
      <c r="J482" s="211">
        <f>ROUND(I482*H482,2)</f>
        <v>0</v>
      </c>
      <c r="K482" s="207" t="s">
        <v>142</v>
      </c>
      <c r="L482" s="45"/>
      <c r="M482" s="212" t="s">
        <v>19</v>
      </c>
      <c r="N482" s="213" t="s">
        <v>43</v>
      </c>
      <c r="O482" s="85"/>
      <c r="P482" s="214">
        <f>O482*H482</f>
        <v>0</v>
      </c>
      <c r="Q482" s="214">
        <v>0</v>
      </c>
      <c r="R482" s="214">
        <f>Q482*H482</f>
        <v>0</v>
      </c>
      <c r="S482" s="214">
        <v>0</v>
      </c>
      <c r="T482" s="215">
        <f>S482*H482</f>
        <v>0</v>
      </c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R482" s="216" t="s">
        <v>348</v>
      </c>
      <c r="AT482" s="216" t="s">
        <v>138</v>
      </c>
      <c r="AU482" s="216" t="s">
        <v>82</v>
      </c>
      <c r="AY482" s="18" t="s">
        <v>134</v>
      </c>
      <c r="BE482" s="217">
        <f>IF(N482="základní",J482,0)</f>
        <v>0</v>
      </c>
      <c r="BF482" s="217">
        <f>IF(N482="snížená",J482,0)</f>
        <v>0</v>
      </c>
      <c r="BG482" s="217">
        <f>IF(N482="zákl. přenesená",J482,0)</f>
        <v>0</v>
      </c>
      <c r="BH482" s="217">
        <f>IF(N482="sníž. přenesená",J482,0)</f>
        <v>0</v>
      </c>
      <c r="BI482" s="217">
        <f>IF(N482="nulová",J482,0)</f>
        <v>0</v>
      </c>
      <c r="BJ482" s="18" t="s">
        <v>80</v>
      </c>
      <c r="BK482" s="217">
        <f>ROUND(I482*H482,2)</f>
        <v>0</v>
      </c>
      <c r="BL482" s="18" t="s">
        <v>348</v>
      </c>
      <c r="BM482" s="216" t="s">
        <v>592</v>
      </c>
    </row>
    <row r="483" s="2" customFormat="1">
      <c r="A483" s="39"/>
      <c r="B483" s="40"/>
      <c r="C483" s="41"/>
      <c r="D483" s="218" t="s">
        <v>145</v>
      </c>
      <c r="E483" s="41"/>
      <c r="F483" s="219" t="s">
        <v>593</v>
      </c>
      <c r="G483" s="41"/>
      <c r="H483" s="41"/>
      <c r="I483" s="220"/>
      <c r="J483" s="41"/>
      <c r="K483" s="41"/>
      <c r="L483" s="45"/>
      <c r="M483" s="221"/>
      <c r="N483" s="222"/>
      <c r="O483" s="85"/>
      <c r="P483" s="85"/>
      <c r="Q483" s="85"/>
      <c r="R483" s="85"/>
      <c r="S483" s="85"/>
      <c r="T483" s="86"/>
      <c r="U483" s="39"/>
      <c r="V483" s="39"/>
      <c r="W483" s="39"/>
      <c r="X483" s="39"/>
      <c r="Y483" s="39"/>
      <c r="Z483" s="39"/>
      <c r="AA483" s="39"/>
      <c r="AB483" s="39"/>
      <c r="AC483" s="39"/>
      <c r="AD483" s="39"/>
      <c r="AE483" s="39"/>
      <c r="AT483" s="18" t="s">
        <v>145</v>
      </c>
      <c r="AU483" s="18" t="s">
        <v>82</v>
      </c>
    </row>
    <row r="484" s="2" customFormat="1" ht="24.15" customHeight="1">
      <c r="A484" s="39"/>
      <c r="B484" s="40"/>
      <c r="C484" s="247" t="s">
        <v>594</v>
      </c>
      <c r="D484" s="247" t="s">
        <v>281</v>
      </c>
      <c r="E484" s="248" t="s">
        <v>595</v>
      </c>
      <c r="F484" s="249" t="s">
        <v>596</v>
      </c>
      <c r="G484" s="250" t="s">
        <v>157</v>
      </c>
      <c r="H484" s="251">
        <v>8.1999999999999993</v>
      </c>
      <c r="I484" s="252"/>
      <c r="J484" s="253">
        <f>ROUND(I484*H484,2)</f>
        <v>0</v>
      </c>
      <c r="K484" s="249" t="s">
        <v>142</v>
      </c>
      <c r="L484" s="254"/>
      <c r="M484" s="255" t="s">
        <v>19</v>
      </c>
      <c r="N484" s="256" t="s">
        <v>43</v>
      </c>
      <c r="O484" s="85"/>
      <c r="P484" s="214">
        <f>O484*H484</f>
        <v>0</v>
      </c>
      <c r="Q484" s="214">
        <v>0.00020000000000000001</v>
      </c>
      <c r="R484" s="214">
        <f>Q484*H484</f>
        <v>0.00164</v>
      </c>
      <c r="S484" s="214">
        <v>0</v>
      </c>
      <c r="T484" s="215">
        <f>S484*H484</f>
        <v>0</v>
      </c>
      <c r="U484" s="39"/>
      <c r="V484" s="39"/>
      <c r="W484" s="39"/>
      <c r="X484" s="39"/>
      <c r="Y484" s="39"/>
      <c r="Z484" s="39"/>
      <c r="AA484" s="39"/>
      <c r="AB484" s="39"/>
      <c r="AC484" s="39"/>
      <c r="AD484" s="39"/>
      <c r="AE484" s="39"/>
      <c r="AR484" s="216" t="s">
        <v>348</v>
      </c>
      <c r="AT484" s="216" t="s">
        <v>281</v>
      </c>
      <c r="AU484" s="216" t="s">
        <v>82</v>
      </c>
      <c r="AY484" s="18" t="s">
        <v>134</v>
      </c>
      <c r="BE484" s="217">
        <f>IF(N484="základní",J484,0)</f>
        <v>0</v>
      </c>
      <c r="BF484" s="217">
        <f>IF(N484="snížená",J484,0)</f>
        <v>0</v>
      </c>
      <c r="BG484" s="217">
        <f>IF(N484="zákl. přenesená",J484,0)</f>
        <v>0</v>
      </c>
      <c r="BH484" s="217">
        <f>IF(N484="sníž. přenesená",J484,0)</f>
        <v>0</v>
      </c>
      <c r="BI484" s="217">
        <f>IF(N484="nulová",J484,0)</f>
        <v>0</v>
      </c>
      <c r="BJ484" s="18" t="s">
        <v>80</v>
      </c>
      <c r="BK484" s="217">
        <f>ROUND(I484*H484,2)</f>
        <v>0</v>
      </c>
      <c r="BL484" s="18" t="s">
        <v>348</v>
      </c>
      <c r="BM484" s="216" t="s">
        <v>597</v>
      </c>
    </row>
    <row r="485" s="2" customFormat="1" ht="44.25" customHeight="1">
      <c r="A485" s="39"/>
      <c r="B485" s="40"/>
      <c r="C485" s="205" t="s">
        <v>598</v>
      </c>
      <c r="D485" s="205" t="s">
        <v>138</v>
      </c>
      <c r="E485" s="206" t="s">
        <v>599</v>
      </c>
      <c r="F485" s="207" t="s">
        <v>600</v>
      </c>
      <c r="G485" s="208" t="s">
        <v>377</v>
      </c>
      <c r="H485" s="257"/>
      <c r="I485" s="210"/>
      <c r="J485" s="211">
        <f>ROUND(I485*H485,2)</f>
        <v>0</v>
      </c>
      <c r="K485" s="207" t="s">
        <v>451</v>
      </c>
      <c r="L485" s="45"/>
      <c r="M485" s="212" t="s">
        <v>19</v>
      </c>
      <c r="N485" s="213" t="s">
        <v>43</v>
      </c>
      <c r="O485" s="85"/>
      <c r="P485" s="214">
        <f>O485*H485</f>
        <v>0</v>
      </c>
      <c r="Q485" s="214">
        <v>0</v>
      </c>
      <c r="R485" s="214">
        <f>Q485*H485</f>
        <v>0</v>
      </c>
      <c r="S485" s="214">
        <v>0</v>
      </c>
      <c r="T485" s="215">
        <f>S485*H485</f>
        <v>0</v>
      </c>
      <c r="U485" s="39"/>
      <c r="V485" s="39"/>
      <c r="W485" s="39"/>
      <c r="X485" s="39"/>
      <c r="Y485" s="39"/>
      <c r="Z485" s="39"/>
      <c r="AA485" s="39"/>
      <c r="AB485" s="39"/>
      <c r="AC485" s="39"/>
      <c r="AD485" s="39"/>
      <c r="AE485" s="39"/>
      <c r="AR485" s="216" t="s">
        <v>143</v>
      </c>
      <c r="AT485" s="216" t="s">
        <v>138</v>
      </c>
      <c r="AU485" s="216" t="s">
        <v>82</v>
      </c>
      <c r="AY485" s="18" t="s">
        <v>134</v>
      </c>
      <c r="BE485" s="217">
        <f>IF(N485="základní",J485,0)</f>
        <v>0</v>
      </c>
      <c r="BF485" s="217">
        <f>IF(N485="snížená",J485,0)</f>
        <v>0</v>
      </c>
      <c r="BG485" s="217">
        <f>IF(N485="zákl. přenesená",J485,0)</f>
        <v>0</v>
      </c>
      <c r="BH485" s="217">
        <f>IF(N485="sníž. přenesená",J485,0)</f>
        <v>0</v>
      </c>
      <c r="BI485" s="217">
        <f>IF(N485="nulová",J485,0)</f>
        <v>0</v>
      </c>
      <c r="BJ485" s="18" t="s">
        <v>80</v>
      </c>
      <c r="BK485" s="217">
        <f>ROUND(I485*H485,2)</f>
        <v>0</v>
      </c>
      <c r="BL485" s="18" t="s">
        <v>143</v>
      </c>
      <c r="BM485" s="216" t="s">
        <v>601</v>
      </c>
    </row>
    <row r="486" s="2" customFormat="1">
      <c r="A486" s="39"/>
      <c r="B486" s="40"/>
      <c r="C486" s="41"/>
      <c r="D486" s="218" t="s">
        <v>145</v>
      </c>
      <c r="E486" s="41"/>
      <c r="F486" s="219" t="s">
        <v>602</v>
      </c>
      <c r="G486" s="41"/>
      <c r="H486" s="41"/>
      <c r="I486" s="220"/>
      <c r="J486" s="41"/>
      <c r="K486" s="41"/>
      <c r="L486" s="45"/>
      <c r="M486" s="221"/>
      <c r="N486" s="222"/>
      <c r="O486" s="85"/>
      <c r="P486" s="85"/>
      <c r="Q486" s="85"/>
      <c r="R486" s="85"/>
      <c r="S486" s="85"/>
      <c r="T486" s="86"/>
      <c r="U486" s="39"/>
      <c r="V486" s="39"/>
      <c r="W486" s="39"/>
      <c r="X486" s="39"/>
      <c r="Y486" s="39"/>
      <c r="Z486" s="39"/>
      <c r="AA486" s="39"/>
      <c r="AB486" s="39"/>
      <c r="AC486" s="39"/>
      <c r="AD486" s="39"/>
      <c r="AE486" s="39"/>
      <c r="AT486" s="18" t="s">
        <v>145</v>
      </c>
      <c r="AU486" s="18" t="s">
        <v>82</v>
      </c>
    </row>
    <row r="487" s="12" customFormat="1" ht="22.8" customHeight="1">
      <c r="A487" s="12"/>
      <c r="B487" s="189"/>
      <c r="C487" s="190"/>
      <c r="D487" s="191" t="s">
        <v>71</v>
      </c>
      <c r="E487" s="203" t="s">
        <v>603</v>
      </c>
      <c r="F487" s="203" t="s">
        <v>604</v>
      </c>
      <c r="G487" s="190"/>
      <c r="H487" s="190"/>
      <c r="I487" s="193"/>
      <c r="J487" s="204">
        <f>BK487</f>
        <v>0</v>
      </c>
      <c r="K487" s="190"/>
      <c r="L487" s="195"/>
      <c r="M487" s="196"/>
      <c r="N487" s="197"/>
      <c r="O487" s="197"/>
      <c r="P487" s="198">
        <f>SUM(P488:P513)</f>
        <v>0</v>
      </c>
      <c r="Q487" s="197"/>
      <c r="R487" s="198">
        <f>SUM(R488:R513)</f>
        <v>0.47017320000000001</v>
      </c>
      <c r="S487" s="197"/>
      <c r="T487" s="199">
        <f>SUM(T488:T513)</f>
        <v>0.39167999999999997</v>
      </c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R487" s="200" t="s">
        <v>82</v>
      </c>
      <c r="AT487" s="201" t="s">
        <v>71</v>
      </c>
      <c r="AU487" s="201" t="s">
        <v>80</v>
      </c>
      <c r="AY487" s="200" t="s">
        <v>134</v>
      </c>
      <c r="BK487" s="202">
        <f>SUM(BK488:BK513)</f>
        <v>0</v>
      </c>
    </row>
    <row r="488" s="2" customFormat="1" ht="24.15" customHeight="1">
      <c r="A488" s="39"/>
      <c r="B488" s="40"/>
      <c r="C488" s="205" t="s">
        <v>605</v>
      </c>
      <c r="D488" s="205" t="s">
        <v>138</v>
      </c>
      <c r="E488" s="206" t="s">
        <v>606</v>
      </c>
      <c r="F488" s="207" t="s">
        <v>607</v>
      </c>
      <c r="G488" s="208" t="s">
        <v>149</v>
      </c>
      <c r="H488" s="209">
        <v>14.4</v>
      </c>
      <c r="I488" s="210"/>
      <c r="J488" s="211">
        <f>ROUND(I488*H488,2)</f>
        <v>0</v>
      </c>
      <c r="K488" s="207" t="s">
        <v>142</v>
      </c>
      <c r="L488" s="45"/>
      <c r="M488" s="212" t="s">
        <v>19</v>
      </c>
      <c r="N488" s="213" t="s">
        <v>43</v>
      </c>
      <c r="O488" s="85"/>
      <c r="P488" s="214">
        <f>O488*H488</f>
        <v>0</v>
      </c>
      <c r="Q488" s="214">
        <v>0.00029999999999999997</v>
      </c>
      <c r="R488" s="214">
        <f>Q488*H488</f>
        <v>0.0043200000000000001</v>
      </c>
      <c r="S488" s="214">
        <v>0</v>
      </c>
      <c r="T488" s="215">
        <f>S488*H488</f>
        <v>0</v>
      </c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  <c r="AR488" s="216" t="s">
        <v>143</v>
      </c>
      <c r="AT488" s="216" t="s">
        <v>138</v>
      </c>
      <c r="AU488" s="216" t="s">
        <v>82</v>
      </c>
      <c r="AY488" s="18" t="s">
        <v>134</v>
      </c>
      <c r="BE488" s="217">
        <f>IF(N488="základní",J488,0)</f>
        <v>0</v>
      </c>
      <c r="BF488" s="217">
        <f>IF(N488="snížená",J488,0)</f>
        <v>0</v>
      </c>
      <c r="BG488" s="217">
        <f>IF(N488="zákl. přenesená",J488,0)</f>
        <v>0</v>
      </c>
      <c r="BH488" s="217">
        <f>IF(N488="sníž. přenesená",J488,0)</f>
        <v>0</v>
      </c>
      <c r="BI488" s="217">
        <f>IF(N488="nulová",J488,0)</f>
        <v>0</v>
      </c>
      <c r="BJ488" s="18" t="s">
        <v>80</v>
      </c>
      <c r="BK488" s="217">
        <f>ROUND(I488*H488,2)</f>
        <v>0</v>
      </c>
      <c r="BL488" s="18" t="s">
        <v>143</v>
      </c>
      <c r="BM488" s="216" t="s">
        <v>608</v>
      </c>
    </row>
    <row r="489" s="2" customFormat="1">
      <c r="A489" s="39"/>
      <c r="B489" s="40"/>
      <c r="C489" s="41"/>
      <c r="D489" s="218" t="s">
        <v>145</v>
      </c>
      <c r="E489" s="41"/>
      <c r="F489" s="219" t="s">
        <v>609</v>
      </c>
      <c r="G489" s="41"/>
      <c r="H489" s="41"/>
      <c r="I489" s="220"/>
      <c r="J489" s="41"/>
      <c r="K489" s="41"/>
      <c r="L489" s="45"/>
      <c r="M489" s="221"/>
      <c r="N489" s="222"/>
      <c r="O489" s="85"/>
      <c r="P489" s="85"/>
      <c r="Q489" s="85"/>
      <c r="R489" s="85"/>
      <c r="S489" s="85"/>
      <c r="T489" s="86"/>
      <c r="U489" s="39"/>
      <c r="V489" s="39"/>
      <c r="W489" s="39"/>
      <c r="X489" s="39"/>
      <c r="Y489" s="39"/>
      <c r="Z489" s="39"/>
      <c r="AA489" s="39"/>
      <c r="AB489" s="39"/>
      <c r="AC489" s="39"/>
      <c r="AD489" s="39"/>
      <c r="AE489" s="39"/>
      <c r="AT489" s="18" t="s">
        <v>145</v>
      </c>
      <c r="AU489" s="18" t="s">
        <v>82</v>
      </c>
    </row>
    <row r="490" s="13" customFormat="1">
      <c r="A490" s="13"/>
      <c r="B490" s="223"/>
      <c r="C490" s="224"/>
      <c r="D490" s="225" t="s">
        <v>152</v>
      </c>
      <c r="E490" s="226" t="s">
        <v>19</v>
      </c>
      <c r="F490" s="227" t="s">
        <v>610</v>
      </c>
      <c r="G490" s="224"/>
      <c r="H490" s="228">
        <v>14.4</v>
      </c>
      <c r="I490" s="229"/>
      <c r="J490" s="224"/>
      <c r="K490" s="224"/>
      <c r="L490" s="230"/>
      <c r="M490" s="231"/>
      <c r="N490" s="232"/>
      <c r="O490" s="232"/>
      <c r="P490" s="232"/>
      <c r="Q490" s="232"/>
      <c r="R490" s="232"/>
      <c r="S490" s="232"/>
      <c r="T490" s="23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34" t="s">
        <v>152</v>
      </c>
      <c r="AU490" s="234" t="s">
        <v>82</v>
      </c>
      <c r="AV490" s="13" t="s">
        <v>82</v>
      </c>
      <c r="AW490" s="13" t="s">
        <v>34</v>
      </c>
      <c r="AX490" s="13" t="s">
        <v>80</v>
      </c>
      <c r="AY490" s="234" t="s">
        <v>134</v>
      </c>
    </row>
    <row r="491" s="2" customFormat="1" ht="37.8" customHeight="1">
      <c r="A491" s="39"/>
      <c r="B491" s="40"/>
      <c r="C491" s="205" t="s">
        <v>611</v>
      </c>
      <c r="D491" s="205" t="s">
        <v>138</v>
      </c>
      <c r="E491" s="206" t="s">
        <v>612</v>
      </c>
      <c r="F491" s="207" t="s">
        <v>613</v>
      </c>
      <c r="G491" s="208" t="s">
        <v>149</v>
      </c>
      <c r="H491" s="209">
        <v>14.4</v>
      </c>
      <c r="I491" s="210"/>
      <c r="J491" s="211">
        <f>ROUND(I491*H491,2)</f>
        <v>0</v>
      </c>
      <c r="K491" s="207" t="s">
        <v>142</v>
      </c>
      <c r="L491" s="45"/>
      <c r="M491" s="212" t="s">
        <v>19</v>
      </c>
      <c r="N491" s="213" t="s">
        <v>43</v>
      </c>
      <c r="O491" s="85"/>
      <c r="P491" s="214">
        <f>O491*H491</f>
        <v>0</v>
      </c>
      <c r="Q491" s="214">
        <v>0.0090880000000000006</v>
      </c>
      <c r="R491" s="214">
        <f>Q491*H491</f>
        <v>0.13086720000000002</v>
      </c>
      <c r="S491" s="214">
        <v>0</v>
      </c>
      <c r="T491" s="215">
        <f>S491*H491</f>
        <v>0</v>
      </c>
      <c r="U491" s="39"/>
      <c r="V491" s="39"/>
      <c r="W491" s="39"/>
      <c r="X491" s="39"/>
      <c r="Y491" s="39"/>
      <c r="Z491" s="39"/>
      <c r="AA491" s="39"/>
      <c r="AB491" s="39"/>
      <c r="AC491" s="39"/>
      <c r="AD491" s="39"/>
      <c r="AE491" s="39"/>
      <c r="AR491" s="216" t="s">
        <v>143</v>
      </c>
      <c r="AT491" s="216" t="s">
        <v>138</v>
      </c>
      <c r="AU491" s="216" t="s">
        <v>82</v>
      </c>
      <c r="AY491" s="18" t="s">
        <v>134</v>
      </c>
      <c r="BE491" s="217">
        <f>IF(N491="základní",J491,0)</f>
        <v>0</v>
      </c>
      <c r="BF491" s="217">
        <f>IF(N491="snížená",J491,0)</f>
        <v>0</v>
      </c>
      <c r="BG491" s="217">
        <f>IF(N491="zákl. přenesená",J491,0)</f>
        <v>0</v>
      </c>
      <c r="BH491" s="217">
        <f>IF(N491="sníž. přenesená",J491,0)</f>
        <v>0</v>
      </c>
      <c r="BI491" s="217">
        <f>IF(N491="nulová",J491,0)</f>
        <v>0</v>
      </c>
      <c r="BJ491" s="18" t="s">
        <v>80</v>
      </c>
      <c r="BK491" s="217">
        <f>ROUND(I491*H491,2)</f>
        <v>0</v>
      </c>
      <c r="BL491" s="18" t="s">
        <v>143</v>
      </c>
      <c r="BM491" s="216" t="s">
        <v>614</v>
      </c>
    </row>
    <row r="492" s="2" customFormat="1">
      <c r="A492" s="39"/>
      <c r="B492" s="40"/>
      <c r="C492" s="41"/>
      <c r="D492" s="218" t="s">
        <v>145</v>
      </c>
      <c r="E492" s="41"/>
      <c r="F492" s="219" t="s">
        <v>615</v>
      </c>
      <c r="G492" s="41"/>
      <c r="H492" s="41"/>
      <c r="I492" s="220"/>
      <c r="J492" s="41"/>
      <c r="K492" s="41"/>
      <c r="L492" s="45"/>
      <c r="M492" s="221"/>
      <c r="N492" s="222"/>
      <c r="O492" s="85"/>
      <c r="P492" s="85"/>
      <c r="Q492" s="85"/>
      <c r="R492" s="85"/>
      <c r="S492" s="85"/>
      <c r="T492" s="86"/>
      <c r="U492" s="39"/>
      <c r="V492" s="39"/>
      <c r="W492" s="39"/>
      <c r="X492" s="39"/>
      <c r="Y492" s="39"/>
      <c r="Z492" s="39"/>
      <c r="AA492" s="39"/>
      <c r="AB492" s="39"/>
      <c r="AC492" s="39"/>
      <c r="AD492" s="39"/>
      <c r="AE492" s="39"/>
      <c r="AT492" s="18" t="s">
        <v>145</v>
      </c>
      <c r="AU492" s="18" t="s">
        <v>82</v>
      </c>
    </row>
    <row r="493" s="13" customFormat="1">
      <c r="A493" s="13"/>
      <c r="B493" s="223"/>
      <c r="C493" s="224"/>
      <c r="D493" s="225" t="s">
        <v>152</v>
      </c>
      <c r="E493" s="226" t="s">
        <v>19</v>
      </c>
      <c r="F493" s="227" t="s">
        <v>610</v>
      </c>
      <c r="G493" s="224"/>
      <c r="H493" s="228">
        <v>14.4</v>
      </c>
      <c r="I493" s="229"/>
      <c r="J493" s="224"/>
      <c r="K493" s="224"/>
      <c r="L493" s="230"/>
      <c r="M493" s="231"/>
      <c r="N493" s="232"/>
      <c r="O493" s="232"/>
      <c r="P493" s="232"/>
      <c r="Q493" s="232"/>
      <c r="R493" s="232"/>
      <c r="S493" s="232"/>
      <c r="T493" s="23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34" t="s">
        <v>152</v>
      </c>
      <c r="AU493" s="234" t="s">
        <v>82</v>
      </c>
      <c r="AV493" s="13" t="s">
        <v>82</v>
      </c>
      <c r="AW493" s="13" t="s">
        <v>34</v>
      </c>
      <c r="AX493" s="13" t="s">
        <v>80</v>
      </c>
      <c r="AY493" s="234" t="s">
        <v>134</v>
      </c>
    </row>
    <row r="494" s="2" customFormat="1" ht="21.75" customHeight="1">
      <c r="A494" s="39"/>
      <c r="B494" s="40"/>
      <c r="C494" s="247" t="s">
        <v>616</v>
      </c>
      <c r="D494" s="247" t="s">
        <v>281</v>
      </c>
      <c r="E494" s="248" t="s">
        <v>617</v>
      </c>
      <c r="F494" s="249" t="s">
        <v>618</v>
      </c>
      <c r="G494" s="250" t="s">
        <v>149</v>
      </c>
      <c r="H494" s="251">
        <v>17.280000000000001</v>
      </c>
      <c r="I494" s="252"/>
      <c r="J494" s="253">
        <f>ROUND(I494*H494,2)</f>
        <v>0</v>
      </c>
      <c r="K494" s="249" t="s">
        <v>19</v>
      </c>
      <c r="L494" s="254"/>
      <c r="M494" s="255" t="s">
        <v>19</v>
      </c>
      <c r="N494" s="256" t="s">
        <v>43</v>
      </c>
      <c r="O494" s="85"/>
      <c r="P494" s="214">
        <f>O494*H494</f>
        <v>0</v>
      </c>
      <c r="Q494" s="214">
        <v>0.019</v>
      </c>
      <c r="R494" s="214">
        <f>Q494*H494</f>
        <v>0.32832</v>
      </c>
      <c r="S494" s="214">
        <v>0</v>
      </c>
      <c r="T494" s="215">
        <f>S494*H494</f>
        <v>0</v>
      </c>
      <c r="U494" s="39"/>
      <c r="V494" s="39"/>
      <c r="W494" s="39"/>
      <c r="X494" s="39"/>
      <c r="Y494" s="39"/>
      <c r="Z494" s="39"/>
      <c r="AA494" s="39"/>
      <c r="AB494" s="39"/>
      <c r="AC494" s="39"/>
      <c r="AD494" s="39"/>
      <c r="AE494" s="39"/>
      <c r="AR494" s="216" t="s">
        <v>284</v>
      </c>
      <c r="AT494" s="216" t="s">
        <v>281</v>
      </c>
      <c r="AU494" s="216" t="s">
        <v>82</v>
      </c>
      <c r="AY494" s="18" t="s">
        <v>134</v>
      </c>
      <c r="BE494" s="217">
        <f>IF(N494="základní",J494,0)</f>
        <v>0</v>
      </c>
      <c r="BF494" s="217">
        <f>IF(N494="snížená",J494,0)</f>
        <v>0</v>
      </c>
      <c r="BG494" s="217">
        <f>IF(N494="zákl. přenesená",J494,0)</f>
        <v>0</v>
      </c>
      <c r="BH494" s="217">
        <f>IF(N494="sníž. přenesená",J494,0)</f>
        <v>0</v>
      </c>
      <c r="BI494" s="217">
        <f>IF(N494="nulová",J494,0)</f>
        <v>0</v>
      </c>
      <c r="BJ494" s="18" t="s">
        <v>80</v>
      </c>
      <c r="BK494" s="217">
        <f>ROUND(I494*H494,2)</f>
        <v>0</v>
      </c>
      <c r="BL494" s="18" t="s">
        <v>143</v>
      </c>
      <c r="BM494" s="216" t="s">
        <v>619</v>
      </c>
    </row>
    <row r="495" s="13" customFormat="1">
      <c r="A495" s="13"/>
      <c r="B495" s="223"/>
      <c r="C495" s="224"/>
      <c r="D495" s="225" t="s">
        <v>152</v>
      </c>
      <c r="E495" s="226" t="s">
        <v>19</v>
      </c>
      <c r="F495" s="227" t="s">
        <v>610</v>
      </c>
      <c r="G495" s="224"/>
      <c r="H495" s="228">
        <v>14.4</v>
      </c>
      <c r="I495" s="229"/>
      <c r="J495" s="224"/>
      <c r="K495" s="224"/>
      <c r="L495" s="230"/>
      <c r="M495" s="231"/>
      <c r="N495" s="232"/>
      <c r="O495" s="232"/>
      <c r="P495" s="232"/>
      <c r="Q495" s="232"/>
      <c r="R495" s="232"/>
      <c r="S495" s="232"/>
      <c r="T495" s="23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34" t="s">
        <v>152</v>
      </c>
      <c r="AU495" s="234" t="s">
        <v>82</v>
      </c>
      <c r="AV495" s="13" t="s">
        <v>82</v>
      </c>
      <c r="AW495" s="13" t="s">
        <v>34</v>
      </c>
      <c r="AX495" s="13" t="s">
        <v>80</v>
      </c>
      <c r="AY495" s="234" t="s">
        <v>134</v>
      </c>
    </row>
    <row r="496" s="13" customFormat="1">
      <c r="A496" s="13"/>
      <c r="B496" s="223"/>
      <c r="C496" s="224"/>
      <c r="D496" s="225" t="s">
        <v>152</v>
      </c>
      <c r="E496" s="224"/>
      <c r="F496" s="227" t="s">
        <v>620</v>
      </c>
      <c r="G496" s="224"/>
      <c r="H496" s="228">
        <v>17.280000000000001</v>
      </c>
      <c r="I496" s="229"/>
      <c r="J496" s="224"/>
      <c r="K496" s="224"/>
      <c r="L496" s="230"/>
      <c r="M496" s="231"/>
      <c r="N496" s="232"/>
      <c r="O496" s="232"/>
      <c r="P496" s="232"/>
      <c r="Q496" s="232"/>
      <c r="R496" s="232"/>
      <c r="S496" s="232"/>
      <c r="T496" s="23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34" t="s">
        <v>152</v>
      </c>
      <c r="AU496" s="234" t="s">
        <v>82</v>
      </c>
      <c r="AV496" s="13" t="s">
        <v>82</v>
      </c>
      <c r="AW496" s="13" t="s">
        <v>4</v>
      </c>
      <c r="AX496" s="13" t="s">
        <v>80</v>
      </c>
      <c r="AY496" s="234" t="s">
        <v>134</v>
      </c>
    </row>
    <row r="497" s="2" customFormat="1" ht="21.75" customHeight="1">
      <c r="A497" s="39"/>
      <c r="B497" s="40"/>
      <c r="C497" s="205" t="s">
        <v>621</v>
      </c>
      <c r="D497" s="205" t="s">
        <v>138</v>
      </c>
      <c r="E497" s="206" t="s">
        <v>622</v>
      </c>
      <c r="F497" s="207" t="s">
        <v>623</v>
      </c>
      <c r="G497" s="208" t="s">
        <v>149</v>
      </c>
      <c r="H497" s="209">
        <v>14.4</v>
      </c>
      <c r="I497" s="210"/>
      <c r="J497" s="211">
        <f>ROUND(I497*H497,2)</f>
        <v>0</v>
      </c>
      <c r="K497" s="207" t="s">
        <v>451</v>
      </c>
      <c r="L497" s="45"/>
      <c r="M497" s="212" t="s">
        <v>19</v>
      </c>
      <c r="N497" s="213" t="s">
        <v>43</v>
      </c>
      <c r="O497" s="85"/>
      <c r="P497" s="214">
        <f>O497*H497</f>
        <v>0</v>
      </c>
      <c r="Q497" s="214">
        <v>0</v>
      </c>
      <c r="R497" s="214">
        <f>Q497*H497</f>
        <v>0</v>
      </c>
      <c r="S497" s="214">
        <v>0.027199999999999998</v>
      </c>
      <c r="T497" s="215">
        <f>S497*H497</f>
        <v>0.39167999999999997</v>
      </c>
      <c r="U497" s="39"/>
      <c r="V497" s="39"/>
      <c r="W497" s="39"/>
      <c r="X497" s="39"/>
      <c r="Y497" s="39"/>
      <c r="Z497" s="39"/>
      <c r="AA497" s="39"/>
      <c r="AB497" s="39"/>
      <c r="AC497" s="39"/>
      <c r="AD497" s="39"/>
      <c r="AE497" s="39"/>
      <c r="AR497" s="216" t="s">
        <v>143</v>
      </c>
      <c r="AT497" s="216" t="s">
        <v>138</v>
      </c>
      <c r="AU497" s="216" t="s">
        <v>82</v>
      </c>
      <c r="AY497" s="18" t="s">
        <v>134</v>
      </c>
      <c r="BE497" s="217">
        <f>IF(N497="základní",J497,0)</f>
        <v>0</v>
      </c>
      <c r="BF497" s="217">
        <f>IF(N497="snížená",J497,0)</f>
        <v>0</v>
      </c>
      <c r="BG497" s="217">
        <f>IF(N497="zákl. přenesená",J497,0)</f>
        <v>0</v>
      </c>
      <c r="BH497" s="217">
        <f>IF(N497="sníž. přenesená",J497,0)</f>
        <v>0</v>
      </c>
      <c r="BI497" s="217">
        <f>IF(N497="nulová",J497,0)</f>
        <v>0</v>
      </c>
      <c r="BJ497" s="18" t="s">
        <v>80</v>
      </c>
      <c r="BK497" s="217">
        <f>ROUND(I497*H497,2)</f>
        <v>0</v>
      </c>
      <c r="BL497" s="18" t="s">
        <v>143</v>
      </c>
      <c r="BM497" s="216" t="s">
        <v>624</v>
      </c>
    </row>
    <row r="498" s="2" customFormat="1">
      <c r="A498" s="39"/>
      <c r="B498" s="40"/>
      <c r="C498" s="41"/>
      <c r="D498" s="218" t="s">
        <v>145</v>
      </c>
      <c r="E498" s="41"/>
      <c r="F498" s="219" t="s">
        <v>625</v>
      </c>
      <c r="G498" s="41"/>
      <c r="H498" s="41"/>
      <c r="I498" s="220"/>
      <c r="J498" s="41"/>
      <c r="K498" s="41"/>
      <c r="L498" s="45"/>
      <c r="M498" s="221"/>
      <c r="N498" s="222"/>
      <c r="O498" s="85"/>
      <c r="P498" s="85"/>
      <c r="Q498" s="85"/>
      <c r="R498" s="85"/>
      <c r="S498" s="85"/>
      <c r="T498" s="86"/>
      <c r="U498" s="39"/>
      <c r="V498" s="39"/>
      <c r="W498" s="39"/>
      <c r="X498" s="39"/>
      <c r="Y498" s="39"/>
      <c r="Z498" s="39"/>
      <c r="AA498" s="39"/>
      <c r="AB498" s="39"/>
      <c r="AC498" s="39"/>
      <c r="AD498" s="39"/>
      <c r="AE498" s="39"/>
      <c r="AT498" s="18" t="s">
        <v>145</v>
      </c>
      <c r="AU498" s="18" t="s">
        <v>82</v>
      </c>
    </row>
    <row r="499" s="13" customFormat="1">
      <c r="A499" s="13"/>
      <c r="B499" s="223"/>
      <c r="C499" s="224"/>
      <c r="D499" s="225" t="s">
        <v>152</v>
      </c>
      <c r="E499" s="226" t="s">
        <v>19</v>
      </c>
      <c r="F499" s="227" t="s">
        <v>610</v>
      </c>
      <c r="G499" s="224"/>
      <c r="H499" s="228">
        <v>14.4</v>
      </c>
      <c r="I499" s="229"/>
      <c r="J499" s="224"/>
      <c r="K499" s="224"/>
      <c r="L499" s="230"/>
      <c r="M499" s="231"/>
      <c r="N499" s="232"/>
      <c r="O499" s="232"/>
      <c r="P499" s="232"/>
      <c r="Q499" s="232"/>
      <c r="R499" s="232"/>
      <c r="S499" s="232"/>
      <c r="T499" s="23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34" t="s">
        <v>152</v>
      </c>
      <c r="AU499" s="234" t="s">
        <v>82</v>
      </c>
      <c r="AV499" s="13" t="s">
        <v>82</v>
      </c>
      <c r="AW499" s="13" t="s">
        <v>34</v>
      </c>
      <c r="AX499" s="13" t="s">
        <v>80</v>
      </c>
      <c r="AY499" s="234" t="s">
        <v>134</v>
      </c>
    </row>
    <row r="500" s="2" customFormat="1" ht="33" customHeight="1">
      <c r="A500" s="39"/>
      <c r="B500" s="40"/>
      <c r="C500" s="205" t="s">
        <v>626</v>
      </c>
      <c r="D500" s="205" t="s">
        <v>138</v>
      </c>
      <c r="E500" s="206" t="s">
        <v>627</v>
      </c>
      <c r="F500" s="207" t="s">
        <v>628</v>
      </c>
      <c r="G500" s="208" t="s">
        <v>157</v>
      </c>
      <c r="H500" s="209">
        <v>9.5999999999999996</v>
      </c>
      <c r="I500" s="210"/>
      <c r="J500" s="211">
        <f>ROUND(I500*H500,2)</f>
        <v>0</v>
      </c>
      <c r="K500" s="207" t="s">
        <v>142</v>
      </c>
      <c r="L500" s="45"/>
      <c r="M500" s="212" t="s">
        <v>19</v>
      </c>
      <c r="N500" s="213" t="s">
        <v>43</v>
      </c>
      <c r="O500" s="85"/>
      <c r="P500" s="214">
        <f>O500*H500</f>
        <v>0</v>
      </c>
      <c r="Q500" s="214">
        <v>0.00018000000000000001</v>
      </c>
      <c r="R500" s="214">
        <f>Q500*H500</f>
        <v>0.0017280000000000002</v>
      </c>
      <c r="S500" s="214">
        <v>0</v>
      </c>
      <c r="T500" s="215">
        <f>S500*H500</f>
        <v>0</v>
      </c>
      <c r="U500" s="39"/>
      <c r="V500" s="39"/>
      <c r="W500" s="39"/>
      <c r="X500" s="39"/>
      <c r="Y500" s="39"/>
      <c r="Z500" s="39"/>
      <c r="AA500" s="39"/>
      <c r="AB500" s="39"/>
      <c r="AC500" s="39"/>
      <c r="AD500" s="39"/>
      <c r="AE500" s="39"/>
      <c r="AR500" s="216" t="s">
        <v>143</v>
      </c>
      <c r="AT500" s="216" t="s">
        <v>138</v>
      </c>
      <c r="AU500" s="216" t="s">
        <v>82</v>
      </c>
      <c r="AY500" s="18" t="s">
        <v>134</v>
      </c>
      <c r="BE500" s="217">
        <f>IF(N500="základní",J500,0)</f>
        <v>0</v>
      </c>
      <c r="BF500" s="217">
        <f>IF(N500="snížená",J500,0)</f>
        <v>0</v>
      </c>
      <c r="BG500" s="217">
        <f>IF(N500="zákl. přenesená",J500,0)</f>
        <v>0</v>
      </c>
      <c r="BH500" s="217">
        <f>IF(N500="sníž. přenesená",J500,0)</f>
        <v>0</v>
      </c>
      <c r="BI500" s="217">
        <f>IF(N500="nulová",J500,0)</f>
        <v>0</v>
      </c>
      <c r="BJ500" s="18" t="s">
        <v>80</v>
      </c>
      <c r="BK500" s="217">
        <f>ROUND(I500*H500,2)</f>
        <v>0</v>
      </c>
      <c r="BL500" s="18" t="s">
        <v>143</v>
      </c>
      <c r="BM500" s="216" t="s">
        <v>629</v>
      </c>
    </row>
    <row r="501" s="2" customFormat="1">
      <c r="A501" s="39"/>
      <c r="B501" s="40"/>
      <c r="C501" s="41"/>
      <c r="D501" s="218" t="s">
        <v>145</v>
      </c>
      <c r="E501" s="41"/>
      <c r="F501" s="219" t="s">
        <v>630</v>
      </c>
      <c r="G501" s="41"/>
      <c r="H501" s="41"/>
      <c r="I501" s="220"/>
      <c r="J501" s="41"/>
      <c r="K501" s="41"/>
      <c r="L501" s="45"/>
      <c r="M501" s="221"/>
      <c r="N501" s="222"/>
      <c r="O501" s="85"/>
      <c r="P501" s="85"/>
      <c r="Q501" s="85"/>
      <c r="R501" s="85"/>
      <c r="S501" s="85"/>
      <c r="T501" s="86"/>
      <c r="U501" s="39"/>
      <c r="V501" s="39"/>
      <c r="W501" s="39"/>
      <c r="X501" s="39"/>
      <c r="Y501" s="39"/>
      <c r="Z501" s="39"/>
      <c r="AA501" s="39"/>
      <c r="AB501" s="39"/>
      <c r="AC501" s="39"/>
      <c r="AD501" s="39"/>
      <c r="AE501" s="39"/>
      <c r="AT501" s="18" t="s">
        <v>145</v>
      </c>
      <c r="AU501" s="18" t="s">
        <v>82</v>
      </c>
    </row>
    <row r="502" s="13" customFormat="1">
      <c r="A502" s="13"/>
      <c r="B502" s="223"/>
      <c r="C502" s="224"/>
      <c r="D502" s="225" t="s">
        <v>152</v>
      </c>
      <c r="E502" s="226" t="s">
        <v>19</v>
      </c>
      <c r="F502" s="227" t="s">
        <v>631</v>
      </c>
      <c r="G502" s="224"/>
      <c r="H502" s="228">
        <v>9.5999999999999996</v>
      </c>
      <c r="I502" s="229"/>
      <c r="J502" s="224"/>
      <c r="K502" s="224"/>
      <c r="L502" s="230"/>
      <c r="M502" s="231"/>
      <c r="N502" s="232"/>
      <c r="O502" s="232"/>
      <c r="P502" s="232"/>
      <c r="Q502" s="232"/>
      <c r="R502" s="232"/>
      <c r="S502" s="232"/>
      <c r="T502" s="23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34" t="s">
        <v>152</v>
      </c>
      <c r="AU502" s="234" t="s">
        <v>82</v>
      </c>
      <c r="AV502" s="13" t="s">
        <v>82</v>
      </c>
      <c r="AW502" s="13" t="s">
        <v>34</v>
      </c>
      <c r="AX502" s="13" t="s">
        <v>80</v>
      </c>
      <c r="AY502" s="234" t="s">
        <v>134</v>
      </c>
    </row>
    <row r="503" s="2" customFormat="1" ht="16.5" customHeight="1">
      <c r="A503" s="39"/>
      <c r="B503" s="40"/>
      <c r="C503" s="247" t="s">
        <v>632</v>
      </c>
      <c r="D503" s="247" t="s">
        <v>281</v>
      </c>
      <c r="E503" s="248" t="s">
        <v>633</v>
      </c>
      <c r="F503" s="249" t="s">
        <v>634</v>
      </c>
      <c r="G503" s="250" t="s">
        <v>157</v>
      </c>
      <c r="H503" s="251">
        <v>11</v>
      </c>
      <c r="I503" s="252"/>
      <c r="J503" s="253">
        <f>ROUND(I503*H503,2)</f>
        <v>0</v>
      </c>
      <c r="K503" s="249" t="s">
        <v>142</v>
      </c>
      <c r="L503" s="254"/>
      <c r="M503" s="255" t="s">
        <v>19</v>
      </c>
      <c r="N503" s="256" t="s">
        <v>43</v>
      </c>
      <c r="O503" s="85"/>
      <c r="P503" s="214">
        <f>O503*H503</f>
        <v>0</v>
      </c>
      <c r="Q503" s="214">
        <v>0.00029999999999999997</v>
      </c>
      <c r="R503" s="214">
        <f>Q503*H503</f>
        <v>0.0032999999999999995</v>
      </c>
      <c r="S503" s="214">
        <v>0</v>
      </c>
      <c r="T503" s="215">
        <f>S503*H503</f>
        <v>0</v>
      </c>
      <c r="U503" s="39"/>
      <c r="V503" s="39"/>
      <c r="W503" s="39"/>
      <c r="X503" s="39"/>
      <c r="Y503" s="39"/>
      <c r="Z503" s="39"/>
      <c r="AA503" s="39"/>
      <c r="AB503" s="39"/>
      <c r="AC503" s="39"/>
      <c r="AD503" s="39"/>
      <c r="AE503" s="39"/>
      <c r="AR503" s="216" t="s">
        <v>284</v>
      </c>
      <c r="AT503" s="216" t="s">
        <v>281</v>
      </c>
      <c r="AU503" s="216" t="s">
        <v>82</v>
      </c>
      <c r="AY503" s="18" t="s">
        <v>134</v>
      </c>
      <c r="BE503" s="217">
        <f>IF(N503="základní",J503,0)</f>
        <v>0</v>
      </c>
      <c r="BF503" s="217">
        <f>IF(N503="snížená",J503,0)</f>
        <v>0</v>
      </c>
      <c r="BG503" s="217">
        <f>IF(N503="zákl. přenesená",J503,0)</f>
        <v>0</v>
      </c>
      <c r="BH503" s="217">
        <f>IF(N503="sníž. přenesená",J503,0)</f>
        <v>0</v>
      </c>
      <c r="BI503" s="217">
        <f>IF(N503="nulová",J503,0)</f>
        <v>0</v>
      </c>
      <c r="BJ503" s="18" t="s">
        <v>80</v>
      </c>
      <c r="BK503" s="217">
        <f>ROUND(I503*H503,2)</f>
        <v>0</v>
      </c>
      <c r="BL503" s="18" t="s">
        <v>143</v>
      </c>
      <c r="BM503" s="216" t="s">
        <v>635</v>
      </c>
    </row>
    <row r="504" s="2" customFormat="1" ht="24.15" customHeight="1">
      <c r="A504" s="39"/>
      <c r="B504" s="40"/>
      <c r="C504" s="205" t="s">
        <v>636</v>
      </c>
      <c r="D504" s="205" t="s">
        <v>138</v>
      </c>
      <c r="E504" s="206" t="s">
        <v>637</v>
      </c>
      <c r="F504" s="207" t="s">
        <v>638</v>
      </c>
      <c r="G504" s="208" t="s">
        <v>157</v>
      </c>
      <c r="H504" s="209">
        <v>11</v>
      </c>
      <c r="I504" s="210"/>
      <c r="J504" s="211">
        <f>ROUND(I504*H504,2)</f>
        <v>0</v>
      </c>
      <c r="K504" s="207" t="s">
        <v>142</v>
      </c>
      <c r="L504" s="45"/>
      <c r="M504" s="212" t="s">
        <v>19</v>
      </c>
      <c r="N504" s="213" t="s">
        <v>43</v>
      </c>
      <c r="O504" s="85"/>
      <c r="P504" s="214">
        <f>O504*H504</f>
        <v>0</v>
      </c>
      <c r="Q504" s="214">
        <v>9.0000000000000006E-05</v>
      </c>
      <c r="R504" s="214">
        <f>Q504*H504</f>
        <v>0.00098999999999999999</v>
      </c>
      <c r="S504" s="214">
        <v>0</v>
      </c>
      <c r="T504" s="215">
        <f>S504*H504</f>
        <v>0</v>
      </c>
      <c r="U504" s="39"/>
      <c r="V504" s="39"/>
      <c r="W504" s="39"/>
      <c r="X504" s="39"/>
      <c r="Y504" s="39"/>
      <c r="Z504" s="39"/>
      <c r="AA504" s="39"/>
      <c r="AB504" s="39"/>
      <c r="AC504" s="39"/>
      <c r="AD504" s="39"/>
      <c r="AE504" s="39"/>
      <c r="AR504" s="216" t="s">
        <v>143</v>
      </c>
      <c r="AT504" s="216" t="s">
        <v>138</v>
      </c>
      <c r="AU504" s="216" t="s">
        <v>82</v>
      </c>
      <c r="AY504" s="18" t="s">
        <v>134</v>
      </c>
      <c r="BE504" s="217">
        <f>IF(N504="základní",J504,0)</f>
        <v>0</v>
      </c>
      <c r="BF504" s="217">
        <f>IF(N504="snížená",J504,0)</f>
        <v>0</v>
      </c>
      <c r="BG504" s="217">
        <f>IF(N504="zákl. přenesená",J504,0)</f>
        <v>0</v>
      </c>
      <c r="BH504" s="217">
        <f>IF(N504="sníž. přenesená",J504,0)</f>
        <v>0</v>
      </c>
      <c r="BI504" s="217">
        <f>IF(N504="nulová",J504,0)</f>
        <v>0</v>
      </c>
      <c r="BJ504" s="18" t="s">
        <v>80</v>
      </c>
      <c r="BK504" s="217">
        <f>ROUND(I504*H504,2)</f>
        <v>0</v>
      </c>
      <c r="BL504" s="18" t="s">
        <v>143</v>
      </c>
      <c r="BM504" s="216" t="s">
        <v>639</v>
      </c>
    </row>
    <row r="505" s="2" customFormat="1">
      <c r="A505" s="39"/>
      <c r="B505" s="40"/>
      <c r="C505" s="41"/>
      <c r="D505" s="218" t="s">
        <v>145</v>
      </c>
      <c r="E505" s="41"/>
      <c r="F505" s="219" t="s">
        <v>640</v>
      </c>
      <c r="G505" s="41"/>
      <c r="H505" s="41"/>
      <c r="I505" s="220"/>
      <c r="J505" s="41"/>
      <c r="K505" s="41"/>
      <c r="L505" s="45"/>
      <c r="M505" s="221"/>
      <c r="N505" s="222"/>
      <c r="O505" s="85"/>
      <c r="P505" s="85"/>
      <c r="Q505" s="85"/>
      <c r="R505" s="85"/>
      <c r="S505" s="85"/>
      <c r="T505" s="86"/>
      <c r="U505" s="39"/>
      <c r="V505" s="39"/>
      <c r="W505" s="39"/>
      <c r="X505" s="39"/>
      <c r="Y505" s="39"/>
      <c r="Z505" s="39"/>
      <c r="AA505" s="39"/>
      <c r="AB505" s="39"/>
      <c r="AC505" s="39"/>
      <c r="AD505" s="39"/>
      <c r="AE505" s="39"/>
      <c r="AT505" s="18" t="s">
        <v>145</v>
      </c>
      <c r="AU505" s="18" t="s">
        <v>82</v>
      </c>
    </row>
    <row r="506" s="2" customFormat="1" ht="24.15" customHeight="1">
      <c r="A506" s="39"/>
      <c r="B506" s="40"/>
      <c r="C506" s="205" t="s">
        <v>641</v>
      </c>
      <c r="D506" s="205" t="s">
        <v>138</v>
      </c>
      <c r="E506" s="206" t="s">
        <v>642</v>
      </c>
      <c r="F506" s="207" t="s">
        <v>643</v>
      </c>
      <c r="G506" s="208" t="s">
        <v>141</v>
      </c>
      <c r="H506" s="209">
        <v>8</v>
      </c>
      <c r="I506" s="210"/>
      <c r="J506" s="211">
        <f>ROUND(I506*H506,2)</f>
        <v>0</v>
      </c>
      <c r="K506" s="207" t="s">
        <v>142</v>
      </c>
      <c r="L506" s="45"/>
      <c r="M506" s="212" t="s">
        <v>19</v>
      </c>
      <c r="N506" s="213" t="s">
        <v>43</v>
      </c>
      <c r="O506" s="85"/>
      <c r="P506" s="214">
        <f>O506*H506</f>
        <v>0</v>
      </c>
      <c r="Q506" s="214">
        <v>0</v>
      </c>
      <c r="R506" s="214">
        <f>Q506*H506</f>
        <v>0</v>
      </c>
      <c r="S506" s="214">
        <v>0</v>
      </c>
      <c r="T506" s="215">
        <f>S506*H506</f>
        <v>0</v>
      </c>
      <c r="U506" s="39"/>
      <c r="V506" s="39"/>
      <c r="W506" s="39"/>
      <c r="X506" s="39"/>
      <c r="Y506" s="39"/>
      <c r="Z506" s="39"/>
      <c r="AA506" s="39"/>
      <c r="AB506" s="39"/>
      <c r="AC506" s="39"/>
      <c r="AD506" s="39"/>
      <c r="AE506" s="39"/>
      <c r="AR506" s="216" t="s">
        <v>143</v>
      </c>
      <c r="AT506" s="216" t="s">
        <v>138</v>
      </c>
      <c r="AU506" s="216" t="s">
        <v>82</v>
      </c>
      <c r="AY506" s="18" t="s">
        <v>134</v>
      </c>
      <c r="BE506" s="217">
        <f>IF(N506="základní",J506,0)</f>
        <v>0</v>
      </c>
      <c r="BF506" s="217">
        <f>IF(N506="snížená",J506,0)</f>
        <v>0</v>
      </c>
      <c r="BG506" s="217">
        <f>IF(N506="zákl. přenesená",J506,0)</f>
        <v>0</v>
      </c>
      <c r="BH506" s="217">
        <f>IF(N506="sníž. přenesená",J506,0)</f>
        <v>0</v>
      </c>
      <c r="BI506" s="217">
        <f>IF(N506="nulová",J506,0)</f>
        <v>0</v>
      </c>
      <c r="BJ506" s="18" t="s">
        <v>80</v>
      </c>
      <c r="BK506" s="217">
        <f>ROUND(I506*H506,2)</f>
        <v>0</v>
      </c>
      <c r="BL506" s="18" t="s">
        <v>143</v>
      </c>
      <c r="BM506" s="216" t="s">
        <v>644</v>
      </c>
    </row>
    <row r="507" s="2" customFormat="1">
      <c r="A507" s="39"/>
      <c r="B507" s="40"/>
      <c r="C507" s="41"/>
      <c r="D507" s="218" t="s">
        <v>145</v>
      </c>
      <c r="E507" s="41"/>
      <c r="F507" s="219" t="s">
        <v>645</v>
      </c>
      <c r="G507" s="41"/>
      <c r="H507" s="41"/>
      <c r="I507" s="220"/>
      <c r="J507" s="41"/>
      <c r="K507" s="41"/>
      <c r="L507" s="45"/>
      <c r="M507" s="221"/>
      <c r="N507" s="222"/>
      <c r="O507" s="85"/>
      <c r="P507" s="85"/>
      <c r="Q507" s="85"/>
      <c r="R507" s="85"/>
      <c r="S507" s="85"/>
      <c r="T507" s="86"/>
      <c r="U507" s="39"/>
      <c r="V507" s="39"/>
      <c r="W507" s="39"/>
      <c r="X507" s="39"/>
      <c r="Y507" s="39"/>
      <c r="Z507" s="39"/>
      <c r="AA507" s="39"/>
      <c r="AB507" s="39"/>
      <c r="AC507" s="39"/>
      <c r="AD507" s="39"/>
      <c r="AE507" s="39"/>
      <c r="AT507" s="18" t="s">
        <v>145</v>
      </c>
      <c r="AU507" s="18" t="s">
        <v>82</v>
      </c>
    </row>
    <row r="508" s="2" customFormat="1" ht="24.15" customHeight="1">
      <c r="A508" s="39"/>
      <c r="B508" s="40"/>
      <c r="C508" s="205" t="s">
        <v>287</v>
      </c>
      <c r="D508" s="205" t="s">
        <v>138</v>
      </c>
      <c r="E508" s="206" t="s">
        <v>646</v>
      </c>
      <c r="F508" s="207" t="s">
        <v>647</v>
      </c>
      <c r="G508" s="208" t="s">
        <v>141</v>
      </c>
      <c r="H508" s="209">
        <v>3</v>
      </c>
      <c r="I508" s="210"/>
      <c r="J508" s="211">
        <f>ROUND(I508*H508,2)</f>
        <v>0</v>
      </c>
      <c r="K508" s="207" t="s">
        <v>142</v>
      </c>
      <c r="L508" s="45"/>
      <c r="M508" s="212" t="s">
        <v>19</v>
      </c>
      <c r="N508" s="213" t="s">
        <v>43</v>
      </c>
      <c r="O508" s="85"/>
      <c r="P508" s="214">
        <f>O508*H508</f>
        <v>0</v>
      </c>
      <c r="Q508" s="214">
        <v>0</v>
      </c>
      <c r="R508" s="214">
        <f>Q508*H508</f>
        <v>0</v>
      </c>
      <c r="S508" s="214">
        <v>0</v>
      </c>
      <c r="T508" s="215">
        <f>S508*H508</f>
        <v>0</v>
      </c>
      <c r="U508" s="39"/>
      <c r="V508" s="39"/>
      <c r="W508" s="39"/>
      <c r="X508" s="39"/>
      <c r="Y508" s="39"/>
      <c r="Z508" s="39"/>
      <c r="AA508" s="39"/>
      <c r="AB508" s="39"/>
      <c r="AC508" s="39"/>
      <c r="AD508" s="39"/>
      <c r="AE508" s="39"/>
      <c r="AR508" s="216" t="s">
        <v>143</v>
      </c>
      <c r="AT508" s="216" t="s">
        <v>138</v>
      </c>
      <c r="AU508" s="216" t="s">
        <v>82</v>
      </c>
      <c r="AY508" s="18" t="s">
        <v>134</v>
      </c>
      <c r="BE508" s="217">
        <f>IF(N508="základní",J508,0)</f>
        <v>0</v>
      </c>
      <c r="BF508" s="217">
        <f>IF(N508="snížená",J508,0)</f>
        <v>0</v>
      </c>
      <c r="BG508" s="217">
        <f>IF(N508="zákl. přenesená",J508,0)</f>
        <v>0</v>
      </c>
      <c r="BH508" s="217">
        <f>IF(N508="sníž. přenesená",J508,0)</f>
        <v>0</v>
      </c>
      <c r="BI508" s="217">
        <f>IF(N508="nulová",J508,0)</f>
        <v>0</v>
      </c>
      <c r="BJ508" s="18" t="s">
        <v>80</v>
      </c>
      <c r="BK508" s="217">
        <f>ROUND(I508*H508,2)</f>
        <v>0</v>
      </c>
      <c r="BL508" s="18" t="s">
        <v>143</v>
      </c>
      <c r="BM508" s="216" t="s">
        <v>648</v>
      </c>
    </row>
    <row r="509" s="2" customFormat="1">
      <c r="A509" s="39"/>
      <c r="B509" s="40"/>
      <c r="C509" s="41"/>
      <c r="D509" s="218" t="s">
        <v>145</v>
      </c>
      <c r="E509" s="41"/>
      <c r="F509" s="219" t="s">
        <v>649</v>
      </c>
      <c r="G509" s="41"/>
      <c r="H509" s="41"/>
      <c r="I509" s="220"/>
      <c r="J509" s="41"/>
      <c r="K509" s="41"/>
      <c r="L509" s="45"/>
      <c r="M509" s="221"/>
      <c r="N509" s="222"/>
      <c r="O509" s="85"/>
      <c r="P509" s="85"/>
      <c r="Q509" s="85"/>
      <c r="R509" s="85"/>
      <c r="S509" s="85"/>
      <c r="T509" s="86"/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T509" s="18" t="s">
        <v>145</v>
      </c>
      <c r="AU509" s="18" t="s">
        <v>82</v>
      </c>
    </row>
    <row r="510" s="2" customFormat="1" ht="24.15" customHeight="1">
      <c r="A510" s="39"/>
      <c r="B510" s="40"/>
      <c r="C510" s="205" t="s">
        <v>294</v>
      </c>
      <c r="D510" s="205" t="s">
        <v>138</v>
      </c>
      <c r="E510" s="206" t="s">
        <v>650</v>
      </c>
      <c r="F510" s="207" t="s">
        <v>651</v>
      </c>
      <c r="G510" s="208" t="s">
        <v>149</v>
      </c>
      <c r="H510" s="209">
        <v>14.4</v>
      </c>
      <c r="I510" s="210"/>
      <c r="J510" s="211">
        <f>ROUND(I510*H510,2)</f>
        <v>0</v>
      </c>
      <c r="K510" s="207" t="s">
        <v>142</v>
      </c>
      <c r="L510" s="45"/>
      <c r="M510" s="212" t="s">
        <v>19</v>
      </c>
      <c r="N510" s="213" t="s">
        <v>43</v>
      </c>
      <c r="O510" s="85"/>
      <c r="P510" s="214">
        <f>O510*H510</f>
        <v>0</v>
      </c>
      <c r="Q510" s="214">
        <v>4.5000000000000003E-05</v>
      </c>
      <c r="R510" s="214">
        <f>Q510*H510</f>
        <v>0.00064800000000000003</v>
      </c>
      <c r="S510" s="214">
        <v>0</v>
      </c>
      <c r="T510" s="215">
        <f>S510*H510</f>
        <v>0</v>
      </c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  <c r="AR510" s="216" t="s">
        <v>143</v>
      </c>
      <c r="AT510" s="216" t="s">
        <v>138</v>
      </c>
      <c r="AU510" s="216" t="s">
        <v>82</v>
      </c>
      <c r="AY510" s="18" t="s">
        <v>134</v>
      </c>
      <c r="BE510" s="217">
        <f>IF(N510="základní",J510,0)</f>
        <v>0</v>
      </c>
      <c r="BF510" s="217">
        <f>IF(N510="snížená",J510,0)</f>
        <v>0</v>
      </c>
      <c r="BG510" s="217">
        <f>IF(N510="zákl. přenesená",J510,0)</f>
        <v>0</v>
      </c>
      <c r="BH510" s="217">
        <f>IF(N510="sníž. přenesená",J510,0)</f>
        <v>0</v>
      </c>
      <c r="BI510" s="217">
        <f>IF(N510="nulová",J510,0)</f>
        <v>0</v>
      </c>
      <c r="BJ510" s="18" t="s">
        <v>80</v>
      </c>
      <c r="BK510" s="217">
        <f>ROUND(I510*H510,2)</f>
        <v>0</v>
      </c>
      <c r="BL510" s="18" t="s">
        <v>143</v>
      </c>
      <c r="BM510" s="216" t="s">
        <v>652</v>
      </c>
    </row>
    <row r="511" s="2" customFormat="1">
      <c r="A511" s="39"/>
      <c r="B511" s="40"/>
      <c r="C511" s="41"/>
      <c r="D511" s="218" t="s">
        <v>145</v>
      </c>
      <c r="E511" s="41"/>
      <c r="F511" s="219" t="s">
        <v>653</v>
      </c>
      <c r="G511" s="41"/>
      <c r="H511" s="41"/>
      <c r="I511" s="220"/>
      <c r="J511" s="41"/>
      <c r="K511" s="41"/>
      <c r="L511" s="45"/>
      <c r="M511" s="221"/>
      <c r="N511" s="222"/>
      <c r="O511" s="85"/>
      <c r="P511" s="85"/>
      <c r="Q511" s="85"/>
      <c r="R511" s="85"/>
      <c r="S511" s="85"/>
      <c r="T511" s="86"/>
      <c r="U511" s="39"/>
      <c r="V511" s="39"/>
      <c r="W511" s="39"/>
      <c r="X511" s="39"/>
      <c r="Y511" s="39"/>
      <c r="Z511" s="39"/>
      <c r="AA511" s="39"/>
      <c r="AB511" s="39"/>
      <c r="AC511" s="39"/>
      <c r="AD511" s="39"/>
      <c r="AE511" s="39"/>
      <c r="AT511" s="18" t="s">
        <v>145</v>
      </c>
      <c r="AU511" s="18" t="s">
        <v>82</v>
      </c>
    </row>
    <row r="512" s="2" customFormat="1" ht="49.05" customHeight="1">
      <c r="A512" s="39"/>
      <c r="B512" s="40"/>
      <c r="C512" s="205" t="s">
        <v>301</v>
      </c>
      <c r="D512" s="205" t="s">
        <v>138</v>
      </c>
      <c r="E512" s="206" t="s">
        <v>654</v>
      </c>
      <c r="F512" s="207" t="s">
        <v>655</v>
      </c>
      <c r="G512" s="208" t="s">
        <v>377</v>
      </c>
      <c r="H512" s="257"/>
      <c r="I512" s="210"/>
      <c r="J512" s="211">
        <f>ROUND(I512*H512,2)</f>
        <v>0</v>
      </c>
      <c r="K512" s="207" t="s">
        <v>142</v>
      </c>
      <c r="L512" s="45"/>
      <c r="M512" s="212" t="s">
        <v>19</v>
      </c>
      <c r="N512" s="213" t="s">
        <v>43</v>
      </c>
      <c r="O512" s="85"/>
      <c r="P512" s="214">
        <f>O512*H512</f>
        <v>0</v>
      </c>
      <c r="Q512" s="214">
        <v>0</v>
      </c>
      <c r="R512" s="214">
        <f>Q512*H512</f>
        <v>0</v>
      </c>
      <c r="S512" s="214">
        <v>0</v>
      </c>
      <c r="T512" s="215">
        <f>S512*H512</f>
        <v>0</v>
      </c>
      <c r="U512" s="39"/>
      <c r="V512" s="39"/>
      <c r="W512" s="39"/>
      <c r="X512" s="39"/>
      <c r="Y512" s="39"/>
      <c r="Z512" s="39"/>
      <c r="AA512" s="39"/>
      <c r="AB512" s="39"/>
      <c r="AC512" s="39"/>
      <c r="AD512" s="39"/>
      <c r="AE512" s="39"/>
      <c r="AR512" s="216" t="s">
        <v>143</v>
      </c>
      <c r="AT512" s="216" t="s">
        <v>138</v>
      </c>
      <c r="AU512" s="216" t="s">
        <v>82</v>
      </c>
      <c r="AY512" s="18" t="s">
        <v>134</v>
      </c>
      <c r="BE512" s="217">
        <f>IF(N512="základní",J512,0)</f>
        <v>0</v>
      </c>
      <c r="BF512" s="217">
        <f>IF(N512="snížená",J512,0)</f>
        <v>0</v>
      </c>
      <c r="BG512" s="217">
        <f>IF(N512="zákl. přenesená",J512,0)</f>
        <v>0</v>
      </c>
      <c r="BH512" s="217">
        <f>IF(N512="sníž. přenesená",J512,0)</f>
        <v>0</v>
      </c>
      <c r="BI512" s="217">
        <f>IF(N512="nulová",J512,0)</f>
        <v>0</v>
      </c>
      <c r="BJ512" s="18" t="s">
        <v>80</v>
      </c>
      <c r="BK512" s="217">
        <f>ROUND(I512*H512,2)</f>
        <v>0</v>
      </c>
      <c r="BL512" s="18" t="s">
        <v>143</v>
      </c>
      <c r="BM512" s="216" t="s">
        <v>656</v>
      </c>
    </row>
    <row r="513" s="2" customFormat="1">
      <c r="A513" s="39"/>
      <c r="B513" s="40"/>
      <c r="C513" s="41"/>
      <c r="D513" s="218" t="s">
        <v>145</v>
      </c>
      <c r="E513" s="41"/>
      <c r="F513" s="219" t="s">
        <v>657</v>
      </c>
      <c r="G513" s="41"/>
      <c r="H513" s="41"/>
      <c r="I513" s="220"/>
      <c r="J513" s="41"/>
      <c r="K513" s="41"/>
      <c r="L513" s="45"/>
      <c r="M513" s="221"/>
      <c r="N513" s="222"/>
      <c r="O513" s="85"/>
      <c r="P513" s="85"/>
      <c r="Q513" s="85"/>
      <c r="R513" s="85"/>
      <c r="S513" s="85"/>
      <c r="T513" s="86"/>
      <c r="U513" s="39"/>
      <c r="V513" s="39"/>
      <c r="W513" s="39"/>
      <c r="X513" s="39"/>
      <c r="Y513" s="39"/>
      <c r="Z513" s="39"/>
      <c r="AA513" s="39"/>
      <c r="AB513" s="39"/>
      <c r="AC513" s="39"/>
      <c r="AD513" s="39"/>
      <c r="AE513" s="39"/>
      <c r="AT513" s="18" t="s">
        <v>145</v>
      </c>
      <c r="AU513" s="18" t="s">
        <v>82</v>
      </c>
    </row>
    <row r="514" s="12" customFormat="1" ht="22.8" customHeight="1">
      <c r="A514" s="12"/>
      <c r="B514" s="189"/>
      <c r="C514" s="190"/>
      <c r="D514" s="191" t="s">
        <v>71</v>
      </c>
      <c r="E514" s="203" t="s">
        <v>658</v>
      </c>
      <c r="F514" s="203" t="s">
        <v>659</v>
      </c>
      <c r="G514" s="190"/>
      <c r="H514" s="190"/>
      <c r="I514" s="193"/>
      <c r="J514" s="204">
        <f>BK514</f>
        <v>0</v>
      </c>
      <c r="K514" s="190"/>
      <c r="L514" s="195"/>
      <c r="M514" s="196"/>
      <c r="N514" s="197"/>
      <c r="O514" s="197"/>
      <c r="P514" s="198">
        <f>SUM(P515:P531)</f>
        <v>0</v>
      </c>
      <c r="Q514" s="197"/>
      <c r="R514" s="198">
        <f>SUM(R515:R531)</f>
        <v>0.59159006319999996</v>
      </c>
      <c r="S514" s="197"/>
      <c r="T514" s="199">
        <f>SUM(T515:T531)</f>
        <v>0.18149913000000001</v>
      </c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R514" s="200" t="s">
        <v>82</v>
      </c>
      <c r="AT514" s="201" t="s">
        <v>71</v>
      </c>
      <c r="AU514" s="201" t="s">
        <v>80</v>
      </c>
      <c r="AY514" s="200" t="s">
        <v>134</v>
      </c>
      <c r="BK514" s="202">
        <f>SUM(BK515:BK531)</f>
        <v>0</v>
      </c>
    </row>
    <row r="515" s="2" customFormat="1" ht="24.15" customHeight="1">
      <c r="A515" s="39"/>
      <c r="B515" s="40"/>
      <c r="C515" s="205" t="s">
        <v>660</v>
      </c>
      <c r="D515" s="205" t="s">
        <v>138</v>
      </c>
      <c r="E515" s="206" t="s">
        <v>661</v>
      </c>
      <c r="F515" s="207" t="s">
        <v>662</v>
      </c>
      <c r="G515" s="208" t="s">
        <v>149</v>
      </c>
      <c r="H515" s="209">
        <v>422.09100000000001</v>
      </c>
      <c r="I515" s="210"/>
      <c r="J515" s="211">
        <f>ROUND(I515*H515,2)</f>
        <v>0</v>
      </c>
      <c r="K515" s="207" t="s">
        <v>142</v>
      </c>
      <c r="L515" s="45"/>
      <c r="M515" s="212" t="s">
        <v>19</v>
      </c>
      <c r="N515" s="213" t="s">
        <v>43</v>
      </c>
      <c r="O515" s="85"/>
      <c r="P515" s="214">
        <f>O515*H515</f>
        <v>0</v>
      </c>
      <c r="Q515" s="214">
        <v>0</v>
      </c>
      <c r="R515" s="214">
        <f>Q515*H515</f>
        <v>0</v>
      </c>
      <c r="S515" s="214">
        <v>0</v>
      </c>
      <c r="T515" s="215">
        <f>S515*H515</f>
        <v>0</v>
      </c>
      <c r="U515" s="39"/>
      <c r="V515" s="39"/>
      <c r="W515" s="39"/>
      <c r="X515" s="39"/>
      <c r="Y515" s="39"/>
      <c r="Z515" s="39"/>
      <c r="AA515" s="39"/>
      <c r="AB515" s="39"/>
      <c r="AC515" s="39"/>
      <c r="AD515" s="39"/>
      <c r="AE515" s="39"/>
      <c r="AR515" s="216" t="s">
        <v>143</v>
      </c>
      <c r="AT515" s="216" t="s">
        <v>138</v>
      </c>
      <c r="AU515" s="216" t="s">
        <v>82</v>
      </c>
      <c r="AY515" s="18" t="s">
        <v>134</v>
      </c>
      <c r="BE515" s="217">
        <f>IF(N515="základní",J515,0)</f>
        <v>0</v>
      </c>
      <c r="BF515" s="217">
        <f>IF(N515="snížená",J515,0)</f>
        <v>0</v>
      </c>
      <c r="BG515" s="217">
        <f>IF(N515="zákl. přenesená",J515,0)</f>
        <v>0</v>
      </c>
      <c r="BH515" s="217">
        <f>IF(N515="sníž. přenesená",J515,0)</f>
        <v>0</v>
      </c>
      <c r="BI515" s="217">
        <f>IF(N515="nulová",J515,0)</f>
        <v>0</v>
      </c>
      <c r="BJ515" s="18" t="s">
        <v>80</v>
      </c>
      <c r="BK515" s="217">
        <f>ROUND(I515*H515,2)</f>
        <v>0</v>
      </c>
      <c r="BL515" s="18" t="s">
        <v>143</v>
      </c>
      <c r="BM515" s="216" t="s">
        <v>663</v>
      </c>
    </row>
    <row r="516" s="2" customFormat="1">
      <c r="A516" s="39"/>
      <c r="B516" s="40"/>
      <c r="C516" s="41"/>
      <c r="D516" s="218" t="s">
        <v>145</v>
      </c>
      <c r="E516" s="41"/>
      <c r="F516" s="219" t="s">
        <v>664</v>
      </c>
      <c r="G516" s="41"/>
      <c r="H516" s="41"/>
      <c r="I516" s="220"/>
      <c r="J516" s="41"/>
      <c r="K516" s="41"/>
      <c r="L516" s="45"/>
      <c r="M516" s="221"/>
      <c r="N516" s="222"/>
      <c r="O516" s="85"/>
      <c r="P516" s="85"/>
      <c r="Q516" s="85"/>
      <c r="R516" s="85"/>
      <c r="S516" s="85"/>
      <c r="T516" s="86"/>
      <c r="U516" s="39"/>
      <c r="V516" s="39"/>
      <c r="W516" s="39"/>
      <c r="X516" s="39"/>
      <c r="Y516" s="39"/>
      <c r="Z516" s="39"/>
      <c r="AA516" s="39"/>
      <c r="AB516" s="39"/>
      <c r="AC516" s="39"/>
      <c r="AD516" s="39"/>
      <c r="AE516" s="39"/>
      <c r="AT516" s="18" t="s">
        <v>145</v>
      </c>
      <c r="AU516" s="18" t="s">
        <v>82</v>
      </c>
    </row>
    <row r="517" s="13" customFormat="1">
      <c r="A517" s="13"/>
      <c r="B517" s="223"/>
      <c r="C517" s="224"/>
      <c r="D517" s="225" t="s">
        <v>152</v>
      </c>
      <c r="E517" s="226" t="s">
        <v>19</v>
      </c>
      <c r="F517" s="227" t="s">
        <v>665</v>
      </c>
      <c r="G517" s="224"/>
      <c r="H517" s="228">
        <v>422.09100000000001</v>
      </c>
      <c r="I517" s="229"/>
      <c r="J517" s="224"/>
      <c r="K517" s="224"/>
      <c r="L517" s="230"/>
      <c r="M517" s="231"/>
      <c r="N517" s="232"/>
      <c r="O517" s="232"/>
      <c r="P517" s="232"/>
      <c r="Q517" s="232"/>
      <c r="R517" s="232"/>
      <c r="S517" s="232"/>
      <c r="T517" s="23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34" t="s">
        <v>152</v>
      </c>
      <c r="AU517" s="234" t="s">
        <v>82</v>
      </c>
      <c r="AV517" s="13" t="s">
        <v>82</v>
      </c>
      <c r="AW517" s="13" t="s">
        <v>34</v>
      </c>
      <c r="AX517" s="13" t="s">
        <v>80</v>
      </c>
      <c r="AY517" s="234" t="s">
        <v>134</v>
      </c>
    </row>
    <row r="518" s="2" customFormat="1" ht="24.15" customHeight="1">
      <c r="A518" s="39"/>
      <c r="B518" s="40"/>
      <c r="C518" s="205" t="s">
        <v>666</v>
      </c>
      <c r="D518" s="205" t="s">
        <v>138</v>
      </c>
      <c r="E518" s="206" t="s">
        <v>667</v>
      </c>
      <c r="F518" s="207" t="s">
        <v>668</v>
      </c>
      <c r="G518" s="208" t="s">
        <v>149</v>
      </c>
      <c r="H518" s="209">
        <v>422.09100000000001</v>
      </c>
      <c r="I518" s="210"/>
      <c r="J518" s="211">
        <f>ROUND(I518*H518,2)</f>
        <v>0</v>
      </c>
      <c r="K518" s="207" t="s">
        <v>142</v>
      </c>
      <c r="L518" s="45"/>
      <c r="M518" s="212" t="s">
        <v>19</v>
      </c>
      <c r="N518" s="213" t="s">
        <v>43</v>
      </c>
      <c r="O518" s="85"/>
      <c r="P518" s="214">
        <f>O518*H518</f>
        <v>0</v>
      </c>
      <c r="Q518" s="214">
        <v>5.2000000000000002E-06</v>
      </c>
      <c r="R518" s="214">
        <f>Q518*H518</f>
        <v>0.0021948732</v>
      </c>
      <c r="S518" s="214">
        <v>0.00012</v>
      </c>
      <c r="T518" s="215">
        <f>S518*H518</f>
        <v>0.050650920000000002</v>
      </c>
      <c r="U518" s="39"/>
      <c r="V518" s="39"/>
      <c r="W518" s="39"/>
      <c r="X518" s="39"/>
      <c r="Y518" s="39"/>
      <c r="Z518" s="39"/>
      <c r="AA518" s="39"/>
      <c r="AB518" s="39"/>
      <c r="AC518" s="39"/>
      <c r="AD518" s="39"/>
      <c r="AE518" s="39"/>
      <c r="AR518" s="216" t="s">
        <v>143</v>
      </c>
      <c r="AT518" s="216" t="s">
        <v>138</v>
      </c>
      <c r="AU518" s="216" t="s">
        <v>82</v>
      </c>
      <c r="AY518" s="18" t="s">
        <v>134</v>
      </c>
      <c r="BE518" s="217">
        <f>IF(N518="základní",J518,0)</f>
        <v>0</v>
      </c>
      <c r="BF518" s="217">
        <f>IF(N518="snížená",J518,0)</f>
        <v>0</v>
      </c>
      <c r="BG518" s="217">
        <f>IF(N518="zákl. přenesená",J518,0)</f>
        <v>0</v>
      </c>
      <c r="BH518" s="217">
        <f>IF(N518="sníž. přenesená",J518,0)</f>
        <v>0</v>
      </c>
      <c r="BI518" s="217">
        <f>IF(N518="nulová",J518,0)</f>
        <v>0</v>
      </c>
      <c r="BJ518" s="18" t="s">
        <v>80</v>
      </c>
      <c r="BK518" s="217">
        <f>ROUND(I518*H518,2)</f>
        <v>0</v>
      </c>
      <c r="BL518" s="18" t="s">
        <v>143</v>
      </c>
      <c r="BM518" s="216" t="s">
        <v>669</v>
      </c>
    </row>
    <row r="519" s="2" customFormat="1">
      <c r="A519" s="39"/>
      <c r="B519" s="40"/>
      <c r="C519" s="41"/>
      <c r="D519" s="218" t="s">
        <v>145</v>
      </c>
      <c r="E519" s="41"/>
      <c r="F519" s="219" t="s">
        <v>670</v>
      </c>
      <c r="G519" s="41"/>
      <c r="H519" s="41"/>
      <c r="I519" s="220"/>
      <c r="J519" s="41"/>
      <c r="K519" s="41"/>
      <c r="L519" s="45"/>
      <c r="M519" s="221"/>
      <c r="N519" s="222"/>
      <c r="O519" s="85"/>
      <c r="P519" s="85"/>
      <c r="Q519" s="85"/>
      <c r="R519" s="85"/>
      <c r="S519" s="85"/>
      <c r="T519" s="86"/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T519" s="18" t="s">
        <v>145</v>
      </c>
      <c r="AU519" s="18" t="s">
        <v>82</v>
      </c>
    </row>
    <row r="520" s="13" customFormat="1">
      <c r="A520" s="13"/>
      <c r="B520" s="223"/>
      <c r="C520" s="224"/>
      <c r="D520" s="225" t="s">
        <v>152</v>
      </c>
      <c r="E520" s="226" t="s">
        <v>19</v>
      </c>
      <c r="F520" s="227" t="s">
        <v>665</v>
      </c>
      <c r="G520" s="224"/>
      <c r="H520" s="228">
        <v>422.09100000000001</v>
      </c>
      <c r="I520" s="229"/>
      <c r="J520" s="224"/>
      <c r="K520" s="224"/>
      <c r="L520" s="230"/>
      <c r="M520" s="231"/>
      <c r="N520" s="232"/>
      <c r="O520" s="232"/>
      <c r="P520" s="232"/>
      <c r="Q520" s="232"/>
      <c r="R520" s="232"/>
      <c r="S520" s="232"/>
      <c r="T520" s="23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34" t="s">
        <v>152</v>
      </c>
      <c r="AU520" s="234" t="s">
        <v>82</v>
      </c>
      <c r="AV520" s="13" t="s">
        <v>82</v>
      </c>
      <c r="AW520" s="13" t="s">
        <v>34</v>
      </c>
      <c r="AX520" s="13" t="s">
        <v>80</v>
      </c>
      <c r="AY520" s="234" t="s">
        <v>134</v>
      </c>
    </row>
    <row r="521" s="2" customFormat="1" ht="16.5" customHeight="1">
      <c r="A521" s="39"/>
      <c r="B521" s="40"/>
      <c r="C521" s="205" t="s">
        <v>671</v>
      </c>
      <c r="D521" s="205" t="s">
        <v>138</v>
      </c>
      <c r="E521" s="206" t="s">
        <v>672</v>
      </c>
      <c r="F521" s="207" t="s">
        <v>673</v>
      </c>
      <c r="G521" s="208" t="s">
        <v>149</v>
      </c>
      <c r="H521" s="209">
        <v>422.09100000000001</v>
      </c>
      <c r="I521" s="210"/>
      <c r="J521" s="211">
        <f>ROUND(I521*H521,2)</f>
        <v>0</v>
      </c>
      <c r="K521" s="207" t="s">
        <v>142</v>
      </c>
      <c r="L521" s="45"/>
      <c r="M521" s="212" t="s">
        <v>19</v>
      </c>
      <c r="N521" s="213" t="s">
        <v>43</v>
      </c>
      <c r="O521" s="85"/>
      <c r="P521" s="214">
        <f>O521*H521</f>
        <v>0</v>
      </c>
      <c r="Q521" s="214">
        <v>0.001</v>
      </c>
      <c r="R521" s="214">
        <f>Q521*H521</f>
        <v>0.42209099999999999</v>
      </c>
      <c r="S521" s="214">
        <v>0.00031</v>
      </c>
      <c r="T521" s="215">
        <f>S521*H521</f>
        <v>0.13084820999999999</v>
      </c>
      <c r="U521" s="39"/>
      <c r="V521" s="39"/>
      <c r="W521" s="39"/>
      <c r="X521" s="39"/>
      <c r="Y521" s="39"/>
      <c r="Z521" s="39"/>
      <c r="AA521" s="39"/>
      <c r="AB521" s="39"/>
      <c r="AC521" s="39"/>
      <c r="AD521" s="39"/>
      <c r="AE521" s="39"/>
      <c r="AR521" s="216" t="s">
        <v>143</v>
      </c>
      <c r="AT521" s="216" t="s">
        <v>138</v>
      </c>
      <c r="AU521" s="216" t="s">
        <v>82</v>
      </c>
      <c r="AY521" s="18" t="s">
        <v>134</v>
      </c>
      <c r="BE521" s="217">
        <f>IF(N521="základní",J521,0)</f>
        <v>0</v>
      </c>
      <c r="BF521" s="217">
        <f>IF(N521="snížená",J521,0)</f>
        <v>0</v>
      </c>
      <c r="BG521" s="217">
        <f>IF(N521="zákl. přenesená",J521,0)</f>
        <v>0</v>
      </c>
      <c r="BH521" s="217">
        <f>IF(N521="sníž. přenesená",J521,0)</f>
        <v>0</v>
      </c>
      <c r="BI521" s="217">
        <f>IF(N521="nulová",J521,0)</f>
        <v>0</v>
      </c>
      <c r="BJ521" s="18" t="s">
        <v>80</v>
      </c>
      <c r="BK521" s="217">
        <f>ROUND(I521*H521,2)</f>
        <v>0</v>
      </c>
      <c r="BL521" s="18" t="s">
        <v>143</v>
      </c>
      <c r="BM521" s="216" t="s">
        <v>674</v>
      </c>
    </row>
    <row r="522" s="2" customFormat="1">
      <c r="A522" s="39"/>
      <c r="B522" s="40"/>
      <c r="C522" s="41"/>
      <c r="D522" s="218" t="s">
        <v>145</v>
      </c>
      <c r="E522" s="41"/>
      <c r="F522" s="219" t="s">
        <v>675</v>
      </c>
      <c r="G522" s="41"/>
      <c r="H522" s="41"/>
      <c r="I522" s="220"/>
      <c r="J522" s="41"/>
      <c r="K522" s="41"/>
      <c r="L522" s="45"/>
      <c r="M522" s="221"/>
      <c r="N522" s="222"/>
      <c r="O522" s="85"/>
      <c r="P522" s="85"/>
      <c r="Q522" s="85"/>
      <c r="R522" s="85"/>
      <c r="S522" s="85"/>
      <c r="T522" s="86"/>
      <c r="U522" s="39"/>
      <c r="V522" s="39"/>
      <c r="W522" s="39"/>
      <c r="X522" s="39"/>
      <c r="Y522" s="39"/>
      <c r="Z522" s="39"/>
      <c r="AA522" s="39"/>
      <c r="AB522" s="39"/>
      <c r="AC522" s="39"/>
      <c r="AD522" s="39"/>
      <c r="AE522" s="39"/>
      <c r="AT522" s="18" t="s">
        <v>145</v>
      </c>
      <c r="AU522" s="18" t="s">
        <v>82</v>
      </c>
    </row>
    <row r="523" s="13" customFormat="1">
      <c r="A523" s="13"/>
      <c r="B523" s="223"/>
      <c r="C523" s="224"/>
      <c r="D523" s="225" t="s">
        <v>152</v>
      </c>
      <c r="E523" s="226" t="s">
        <v>19</v>
      </c>
      <c r="F523" s="227" t="s">
        <v>665</v>
      </c>
      <c r="G523" s="224"/>
      <c r="H523" s="228">
        <v>422.09100000000001</v>
      </c>
      <c r="I523" s="229"/>
      <c r="J523" s="224"/>
      <c r="K523" s="224"/>
      <c r="L523" s="230"/>
      <c r="M523" s="231"/>
      <c r="N523" s="232"/>
      <c r="O523" s="232"/>
      <c r="P523" s="232"/>
      <c r="Q523" s="232"/>
      <c r="R523" s="232"/>
      <c r="S523" s="232"/>
      <c r="T523" s="23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34" t="s">
        <v>152</v>
      </c>
      <c r="AU523" s="234" t="s">
        <v>82</v>
      </c>
      <c r="AV523" s="13" t="s">
        <v>82</v>
      </c>
      <c r="AW523" s="13" t="s">
        <v>34</v>
      </c>
      <c r="AX523" s="13" t="s">
        <v>80</v>
      </c>
      <c r="AY523" s="234" t="s">
        <v>134</v>
      </c>
    </row>
    <row r="524" s="2" customFormat="1" ht="24.15" customHeight="1">
      <c r="A524" s="39"/>
      <c r="B524" s="40"/>
      <c r="C524" s="205" t="s">
        <v>676</v>
      </c>
      <c r="D524" s="205" t="s">
        <v>138</v>
      </c>
      <c r="E524" s="206" t="s">
        <v>677</v>
      </c>
      <c r="F524" s="207" t="s">
        <v>678</v>
      </c>
      <c r="G524" s="208" t="s">
        <v>149</v>
      </c>
      <c r="H524" s="209">
        <v>422.09100000000001</v>
      </c>
      <c r="I524" s="210"/>
      <c r="J524" s="211">
        <f>ROUND(I524*H524,2)</f>
        <v>0</v>
      </c>
      <c r="K524" s="207" t="s">
        <v>142</v>
      </c>
      <c r="L524" s="45"/>
      <c r="M524" s="212" t="s">
        <v>19</v>
      </c>
      <c r="N524" s="213" t="s">
        <v>43</v>
      </c>
      <c r="O524" s="85"/>
      <c r="P524" s="214">
        <f>O524*H524</f>
        <v>0</v>
      </c>
      <c r="Q524" s="214">
        <v>0</v>
      </c>
      <c r="R524" s="214">
        <f>Q524*H524</f>
        <v>0</v>
      </c>
      <c r="S524" s="214">
        <v>0</v>
      </c>
      <c r="T524" s="215">
        <f>S524*H524</f>
        <v>0</v>
      </c>
      <c r="U524" s="39"/>
      <c r="V524" s="39"/>
      <c r="W524" s="39"/>
      <c r="X524" s="39"/>
      <c r="Y524" s="39"/>
      <c r="Z524" s="39"/>
      <c r="AA524" s="39"/>
      <c r="AB524" s="39"/>
      <c r="AC524" s="39"/>
      <c r="AD524" s="39"/>
      <c r="AE524" s="39"/>
      <c r="AR524" s="216" t="s">
        <v>143</v>
      </c>
      <c r="AT524" s="216" t="s">
        <v>138</v>
      </c>
      <c r="AU524" s="216" t="s">
        <v>82</v>
      </c>
      <c r="AY524" s="18" t="s">
        <v>134</v>
      </c>
      <c r="BE524" s="217">
        <f>IF(N524="základní",J524,0)</f>
        <v>0</v>
      </c>
      <c r="BF524" s="217">
        <f>IF(N524="snížená",J524,0)</f>
        <v>0</v>
      </c>
      <c r="BG524" s="217">
        <f>IF(N524="zákl. přenesená",J524,0)</f>
        <v>0</v>
      </c>
      <c r="BH524" s="217">
        <f>IF(N524="sníž. přenesená",J524,0)</f>
        <v>0</v>
      </c>
      <c r="BI524" s="217">
        <f>IF(N524="nulová",J524,0)</f>
        <v>0</v>
      </c>
      <c r="BJ524" s="18" t="s">
        <v>80</v>
      </c>
      <c r="BK524" s="217">
        <f>ROUND(I524*H524,2)</f>
        <v>0</v>
      </c>
      <c r="BL524" s="18" t="s">
        <v>143</v>
      </c>
      <c r="BM524" s="216" t="s">
        <v>679</v>
      </c>
    </row>
    <row r="525" s="2" customFormat="1">
      <c r="A525" s="39"/>
      <c r="B525" s="40"/>
      <c r="C525" s="41"/>
      <c r="D525" s="218" t="s">
        <v>145</v>
      </c>
      <c r="E525" s="41"/>
      <c r="F525" s="219" t="s">
        <v>680</v>
      </c>
      <c r="G525" s="41"/>
      <c r="H525" s="41"/>
      <c r="I525" s="220"/>
      <c r="J525" s="41"/>
      <c r="K525" s="41"/>
      <c r="L525" s="45"/>
      <c r="M525" s="221"/>
      <c r="N525" s="222"/>
      <c r="O525" s="85"/>
      <c r="P525" s="85"/>
      <c r="Q525" s="85"/>
      <c r="R525" s="85"/>
      <c r="S525" s="85"/>
      <c r="T525" s="86"/>
      <c r="U525" s="39"/>
      <c r="V525" s="39"/>
      <c r="W525" s="39"/>
      <c r="X525" s="39"/>
      <c r="Y525" s="39"/>
      <c r="Z525" s="39"/>
      <c r="AA525" s="39"/>
      <c r="AB525" s="39"/>
      <c r="AC525" s="39"/>
      <c r="AD525" s="39"/>
      <c r="AE525" s="39"/>
      <c r="AT525" s="18" t="s">
        <v>145</v>
      </c>
      <c r="AU525" s="18" t="s">
        <v>82</v>
      </c>
    </row>
    <row r="526" s="13" customFormat="1">
      <c r="A526" s="13"/>
      <c r="B526" s="223"/>
      <c r="C526" s="224"/>
      <c r="D526" s="225" t="s">
        <v>152</v>
      </c>
      <c r="E526" s="226" t="s">
        <v>19</v>
      </c>
      <c r="F526" s="227" t="s">
        <v>665</v>
      </c>
      <c r="G526" s="224"/>
      <c r="H526" s="228">
        <v>422.09100000000001</v>
      </c>
      <c r="I526" s="229"/>
      <c r="J526" s="224"/>
      <c r="K526" s="224"/>
      <c r="L526" s="230"/>
      <c r="M526" s="231"/>
      <c r="N526" s="232"/>
      <c r="O526" s="232"/>
      <c r="P526" s="232"/>
      <c r="Q526" s="232"/>
      <c r="R526" s="232"/>
      <c r="S526" s="232"/>
      <c r="T526" s="23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34" t="s">
        <v>152</v>
      </c>
      <c r="AU526" s="234" t="s">
        <v>82</v>
      </c>
      <c r="AV526" s="13" t="s">
        <v>82</v>
      </c>
      <c r="AW526" s="13" t="s">
        <v>34</v>
      </c>
      <c r="AX526" s="13" t="s">
        <v>80</v>
      </c>
      <c r="AY526" s="234" t="s">
        <v>134</v>
      </c>
    </row>
    <row r="527" s="2" customFormat="1" ht="33" customHeight="1">
      <c r="A527" s="39"/>
      <c r="B527" s="40"/>
      <c r="C527" s="205" t="s">
        <v>681</v>
      </c>
      <c r="D527" s="205" t="s">
        <v>138</v>
      </c>
      <c r="E527" s="206" t="s">
        <v>682</v>
      </c>
      <c r="F527" s="207" t="s">
        <v>683</v>
      </c>
      <c r="G527" s="208" t="s">
        <v>149</v>
      </c>
      <c r="H527" s="209">
        <v>576.91099999999994</v>
      </c>
      <c r="I527" s="210"/>
      <c r="J527" s="211">
        <f>ROUND(I527*H527,2)</f>
        <v>0</v>
      </c>
      <c r="K527" s="207" t="s">
        <v>19</v>
      </c>
      <c r="L527" s="45"/>
      <c r="M527" s="212" t="s">
        <v>19</v>
      </c>
      <c r="N527" s="213" t="s">
        <v>43</v>
      </c>
      <c r="O527" s="85"/>
      <c r="P527" s="214">
        <f>O527*H527</f>
        <v>0</v>
      </c>
      <c r="Q527" s="214">
        <v>0</v>
      </c>
      <c r="R527" s="214">
        <f>Q527*H527</f>
        <v>0</v>
      </c>
      <c r="S527" s="214">
        <v>0</v>
      </c>
      <c r="T527" s="215">
        <f>S527*H527</f>
        <v>0</v>
      </c>
      <c r="U527" s="39"/>
      <c r="V527" s="39"/>
      <c r="W527" s="39"/>
      <c r="X527" s="39"/>
      <c r="Y527" s="39"/>
      <c r="Z527" s="39"/>
      <c r="AA527" s="39"/>
      <c r="AB527" s="39"/>
      <c r="AC527" s="39"/>
      <c r="AD527" s="39"/>
      <c r="AE527" s="39"/>
      <c r="AR527" s="216" t="s">
        <v>143</v>
      </c>
      <c r="AT527" s="216" t="s">
        <v>138</v>
      </c>
      <c r="AU527" s="216" t="s">
        <v>82</v>
      </c>
      <c r="AY527" s="18" t="s">
        <v>134</v>
      </c>
      <c r="BE527" s="217">
        <f>IF(N527="základní",J527,0)</f>
        <v>0</v>
      </c>
      <c r="BF527" s="217">
        <f>IF(N527="snížená",J527,0)</f>
        <v>0</v>
      </c>
      <c r="BG527" s="217">
        <f>IF(N527="zákl. přenesená",J527,0)</f>
        <v>0</v>
      </c>
      <c r="BH527" s="217">
        <f>IF(N527="sníž. přenesená",J527,0)</f>
        <v>0</v>
      </c>
      <c r="BI527" s="217">
        <f>IF(N527="nulová",J527,0)</f>
        <v>0</v>
      </c>
      <c r="BJ527" s="18" t="s">
        <v>80</v>
      </c>
      <c r="BK527" s="217">
        <f>ROUND(I527*H527,2)</f>
        <v>0</v>
      </c>
      <c r="BL527" s="18" t="s">
        <v>143</v>
      </c>
      <c r="BM527" s="216" t="s">
        <v>684</v>
      </c>
    </row>
    <row r="528" s="13" customFormat="1">
      <c r="A528" s="13"/>
      <c r="B528" s="223"/>
      <c r="C528" s="224"/>
      <c r="D528" s="225" t="s">
        <v>152</v>
      </c>
      <c r="E528" s="226" t="s">
        <v>19</v>
      </c>
      <c r="F528" s="227" t="s">
        <v>685</v>
      </c>
      <c r="G528" s="224"/>
      <c r="H528" s="228">
        <v>576.91099999999994</v>
      </c>
      <c r="I528" s="229"/>
      <c r="J528" s="224"/>
      <c r="K528" s="224"/>
      <c r="L528" s="230"/>
      <c r="M528" s="231"/>
      <c r="N528" s="232"/>
      <c r="O528" s="232"/>
      <c r="P528" s="232"/>
      <c r="Q528" s="232"/>
      <c r="R528" s="232"/>
      <c r="S528" s="232"/>
      <c r="T528" s="23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34" t="s">
        <v>152</v>
      </c>
      <c r="AU528" s="234" t="s">
        <v>82</v>
      </c>
      <c r="AV528" s="13" t="s">
        <v>82</v>
      </c>
      <c r="AW528" s="13" t="s">
        <v>34</v>
      </c>
      <c r="AX528" s="13" t="s">
        <v>80</v>
      </c>
      <c r="AY528" s="234" t="s">
        <v>134</v>
      </c>
    </row>
    <row r="529" s="2" customFormat="1" ht="37.8" customHeight="1">
      <c r="A529" s="39"/>
      <c r="B529" s="40"/>
      <c r="C529" s="205" t="s">
        <v>686</v>
      </c>
      <c r="D529" s="205" t="s">
        <v>138</v>
      </c>
      <c r="E529" s="206" t="s">
        <v>687</v>
      </c>
      <c r="F529" s="207" t="s">
        <v>688</v>
      </c>
      <c r="G529" s="208" t="s">
        <v>149</v>
      </c>
      <c r="H529" s="209">
        <v>576.91099999999994</v>
      </c>
      <c r="I529" s="210"/>
      <c r="J529" s="211">
        <f>ROUND(I529*H529,2)</f>
        <v>0</v>
      </c>
      <c r="K529" s="207" t="s">
        <v>142</v>
      </c>
      <c r="L529" s="45"/>
      <c r="M529" s="212" t="s">
        <v>19</v>
      </c>
      <c r="N529" s="213" t="s">
        <v>43</v>
      </c>
      <c r="O529" s="85"/>
      <c r="P529" s="214">
        <f>O529*H529</f>
        <v>0</v>
      </c>
      <c r="Q529" s="214">
        <v>0.00029</v>
      </c>
      <c r="R529" s="214">
        <f>Q529*H529</f>
        <v>0.16730418999999999</v>
      </c>
      <c r="S529" s="214">
        <v>0</v>
      </c>
      <c r="T529" s="215">
        <f>S529*H529</f>
        <v>0</v>
      </c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R529" s="216" t="s">
        <v>143</v>
      </c>
      <c r="AT529" s="216" t="s">
        <v>138</v>
      </c>
      <c r="AU529" s="216" t="s">
        <v>82</v>
      </c>
      <c r="AY529" s="18" t="s">
        <v>134</v>
      </c>
      <c r="BE529" s="217">
        <f>IF(N529="základní",J529,0)</f>
        <v>0</v>
      </c>
      <c r="BF529" s="217">
        <f>IF(N529="snížená",J529,0)</f>
        <v>0</v>
      </c>
      <c r="BG529" s="217">
        <f>IF(N529="zákl. přenesená",J529,0)</f>
        <v>0</v>
      </c>
      <c r="BH529" s="217">
        <f>IF(N529="sníž. přenesená",J529,0)</f>
        <v>0</v>
      </c>
      <c r="BI529" s="217">
        <f>IF(N529="nulová",J529,0)</f>
        <v>0</v>
      </c>
      <c r="BJ529" s="18" t="s">
        <v>80</v>
      </c>
      <c r="BK529" s="217">
        <f>ROUND(I529*H529,2)</f>
        <v>0</v>
      </c>
      <c r="BL529" s="18" t="s">
        <v>143</v>
      </c>
      <c r="BM529" s="216" t="s">
        <v>689</v>
      </c>
    </row>
    <row r="530" s="2" customFormat="1">
      <c r="A530" s="39"/>
      <c r="B530" s="40"/>
      <c r="C530" s="41"/>
      <c r="D530" s="218" t="s">
        <v>145</v>
      </c>
      <c r="E530" s="41"/>
      <c r="F530" s="219" t="s">
        <v>690</v>
      </c>
      <c r="G530" s="41"/>
      <c r="H530" s="41"/>
      <c r="I530" s="220"/>
      <c r="J530" s="41"/>
      <c r="K530" s="41"/>
      <c r="L530" s="45"/>
      <c r="M530" s="221"/>
      <c r="N530" s="222"/>
      <c r="O530" s="85"/>
      <c r="P530" s="85"/>
      <c r="Q530" s="85"/>
      <c r="R530" s="85"/>
      <c r="S530" s="85"/>
      <c r="T530" s="86"/>
      <c r="U530" s="39"/>
      <c r="V530" s="39"/>
      <c r="W530" s="39"/>
      <c r="X530" s="39"/>
      <c r="Y530" s="39"/>
      <c r="Z530" s="39"/>
      <c r="AA530" s="39"/>
      <c r="AB530" s="39"/>
      <c r="AC530" s="39"/>
      <c r="AD530" s="39"/>
      <c r="AE530" s="39"/>
      <c r="AT530" s="18" t="s">
        <v>145</v>
      </c>
      <c r="AU530" s="18" t="s">
        <v>82</v>
      </c>
    </row>
    <row r="531" s="13" customFormat="1">
      <c r="A531" s="13"/>
      <c r="B531" s="223"/>
      <c r="C531" s="224"/>
      <c r="D531" s="225" t="s">
        <v>152</v>
      </c>
      <c r="E531" s="226" t="s">
        <v>19</v>
      </c>
      <c r="F531" s="227" t="s">
        <v>685</v>
      </c>
      <c r="G531" s="224"/>
      <c r="H531" s="228">
        <v>576.91099999999994</v>
      </c>
      <c r="I531" s="229"/>
      <c r="J531" s="224"/>
      <c r="K531" s="224"/>
      <c r="L531" s="230"/>
      <c r="M531" s="231"/>
      <c r="N531" s="232"/>
      <c r="O531" s="232"/>
      <c r="P531" s="232"/>
      <c r="Q531" s="232"/>
      <c r="R531" s="232"/>
      <c r="S531" s="232"/>
      <c r="T531" s="23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34" t="s">
        <v>152</v>
      </c>
      <c r="AU531" s="234" t="s">
        <v>82</v>
      </c>
      <c r="AV531" s="13" t="s">
        <v>82</v>
      </c>
      <c r="AW531" s="13" t="s">
        <v>34</v>
      </c>
      <c r="AX531" s="13" t="s">
        <v>80</v>
      </c>
      <c r="AY531" s="234" t="s">
        <v>134</v>
      </c>
    </row>
    <row r="532" s="12" customFormat="1" ht="25.92" customHeight="1">
      <c r="A532" s="12"/>
      <c r="B532" s="189"/>
      <c r="C532" s="190"/>
      <c r="D532" s="191" t="s">
        <v>71</v>
      </c>
      <c r="E532" s="192" t="s">
        <v>281</v>
      </c>
      <c r="F532" s="192" t="s">
        <v>691</v>
      </c>
      <c r="G532" s="190"/>
      <c r="H532" s="190"/>
      <c r="I532" s="193"/>
      <c r="J532" s="194">
        <f>BK532</f>
        <v>0</v>
      </c>
      <c r="K532" s="190"/>
      <c r="L532" s="195"/>
      <c r="M532" s="196"/>
      <c r="N532" s="197"/>
      <c r="O532" s="197"/>
      <c r="P532" s="198">
        <f>P533</f>
        <v>0</v>
      </c>
      <c r="Q532" s="197"/>
      <c r="R532" s="198">
        <f>R533</f>
        <v>0</v>
      </c>
      <c r="S532" s="197"/>
      <c r="T532" s="199">
        <f>T533</f>
        <v>0</v>
      </c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R532" s="200" t="s">
        <v>135</v>
      </c>
      <c r="AT532" s="201" t="s">
        <v>71</v>
      </c>
      <c r="AU532" s="201" t="s">
        <v>72</v>
      </c>
      <c r="AY532" s="200" t="s">
        <v>134</v>
      </c>
      <c r="BK532" s="202">
        <f>BK533</f>
        <v>0</v>
      </c>
    </row>
    <row r="533" s="12" customFormat="1" ht="22.8" customHeight="1">
      <c r="A533" s="12"/>
      <c r="B533" s="189"/>
      <c r="C533" s="190"/>
      <c r="D533" s="191" t="s">
        <v>71</v>
      </c>
      <c r="E533" s="203" t="s">
        <v>692</v>
      </c>
      <c r="F533" s="203" t="s">
        <v>693</v>
      </c>
      <c r="G533" s="190"/>
      <c r="H533" s="190"/>
      <c r="I533" s="193"/>
      <c r="J533" s="204">
        <f>BK533</f>
        <v>0</v>
      </c>
      <c r="K533" s="190"/>
      <c r="L533" s="195"/>
      <c r="M533" s="196"/>
      <c r="N533" s="197"/>
      <c r="O533" s="197"/>
      <c r="P533" s="198">
        <f>SUM(P534:P537)</f>
        <v>0</v>
      </c>
      <c r="Q533" s="197"/>
      <c r="R533" s="198">
        <f>SUM(R534:R537)</f>
        <v>0</v>
      </c>
      <c r="S533" s="197"/>
      <c r="T533" s="199">
        <f>SUM(T534:T537)</f>
        <v>0</v>
      </c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R533" s="200" t="s">
        <v>135</v>
      </c>
      <c r="AT533" s="201" t="s">
        <v>71</v>
      </c>
      <c r="AU533" s="201" t="s">
        <v>80</v>
      </c>
      <c r="AY533" s="200" t="s">
        <v>134</v>
      </c>
      <c r="BK533" s="202">
        <f>SUM(BK534:BK537)</f>
        <v>0</v>
      </c>
    </row>
    <row r="534" s="2" customFormat="1" ht="16.5" customHeight="1">
      <c r="A534" s="39"/>
      <c r="B534" s="40"/>
      <c r="C534" s="205" t="s">
        <v>694</v>
      </c>
      <c r="D534" s="205" t="s">
        <v>138</v>
      </c>
      <c r="E534" s="206" t="s">
        <v>695</v>
      </c>
      <c r="F534" s="207" t="s">
        <v>696</v>
      </c>
      <c r="G534" s="208" t="s">
        <v>141</v>
      </c>
      <c r="H534" s="209">
        <v>10</v>
      </c>
      <c r="I534" s="210"/>
      <c r="J534" s="211">
        <f>ROUND(I534*H534,2)</f>
        <v>0</v>
      </c>
      <c r="K534" s="207" t="s">
        <v>19</v>
      </c>
      <c r="L534" s="45"/>
      <c r="M534" s="212" t="s">
        <v>19</v>
      </c>
      <c r="N534" s="213" t="s">
        <v>43</v>
      </c>
      <c r="O534" s="85"/>
      <c r="P534" s="214">
        <f>O534*H534</f>
        <v>0</v>
      </c>
      <c r="Q534" s="214">
        <v>0</v>
      </c>
      <c r="R534" s="214">
        <f>Q534*H534</f>
        <v>0</v>
      </c>
      <c r="S534" s="214">
        <v>0</v>
      </c>
      <c r="T534" s="215">
        <f>S534*H534</f>
        <v>0</v>
      </c>
      <c r="U534" s="39"/>
      <c r="V534" s="39"/>
      <c r="W534" s="39"/>
      <c r="X534" s="39"/>
      <c r="Y534" s="39"/>
      <c r="Z534" s="39"/>
      <c r="AA534" s="39"/>
      <c r="AB534" s="39"/>
      <c r="AC534" s="39"/>
      <c r="AD534" s="39"/>
      <c r="AE534" s="39"/>
      <c r="AR534" s="216" t="s">
        <v>269</v>
      </c>
      <c r="AT534" s="216" t="s">
        <v>138</v>
      </c>
      <c r="AU534" s="216" t="s">
        <v>82</v>
      </c>
      <c r="AY534" s="18" t="s">
        <v>134</v>
      </c>
      <c r="BE534" s="217">
        <f>IF(N534="základní",J534,0)</f>
        <v>0</v>
      </c>
      <c r="BF534" s="217">
        <f>IF(N534="snížená",J534,0)</f>
        <v>0</v>
      </c>
      <c r="BG534" s="217">
        <f>IF(N534="zákl. přenesená",J534,0)</f>
        <v>0</v>
      </c>
      <c r="BH534" s="217">
        <f>IF(N534="sníž. přenesená",J534,0)</f>
        <v>0</v>
      </c>
      <c r="BI534" s="217">
        <f>IF(N534="nulová",J534,0)</f>
        <v>0</v>
      </c>
      <c r="BJ534" s="18" t="s">
        <v>80</v>
      </c>
      <c r="BK534" s="217">
        <f>ROUND(I534*H534,2)</f>
        <v>0</v>
      </c>
      <c r="BL534" s="18" t="s">
        <v>269</v>
      </c>
      <c r="BM534" s="216" t="s">
        <v>697</v>
      </c>
    </row>
    <row r="535" s="2" customFormat="1" ht="33" customHeight="1">
      <c r="A535" s="39"/>
      <c r="B535" s="40"/>
      <c r="C535" s="205" t="s">
        <v>303</v>
      </c>
      <c r="D535" s="205" t="s">
        <v>138</v>
      </c>
      <c r="E535" s="206" t="s">
        <v>698</v>
      </c>
      <c r="F535" s="207" t="s">
        <v>699</v>
      </c>
      <c r="G535" s="208" t="s">
        <v>141</v>
      </c>
      <c r="H535" s="209">
        <v>10</v>
      </c>
      <c r="I535" s="210"/>
      <c r="J535" s="211">
        <f>ROUND(I535*H535,2)</f>
        <v>0</v>
      </c>
      <c r="K535" s="207" t="s">
        <v>19</v>
      </c>
      <c r="L535" s="45"/>
      <c r="M535" s="212" t="s">
        <v>19</v>
      </c>
      <c r="N535" s="213" t="s">
        <v>43</v>
      </c>
      <c r="O535" s="85"/>
      <c r="P535" s="214">
        <f>O535*H535</f>
        <v>0</v>
      </c>
      <c r="Q535" s="214">
        <v>0</v>
      </c>
      <c r="R535" s="214">
        <f>Q535*H535</f>
        <v>0</v>
      </c>
      <c r="S535" s="214">
        <v>0</v>
      </c>
      <c r="T535" s="215">
        <f>S535*H535</f>
        <v>0</v>
      </c>
      <c r="U535" s="39"/>
      <c r="V535" s="39"/>
      <c r="W535" s="39"/>
      <c r="X535" s="39"/>
      <c r="Y535" s="39"/>
      <c r="Z535" s="39"/>
      <c r="AA535" s="39"/>
      <c r="AB535" s="39"/>
      <c r="AC535" s="39"/>
      <c r="AD535" s="39"/>
      <c r="AE535" s="39"/>
      <c r="AR535" s="216" t="s">
        <v>269</v>
      </c>
      <c r="AT535" s="216" t="s">
        <v>138</v>
      </c>
      <c r="AU535" s="216" t="s">
        <v>82</v>
      </c>
      <c r="AY535" s="18" t="s">
        <v>134</v>
      </c>
      <c r="BE535" s="217">
        <f>IF(N535="základní",J535,0)</f>
        <v>0</v>
      </c>
      <c r="BF535" s="217">
        <f>IF(N535="snížená",J535,0)</f>
        <v>0</v>
      </c>
      <c r="BG535" s="217">
        <f>IF(N535="zákl. přenesená",J535,0)</f>
        <v>0</v>
      </c>
      <c r="BH535" s="217">
        <f>IF(N535="sníž. přenesená",J535,0)</f>
        <v>0</v>
      </c>
      <c r="BI535" s="217">
        <f>IF(N535="nulová",J535,0)</f>
        <v>0</v>
      </c>
      <c r="BJ535" s="18" t="s">
        <v>80</v>
      </c>
      <c r="BK535" s="217">
        <f>ROUND(I535*H535,2)</f>
        <v>0</v>
      </c>
      <c r="BL535" s="18" t="s">
        <v>269</v>
      </c>
      <c r="BM535" s="216" t="s">
        <v>700</v>
      </c>
    </row>
    <row r="536" s="2" customFormat="1" ht="16.5" customHeight="1">
      <c r="A536" s="39"/>
      <c r="B536" s="40"/>
      <c r="C536" s="205" t="s">
        <v>701</v>
      </c>
      <c r="D536" s="205" t="s">
        <v>138</v>
      </c>
      <c r="E536" s="206" t="s">
        <v>702</v>
      </c>
      <c r="F536" s="207" t="s">
        <v>703</v>
      </c>
      <c r="G536" s="208" t="s">
        <v>704</v>
      </c>
      <c r="H536" s="209">
        <v>5</v>
      </c>
      <c r="I536" s="210"/>
      <c r="J536" s="211">
        <f>ROUND(I536*H536,2)</f>
        <v>0</v>
      </c>
      <c r="K536" s="207" t="s">
        <v>19</v>
      </c>
      <c r="L536" s="45"/>
      <c r="M536" s="212" t="s">
        <v>19</v>
      </c>
      <c r="N536" s="213" t="s">
        <v>43</v>
      </c>
      <c r="O536" s="85"/>
      <c r="P536" s="214">
        <f>O536*H536</f>
        <v>0</v>
      </c>
      <c r="Q536" s="214">
        <v>0</v>
      </c>
      <c r="R536" s="214">
        <f>Q536*H536</f>
        <v>0</v>
      </c>
      <c r="S536" s="214">
        <v>0</v>
      </c>
      <c r="T536" s="215">
        <f>S536*H536</f>
        <v>0</v>
      </c>
      <c r="U536" s="39"/>
      <c r="V536" s="39"/>
      <c r="W536" s="39"/>
      <c r="X536" s="39"/>
      <c r="Y536" s="39"/>
      <c r="Z536" s="39"/>
      <c r="AA536" s="39"/>
      <c r="AB536" s="39"/>
      <c r="AC536" s="39"/>
      <c r="AD536" s="39"/>
      <c r="AE536" s="39"/>
      <c r="AR536" s="216" t="s">
        <v>269</v>
      </c>
      <c r="AT536" s="216" t="s">
        <v>138</v>
      </c>
      <c r="AU536" s="216" t="s">
        <v>82</v>
      </c>
      <c r="AY536" s="18" t="s">
        <v>134</v>
      </c>
      <c r="BE536" s="217">
        <f>IF(N536="základní",J536,0)</f>
        <v>0</v>
      </c>
      <c r="BF536" s="217">
        <f>IF(N536="snížená",J536,0)</f>
        <v>0</v>
      </c>
      <c r="BG536" s="217">
        <f>IF(N536="zákl. přenesená",J536,0)</f>
        <v>0</v>
      </c>
      <c r="BH536" s="217">
        <f>IF(N536="sníž. přenesená",J536,0)</f>
        <v>0</v>
      </c>
      <c r="BI536" s="217">
        <f>IF(N536="nulová",J536,0)</f>
        <v>0</v>
      </c>
      <c r="BJ536" s="18" t="s">
        <v>80</v>
      </c>
      <c r="BK536" s="217">
        <f>ROUND(I536*H536,2)</f>
        <v>0</v>
      </c>
      <c r="BL536" s="18" t="s">
        <v>269</v>
      </c>
      <c r="BM536" s="216" t="s">
        <v>705</v>
      </c>
    </row>
    <row r="537" s="2" customFormat="1" ht="16.5" customHeight="1">
      <c r="A537" s="39"/>
      <c r="B537" s="40"/>
      <c r="C537" s="205" t="s">
        <v>706</v>
      </c>
      <c r="D537" s="205" t="s">
        <v>138</v>
      </c>
      <c r="E537" s="206" t="s">
        <v>707</v>
      </c>
      <c r="F537" s="207" t="s">
        <v>708</v>
      </c>
      <c r="G537" s="208" t="s">
        <v>704</v>
      </c>
      <c r="H537" s="209">
        <v>10</v>
      </c>
      <c r="I537" s="210"/>
      <c r="J537" s="211">
        <f>ROUND(I537*H537,2)</f>
        <v>0</v>
      </c>
      <c r="K537" s="207" t="s">
        <v>19</v>
      </c>
      <c r="L537" s="45"/>
      <c r="M537" s="212" t="s">
        <v>19</v>
      </c>
      <c r="N537" s="213" t="s">
        <v>43</v>
      </c>
      <c r="O537" s="85"/>
      <c r="P537" s="214">
        <f>O537*H537</f>
        <v>0</v>
      </c>
      <c r="Q537" s="214">
        <v>0</v>
      </c>
      <c r="R537" s="214">
        <f>Q537*H537</f>
        <v>0</v>
      </c>
      <c r="S537" s="214">
        <v>0</v>
      </c>
      <c r="T537" s="215">
        <f>S537*H537</f>
        <v>0</v>
      </c>
      <c r="U537" s="39"/>
      <c r="V537" s="39"/>
      <c r="W537" s="39"/>
      <c r="X537" s="39"/>
      <c r="Y537" s="39"/>
      <c r="Z537" s="39"/>
      <c r="AA537" s="39"/>
      <c r="AB537" s="39"/>
      <c r="AC537" s="39"/>
      <c r="AD537" s="39"/>
      <c r="AE537" s="39"/>
      <c r="AR537" s="216" t="s">
        <v>269</v>
      </c>
      <c r="AT537" s="216" t="s">
        <v>138</v>
      </c>
      <c r="AU537" s="216" t="s">
        <v>82</v>
      </c>
      <c r="AY537" s="18" t="s">
        <v>134</v>
      </c>
      <c r="BE537" s="217">
        <f>IF(N537="základní",J537,0)</f>
        <v>0</v>
      </c>
      <c r="BF537" s="217">
        <f>IF(N537="snížená",J537,0)</f>
        <v>0</v>
      </c>
      <c r="BG537" s="217">
        <f>IF(N537="zákl. přenesená",J537,0)</f>
        <v>0</v>
      </c>
      <c r="BH537" s="217">
        <f>IF(N537="sníž. přenesená",J537,0)</f>
        <v>0</v>
      </c>
      <c r="BI537" s="217">
        <f>IF(N537="nulová",J537,0)</f>
        <v>0</v>
      </c>
      <c r="BJ537" s="18" t="s">
        <v>80</v>
      </c>
      <c r="BK537" s="217">
        <f>ROUND(I537*H537,2)</f>
        <v>0</v>
      </c>
      <c r="BL537" s="18" t="s">
        <v>269</v>
      </c>
      <c r="BM537" s="216" t="s">
        <v>709</v>
      </c>
    </row>
    <row r="538" s="12" customFormat="1" ht="25.92" customHeight="1">
      <c r="A538" s="12"/>
      <c r="B538" s="189"/>
      <c r="C538" s="190"/>
      <c r="D538" s="191" t="s">
        <v>71</v>
      </c>
      <c r="E538" s="192" t="s">
        <v>710</v>
      </c>
      <c r="F538" s="192" t="s">
        <v>711</v>
      </c>
      <c r="G538" s="190"/>
      <c r="H538" s="190"/>
      <c r="I538" s="193"/>
      <c r="J538" s="194">
        <f>BK538</f>
        <v>0</v>
      </c>
      <c r="K538" s="190"/>
      <c r="L538" s="195"/>
      <c r="M538" s="196"/>
      <c r="N538" s="197"/>
      <c r="O538" s="197"/>
      <c r="P538" s="198">
        <f>SUM(P539:P545)</f>
        <v>0</v>
      </c>
      <c r="Q538" s="197"/>
      <c r="R538" s="198">
        <f>SUM(R539:R545)</f>
        <v>0</v>
      </c>
      <c r="S538" s="197"/>
      <c r="T538" s="199">
        <f>SUM(T539:T545)</f>
        <v>0</v>
      </c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R538" s="200" t="s">
        <v>161</v>
      </c>
      <c r="AT538" s="201" t="s">
        <v>71</v>
      </c>
      <c r="AU538" s="201" t="s">
        <v>72</v>
      </c>
      <c r="AY538" s="200" t="s">
        <v>134</v>
      </c>
      <c r="BK538" s="202">
        <f>SUM(BK539:BK545)</f>
        <v>0</v>
      </c>
    </row>
    <row r="539" s="2" customFormat="1" ht="24.15" customHeight="1">
      <c r="A539" s="39"/>
      <c r="B539" s="40"/>
      <c r="C539" s="205" t="s">
        <v>712</v>
      </c>
      <c r="D539" s="205" t="s">
        <v>138</v>
      </c>
      <c r="E539" s="206" t="s">
        <v>713</v>
      </c>
      <c r="F539" s="207" t="s">
        <v>714</v>
      </c>
      <c r="G539" s="208" t="s">
        <v>715</v>
      </c>
      <c r="H539" s="209">
        <v>1</v>
      </c>
      <c r="I539" s="210"/>
      <c r="J539" s="211">
        <f>ROUND(I539*H539,2)</f>
        <v>0</v>
      </c>
      <c r="K539" s="207" t="s">
        <v>19</v>
      </c>
      <c r="L539" s="45"/>
      <c r="M539" s="212" t="s">
        <v>19</v>
      </c>
      <c r="N539" s="213" t="s">
        <v>43</v>
      </c>
      <c r="O539" s="85"/>
      <c r="P539" s="214">
        <f>O539*H539</f>
        <v>0</v>
      </c>
      <c r="Q539" s="214">
        <v>0</v>
      </c>
      <c r="R539" s="214">
        <f>Q539*H539</f>
        <v>0</v>
      </c>
      <c r="S539" s="214">
        <v>0</v>
      </c>
      <c r="T539" s="215">
        <f>S539*H539</f>
        <v>0</v>
      </c>
      <c r="U539" s="39"/>
      <c r="V539" s="39"/>
      <c r="W539" s="39"/>
      <c r="X539" s="39"/>
      <c r="Y539" s="39"/>
      <c r="Z539" s="39"/>
      <c r="AA539" s="39"/>
      <c r="AB539" s="39"/>
      <c r="AC539" s="39"/>
      <c r="AD539" s="39"/>
      <c r="AE539" s="39"/>
      <c r="AR539" s="216" t="s">
        <v>154</v>
      </c>
      <c r="AT539" s="216" t="s">
        <v>138</v>
      </c>
      <c r="AU539" s="216" t="s">
        <v>80</v>
      </c>
      <c r="AY539" s="18" t="s">
        <v>134</v>
      </c>
      <c r="BE539" s="217">
        <f>IF(N539="základní",J539,0)</f>
        <v>0</v>
      </c>
      <c r="BF539" s="217">
        <f>IF(N539="snížená",J539,0)</f>
        <v>0</v>
      </c>
      <c r="BG539" s="217">
        <f>IF(N539="zákl. přenesená",J539,0)</f>
        <v>0</v>
      </c>
      <c r="BH539" s="217">
        <f>IF(N539="sníž. přenesená",J539,0)</f>
        <v>0</v>
      </c>
      <c r="BI539" s="217">
        <f>IF(N539="nulová",J539,0)</f>
        <v>0</v>
      </c>
      <c r="BJ539" s="18" t="s">
        <v>80</v>
      </c>
      <c r="BK539" s="217">
        <f>ROUND(I539*H539,2)</f>
        <v>0</v>
      </c>
      <c r="BL539" s="18" t="s">
        <v>154</v>
      </c>
      <c r="BM539" s="216" t="s">
        <v>716</v>
      </c>
    </row>
    <row r="540" s="2" customFormat="1" ht="24.15" customHeight="1">
      <c r="A540" s="39"/>
      <c r="B540" s="40"/>
      <c r="C540" s="205" t="s">
        <v>717</v>
      </c>
      <c r="D540" s="205" t="s">
        <v>138</v>
      </c>
      <c r="E540" s="206" t="s">
        <v>718</v>
      </c>
      <c r="F540" s="207" t="s">
        <v>719</v>
      </c>
      <c r="G540" s="208" t="s">
        <v>715</v>
      </c>
      <c r="H540" s="209">
        <v>1</v>
      </c>
      <c r="I540" s="210"/>
      <c r="J540" s="211">
        <f>ROUND(I540*H540,2)</f>
        <v>0</v>
      </c>
      <c r="K540" s="207" t="s">
        <v>19</v>
      </c>
      <c r="L540" s="45"/>
      <c r="M540" s="212" t="s">
        <v>19</v>
      </c>
      <c r="N540" s="213" t="s">
        <v>43</v>
      </c>
      <c r="O540" s="85"/>
      <c r="P540" s="214">
        <f>O540*H540</f>
        <v>0</v>
      </c>
      <c r="Q540" s="214">
        <v>0</v>
      </c>
      <c r="R540" s="214">
        <f>Q540*H540</f>
        <v>0</v>
      </c>
      <c r="S540" s="214">
        <v>0</v>
      </c>
      <c r="T540" s="215">
        <f>S540*H540</f>
        <v>0</v>
      </c>
      <c r="U540" s="39"/>
      <c r="V540" s="39"/>
      <c r="W540" s="39"/>
      <c r="X540" s="39"/>
      <c r="Y540" s="39"/>
      <c r="Z540" s="39"/>
      <c r="AA540" s="39"/>
      <c r="AB540" s="39"/>
      <c r="AC540" s="39"/>
      <c r="AD540" s="39"/>
      <c r="AE540" s="39"/>
      <c r="AR540" s="216" t="s">
        <v>154</v>
      </c>
      <c r="AT540" s="216" t="s">
        <v>138</v>
      </c>
      <c r="AU540" s="216" t="s">
        <v>80</v>
      </c>
      <c r="AY540" s="18" t="s">
        <v>134</v>
      </c>
      <c r="BE540" s="217">
        <f>IF(N540="základní",J540,0)</f>
        <v>0</v>
      </c>
      <c r="BF540" s="217">
        <f>IF(N540="snížená",J540,0)</f>
        <v>0</v>
      </c>
      <c r="BG540" s="217">
        <f>IF(N540="zákl. přenesená",J540,0)</f>
        <v>0</v>
      </c>
      <c r="BH540" s="217">
        <f>IF(N540="sníž. přenesená",J540,0)</f>
        <v>0</v>
      </c>
      <c r="BI540" s="217">
        <f>IF(N540="nulová",J540,0)</f>
        <v>0</v>
      </c>
      <c r="BJ540" s="18" t="s">
        <v>80</v>
      </c>
      <c r="BK540" s="217">
        <f>ROUND(I540*H540,2)</f>
        <v>0</v>
      </c>
      <c r="BL540" s="18" t="s">
        <v>154</v>
      </c>
      <c r="BM540" s="216" t="s">
        <v>720</v>
      </c>
    </row>
    <row r="541" s="2" customFormat="1" ht="24.15" customHeight="1">
      <c r="A541" s="39"/>
      <c r="B541" s="40"/>
      <c r="C541" s="205" t="s">
        <v>721</v>
      </c>
      <c r="D541" s="205" t="s">
        <v>138</v>
      </c>
      <c r="E541" s="206" t="s">
        <v>722</v>
      </c>
      <c r="F541" s="207" t="s">
        <v>723</v>
      </c>
      <c r="G541" s="208" t="s">
        <v>715</v>
      </c>
      <c r="H541" s="209">
        <v>1</v>
      </c>
      <c r="I541" s="210"/>
      <c r="J541" s="211">
        <f>ROUND(I541*H541,2)</f>
        <v>0</v>
      </c>
      <c r="K541" s="207" t="s">
        <v>19</v>
      </c>
      <c r="L541" s="45"/>
      <c r="M541" s="212" t="s">
        <v>19</v>
      </c>
      <c r="N541" s="213" t="s">
        <v>43</v>
      </c>
      <c r="O541" s="85"/>
      <c r="P541" s="214">
        <f>O541*H541</f>
        <v>0</v>
      </c>
      <c r="Q541" s="214">
        <v>0</v>
      </c>
      <c r="R541" s="214">
        <f>Q541*H541</f>
        <v>0</v>
      </c>
      <c r="S541" s="214">
        <v>0</v>
      </c>
      <c r="T541" s="215">
        <f>S541*H541</f>
        <v>0</v>
      </c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R541" s="216" t="s">
        <v>154</v>
      </c>
      <c r="AT541" s="216" t="s">
        <v>138</v>
      </c>
      <c r="AU541" s="216" t="s">
        <v>80</v>
      </c>
      <c r="AY541" s="18" t="s">
        <v>134</v>
      </c>
      <c r="BE541" s="217">
        <f>IF(N541="základní",J541,0)</f>
        <v>0</v>
      </c>
      <c r="BF541" s="217">
        <f>IF(N541="snížená",J541,0)</f>
        <v>0</v>
      </c>
      <c r="BG541" s="217">
        <f>IF(N541="zákl. přenesená",J541,0)</f>
        <v>0</v>
      </c>
      <c r="BH541" s="217">
        <f>IF(N541="sníž. přenesená",J541,0)</f>
        <v>0</v>
      </c>
      <c r="BI541" s="217">
        <f>IF(N541="nulová",J541,0)</f>
        <v>0</v>
      </c>
      <c r="BJ541" s="18" t="s">
        <v>80</v>
      </c>
      <c r="BK541" s="217">
        <f>ROUND(I541*H541,2)</f>
        <v>0</v>
      </c>
      <c r="BL541" s="18" t="s">
        <v>154</v>
      </c>
      <c r="BM541" s="216" t="s">
        <v>724</v>
      </c>
    </row>
    <row r="542" s="2" customFormat="1" ht="24.15" customHeight="1">
      <c r="A542" s="39"/>
      <c r="B542" s="40"/>
      <c r="C542" s="205" t="s">
        <v>725</v>
      </c>
      <c r="D542" s="205" t="s">
        <v>138</v>
      </c>
      <c r="E542" s="206" t="s">
        <v>726</v>
      </c>
      <c r="F542" s="207" t="s">
        <v>727</v>
      </c>
      <c r="G542" s="208" t="s">
        <v>715</v>
      </c>
      <c r="H542" s="209">
        <v>1</v>
      </c>
      <c r="I542" s="210"/>
      <c r="J542" s="211">
        <f>ROUND(I542*H542,2)</f>
        <v>0</v>
      </c>
      <c r="K542" s="207" t="s">
        <v>19</v>
      </c>
      <c r="L542" s="45"/>
      <c r="M542" s="212" t="s">
        <v>19</v>
      </c>
      <c r="N542" s="213" t="s">
        <v>43</v>
      </c>
      <c r="O542" s="85"/>
      <c r="P542" s="214">
        <f>O542*H542</f>
        <v>0</v>
      </c>
      <c r="Q542" s="214">
        <v>0</v>
      </c>
      <c r="R542" s="214">
        <f>Q542*H542</f>
        <v>0</v>
      </c>
      <c r="S542" s="214">
        <v>0</v>
      </c>
      <c r="T542" s="215">
        <f>S542*H542</f>
        <v>0</v>
      </c>
      <c r="U542" s="39"/>
      <c r="V542" s="39"/>
      <c r="W542" s="39"/>
      <c r="X542" s="39"/>
      <c r="Y542" s="39"/>
      <c r="Z542" s="39"/>
      <c r="AA542" s="39"/>
      <c r="AB542" s="39"/>
      <c r="AC542" s="39"/>
      <c r="AD542" s="39"/>
      <c r="AE542" s="39"/>
      <c r="AR542" s="216" t="s">
        <v>154</v>
      </c>
      <c r="AT542" s="216" t="s">
        <v>138</v>
      </c>
      <c r="AU542" s="216" t="s">
        <v>80</v>
      </c>
      <c r="AY542" s="18" t="s">
        <v>134</v>
      </c>
      <c r="BE542" s="217">
        <f>IF(N542="základní",J542,0)</f>
        <v>0</v>
      </c>
      <c r="BF542" s="217">
        <f>IF(N542="snížená",J542,0)</f>
        <v>0</v>
      </c>
      <c r="BG542" s="217">
        <f>IF(N542="zákl. přenesená",J542,0)</f>
        <v>0</v>
      </c>
      <c r="BH542" s="217">
        <f>IF(N542="sníž. přenesená",J542,0)</f>
        <v>0</v>
      </c>
      <c r="BI542" s="217">
        <f>IF(N542="nulová",J542,0)</f>
        <v>0</v>
      </c>
      <c r="BJ542" s="18" t="s">
        <v>80</v>
      </c>
      <c r="BK542" s="217">
        <f>ROUND(I542*H542,2)</f>
        <v>0</v>
      </c>
      <c r="BL542" s="18" t="s">
        <v>154</v>
      </c>
      <c r="BM542" s="216" t="s">
        <v>728</v>
      </c>
    </row>
    <row r="543" s="2" customFormat="1" ht="24.15" customHeight="1">
      <c r="A543" s="39"/>
      <c r="B543" s="40"/>
      <c r="C543" s="205" t="s">
        <v>729</v>
      </c>
      <c r="D543" s="205" t="s">
        <v>138</v>
      </c>
      <c r="E543" s="206" t="s">
        <v>730</v>
      </c>
      <c r="F543" s="207" t="s">
        <v>731</v>
      </c>
      <c r="G543" s="208" t="s">
        <v>715</v>
      </c>
      <c r="H543" s="209">
        <v>1</v>
      </c>
      <c r="I543" s="210"/>
      <c r="J543" s="211">
        <f>ROUND(I543*H543,2)</f>
        <v>0</v>
      </c>
      <c r="K543" s="207" t="s">
        <v>19</v>
      </c>
      <c r="L543" s="45"/>
      <c r="M543" s="212" t="s">
        <v>19</v>
      </c>
      <c r="N543" s="213" t="s">
        <v>43</v>
      </c>
      <c r="O543" s="85"/>
      <c r="P543" s="214">
        <f>O543*H543</f>
        <v>0</v>
      </c>
      <c r="Q543" s="214">
        <v>0</v>
      </c>
      <c r="R543" s="214">
        <f>Q543*H543</f>
        <v>0</v>
      </c>
      <c r="S543" s="214">
        <v>0</v>
      </c>
      <c r="T543" s="215">
        <f>S543*H543</f>
        <v>0</v>
      </c>
      <c r="U543" s="39"/>
      <c r="V543" s="39"/>
      <c r="W543" s="39"/>
      <c r="X543" s="39"/>
      <c r="Y543" s="39"/>
      <c r="Z543" s="39"/>
      <c r="AA543" s="39"/>
      <c r="AB543" s="39"/>
      <c r="AC543" s="39"/>
      <c r="AD543" s="39"/>
      <c r="AE543" s="39"/>
      <c r="AR543" s="216" t="s">
        <v>154</v>
      </c>
      <c r="AT543" s="216" t="s">
        <v>138</v>
      </c>
      <c r="AU543" s="216" t="s">
        <v>80</v>
      </c>
      <c r="AY543" s="18" t="s">
        <v>134</v>
      </c>
      <c r="BE543" s="217">
        <f>IF(N543="základní",J543,0)</f>
        <v>0</v>
      </c>
      <c r="BF543" s="217">
        <f>IF(N543="snížená",J543,0)</f>
        <v>0</v>
      </c>
      <c r="BG543" s="217">
        <f>IF(N543="zákl. přenesená",J543,0)</f>
        <v>0</v>
      </c>
      <c r="BH543" s="217">
        <f>IF(N543="sníž. přenesená",J543,0)</f>
        <v>0</v>
      </c>
      <c r="BI543" s="217">
        <f>IF(N543="nulová",J543,0)</f>
        <v>0</v>
      </c>
      <c r="BJ543" s="18" t="s">
        <v>80</v>
      </c>
      <c r="BK543" s="217">
        <f>ROUND(I543*H543,2)</f>
        <v>0</v>
      </c>
      <c r="BL543" s="18" t="s">
        <v>154</v>
      </c>
      <c r="BM543" s="216" t="s">
        <v>732</v>
      </c>
    </row>
    <row r="544" s="2" customFormat="1" ht="24.15" customHeight="1">
      <c r="A544" s="39"/>
      <c r="B544" s="40"/>
      <c r="C544" s="205" t="s">
        <v>733</v>
      </c>
      <c r="D544" s="205" t="s">
        <v>138</v>
      </c>
      <c r="E544" s="206" t="s">
        <v>734</v>
      </c>
      <c r="F544" s="207" t="s">
        <v>735</v>
      </c>
      <c r="G544" s="208" t="s">
        <v>715</v>
      </c>
      <c r="H544" s="209">
        <v>1</v>
      </c>
      <c r="I544" s="210"/>
      <c r="J544" s="211">
        <f>ROUND(I544*H544,2)</f>
        <v>0</v>
      </c>
      <c r="K544" s="207" t="s">
        <v>19</v>
      </c>
      <c r="L544" s="45"/>
      <c r="M544" s="212" t="s">
        <v>19</v>
      </c>
      <c r="N544" s="213" t="s">
        <v>43</v>
      </c>
      <c r="O544" s="85"/>
      <c r="P544" s="214">
        <f>O544*H544</f>
        <v>0</v>
      </c>
      <c r="Q544" s="214">
        <v>0</v>
      </c>
      <c r="R544" s="214">
        <f>Q544*H544</f>
        <v>0</v>
      </c>
      <c r="S544" s="214">
        <v>0</v>
      </c>
      <c r="T544" s="215">
        <f>S544*H544</f>
        <v>0</v>
      </c>
      <c r="U544" s="39"/>
      <c r="V544" s="39"/>
      <c r="W544" s="39"/>
      <c r="X544" s="39"/>
      <c r="Y544" s="39"/>
      <c r="Z544" s="39"/>
      <c r="AA544" s="39"/>
      <c r="AB544" s="39"/>
      <c r="AC544" s="39"/>
      <c r="AD544" s="39"/>
      <c r="AE544" s="39"/>
      <c r="AR544" s="216" t="s">
        <v>154</v>
      </c>
      <c r="AT544" s="216" t="s">
        <v>138</v>
      </c>
      <c r="AU544" s="216" t="s">
        <v>80</v>
      </c>
      <c r="AY544" s="18" t="s">
        <v>134</v>
      </c>
      <c r="BE544" s="217">
        <f>IF(N544="základní",J544,0)</f>
        <v>0</v>
      </c>
      <c r="BF544" s="217">
        <f>IF(N544="snížená",J544,0)</f>
        <v>0</v>
      </c>
      <c r="BG544" s="217">
        <f>IF(N544="zákl. přenesená",J544,0)</f>
        <v>0</v>
      </c>
      <c r="BH544" s="217">
        <f>IF(N544="sníž. přenesená",J544,0)</f>
        <v>0</v>
      </c>
      <c r="BI544" s="217">
        <f>IF(N544="nulová",J544,0)</f>
        <v>0</v>
      </c>
      <c r="BJ544" s="18" t="s">
        <v>80</v>
      </c>
      <c r="BK544" s="217">
        <f>ROUND(I544*H544,2)</f>
        <v>0</v>
      </c>
      <c r="BL544" s="18" t="s">
        <v>154</v>
      </c>
      <c r="BM544" s="216" t="s">
        <v>736</v>
      </c>
    </row>
    <row r="545" s="2" customFormat="1" ht="24.15" customHeight="1">
      <c r="A545" s="39"/>
      <c r="B545" s="40"/>
      <c r="C545" s="205" t="s">
        <v>737</v>
      </c>
      <c r="D545" s="205" t="s">
        <v>138</v>
      </c>
      <c r="E545" s="206" t="s">
        <v>738</v>
      </c>
      <c r="F545" s="207" t="s">
        <v>739</v>
      </c>
      <c r="G545" s="208" t="s">
        <v>715</v>
      </c>
      <c r="H545" s="209">
        <v>1</v>
      </c>
      <c r="I545" s="210"/>
      <c r="J545" s="211">
        <f>ROUND(I545*H545,2)</f>
        <v>0</v>
      </c>
      <c r="K545" s="207" t="s">
        <v>19</v>
      </c>
      <c r="L545" s="45"/>
      <c r="M545" s="258" t="s">
        <v>19</v>
      </c>
      <c r="N545" s="259" t="s">
        <v>43</v>
      </c>
      <c r="O545" s="260"/>
      <c r="P545" s="261">
        <f>O545*H545</f>
        <v>0</v>
      </c>
      <c r="Q545" s="261">
        <v>0</v>
      </c>
      <c r="R545" s="261">
        <f>Q545*H545</f>
        <v>0</v>
      </c>
      <c r="S545" s="261">
        <v>0</v>
      </c>
      <c r="T545" s="262">
        <f>S545*H545</f>
        <v>0</v>
      </c>
      <c r="U545" s="39"/>
      <c r="V545" s="39"/>
      <c r="W545" s="39"/>
      <c r="X545" s="39"/>
      <c r="Y545" s="39"/>
      <c r="Z545" s="39"/>
      <c r="AA545" s="39"/>
      <c r="AB545" s="39"/>
      <c r="AC545" s="39"/>
      <c r="AD545" s="39"/>
      <c r="AE545" s="39"/>
      <c r="AR545" s="216" t="s">
        <v>154</v>
      </c>
      <c r="AT545" s="216" t="s">
        <v>138</v>
      </c>
      <c r="AU545" s="216" t="s">
        <v>80</v>
      </c>
      <c r="AY545" s="18" t="s">
        <v>134</v>
      </c>
      <c r="BE545" s="217">
        <f>IF(N545="základní",J545,0)</f>
        <v>0</v>
      </c>
      <c r="BF545" s="217">
        <f>IF(N545="snížená",J545,0)</f>
        <v>0</v>
      </c>
      <c r="BG545" s="217">
        <f>IF(N545="zákl. přenesená",J545,0)</f>
        <v>0</v>
      </c>
      <c r="BH545" s="217">
        <f>IF(N545="sníž. přenesená",J545,0)</f>
        <v>0</v>
      </c>
      <c r="BI545" s="217">
        <f>IF(N545="nulová",J545,0)</f>
        <v>0</v>
      </c>
      <c r="BJ545" s="18" t="s">
        <v>80</v>
      </c>
      <c r="BK545" s="217">
        <f>ROUND(I545*H545,2)</f>
        <v>0</v>
      </c>
      <c r="BL545" s="18" t="s">
        <v>154</v>
      </c>
      <c r="BM545" s="216" t="s">
        <v>740</v>
      </c>
    </row>
    <row r="546" s="2" customFormat="1" ht="6.96" customHeight="1">
      <c r="A546" s="39"/>
      <c r="B546" s="60"/>
      <c r="C546" s="61"/>
      <c r="D546" s="61"/>
      <c r="E546" s="61"/>
      <c r="F546" s="61"/>
      <c r="G546" s="61"/>
      <c r="H546" s="61"/>
      <c r="I546" s="61"/>
      <c r="J546" s="61"/>
      <c r="K546" s="61"/>
      <c r="L546" s="45"/>
      <c r="M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39"/>
      <c r="AA546" s="39"/>
      <c r="AB546" s="39"/>
      <c r="AC546" s="39"/>
      <c r="AD546" s="39"/>
      <c r="AE546" s="39"/>
    </row>
  </sheetData>
  <sheetProtection sheet="1" autoFilter="0" formatColumns="0" formatRows="0" objects="1" scenarios="1" spinCount="100000" saltValue="K/ruT/VYM4Q5Z09jQOQLTFYYvSL8B5Y1putM6VP+vJ32866tM7SEi/1QiscUEc8V02y0cUoiqN1lQbFMvn305Q==" hashValue="JTuXyeCLRX5xVQtJXYxrSuTlx3Sh4expBQ2zfnoOvq+7Un2b6qi5rGh60Lyx3A3w36USRJbsltlbjLvzAUoPuw==" algorithmName="SHA-512" password="CC35"/>
  <autoFilter ref="C104:K545"/>
  <mergeCells count="9">
    <mergeCell ref="E7:H7"/>
    <mergeCell ref="E9:H9"/>
    <mergeCell ref="E18:H18"/>
    <mergeCell ref="E27:H27"/>
    <mergeCell ref="E48:H48"/>
    <mergeCell ref="E50:H50"/>
    <mergeCell ref="E95:H95"/>
    <mergeCell ref="E97:H97"/>
    <mergeCell ref="L2:V2"/>
  </mergeCells>
  <hyperlinks>
    <hyperlink ref="F109" r:id="rId1" display="https://podminky.urs.cz/item/CS_URS_2025_01/317142422"/>
    <hyperlink ref="F111" r:id="rId2" display="https://podminky.urs.cz/item/CS_URS_2025_01/342272225"/>
    <hyperlink ref="F114" r:id="rId3" display="https://podminky.urs.cz/item/CS_URS_2025_01/342291111"/>
    <hyperlink ref="F117" r:id="rId4" display="https://podminky.urs.cz/item/CS_URS_2025_01/342291121"/>
    <hyperlink ref="F121" r:id="rId5" display="https://podminky.urs.cz/item/CS_URS_2025_01/611131121"/>
    <hyperlink ref="F131" r:id="rId6" display="https://podminky.urs.cz/item/CS_URS_2025_01/611311131"/>
    <hyperlink ref="F141" r:id="rId7" display="https://podminky.urs.cz/item/CS_URS_2025_01/611315401"/>
    <hyperlink ref="F151" r:id="rId8" display="https://podminky.urs.cz/item/CS_URS_2025_01/612131121"/>
    <hyperlink ref="F161" r:id="rId9" display="https://podminky.urs.cz/item/CS_URS_2025_01/612131151"/>
    <hyperlink ref="F172" r:id="rId10" display="https://podminky.urs.cz/item/CS_URS_2025_01/612142001"/>
    <hyperlink ref="F175" r:id="rId11" display="https://podminky.urs.cz/item/CS_URS_2025_01/612315203"/>
    <hyperlink ref="F177" r:id="rId12" display="https://podminky.urs.cz/item/CS_URS_2025_01/612315401"/>
    <hyperlink ref="F187" r:id="rId13" display="https://podminky.urs.cz/item/CS_URS_2025_01/612316121"/>
    <hyperlink ref="F198" r:id="rId14" display="https://podminky.urs.cz/item/CS_URS_2025_01/612324111"/>
    <hyperlink ref="F208" r:id="rId15" display="https://podminky.urs.cz/item/CS_URS_2025_01/612324191"/>
    <hyperlink ref="F220" r:id="rId16" display="https://podminky.urs.cz/item/CS_URS_2025_01/612328131"/>
    <hyperlink ref="F231" r:id="rId17" display="https://podminky.urs.cz/item/CS_URS_2025_01/619995001"/>
    <hyperlink ref="F234" r:id="rId18" display="https://podminky.urs.cz/item/CS_URS_2025_01/632450123"/>
    <hyperlink ref="F236" r:id="rId19" display="https://podminky.urs.cz/item/CS_URS_2025_01/635211221"/>
    <hyperlink ref="F243" r:id="rId20" display="https://podminky.urs.cz/item/CS_URS_2025_01/777111111"/>
    <hyperlink ref="F251" r:id="rId21" display="https://podminky.urs.cz/item/CS_URS_2025_01/642944121"/>
    <hyperlink ref="F256" r:id="rId22" display="https://podminky.urs.cz/item/CS_URS_2025_01/949101111"/>
    <hyperlink ref="F267" r:id="rId23" display="https://podminky.urs.cz/item/CS_URS_2025_01/952901111"/>
    <hyperlink ref="F279" r:id="rId24" display="https://podminky.urs.cz/item/CS_URS_2025_01/985421113"/>
    <hyperlink ref="F282" r:id="rId25" display="https://podminky.urs.cz/item/CS_URS_2025_01/997013151"/>
    <hyperlink ref="F284" r:id="rId26" display="https://podminky.urs.cz/item/CS_URS_2025_01/997013501"/>
    <hyperlink ref="F286" r:id="rId27" display="https://podminky.urs.cz/item/CS_URS_2025_01/997013509"/>
    <hyperlink ref="F290" r:id="rId28" display="https://podminky.urs.cz/item/CS_URS_2025_01/997013631"/>
    <hyperlink ref="F293" r:id="rId29" display="https://podminky.urs.cz/item/CS_URS_2025_01/998011008"/>
    <hyperlink ref="F297" r:id="rId30" display="https://podminky.urs.cz/item/CS_URS_2025_01/711141811"/>
    <hyperlink ref="F304" r:id="rId31" display="https://podminky.urs.cz/item/CS_URS_2025_01/711121131"/>
    <hyperlink ref="F317" r:id="rId32" display="https://podminky.urs.cz/item/CS_URS_2025_01/711141559"/>
    <hyperlink ref="F331" r:id="rId33" display="https://podminky.urs.cz/item/CS_URS_2025_01/998711201"/>
    <hyperlink ref="F334" r:id="rId34" display="https://podminky.urs.cz/item/CS_URS_2025_01/713121111"/>
    <hyperlink ref="F348" r:id="rId35" display="https://podminky.urs.cz/item/CS_URS_2025_01/713191132"/>
    <hyperlink ref="F362" r:id="rId36" display="https://podminky.urs.cz/item/CS_URS_2025_01/998713201"/>
    <hyperlink ref="F365" r:id="rId37" display="https://podminky.urs.cz/item/CS_URS_2025_01/762511264"/>
    <hyperlink ref="F372" r:id="rId38" display="https://podminky.urs.cz/item/CS_URS_2025_01/762511274"/>
    <hyperlink ref="F379" r:id="rId39" display="https://podminky.urs.cz/item/CS_URS_2025_01/762595001"/>
    <hyperlink ref="F386" r:id="rId40" display="https://podminky.urs.cz/item/CS_URS_2025_01/998762201"/>
    <hyperlink ref="F393" r:id="rId41" display="https://podminky.urs.cz/item/CS_URS_2024_02/766660001"/>
    <hyperlink ref="F396" r:id="rId42" display="https://podminky.urs.cz/item/CS_URS_2024_02/766660723"/>
    <hyperlink ref="F399" r:id="rId43" display="https://podminky.urs.cz/item/CS_URS_2025_01/766691914"/>
    <hyperlink ref="F403" r:id="rId44" display="https://podminky.urs.cz/item/CS_URS_2025_01/998766202"/>
    <hyperlink ref="F406" r:id="rId45" display="https://podminky.urs.cz/item/CS_URS_2025_01/771111011"/>
    <hyperlink ref="F408" r:id="rId46" display="https://podminky.urs.cz/item/CS_URS_2025_01/771121015"/>
    <hyperlink ref="F411" r:id="rId47" display="https://podminky.urs.cz/item/CS_URS_2025_01/771474113"/>
    <hyperlink ref="F413" r:id="rId48" display="https://podminky.urs.cz/item/CS_URS_2025_01/771574414"/>
    <hyperlink ref="F415" r:id="rId49" display="https://podminky.urs.cz/item/CS_URS_2025_01/771591115"/>
    <hyperlink ref="F417" r:id="rId50" display="https://podminky.urs.cz/item/CS_URS_2025_01/771591184"/>
    <hyperlink ref="F419" r:id="rId51" display="https://podminky.urs.cz/item/CS_URS_2025_01/771592011"/>
    <hyperlink ref="F424" r:id="rId52" display="https://podminky.urs.cz/item/CS_URS_2025_01/998771201"/>
    <hyperlink ref="F427" r:id="rId53" display="https://podminky.urs.cz/item/CS_URS_2025_01/776111311"/>
    <hyperlink ref="F434" r:id="rId54" display="https://podminky.urs.cz/item/CS_URS_2025_01/776121112"/>
    <hyperlink ref="F441" r:id="rId55" display="https://podminky.urs.cz/item/CS_URS_2025_01/776141123"/>
    <hyperlink ref="F448" r:id="rId56" display="https://podminky.urs.cz/item/CS_URS_2024_02/776145111"/>
    <hyperlink ref="F451" r:id="rId57" display="https://podminky.urs.cz/item/CS_URS_2024_02/776213111"/>
    <hyperlink ref="F455" r:id="rId58" display="https://podminky.urs.cz/item/CS_URS_2025_01/776221211"/>
    <hyperlink ref="F469" r:id="rId59" display="https://podminky.urs.cz/item/CS_URS_2025_01/776411112"/>
    <hyperlink ref="F483" r:id="rId60" display="https://podminky.urs.cz/item/CS_URS_2025_01/776421311"/>
    <hyperlink ref="F486" r:id="rId61" display="https://podminky.urs.cz/item/CS_URS_2024_02/998776201"/>
    <hyperlink ref="F489" r:id="rId62" display="https://podminky.urs.cz/item/CS_URS_2025_01/781121011"/>
    <hyperlink ref="F492" r:id="rId63" display="https://podminky.urs.cz/item/CS_URS_2025_01/781472214"/>
    <hyperlink ref="F498" r:id="rId64" display="https://podminky.urs.cz/item/CS_URS_2024_02/781473810"/>
    <hyperlink ref="F501" r:id="rId65" display="https://podminky.urs.cz/item/CS_URS_2025_01/781492251"/>
    <hyperlink ref="F505" r:id="rId66" display="https://podminky.urs.cz/item/CS_URS_2025_01/781495115"/>
    <hyperlink ref="F507" r:id="rId67" display="https://podminky.urs.cz/item/CS_URS_2025_01/781495141"/>
    <hyperlink ref="F509" r:id="rId68" display="https://podminky.urs.cz/item/CS_URS_2025_01/781495142"/>
    <hyperlink ref="F511" r:id="rId69" display="https://podminky.urs.cz/item/CS_URS_2025_01/781495211"/>
    <hyperlink ref="F513" r:id="rId70" display="https://podminky.urs.cz/item/CS_URS_2025_01/998781202"/>
    <hyperlink ref="F516" r:id="rId71" display="https://podminky.urs.cz/item/CS_URS_2025_01/784111001"/>
    <hyperlink ref="F519" r:id="rId72" display="https://podminky.urs.cz/item/CS_URS_2025_01/784111021"/>
    <hyperlink ref="F522" r:id="rId73" display="https://podminky.urs.cz/item/CS_URS_2025_01/784121001"/>
    <hyperlink ref="F525" r:id="rId74" display="https://podminky.urs.cz/item/CS_URS_2025_01/784121011"/>
    <hyperlink ref="F530" r:id="rId75" display="https://podminky.urs.cz/item/CS_URS_2025_01/784211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76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85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82</v>
      </c>
    </row>
    <row r="4" s="1" customFormat="1" ht="24.96" customHeight="1">
      <c r="B4" s="21"/>
      <c r="D4" s="131" t="s">
        <v>86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Oprava MŠ Jirásková po povodních - část A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87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741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14. 5. 2025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27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28</v>
      </c>
      <c r="F15" s="39"/>
      <c r="G15" s="39"/>
      <c r="H15" s="39"/>
      <c r="I15" s="133" t="s">
        <v>29</v>
      </c>
      <c r="J15" s="137" t="s">
        <v>30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31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29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33</v>
      </c>
      <c r="E20" s="39"/>
      <c r="F20" s="39"/>
      <c r="G20" s="39"/>
      <c r="H20" s="39"/>
      <c r="I20" s="133" t="s">
        <v>26</v>
      </c>
      <c r="J20" s="137" t="str">
        <f>IF('Rekapitulace stavby'!AN16="","",'Rekapitulace stavby'!AN16)</f>
        <v/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tr">
        <f>IF('Rekapitulace stavby'!E17="","",'Rekapitulace stavby'!E17)</f>
        <v xml:space="preserve"> </v>
      </c>
      <c r="F21" s="39"/>
      <c r="G21" s="39"/>
      <c r="H21" s="39"/>
      <c r="I21" s="133" t="s">
        <v>29</v>
      </c>
      <c r="J21" s="137" t="str">
        <f>IF('Rekapitulace stavby'!AN17="","",'Rekapitulace stavby'!AN17)</f>
        <v/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35</v>
      </c>
      <c r="E23" s="39"/>
      <c r="F23" s="39"/>
      <c r="G23" s="39"/>
      <c r="H23" s="39"/>
      <c r="I23" s="133" t="s">
        <v>26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29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36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38</v>
      </c>
      <c r="E30" s="39"/>
      <c r="F30" s="39"/>
      <c r="G30" s="39"/>
      <c r="H30" s="39"/>
      <c r="I30" s="39"/>
      <c r="J30" s="145">
        <f>ROUND(J103,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40</v>
      </c>
      <c r="G32" s="39"/>
      <c r="H32" s="39"/>
      <c r="I32" s="146" t="s">
        <v>39</v>
      </c>
      <c r="J32" s="146" t="s">
        <v>41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42</v>
      </c>
      <c r="E33" s="133" t="s">
        <v>43</v>
      </c>
      <c r="F33" s="148">
        <f>ROUND((SUM(BE103:BE580)),  2)</f>
        <v>0</v>
      </c>
      <c r="G33" s="39"/>
      <c r="H33" s="39"/>
      <c r="I33" s="149">
        <v>0.20999999999999999</v>
      </c>
      <c r="J33" s="148">
        <f>ROUND(((SUM(BE103:BE580))*I33),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44</v>
      </c>
      <c r="F34" s="148">
        <f>ROUND((SUM(BF103:BF580)),  2)</f>
        <v>0</v>
      </c>
      <c r="G34" s="39"/>
      <c r="H34" s="39"/>
      <c r="I34" s="149">
        <v>0.12</v>
      </c>
      <c r="J34" s="148">
        <f>ROUND(((SUM(BF103:BF580))*I34),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45</v>
      </c>
      <c r="F35" s="148">
        <f>ROUND((SUM(BG103:BG580)),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46</v>
      </c>
      <c r="F36" s="148">
        <f>ROUND((SUM(BH103:BH580)),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47</v>
      </c>
      <c r="F37" s="148">
        <f>ROUND((SUM(BI103:BI580)),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48</v>
      </c>
      <c r="E39" s="152"/>
      <c r="F39" s="152"/>
      <c r="G39" s="153" t="s">
        <v>49</v>
      </c>
      <c r="H39" s="154" t="s">
        <v>50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89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Oprava MŠ Jirásková po povodních - část A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87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02 - Místnosti č. 1.46-1.55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 </v>
      </c>
      <c r="G52" s="41"/>
      <c r="H52" s="41"/>
      <c r="I52" s="33" t="s">
        <v>23</v>
      </c>
      <c r="J52" s="73" t="str">
        <f>IF(J12="","",J12)</f>
        <v>14. 5. 2025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SAMAT EKOTEMPO spol. s r. o.</v>
      </c>
      <c r="G54" s="41"/>
      <c r="H54" s="41"/>
      <c r="I54" s="33" t="s">
        <v>33</v>
      </c>
      <c r="J54" s="37" t="str">
        <f>E21</f>
        <v xml:space="preserve"> 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31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90</v>
      </c>
      <c r="D57" s="163"/>
      <c r="E57" s="163"/>
      <c r="F57" s="163"/>
      <c r="G57" s="163"/>
      <c r="H57" s="163"/>
      <c r="I57" s="163"/>
      <c r="J57" s="164" t="s">
        <v>91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70</v>
      </c>
      <c r="D59" s="41"/>
      <c r="E59" s="41"/>
      <c r="F59" s="41"/>
      <c r="G59" s="41"/>
      <c r="H59" s="41"/>
      <c r="I59" s="41"/>
      <c r="J59" s="103">
        <f>J103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92</v>
      </c>
    </row>
    <row r="60" s="9" customFormat="1" ht="24.96" customHeight="1">
      <c r="A60" s="9"/>
      <c r="B60" s="166"/>
      <c r="C60" s="167"/>
      <c r="D60" s="168" t="s">
        <v>93</v>
      </c>
      <c r="E60" s="169"/>
      <c r="F60" s="169"/>
      <c r="G60" s="169"/>
      <c r="H60" s="169"/>
      <c r="I60" s="169"/>
      <c r="J60" s="170">
        <f>J104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94</v>
      </c>
      <c r="E61" s="175"/>
      <c r="F61" s="175"/>
      <c r="G61" s="175"/>
      <c r="H61" s="175"/>
      <c r="I61" s="175"/>
      <c r="J61" s="176">
        <f>J105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95</v>
      </c>
      <c r="E62" s="175"/>
      <c r="F62" s="175"/>
      <c r="G62" s="175"/>
      <c r="H62" s="175"/>
      <c r="I62" s="175"/>
      <c r="J62" s="176">
        <f>J117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4.88" customHeight="1">
      <c r="A63" s="10"/>
      <c r="B63" s="172"/>
      <c r="C63" s="173"/>
      <c r="D63" s="174" t="s">
        <v>96</v>
      </c>
      <c r="E63" s="175"/>
      <c r="F63" s="175"/>
      <c r="G63" s="175"/>
      <c r="H63" s="175"/>
      <c r="I63" s="175"/>
      <c r="J63" s="176">
        <f>J118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72"/>
      <c r="C64" s="173"/>
      <c r="D64" s="174" t="s">
        <v>97</v>
      </c>
      <c r="E64" s="175"/>
      <c r="F64" s="175"/>
      <c r="G64" s="175"/>
      <c r="H64" s="175"/>
      <c r="I64" s="175"/>
      <c r="J64" s="176">
        <f>J231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72"/>
      <c r="C65" s="173"/>
      <c r="D65" s="174" t="s">
        <v>98</v>
      </c>
      <c r="E65" s="175"/>
      <c r="F65" s="175"/>
      <c r="G65" s="175"/>
      <c r="H65" s="175"/>
      <c r="I65" s="175"/>
      <c r="J65" s="176">
        <f>J250</f>
        <v>0</v>
      </c>
      <c r="K65" s="173"/>
      <c r="L65" s="17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2"/>
      <c r="C66" s="173"/>
      <c r="D66" s="174" t="s">
        <v>99</v>
      </c>
      <c r="E66" s="175"/>
      <c r="F66" s="175"/>
      <c r="G66" s="175"/>
      <c r="H66" s="175"/>
      <c r="I66" s="175"/>
      <c r="J66" s="176">
        <f>J254</f>
        <v>0</v>
      </c>
      <c r="K66" s="173"/>
      <c r="L66" s="17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72"/>
      <c r="C67" s="173"/>
      <c r="D67" s="174" t="s">
        <v>100</v>
      </c>
      <c r="E67" s="175"/>
      <c r="F67" s="175"/>
      <c r="G67" s="175"/>
      <c r="H67" s="175"/>
      <c r="I67" s="175"/>
      <c r="J67" s="176">
        <f>J255</f>
        <v>0</v>
      </c>
      <c r="K67" s="173"/>
      <c r="L67" s="17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4.88" customHeight="1">
      <c r="A68" s="10"/>
      <c r="B68" s="172"/>
      <c r="C68" s="173"/>
      <c r="D68" s="174" t="s">
        <v>101</v>
      </c>
      <c r="E68" s="175"/>
      <c r="F68" s="175"/>
      <c r="G68" s="175"/>
      <c r="H68" s="175"/>
      <c r="I68" s="175"/>
      <c r="J68" s="176">
        <f>J266</f>
        <v>0</v>
      </c>
      <c r="K68" s="173"/>
      <c r="L68" s="17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4.88" customHeight="1">
      <c r="A69" s="10"/>
      <c r="B69" s="172"/>
      <c r="C69" s="173"/>
      <c r="D69" s="174" t="s">
        <v>103</v>
      </c>
      <c r="E69" s="175"/>
      <c r="F69" s="175"/>
      <c r="G69" s="175"/>
      <c r="H69" s="175"/>
      <c r="I69" s="175"/>
      <c r="J69" s="176">
        <f>J269</f>
        <v>0</v>
      </c>
      <c r="K69" s="173"/>
      <c r="L69" s="17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2"/>
      <c r="C70" s="173"/>
      <c r="D70" s="174" t="s">
        <v>104</v>
      </c>
      <c r="E70" s="175"/>
      <c r="F70" s="175"/>
      <c r="G70" s="175"/>
      <c r="H70" s="175"/>
      <c r="I70" s="175"/>
      <c r="J70" s="176">
        <f>J272</f>
        <v>0</v>
      </c>
      <c r="K70" s="173"/>
      <c r="L70" s="17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2"/>
      <c r="C71" s="173"/>
      <c r="D71" s="174" t="s">
        <v>105</v>
      </c>
      <c r="E71" s="175"/>
      <c r="F71" s="175"/>
      <c r="G71" s="175"/>
      <c r="H71" s="175"/>
      <c r="I71" s="175"/>
      <c r="J71" s="176">
        <f>J283</f>
        <v>0</v>
      </c>
      <c r="K71" s="173"/>
      <c r="L71" s="17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66"/>
      <c r="C72" s="167"/>
      <c r="D72" s="168" t="s">
        <v>106</v>
      </c>
      <c r="E72" s="169"/>
      <c r="F72" s="169"/>
      <c r="G72" s="169"/>
      <c r="H72" s="169"/>
      <c r="I72" s="169"/>
      <c r="J72" s="170">
        <f>J286</f>
        <v>0</v>
      </c>
      <c r="K72" s="167"/>
      <c r="L72" s="171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72"/>
      <c r="C73" s="173"/>
      <c r="D73" s="174" t="s">
        <v>107</v>
      </c>
      <c r="E73" s="175"/>
      <c r="F73" s="175"/>
      <c r="G73" s="175"/>
      <c r="H73" s="175"/>
      <c r="I73" s="175"/>
      <c r="J73" s="176">
        <f>J287</f>
        <v>0</v>
      </c>
      <c r="K73" s="173"/>
      <c r="L73" s="17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2"/>
      <c r="C74" s="173"/>
      <c r="D74" s="174" t="s">
        <v>108</v>
      </c>
      <c r="E74" s="175"/>
      <c r="F74" s="175"/>
      <c r="G74" s="175"/>
      <c r="H74" s="175"/>
      <c r="I74" s="175"/>
      <c r="J74" s="176">
        <f>J329</f>
        <v>0</v>
      </c>
      <c r="K74" s="173"/>
      <c r="L74" s="17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2"/>
      <c r="C75" s="173"/>
      <c r="D75" s="174" t="s">
        <v>109</v>
      </c>
      <c r="E75" s="175"/>
      <c r="F75" s="175"/>
      <c r="G75" s="175"/>
      <c r="H75" s="175"/>
      <c r="I75" s="175"/>
      <c r="J75" s="176">
        <f>J364</f>
        <v>0</v>
      </c>
      <c r="K75" s="173"/>
      <c r="L75" s="177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2"/>
      <c r="C76" s="173"/>
      <c r="D76" s="174" t="s">
        <v>111</v>
      </c>
      <c r="E76" s="175"/>
      <c r="F76" s="175"/>
      <c r="G76" s="175"/>
      <c r="H76" s="175"/>
      <c r="I76" s="175"/>
      <c r="J76" s="176">
        <f>J391</f>
        <v>0</v>
      </c>
      <c r="K76" s="173"/>
      <c r="L76" s="177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72"/>
      <c r="C77" s="173"/>
      <c r="D77" s="174" t="s">
        <v>112</v>
      </c>
      <c r="E77" s="175"/>
      <c r="F77" s="175"/>
      <c r="G77" s="175"/>
      <c r="H77" s="175"/>
      <c r="I77" s="175"/>
      <c r="J77" s="176">
        <f>J424</f>
        <v>0</v>
      </c>
      <c r="K77" s="173"/>
      <c r="L77" s="177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72"/>
      <c r="C78" s="173"/>
      <c r="D78" s="174" t="s">
        <v>113</v>
      </c>
      <c r="E78" s="175"/>
      <c r="F78" s="175"/>
      <c r="G78" s="175"/>
      <c r="H78" s="175"/>
      <c r="I78" s="175"/>
      <c r="J78" s="176">
        <f>J444</f>
        <v>0</v>
      </c>
      <c r="K78" s="173"/>
      <c r="L78" s="177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72"/>
      <c r="C79" s="173"/>
      <c r="D79" s="174" t="s">
        <v>114</v>
      </c>
      <c r="E79" s="175"/>
      <c r="F79" s="175"/>
      <c r="G79" s="175"/>
      <c r="H79" s="175"/>
      <c r="I79" s="175"/>
      <c r="J79" s="176">
        <f>J520</f>
        <v>0</v>
      </c>
      <c r="K79" s="173"/>
      <c r="L79" s="177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72"/>
      <c r="C80" s="173"/>
      <c r="D80" s="174" t="s">
        <v>115</v>
      </c>
      <c r="E80" s="175"/>
      <c r="F80" s="175"/>
      <c r="G80" s="175"/>
      <c r="H80" s="175"/>
      <c r="I80" s="175"/>
      <c r="J80" s="176">
        <f>J548</f>
        <v>0</v>
      </c>
      <c r="K80" s="173"/>
      <c r="L80" s="177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9" customFormat="1" ht="24.96" customHeight="1">
      <c r="A81" s="9"/>
      <c r="B81" s="166"/>
      <c r="C81" s="167"/>
      <c r="D81" s="168" t="s">
        <v>116</v>
      </c>
      <c r="E81" s="169"/>
      <c r="F81" s="169"/>
      <c r="G81" s="169"/>
      <c r="H81" s="169"/>
      <c r="I81" s="169"/>
      <c r="J81" s="170">
        <f>J567</f>
        <v>0</v>
      </c>
      <c r="K81" s="167"/>
      <c r="L81" s="171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</row>
    <row r="82" s="10" customFormat="1" ht="19.92" customHeight="1">
      <c r="A82" s="10"/>
      <c r="B82" s="172"/>
      <c r="C82" s="173"/>
      <c r="D82" s="174" t="s">
        <v>117</v>
      </c>
      <c r="E82" s="175"/>
      <c r="F82" s="175"/>
      <c r="G82" s="175"/>
      <c r="H82" s="175"/>
      <c r="I82" s="175"/>
      <c r="J82" s="176">
        <f>J568</f>
        <v>0</v>
      </c>
      <c r="K82" s="173"/>
      <c r="L82" s="177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9" customFormat="1" ht="24.96" customHeight="1">
      <c r="A83" s="9"/>
      <c r="B83" s="166"/>
      <c r="C83" s="167"/>
      <c r="D83" s="168" t="s">
        <v>118</v>
      </c>
      <c r="E83" s="169"/>
      <c r="F83" s="169"/>
      <c r="G83" s="169"/>
      <c r="H83" s="169"/>
      <c r="I83" s="169"/>
      <c r="J83" s="170">
        <f>J573</f>
        <v>0</v>
      </c>
      <c r="K83" s="167"/>
      <c r="L83" s="171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</row>
    <row r="84" s="2" customFormat="1" ht="21.84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6.96" customHeight="1">
      <c r="A85" s="39"/>
      <c r="B85" s="60"/>
      <c r="C85" s="61"/>
      <c r="D85" s="61"/>
      <c r="E85" s="61"/>
      <c r="F85" s="61"/>
      <c r="G85" s="61"/>
      <c r="H85" s="61"/>
      <c r="I85" s="61"/>
      <c r="J85" s="61"/>
      <c r="K85" s="6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9" s="2" customFormat="1" ht="6.96" customHeight="1">
      <c r="A89" s="39"/>
      <c r="B89" s="62"/>
      <c r="C89" s="63"/>
      <c r="D89" s="63"/>
      <c r="E89" s="63"/>
      <c r="F89" s="63"/>
      <c r="G89" s="63"/>
      <c r="H89" s="63"/>
      <c r="I89" s="63"/>
      <c r="J89" s="63"/>
      <c r="K89" s="63"/>
      <c r="L89" s="13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24.96" customHeight="1">
      <c r="A90" s="39"/>
      <c r="B90" s="40"/>
      <c r="C90" s="24" t="s">
        <v>119</v>
      </c>
      <c r="D90" s="41"/>
      <c r="E90" s="41"/>
      <c r="F90" s="41"/>
      <c r="G90" s="41"/>
      <c r="H90" s="41"/>
      <c r="I90" s="41"/>
      <c r="J90" s="41"/>
      <c r="K90" s="41"/>
      <c r="L90" s="13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6.96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13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2" customHeight="1">
      <c r="A92" s="39"/>
      <c r="B92" s="40"/>
      <c r="C92" s="33" t="s">
        <v>16</v>
      </c>
      <c r="D92" s="41"/>
      <c r="E92" s="41"/>
      <c r="F92" s="41"/>
      <c r="G92" s="41"/>
      <c r="H92" s="41"/>
      <c r="I92" s="41"/>
      <c r="J92" s="41"/>
      <c r="K92" s="41"/>
      <c r="L92" s="135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6.5" customHeight="1">
      <c r="A93" s="39"/>
      <c r="B93" s="40"/>
      <c r="C93" s="41"/>
      <c r="D93" s="41"/>
      <c r="E93" s="161" t="str">
        <f>E7</f>
        <v>Oprava MŠ Jirásková po povodních - část A</v>
      </c>
      <c r="F93" s="33"/>
      <c r="G93" s="33"/>
      <c r="H93" s="33"/>
      <c r="I93" s="41"/>
      <c r="J93" s="41"/>
      <c r="K93" s="41"/>
      <c r="L93" s="135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2" customHeight="1">
      <c r="A94" s="39"/>
      <c r="B94" s="40"/>
      <c r="C94" s="33" t="s">
        <v>87</v>
      </c>
      <c r="D94" s="41"/>
      <c r="E94" s="41"/>
      <c r="F94" s="41"/>
      <c r="G94" s="41"/>
      <c r="H94" s="41"/>
      <c r="I94" s="41"/>
      <c r="J94" s="41"/>
      <c r="K94" s="41"/>
      <c r="L94" s="135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6.5" customHeight="1">
      <c r="A95" s="39"/>
      <c r="B95" s="40"/>
      <c r="C95" s="41"/>
      <c r="D95" s="41"/>
      <c r="E95" s="70" t="str">
        <f>E9</f>
        <v>02 - Místnosti č. 1.46-1.55</v>
      </c>
      <c r="F95" s="41"/>
      <c r="G95" s="41"/>
      <c r="H95" s="41"/>
      <c r="I95" s="41"/>
      <c r="J95" s="41"/>
      <c r="K95" s="41"/>
      <c r="L95" s="135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6.96" customHeight="1">
      <c r="A96" s="39"/>
      <c r="B96" s="40"/>
      <c r="C96" s="41"/>
      <c r="D96" s="41"/>
      <c r="E96" s="41"/>
      <c r="F96" s="41"/>
      <c r="G96" s="41"/>
      <c r="H96" s="41"/>
      <c r="I96" s="41"/>
      <c r="J96" s="41"/>
      <c r="K96" s="41"/>
      <c r="L96" s="135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2" customHeight="1">
      <c r="A97" s="39"/>
      <c r="B97" s="40"/>
      <c r="C97" s="33" t="s">
        <v>21</v>
      </c>
      <c r="D97" s="41"/>
      <c r="E97" s="41"/>
      <c r="F97" s="28" t="str">
        <f>F12</f>
        <v xml:space="preserve"> </v>
      </c>
      <c r="G97" s="41"/>
      <c r="H97" s="41"/>
      <c r="I97" s="33" t="s">
        <v>23</v>
      </c>
      <c r="J97" s="73" t="str">
        <f>IF(J12="","",J12)</f>
        <v>14. 5. 2025</v>
      </c>
      <c r="K97" s="41"/>
      <c r="L97" s="135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6.96" customHeight="1">
      <c r="A98" s="39"/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135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5.15" customHeight="1">
      <c r="A99" s="39"/>
      <c r="B99" s="40"/>
      <c r="C99" s="33" t="s">
        <v>25</v>
      </c>
      <c r="D99" s="41"/>
      <c r="E99" s="41"/>
      <c r="F99" s="28" t="str">
        <f>E15</f>
        <v>SAMAT EKOTEMPO spol. s r. o.</v>
      </c>
      <c r="G99" s="41"/>
      <c r="H99" s="41"/>
      <c r="I99" s="33" t="s">
        <v>33</v>
      </c>
      <c r="J99" s="37" t="str">
        <f>E21</f>
        <v xml:space="preserve"> </v>
      </c>
      <c r="K99" s="41"/>
      <c r="L99" s="135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15.15" customHeight="1">
      <c r="A100" s="39"/>
      <c r="B100" s="40"/>
      <c r="C100" s="33" t="s">
        <v>31</v>
      </c>
      <c r="D100" s="41"/>
      <c r="E100" s="41"/>
      <c r="F100" s="28" t="str">
        <f>IF(E18="","",E18)</f>
        <v>Vyplň údaj</v>
      </c>
      <c r="G100" s="41"/>
      <c r="H100" s="41"/>
      <c r="I100" s="33" t="s">
        <v>35</v>
      </c>
      <c r="J100" s="37" t="str">
        <f>E24</f>
        <v xml:space="preserve"> </v>
      </c>
      <c r="K100" s="41"/>
      <c r="L100" s="135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="2" customFormat="1" ht="10.32" customHeight="1">
      <c r="A101" s="39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135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11" customFormat="1" ht="29.28" customHeight="1">
      <c r="A102" s="178"/>
      <c r="B102" s="179"/>
      <c r="C102" s="180" t="s">
        <v>120</v>
      </c>
      <c r="D102" s="181" t="s">
        <v>57</v>
      </c>
      <c r="E102" s="181" t="s">
        <v>53</v>
      </c>
      <c r="F102" s="181" t="s">
        <v>54</v>
      </c>
      <c r="G102" s="181" t="s">
        <v>121</v>
      </c>
      <c r="H102" s="181" t="s">
        <v>122</v>
      </c>
      <c r="I102" s="181" t="s">
        <v>123</v>
      </c>
      <c r="J102" s="181" t="s">
        <v>91</v>
      </c>
      <c r="K102" s="182" t="s">
        <v>124</v>
      </c>
      <c r="L102" s="183"/>
      <c r="M102" s="93" t="s">
        <v>19</v>
      </c>
      <c r="N102" s="94" t="s">
        <v>42</v>
      </c>
      <c r="O102" s="94" t="s">
        <v>125</v>
      </c>
      <c r="P102" s="94" t="s">
        <v>126</v>
      </c>
      <c r="Q102" s="94" t="s">
        <v>127</v>
      </c>
      <c r="R102" s="94" t="s">
        <v>128</v>
      </c>
      <c r="S102" s="94" t="s">
        <v>129</v>
      </c>
      <c r="T102" s="95" t="s">
        <v>130</v>
      </c>
      <c r="U102" s="178"/>
      <c r="V102" s="178"/>
      <c r="W102" s="178"/>
      <c r="X102" s="178"/>
      <c r="Y102" s="178"/>
      <c r="Z102" s="178"/>
      <c r="AA102" s="178"/>
      <c r="AB102" s="178"/>
      <c r="AC102" s="178"/>
      <c r="AD102" s="178"/>
      <c r="AE102" s="178"/>
    </row>
    <row r="103" s="2" customFormat="1" ht="22.8" customHeight="1">
      <c r="A103" s="39"/>
      <c r="B103" s="40"/>
      <c r="C103" s="100" t="s">
        <v>131</v>
      </c>
      <c r="D103" s="41"/>
      <c r="E103" s="41"/>
      <c r="F103" s="41"/>
      <c r="G103" s="41"/>
      <c r="H103" s="41"/>
      <c r="I103" s="41"/>
      <c r="J103" s="184">
        <f>BK103</f>
        <v>0</v>
      </c>
      <c r="K103" s="41"/>
      <c r="L103" s="45"/>
      <c r="M103" s="96"/>
      <c r="N103" s="185"/>
      <c r="O103" s="97"/>
      <c r="P103" s="186">
        <f>P104+P286+P567+P573</f>
        <v>0</v>
      </c>
      <c r="Q103" s="97"/>
      <c r="R103" s="186">
        <f>R104+R286+R567+R573</f>
        <v>34.57555143335</v>
      </c>
      <c r="S103" s="97"/>
      <c r="T103" s="187">
        <f>T104+T286+T567+T573</f>
        <v>1.8220998900000001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71</v>
      </c>
      <c r="AU103" s="18" t="s">
        <v>92</v>
      </c>
      <c r="BK103" s="188">
        <f>BK104+BK286+BK567+BK573</f>
        <v>0</v>
      </c>
    </row>
    <row r="104" s="12" customFormat="1" ht="25.92" customHeight="1">
      <c r="A104" s="12"/>
      <c r="B104" s="189"/>
      <c r="C104" s="190"/>
      <c r="D104" s="191" t="s">
        <v>71</v>
      </c>
      <c r="E104" s="192" t="s">
        <v>132</v>
      </c>
      <c r="F104" s="192" t="s">
        <v>133</v>
      </c>
      <c r="G104" s="190"/>
      <c r="H104" s="190"/>
      <c r="I104" s="193"/>
      <c r="J104" s="194">
        <f>BK104</f>
        <v>0</v>
      </c>
      <c r="K104" s="190"/>
      <c r="L104" s="195"/>
      <c r="M104" s="196"/>
      <c r="N104" s="197"/>
      <c r="O104" s="197"/>
      <c r="P104" s="198">
        <f>P105+P117+P254+P272+P283</f>
        <v>0</v>
      </c>
      <c r="Q104" s="197"/>
      <c r="R104" s="198">
        <f>R105+R117+R254+R272+R283</f>
        <v>25.722500695360001</v>
      </c>
      <c r="S104" s="197"/>
      <c r="T104" s="199">
        <f>T105+T117+T254+T272+T283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0" t="s">
        <v>80</v>
      </c>
      <c r="AT104" s="201" t="s">
        <v>71</v>
      </c>
      <c r="AU104" s="201" t="s">
        <v>72</v>
      </c>
      <c r="AY104" s="200" t="s">
        <v>134</v>
      </c>
      <c r="BK104" s="202">
        <f>BK105+BK117+BK254+BK272+BK283</f>
        <v>0</v>
      </c>
    </row>
    <row r="105" s="12" customFormat="1" ht="22.8" customHeight="1">
      <c r="A105" s="12"/>
      <c r="B105" s="189"/>
      <c r="C105" s="190"/>
      <c r="D105" s="191" t="s">
        <v>71</v>
      </c>
      <c r="E105" s="203" t="s">
        <v>135</v>
      </c>
      <c r="F105" s="203" t="s">
        <v>136</v>
      </c>
      <c r="G105" s="190"/>
      <c r="H105" s="190"/>
      <c r="I105" s="193"/>
      <c r="J105" s="204">
        <f>BK105</f>
        <v>0</v>
      </c>
      <c r="K105" s="190"/>
      <c r="L105" s="195"/>
      <c r="M105" s="196"/>
      <c r="N105" s="197"/>
      <c r="O105" s="197"/>
      <c r="P105" s="198">
        <f>SUM(P106:P116)</f>
        <v>0</v>
      </c>
      <c r="Q105" s="197"/>
      <c r="R105" s="198">
        <f>SUM(R106:R116)</f>
        <v>0.60152548536000006</v>
      </c>
      <c r="S105" s="197"/>
      <c r="T105" s="199">
        <f>SUM(T106:T116)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0" t="s">
        <v>80</v>
      </c>
      <c r="AT105" s="201" t="s">
        <v>71</v>
      </c>
      <c r="AU105" s="201" t="s">
        <v>80</v>
      </c>
      <c r="AY105" s="200" t="s">
        <v>134</v>
      </c>
      <c r="BK105" s="202">
        <f>SUM(BK106:BK116)</f>
        <v>0</v>
      </c>
    </row>
    <row r="106" s="2" customFormat="1" ht="44.25" customHeight="1">
      <c r="A106" s="39"/>
      <c r="B106" s="40"/>
      <c r="C106" s="205" t="s">
        <v>80</v>
      </c>
      <c r="D106" s="205" t="s">
        <v>138</v>
      </c>
      <c r="E106" s="206" t="s">
        <v>139</v>
      </c>
      <c r="F106" s="207" t="s">
        <v>140</v>
      </c>
      <c r="G106" s="208" t="s">
        <v>141</v>
      </c>
      <c r="H106" s="209">
        <v>2</v>
      </c>
      <c r="I106" s="210"/>
      <c r="J106" s="211">
        <f>ROUND(I106*H106,2)</f>
        <v>0</v>
      </c>
      <c r="K106" s="207" t="s">
        <v>142</v>
      </c>
      <c r="L106" s="45"/>
      <c r="M106" s="212" t="s">
        <v>19</v>
      </c>
      <c r="N106" s="213" t="s">
        <v>43</v>
      </c>
      <c r="O106" s="85"/>
      <c r="P106" s="214">
        <f>O106*H106</f>
        <v>0</v>
      </c>
      <c r="Q106" s="214">
        <v>0.026280000000000001</v>
      </c>
      <c r="R106" s="214">
        <f>Q106*H106</f>
        <v>0.052560000000000003</v>
      </c>
      <c r="S106" s="214">
        <v>0</v>
      </c>
      <c r="T106" s="215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16" t="s">
        <v>143</v>
      </c>
      <c r="AT106" s="216" t="s">
        <v>138</v>
      </c>
      <c r="AU106" s="216" t="s">
        <v>82</v>
      </c>
      <c r="AY106" s="18" t="s">
        <v>134</v>
      </c>
      <c r="BE106" s="217">
        <f>IF(N106="základní",J106,0)</f>
        <v>0</v>
      </c>
      <c r="BF106" s="217">
        <f>IF(N106="snížená",J106,0)</f>
        <v>0</v>
      </c>
      <c r="BG106" s="217">
        <f>IF(N106="zákl. přenesená",J106,0)</f>
        <v>0</v>
      </c>
      <c r="BH106" s="217">
        <f>IF(N106="sníž. přenesená",J106,0)</f>
        <v>0</v>
      </c>
      <c r="BI106" s="217">
        <f>IF(N106="nulová",J106,0)</f>
        <v>0</v>
      </c>
      <c r="BJ106" s="18" t="s">
        <v>80</v>
      </c>
      <c r="BK106" s="217">
        <f>ROUND(I106*H106,2)</f>
        <v>0</v>
      </c>
      <c r="BL106" s="18" t="s">
        <v>143</v>
      </c>
      <c r="BM106" s="216" t="s">
        <v>742</v>
      </c>
    </row>
    <row r="107" s="2" customFormat="1">
      <c r="A107" s="39"/>
      <c r="B107" s="40"/>
      <c r="C107" s="41"/>
      <c r="D107" s="218" t="s">
        <v>145</v>
      </c>
      <c r="E107" s="41"/>
      <c r="F107" s="219" t="s">
        <v>146</v>
      </c>
      <c r="G107" s="41"/>
      <c r="H107" s="41"/>
      <c r="I107" s="220"/>
      <c r="J107" s="41"/>
      <c r="K107" s="41"/>
      <c r="L107" s="45"/>
      <c r="M107" s="221"/>
      <c r="N107" s="222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145</v>
      </c>
      <c r="AU107" s="18" t="s">
        <v>82</v>
      </c>
    </row>
    <row r="108" s="2" customFormat="1" ht="37.8" customHeight="1">
      <c r="A108" s="39"/>
      <c r="B108" s="40"/>
      <c r="C108" s="205" t="s">
        <v>82</v>
      </c>
      <c r="D108" s="205" t="s">
        <v>138</v>
      </c>
      <c r="E108" s="206" t="s">
        <v>147</v>
      </c>
      <c r="F108" s="207" t="s">
        <v>148</v>
      </c>
      <c r="G108" s="208" t="s">
        <v>149</v>
      </c>
      <c r="H108" s="209">
        <v>8.8510000000000009</v>
      </c>
      <c r="I108" s="210"/>
      <c r="J108" s="211">
        <f>ROUND(I108*H108,2)</f>
        <v>0</v>
      </c>
      <c r="K108" s="207" t="s">
        <v>142</v>
      </c>
      <c r="L108" s="45"/>
      <c r="M108" s="212" t="s">
        <v>19</v>
      </c>
      <c r="N108" s="213" t="s">
        <v>43</v>
      </c>
      <c r="O108" s="85"/>
      <c r="P108" s="214">
        <f>O108*H108</f>
        <v>0</v>
      </c>
      <c r="Q108" s="214">
        <v>0.061719999999999997</v>
      </c>
      <c r="R108" s="214">
        <f>Q108*H108</f>
        <v>0.54628372000000003</v>
      </c>
      <c r="S108" s="214">
        <v>0</v>
      </c>
      <c r="T108" s="215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16" t="s">
        <v>143</v>
      </c>
      <c r="AT108" s="216" t="s">
        <v>138</v>
      </c>
      <c r="AU108" s="216" t="s">
        <v>82</v>
      </c>
      <c r="AY108" s="18" t="s">
        <v>134</v>
      </c>
      <c r="BE108" s="217">
        <f>IF(N108="základní",J108,0)</f>
        <v>0</v>
      </c>
      <c r="BF108" s="217">
        <f>IF(N108="snížená",J108,0)</f>
        <v>0</v>
      </c>
      <c r="BG108" s="217">
        <f>IF(N108="zákl. přenesená",J108,0)</f>
        <v>0</v>
      </c>
      <c r="BH108" s="217">
        <f>IF(N108="sníž. přenesená",J108,0)</f>
        <v>0</v>
      </c>
      <c r="BI108" s="217">
        <f>IF(N108="nulová",J108,0)</f>
        <v>0</v>
      </c>
      <c r="BJ108" s="18" t="s">
        <v>80</v>
      </c>
      <c r="BK108" s="217">
        <f>ROUND(I108*H108,2)</f>
        <v>0</v>
      </c>
      <c r="BL108" s="18" t="s">
        <v>143</v>
      </c>
      <c r="BM108" s="216" t="s">
        <v>743</v>
      </c>
    </row>
    <row r="109" s="2" customFormat="1">
      <c r="A109" s="39"/>
      <c r="B109" s="40"/>
      <c r="C109" s="41"/>
      <c r="D109" s="218" t="s">
        <v>145</v>
      </c>
      <c r="E109" s="41"/>
      <c r="F109" s="219" t="s">
        <v>151</v>
      </c>
      <c r="G109" s="41"/>
      <c r="H109" s="41"/>
      <c r="I109" s="220"/>
      <c r="J109" s="41"/>
      <c r="K109" s="41"/>
      <c r="L109" s="45"/>
      <c r="M109" s="221"/>
      <c r="N109" s="222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145</v>
      </c>
      <c r="AU109" s="18" t="s">
        <v>82</v>
      </c>
    </row>
    <row r="110" s="13" customFormat="1">
      <c r="A110" s="13"/>
      <c r="B110" s="223"/>
      <c r="C110" s="224"/>
      <c r="D110" s="225" t="s">
        <v>152</v>
      </c>
      <c r="E110" s="226" t="s">
        <v>19</v>
      </c>
      <c r="F110" s="227" t="s">
        <v>744</v>
      </c>
      <c r="G110" s="224"/>
      <c r="H110" s="228">
        <v>8.8510000000000009</v>
      </c>
      <c r="I110" s="229"/>
      <c r="J110" s="224"/>
      <c r="K110" s="224"/>
      <c r="L110" s="230"/>
      <c r="M110" s="231"/>
      <c r="N110" s="232"/>
      <c r="O110" s="232"/>
      <c r="P110" s="232"/>
      <c r="Q110" s="232"/>
      <c r="R110" s="232"/>
      <c r="S110" s="232"/>
      <c r="T110" s="23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4" t="s">
        <v>152</v>
      </c>
      <c r="AU110" s="234" t="s">
        <v>82</v>
      </c>
      <c r="AV110" s="13" t="s">
        <v>82</v>
      </c>
      <c r="AW110" s="13" t="s">
        <v>34</v>
      </c>
      <c r="AX110" s="13" t="s">
        <v>80</v>
      </c>
      <c r="AY110" s="234" t="s">
        <v>134</v>
      </c>
    </row>
    <row r="111" s="2" customFormat="1" ht="24.15" customHeight="1">
      <c r="A111" s="39"/>
      <c r="B111" s="40"/>
      <c r="C111" s="205" t="s">
        <v>135</v>
      </c>
      <c r="D111" s="205" t="s">
        <v>138</v>
      </c>
      <c r="E111" s="206" t="s">
        <v>155</v>
      </c>
      <c r="F111" s="207" t="s">
        <v>156</v>
      </c>
      <c r="G111" s="208" t="s">
        <v>157</v>
      </c>
      <c r="H111" s="209">
        <v>12.4</v>
      </c>
      <c r="I111" s="210"/>
      <c r="J111" s="211">
        <f>ROUND(I111*H111,2)</f>
        <v>0</v>
      </c>
      <c r="K111" s="207" t="s">
        <v>142</v>
      </c>
      <c r="L111" s="45"/>
      <c r="M111" s="212" t="s">
        <v>19</v>
      </c>
      <c r="N111" s="213" t="s">
        <v>43</v>
      </c>
      <c r="O111" s="85"/>
      <c r="P111" s="214">
        <f>O111*H111</f>
        <v>0</v>
      </c>
      <c r="Q111" s="214">
        <v>8.0271400000000005E-05</v>
      </c>
      <c r="R111" s="214">
        <f>Q111*H111</f>
        <v>0.00099536536000000009</v>
      </c>
      <c r="S111" s="214">
        <v>0</v>
      </c>
      <c r="T111" s="215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16" t="s">
        <v>143</v>
      </c>
      <c r="AT111" s="216" t="s">
        <v>138</v>
      </c>
      <c r="AU111" s="216" t="s">
        <v>82</v>
      </c>
      <c r="AY111" s="18" t="s">
        <v>134</v>
      </c>
      <c r="BE111" s="217">
        <f>IF(N111="základní",J111,0)</f>
        <v>0</v>
      </c>
      <c r="BF111" s="217">
        <f>IF(N111="snížená",J111,0)</f>
        <v>0</v>
      </c>
      <c r="BG111" s="217">
        <f>IF(N111="zákl. přenesená",J111,0)</f>
        <v>0</v>
      </c>
      <c r="BH111" s="217">
        <f>IF(N111="sníž. přenesená",J111,0)</f>
        <v>0</v>
      </c>
      <c r="BI111" s="217">
        <f>IF(N111="nulová",J111,0)</f>
        <v>0</v>
      </c>
      <c r="BJ111" s="18" t="s">
        <v>80</v>
      </c>
      <c r="BK111" s="217">
        <f>ROUND(I111*H111,2)</f>
        <v>0</v>
      </c>
      <c r="BL111" s="18" t="s">
        <v>143</v>
      </c>
      <c r="BM111" s="216" t="s">
        <v>745</v>
      </c>
    </row>
    <row r="112" s="2" customFormat="1">
      <c r="A112" s="39"/>
      <c r="B112" s="40"/>
      <c r="C112" s="41"/>
      <c r="D112" s="218" t="s">
        <v>145</v>
      </c>
      <c r="E112" s="41"/>
      <c r="F112" s="219" t="s">
        <v>159</v>
      </c>
      <c r="G112" s="41"/>
      <c r="H112" s="41"/>
      <c r="I112" s="220"/>
      <c r="J112" s="41"/>
      <c r="K112" s="41"/>
      <c r="L112" s="45"/>
      <c r="M112" s="221"/>
      <c r="N112" s="222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145</v>
      </c>
      <c r="AU112" s="18" t="s">
        <v>82</v>
      </c>
    </row>
    <row r="113" s="13" customFormat="1">
      <c r="A113" s="13"/>
      <c r="B113" s="223"/>
      <c r="C113" s="224"/>
      <c r="D113" s="225" t="s">
        <v>152</v>
      </c>
      <c r="E113" s="226" t="s">
        <v>19</v>
      </c>
      <c r="F113" s="227" t="s">
        <v>160</v>
      </c>
      <c r="G113" s="224"/>
      <c r="H113" s="228">
        <v>12.4</v>
      </c>
      <c r="I113" s="229"/>
      <c r="J113" s="224"/>
      <c r="K113" s="224"/>
      <c r="L113" s="230"/>
      <c r="M113" s="231"/>
      <c r="N113" s="232"/>
      <c r="O113" s="232"/>
      <c r="P113" s="232"/>
      <c r="Q113" s="232"/>
      <c r="R113" s="232"/>
      <c r="S113" s="232"/>
      <c r="T113" s="23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4" t="s">
        <v>152</v>
      </c>
      <c r="AU113" s="234" t="s">
        <v>82</v>
      </c>
      <c r="AV113" s="13" t="s">
        <v>82</v>
      </c>
      <c r="AW113" s="13" t="s">
        <v>34</v>
      </c>
      <c r="AX113" s="13" t="s">
        <v>80</v>
      </c>
      <c r="AY113" s="234" t="s">
        <v>134</v>
      </c>
    </row>
    <row r="114" s="2" customFormat="1" ht="24.15" customHeight="1">
      <c r="A114" s="39"/>
      <c r="B114" s="40"/>
      <c r="C114" s="205" t="s">
        <v>154</v>
      </c>
      <c r="D114" s="205" t="s">
        <v>138</v>
      </c>
      <c r="E114" s="206" t="s">
        <v>162</v>
      </c>
      <c r="F114" s="207" t="s">
        <v>163</v>
      </c>
      <c r="G114" s="208" t="s">
        <v>157</v>
      </c>
      <c r="H114" s="209">
        <v>12.4</v>
      </c>
      <c r="I114" s="210"/>
      <c r="J114" s="211">
        <f>ROUND(I114*H114,2)</f>
        <v>0</v>
      </c>
      <c r="K114" s="207" t="s">
        <v>142</v>
      </c>
      <c r="L114" s="45"/>
      <c r="M114" s="212" t="s">
        <v>19</v>
      </c>
      <c r="N114" s="213" t="s">
        <v>43</v>
      </c>
      <c r="O114" s="85"/>
      <c r="P114" s="214">
        <f>O114*H114</f>
        <v>0</v>
      </c>
      <c r="Q114" s="214">
        <v>0.000136</v>
      </c>
      <c r="R114" s="214">
        <f>Q114*H114</f>
        <v>0.0016864</v>
      </c>
      <c r="S114" s="214">
        <v>0</v>
      </c>
      <c r="T114" s="215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16" t="s">
        <v>143</v>
      </c>
      <c r="AT114" s="216" t="s">
        <v>138</v>
      </c>
      <c r="AU114" s="216" t="s">
        <v>82</v>
      </c>
      <c r="AY114" s="18" t="s">
        <v>134</v>
      </c>
      <c r="BE114" s="217">
        <f>IF(N114="základní",J114,0)</f>
        <v>0</v>
      </c>
      <c r="BF114" s="217">
        <f>IF(N114="snížená",J114,0)</f>
        <v>0</v>
      </c>
      <c r="BG114" s="217">
        <f>IF(N114="zákl. přenesená",J114,0)</f>
        <v>0</v>
      </c>
      <c r="BH114" s="217">
        <f>IF(N114="sníž. přenesená",J114,0)</f>
        <v>0</v>
      </c>
      <c r="BI114" s="217">
        <f>IF(N114="nulová",J114,0)</f>
        <v>0</v>
      </c>
      <c r="BJ114" s="18" t="s">
        <v>80</v>
      </c>
      <c r="BK114" s="217">
        <f>ROUND(I114*H114,2)</f>
        <v>0</v>
      </c>
      <c r="BL114" s="18" t="s">
        <v>143</v>
      </c>
      <c r="BM114" s="216" t="s">
        <v>746</v>
      </c>
    </row>
    <row r="115" s="2" customFormat="1">
      <c r="A115" s="39"/>
      <c r="B115" s="40"/>
      <c r="C115" s="41"/>
      <c r="D115" s="218" t="s">
        <v>145</v>
      </c>
      <c r="E115" s="41"/>
      <c r="F115" s="219" t="s">
        <v>165</v>
      </c>
      <c r="G115" s="41"/>
      <c r="H115" s="41"/>
      <c r="I115" s="220"/>
      <c r="J115" s="41"/>
      <c r="K115" s="41"/>
      <c r="L115" s="45"/>
      <c r="M115" s="221"/>
      <c r="N115" s="222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145</v>
      </c>
      <c r="AU115" s="18" t="s">
        <v>82</v>
      </c>
    </row>
    <row r="116" s="13" customFormat="1">
      <c r="A116" s="13"/>
      <c r="B116" s="223"/>
      <c r="C116" s="224"/>
      <c r="D116" s="225" t="s">
        <v>152</v>
      </c>
      <c r="E116" s="226" t="s">
        <v>19</v>
      </c>
      <c r="F116" s="227" t="s">
        <v>160</v>
      </c>
      <c r="G116" s="224"/>
      <c r="H116" s="228">
        <v>12.4</v>
      </c>
      <c r="I116" s="229"/>
      <c r="J116" s="224"/>
      <c r="K116" s="224"/>
      <c r="L116" s="230"/>
      <c r="M116" s="231"/>
      <c r="N116" s="232"/>
      <c r="O116" s="232"/>
      <c r="P116" s="232"/>
      <c r="Q116" s="232"/>
      <c r="R116" s="232"/>
      <c r="S116" s="232"/>
      <c r="T116" s="23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4" t="s">
        <v>152</v>
      </c>
      <c r="AU116" s="234" t="s">
        <v>82</v>
      </c>
      <c r="AV116" s="13" t="s">
        <v>82</v>
      </c>
      <c r="AW116" s="13" t="s">
        <v>34</v>
      </c>
      <c r="AX116" s="13" t="s">
        <v>80</v>
      </c>
      <c r="AY116" s="234" t="s">
        <v>134</v>
      </c>
    </row>
    <row r="117" s="12" customFormat="1" ht="22.8" customHeight="1">
      <c r="A117" s="12"/>
      <c r="B117" s="189"/>
      <c r="C117" s="190"/>
      <c r="D117" s="191" t="s">
        <v>71</v>
      </c>
      <c r="E117" s="203" t="s">
        <v>166</v>
      </c>
      <c r="F117" s="203" t="s">
        <v>167</v>
      </c>
      <c r="G117" s="190"/>
      <c r="H117" s="190"/>
      <c r="I117" s="193"/>
      <c r="J117" s="204">
        <f>BK117</f>
        <v>0</v>
      </c>
      <c r="K117" s="190"/>
      <c r="L117" s="195"/>
      <c r="M117" s="196"/>
      <c r="N117" s="197"/>
      <c r="O117" s="197"/>
      <c r="P117" s="198">
        <f>P118+P231+P250</f>
        <v>0</v>
      </c>
      <c r="Q117" s="197"/>
      <c r="R117" s="198">
        <f>R118+R231+R250</f>
        <v>24.984312320000001</v>
      </c>
      <c r="S117" s="197"/>
      <c r="T117" s="199">
        <f>T118+T231+T250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00" t="s">
        <v>80</v>
      </c>
      <c r="AT117" s="201" t="s">
        <v>71</v>
      </c>
      <c r="AU117" s="201" t="s">
        <v>80</v>
      </c>
      <c r="AY117" s="200" t="s">
        <v>134</v>
      </c>
      <c r="BK117" s="202">
        <f>BK118+BK231+BK250</f>
        <v>0</v>
      </c>
    </row>
    <row r="118" s="12" customFormat="1" ht="20.88" customHeight="1">
      <c r="A118" s="12"/>
      <c r="B118" s="189"/>
      <c r="C118" s="190"/>
      <c r="D118" s="191" t="s">
        <v>71</v>
      </c>
      <c r="E118" s="203" t="s">
        <v>168</v>
      </c>
      <c r="F118" s="203" t="s">
        <v>169</v>
      </c>
      <c r="G118" s="190"/>
      <c r="H118" s="190"/>
      <c r="I118" s="193"/>
      <c r="J118" s="204">
        <f>BK118</f>
        <v>0</v>
      </c>
      <c r="K118" s="190"/>
      <c r="L118" s="195"/>
      <c r="M118" s="196"/>
      <c r="N118" s="197"/>
      <c r="O118" s="197"/>
      <c r="P118" s="198">
        <f>SUM(P119:P230)</f>
        <v>0</v>
      </c>
      <c r="Q118" s="197"/>
      <c r="R118" s="198">
        <f>SUM(R119:R230)</f>
        <v>11.177701320000001</v>
      </c>
      <c r="S118" s="197"/>
      <c r="T118" s="199">
        <f>SUM(T119:T230)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00" t="s">
        <v>80</v>
      </c>
      <c r="AT118" s="201" t="s">
        <v>71</v>
      </c>
      <c r="AU118" s="201" t="s">
        <v>82</v>
      </c>
      <c r="AY118" s="200" t="s">
        <v>134</v>
      </c>
      <c r="BK118" s="202">
        <f>SUM(BK119:BK230)</f>
        <v>0</v>
      </c>
    </row>
    <row r="119" s="2" customFormat="1" ht="24.15" customHeight="1">
      <c r="A119" s="39"/>
      <c r="B119" s="40"/>
      <c r="C119" s="205" t="s">
        <v>161</v>
      </c>
      <c r="D119" s="205" t="s">
        <v>138</v>
      </c>
      <c r="E119" s="206" t="s">
        <v>171</v>
      </c>
      <c r="F119" s="207" t="s">
        <v>172</v>
      </c>
      <c r="G119" s="208" t="s">
        <v>149</v>
      </c>
      <c r="H119" s="209">
        <v>167.16999999999999</v>
      </c>
      <c r="I119" s="210"/>
      <c r="J119" s="211">
        <f>ROUND(I119*H119,2)</f>
        <v>0</v>
      </c>
      <c r="K119" s="207" t="s">
        <v>142</v>
      </c>
      <c r="L119" s="45"/>
      <c r="M119" s="212" t="s">
        <v>19</v>
      </c>
      <c r="N119" s="213" t="s">
        <v>43</v>
      </c>
      <c r="O119" s="85"/>
      <c r="P119" s="214">
        <f>O119*H119</f>
        <v>0</v>
      </c>
      <c r="Q119" s="214">
        <v>0.000263</v>
      </c>
      <c r="R119" s="214">
        <f>Q119*H119</f>
        <v>0.043965709999999998</v>
      </c>
      <c r="S119" s="214">
        <v>0</v>
      </c>
      <c r="T119" s="215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16" t="s">
        <v>154</v>
      </c>
      <c r="AT119" s="216" t="s">
        <v>138</v>
      </c>
      <c r="AU119" s="216" t="s">
        <v>135</v>
      </c>
      <c r="AY119" s="18" t="s">
        <v>134</v>
      </c>
      <c r="BE119" s="217">
        <f>IF(N119="základní",J119,0)</f>
        <v>0</v>
      </c>
      <c r="BF119" s="217">
        <f>IF(N119="snížená",J119,0)</f>
        <v>0</v>
      </c>
      <c r="BG119" s="217">
        <f>IF(N119="zákl. přenesená",J119,0)</f>
        <v>0</v>
      </c>
      <c r="BH119" s="217">
        <f>IF(N119="sníž. přenesená",J119,0)</f>
        <v>0</v>
      </c>
      <c r="BI119" s="217">
        <f>IF(N119="nulová",J119,0)</f>
        <v>0</v>
      </c>
      <c r="BJ119" s="18" t="s">
        <v>80</v>
      </c>
      <c r="BK119" s="217">
        <f>ROUND(I119*H119,2)</f>
        <v>0</v>
      </c>
      <c r="BL119" s="18" t="s">
        <v>154</v>
      </c>
      <c r="BM119" s="216" t="s">
        <v>747</v>
      </c>
    </row>
    <row r="120" s="2" customFormat="1">
      <c r="A120" s="39"/>
      <c r="B120" s="40"/>
      <c r="C120" s="41"/>
      <c r="D120" s="218" t="s">
        <v>145</v>
      </c>
      <c r="E120" s="41"/>
      <c r="F120" s="219" t="s">
        <v>174</v>
      </c>
      <c r="G120" s="41"/>
      <c r="H120" s="41"/>
      <c r="I120" s="220"/>
      <c r="J120" s="41"/>
      <c r="K120" s="41"/>
      <c r="L120" s="45"/>
      <c r="M120" s="221"/>
      <c r="N120" s="222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145</v>
      </c>
      <c r="AU120" s="18" t="s">
        <v>135</v>
      </c>
    </row>
    <row r="121" s="13" customFormat="1">
      <c r="A121" s="13"/>
      <c r="B121" s="223"/>
      <c r="C121" s="224"/>
      <c r="D121" s="225" t="s">
        <v>152</v>
      </c>
      <c r="E121" s="226" t="s">
        <v>19</v>
      </c>
      <c r="F121" s="227" t="s">
        <v>748</v>
      </c>
      <c r="G121" s="224"/>
      <c r="H121" s="228">
        <v>9.5600000000000005</v>
      </c>
      <c r="I121" s="229"/>
      <c r="J121" s="224"/>
      <c r="K121" s="224"/>
      <c r="L121" s="230"/>
      <c r="M121" s="231"/>
      <c r="N121" s="232"/>
      <c r="O121" s="232"/>
      <c r="P121" s="232"/>
      <c r="Q121" s="232"/>
      <c r="R121" s="232"/>
      <c r="S121" s="232"/>
      <c r="T121" s="23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4" t="s">
        <v>152</v>
      </c>
      <c r="AU121" s="234" t="s">
        <v>135</v>
      </c>
      <c r="AV121" s="13" t="s">
        <v>82</v>
      </c>
      <c r="AW121" s="13" t="s">
        <v>34</v>
      </c>
      <c r="AX121" s="13" t="s">
        <v>72</v>
      </c>
      <c r="AY121" s="234" t="s">
        <v>134</v>
      </c>
    </row>
    <row r="122" s="13" customFormat="1">
      <c r="A122" s="13"/>
      <c r="B122" s="223"/>
      <c r="C122" s="224"/>
      <c r="D122" s="225" t="s">
        <v>152</v>
      </c>
      <c r="E122" s="226" t="s">
        <v>19</v>
      </c>
      <c r="F122" s="227" t="s">
        <v>749</v>
      </c>
      <c r="G122" s="224"/>
      <c r="H122" s="228">
        <v>10.630000000000001</v>
      </c>
      <c r="I122" s="229"/>
      <c r="J122" s="224"/>
      <c r="K122" s="224"/>
      <c r="L122" s="230"/>
      <c r="M122" s="231"/>
      <c r="N122" s="232"/>
      <c r="O122" s="232"/>
      <c r="P122" s="232"/>
      <c r="Q122" s="232"/>
      <c r="R122" s="232"/>
      <c r="S122" s="232"/>
      <c r="T122" s="23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4" t="s">
        <v>152</v>
      </c>
      <c r="AU122" s="234" t="s">
        <v>135</v>
      </c>
      <c r="AV122" s="13" t="s">
        <v>82</v>
      </c>
      <c r="AW122" s="13" t="s">
        <v>34</v>
      </c>
      <c r="AX122" s="13" t="s">
        <v>72</v>
      </c>
      <c r="AY122" s="234" t="s">
        <v>134</v>
      </c>
    </row>
    <row r="123" s="13" customFormat="1">
      <c r="A123" s="13"/>
      <c r="B123" s="223"/>
      <c r="C123" s="224"/>
      <c r="D123" s="225" t="s">
        <v>152</v>
      </c>
      <c r="E123" s="226" t="s">
        <v>19</v>
      </c>
      <c r="F123" s="227" t="s">
        <v>750</v>
      </c>
      <c r="G123" s="224"/>
      <c r="H123" s="228">
        <v>2.75</v>
      </c>
      <c r="I123" s="229"/>
      <c r="J123" s="224"/>
      <c r="K123" s="224"/>
      <c r="L123" s="230"/>
      <c r="M123" s="231"/>
      <c r="N123" s="232"/>
      <c r="O123" s="232"/>
      <c r="P123" s="232"/>
      <c r="Q123" s="232"/>
      <c r="R123" s="232"/>
      <c r="S123" s="232"/>
      <c r="T123" s="23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4" t="s">
        <v>152</v>
      </c>
      <c r="AU123" s="234" t="s">
        <v>135</v>
      </c>
      <c r="AV123" s="13" t="s">
        <v>82</v>
      </c>
      <c r="AW123" s="13" t="s">
        <v>34</v>
      </c>
      <c r="AX123" s="13" t="s">
        <v>72</v>
      </c>
      <c r="AY123" s="234" t="s">
        <v>134</v>
      </c>
    </row>
    <row r="124" s="13" customFormat="1">
      <c r="A124" s="13"/>
      <c r="B124" s="223"/>
      <c r="C124" s="224"/>
      <c r="D124" s="225" t="s">
        <v>152</v>
      </c>
      <c r="E124" s="226" t="s">
        <v>19</v>
      </c>
      <c r="F124" s="227" t="s">
        <v>751</v>
      </c>
      <c r="G124" s="224"/>
      <c r="H124" s="228">
        <v>14.99</v>
      </c>
      <c r="I124" s="229"/>
      <c r="J124" s="224"/>
      <c r="K124" s="224"/>
      <c r="L124" s="230"/>
      <c r="M124" s="231"/>
      <c r="N124" s="232"/>
      <c r="O124" s="232"/>
      <c r="P124" s="232"/>
      <c r="Q124" s="232"/>
      <c r="R124" s="232"/>
      <c r="S124" s="232"/>
      <c r="T124" s="23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4" t="s">
        <v>152</v>
      </c>
      <c r="AU124" s="234" t="s">
        <v>135</v>
      </c>
      <c r="AV124" s="13" t="s">
        <v>82</v>
      </c>
      <c r="AW124" s="13" t="s">
        <v>34</v>
      </c>
      <c r="AX124" s="13" t="s">
        <v>72</v>
      </c>
      <c r="AY124" s="234" t="s">
        <v>134</v>
      </c>
    </row>
    <row r="125" s="13" customFormat="1">
      <c r="A125" s="13"/>
      <c r="B125" s="223"/>
      <c r="C125" s="224"/>
      <c r="D125" s="225" t="s">
        <v>152</v>
      </c>
      <c r="E125" s="226" t="s">
        <v>19</v>
      </c>
      <c r="F125" s="227" t="s">
        <v>752</v>
      </c>
      <c r="G125" s="224"/>
      <c r="H125" s="228">
        <v>8.8699999999999992</v>
      </c>
      <c r="I125" s="229"/>
      <c r="J125" s="224"/>
      <c r="K125" s="224"/>
      <c r="L125" s="230"/>
      <c r="M125" s="231"/>
      <c r="N125" s="232"/>
      <c r="O125" s="232"/>
      <c r="P125" s="232"/>
      <c r="Q125" s="232"/>
      <c r="R125" s="232"/>
      <c r="S125" s="232"/>
      <c r="T125" s="23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4" t="s">
        <v>152</v>
      </c>
      <c r="AU125" s="234" t="s">
        <v>135</v>
      </c>
      <c r="AV125" s="13" t="s">
        <v>82</v>
      </c>
      <c r="AW125" s="13" t="s">
        <v>34</v>
      </c>
      <c r="AX125" s="13" t="s">
        <v>72</v>
      </c>
      <c r="AY125" s="234" t="s">
        <v>134</v>
      </c>
    </row>
    <row r="126" s="13" customFormat="1">
      <c r="A126" s="13"/>
      <c r="B126" s="223"/>
      <c r="C126" s="224"/>
      <c r="D126" s="225" t="s">
        <v>152</v>
      </c>
      <c r="E126" s="226" t="s">
        <v>19</v>
      </c>
      <c r="F126" s="227" t="s">
        <v>753</v>
      </c>
      <c r="G126" s="224"/>
      <c r="H126" s="228">
        <v>97.879999999999995</v>
      </c>
      <c r="I126" s="229"/>
      <c r="J126" s="224"/>
      <c r="K126" s="224"/>
      <c r="L126" s="230"/>
      <c r="M126" s="231"/>
      <c r="N126" s="232"/>
      <c r="O126" s="232"/>
      <c r="P126" s="232"/>
      <c r="Q126" s="232"/>
      <c r="R126" s="232"/>
      <c r="S126" s="232"/>
      <c r="T126" s="23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4" t="s">
        <v>152</v>
      </c>
      <c r="AU126" s="234" t="s">
        <v>135</v>
      </c>
      <c r="AV126" s="13" t="s">
        <v>82</v>
      </c>
      <c r="AW126" s="13" t="s">
        <v>34</v>
      </c>
      <c r="AX126" s="13" t="s">
        <v>72</v>
      </c>
      <c r="AY126" s="234" t="s">
        <v>134</v>
      </c>
    </row>
    <row r="127" s="13" customFormat="1">
      <c r="A127" s="13"/>
      <c r="B127" s="223"/>
      <c r="C127" s="224"/>
      <c r="D127" s="225" t="s">
        <v>152</v>
      </c>
      <c r="E127" s="226" t="s">
        <v>19</v>
      </c>
      <c r="F127" s="227" t="s">
        <v>754</v>
      </c>
      <c r="G127" s="224"/>
      <c r="H127" s="228">
        <v>22.489999999999998</v>
      </c>
      <c r="I127" s="229"/>
      <c r="J127" s="224"/>
      <c r="K127" s="224"/>
      <c r="L127" s="230"/>
      <c r="M127" s="231"/>
      <c r="N127" s="232"/>
      <c r="O127" s="232"/>
      <c r="P127" s="232"/>
      <c r="Q127" s="232"/>
      <c r="R127" s="232"/>
      <c r="S127" s="232"/>
      <c r="T127" s="23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4" t="s">
        <v>152</v>
      </c>
      <c r="AU127" s="234" t="s">
        <v>135</v>
      </c>
      <c r="AV127" s="13" t="s">
        <v>82</v>
      </c>
      <c r="AW127" s="13" t="s">
        <v>34</v>
      </c>
      <c r="AX127" s="13" t="s">
        <v>72</v>
      </c>
      <c r="AY127" s="234" t="s">
        <v>134</v>
      </c>
    </row>
    <row r="128" s="14" customFormat="1">
      <c r="A128" s="14"/>
      <c r="B128" s="235"/>
      <c r="C128" s="236"/>
      <c r="D128" s="225" t="s">
        <v>152</v>
      </c>
      <c r="E128" s="237" t="s">
        <v>19</v>
      </c>
      <c r="F128" s="238" t="s">
        <v>182</v>
      </c>
      <c r="G128" s="236"/>
      <c r="H128" s="239">
        <v>167.16999999999999</v>
      </c>
      <c r="I128" s="240"/>
      <c r="J128" s="236"/>
      <c r="K128" s="236"/>
      <c r="L128" s="241"/>
      <c r="M128" s="242"/>
      <c r="N128" s="243"/>
      <c r="O128" s="243"/>
      <c r="P128" s="243"/>
      <c r="Q128" s="243"/>
      <c r="R128" s="243"/>
      <c r="S128" s="243"/>
      <c r="T128" s="24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5" t="s">
        <v>152</v>
      </c>
      <c r="AU128" s="245" t="s">
        <v>135</v>
      </c>
      <c r="AV128" s="14" t="s">
        <v>154</v>
      </c>
      <c r="AW128" s="14" t="s">
        <v>34</v>
      </c>
      <c r="AX128" s="14" t="s">
        <v>80</v>
      </c>
      <c r="AY128" s="245" t="s">
        <v>134</v>
      </c>
    </row>
    <row r="129" s="2" customFormat="1" ht="24.15" customHeight="1">
      <c r="A129" s="39"/>
      <c r="B129" s="40"/>
      <c r="C129" s="205" t="s">
        <v>166</v>
      </c>
      <c r="D129" s="205" t="s">
        <v>138</v>
      </c>
      <c r="E129" s="206" t="s">
        <v>184</v>
      </c>
      <c r="F129" s="207" t="s">
        <v>185</v>
      </c>
      <c r="G129" s="208" t="s">
        <v>149</v>
      </c>
      <c r="H129" s="209">
        <v>167.16999999999999</v>
      </c>
      <c r="I129" s="210"/>
      <c r="J129" s="211">
        <f>ROUND(I129*H129,2)</f>
        <v>0</v>
      </c>
      <c r="K129" s="207" t="s">
        <v>142</v>
      </c>
      <c r="L129" s="45"/>
      <c r="M129" s="212" t="s">
        <v>19</v>
      </c>
      <c r="N129" s="213" t="s">
        <v>43</v>
      </c>
      <c r="O129" s="85"/>
      <c r="P129" s="214">
        <f>O129*H129</f>
        <v>0</v>
      </c>
      <c r="Q129" s="214">
        <v>0.0040000000000000001</v>
      </c>
      <c r="R129" s="214">
        <f>Q129*H129</f>
        <v>0.66867999999999994</v>
      </c>
      <c r="S129" s="214">
        <v>0</v>
      </c>
      <c r="T129" s="215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16" t="s">
        <v>154</v>
      </c>
      <c r="AT129" s="216" t="s">
        <v>138</v>
      </c>
      <c r="AU129" s="216" t="s">
        <v>135</v>
      </c>
      <c r="AY129" s="18" t="s">
        <v>134</v>
      </c>
      <c r="BE129" s="217">
        <f>IF(N129="základní",J129,0)</f>
        <v>0</v>
      </c>
      <c r="BF129" s="217">
        <f>IF(N129="snížená",J129,0)</f>
        <v>0</v>
      </c>
      <c r="BG129" s="217">
        <f>IF(N129="zákl. přenesená",J129,0)</f>
        <v>0</v>
      </c>
      <c r="BH129" s="217">
        <f>IF(N129="sníž. přenesená",J129,0)</f>
        <v>0</v>
      </c>
      <c r="BI129" s="217">
        <f>IF(N129="nulová",J129,0)</f>
        <v>0</v>
      </c>
      <c r="BJ129" s="18" t="s">
        <v>80</v>
      </c>
      <c r="BK129" s="217">
        <f>ROUND(I129*H129,2)</f>
        <v>0</v>
      </c>
      <c r="BL129" s="18" t="s">
        <v>154</v>
      </c>
      <c r="BM129" s="216" t="s">
        <v>755</v>
      </c>
    </row>
    <row r="130" s="2" customFormat="1">
      <c r="A130" s="39"/>
      <c r="B130" s="40"/>
      <c r="C130" s="41"/>
      <c r="D130" s="218" t="s">
        <v>145</v>
      </c>
      <c r="E130" s="41"/>
      <c r="F130" s="219" t="s">
        <v>187</v>
      </c>
      <c r="G130" s="41"/>
      <c r="H130" s="41"/>
      <c r="I130" s="220"/>
      <c r="J130" s="41"/>
      <c r="K130" s="41"/>
      <c r="L130" s="45"/>
      <c r="M130" s="221"/>
      <c r="N130" s="222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145</v>
      </c>
      <c r="AU130" s="18" t="s">
        <v>135</v>
      </c>
    </row>
    <row r="131" s="13" customFormat="1">
      <c r="A131" s="13"/>
      <c r="B131" s="223"/>
      <c r="C131" s="224"/>
      <c r="D131" s="225" t="s">
        <v>152</v>
      </c>
      <c r="E131" s="226" t="s">
        <v>19</v>
      </c>
      <c r="F131" s="227" t="s">
        <v>748</v>
      </c>
      <c r="G131" s="224"/>
      <c r="H131" s="228">
        <v>9.5600000000000005</v>
      </c>
      <c r="I131" s="229"/>
      <c r="J131" s="224"/>
      <c r="K131" s="224"/>
      <c r="L131" s="230"/>
      <c r="M131" s="231"/>
      <c r="N131" s="232"/>
      <c r="O131" s="232"/>
      <c r="P131" s="232"/>
      <c r="Q131" s="232"/>
      <c r="R131" s="232"/>
      <c r="S131" s="232"/>
      <c r="T131" s="23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4" t="s">
        <v>152</v>
      </c>
      <c r="AU131" s="234" t="s">
        <v>135</v>
      </c>
      <c r="AV131" s="13" t="s">
        <v>82</v>
      </c>
      <c r="AW131" s="13" t="s">
        <v>34</v>
      </c>
      <c r="AX131" s="13" t="s">
        <v>72</v>
      </c>
      <c r="AY131" s="234" t="s">
        <v>134</v>
      </c>
    </row>
    <row r="132" s="13" customFormat="1">
      <c r="A132" s="13"/>
      <c r="B132" s="223"/>
      <c r="C132" s="224"/>
      <c r="D132" s="225" t="s">
        <v>152</v>
      </c>
      <c r="E132" s="226" t="s">
        <v>19</v>
      </c>
      <c r="F132" s="227" t="s">
        <v>749</v>
      </c>
      <c r="G132" s="224"/>
      <c r="H132" s="228">
        <v>10.630000000000001</v>
      </c>
      <c r="I132" s="229"/>
      <c r="J132" s="224"/>
      <c r="K132" s="224"/>
      <c r="L132" s="230"/>
      <c r="M132" s="231"/>
      <c r="N132" s="232"/>
      <c r="O132" s="232"/>
      <c r="P132" s="232"/>
      <c r="Q132" s="232"/>
      <c r="R132" s="232"/>
      <c r="S132" s="232"/>
      <c r="T132" s="23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4" t="s">
        <v>152</v>
      </c>
      <c r="AU132" s="234" t="s">
        <v>135</v>
      </c>
      <c r="AV132" s="13" t="s">
        <v>82</v>
      </c>
      <c r="AW132" s="13" t="s">
        <v>34</v>
      </c>
      <c r="AX132" s="13" t="s">
        <v>72</v>
      </c>
      <c r="AY132" s="234" t="s">
        <v>134</v>
      </c>
    </row>
    <row r="133" s="13" customFormat="1">
      <c r="A133" s="13"/>
      <c r="B133" s="223"/>
      <c r="C133" s="224"/>
      <c r="D133" s="225" t="s">
        <v>152</v>
      </c>
      <c r="E133" s="226" t="s">
        <v>19</v>
      </c>
      <c r="F133" s="227" t="s">
        <v>750</v>
      </c>
      <c r="G133" s="224"/>
      <c r="H133" s="228">
        <v>2.75</v>
      </c>
      <c r="I133" s="229"/>
      <c r="J133" s="224"/>
      <c r="K133" s="224"/>
      <c r="L133" s="230"/>
      <c r="M133" s="231"/>
      <c r="N133" s="232"/>
      <c r="O133" s="232"/>
      <c r="P133" s="232"/>
      <c r="Q133" s="232"/>
      <c r="R133" s="232"/>
      <c r="S133" s="232"/>
      <c r="T133" s="23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4" t="s">
        <v>152</v>
      </c>
      <c r="AU133" s="234" t="s">
        <v>135</v>
      </c>
      <c r="AV133" s="13" t="s">
        <v>82</v>
      </c>
      <c r="AW133" s="13" t="s">
        <v>34</v>
      </c>
      <c r="AX133" s="13" t="s">
        <v>72</v>
      </c>
      <c r="AY133" s="234" t="s">
        <v>134</v>
      </c>
    </row>
    <row r="134" s="13" customFormat="1">
      <c r="A134" s="13"/>
      <c r="B134" s="223"/>
      <c r="C134" s="224"/>
      <c r="D134" s="225" t="s">
        <v>152</v>
      </c>
      <c r="E134" s="226" t="s">
        <v>19</v>
      </c>
      <c r="F134" s="227" t="s">
        <v>751</v>
      </c>
      <c r="G134" s="224"/>
      <c r="H134" s="228">
        <v>14.99</v>
      </c>
      <c r="I134" s="229"/>
      <c r="J134" s="224"/>
      <c r="K134" s="224"/>
      <c r="L134" s="230"/>
      <c r="M134" s="231"/>
      <c r="N134" s="232"/>
      <c r="O134" s="232"/>
      <c r="P134" s="232"/>
      <c r="Q134" s="232"/>
      <c r="R134" s="232"/>
      <c r="S134" s="232"/>
      <c r="T134" s="23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4" t="s">
        <v>152</v>
      </c>
      <c r="AU134" s="234" t="s">
        <v>135</v>
      </c>
      <c r="AV134" s="13" t="s">
        <v>82</v>
      </c>
      <c r="AW134" s="13" t="s">
        <v>34</v>
      </c>
      <c r="AX134" s="13" t="s">
        <v>72</v>
      </c>
      <c r="AY134" s="234" t="s">
        <v>134</v>
      </c>
    </row>
    <row r="135" s="13" customFormat="1">
      <c r="A135" s="13"/>
      <c r="B135" s="223"/>
      <c r="C135" s="224"/>
      <c r="D135" s="225" t="s">
        <v>152</v>
      </c>
      <c r="E135" s="226" t="s">
        <v>19</v>
      </c>
      <c r="F135" s="227" t="s">
        <v>752</v>
      </c>
      <c r="G135" s="224"/>
      <c r="H135" s="228">
        <v>8.8699999999999992</v>
      </c>
      <c r="I135" s="229"/>
      <c r="J135" s="224"/>
      <c r="K135" s="224"/>
      <c r="L135" s="230"/>
      <c r="M135" s="231"/>
      <c r="N135" s="232"/>
      <c r="O135" s="232"/>
      <c r="P135" s="232"/>
      <c r="Q135" s="232"/>
      <c r="R135" s="232"/>
      <c r="S135" s="232"/>
      <c r="T135" s="23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4" t="s">
        <v>152</v>
      </c>
      <c r="AU135" s="234" t="s">
        <v>135</v>
      </c>
      <c r="AV135" s="13" t="s">
        <v>82</v>
      </c>
      <c r="AW135" s="13" t="s">
        <v>34</v>
      </c>
      <c r="AX135" s="13" t="s">
        <v>72</v>
      </c>
      <c r="AY135" s="234" t="s">
        <v>134</v>
      </c>
    </row>
    <row r="136" s="13" customFormat="1">
      <c r="A136" s="13"/>
      <c r="B136" s="223"/>
      <c r="C136" s="224"/>
      <c r="D136" s="225" t="s">
        <v>152</v>
      </c>
      <c r="E136" s="226" t="s">
        <v>19</v>
      </c>
      <c r="F136" s="227" t="s">
        <v>753</v>
      </c>
      <c r="G136" s="224"/>
      <c r="H136" s="228">
        <v>97.879999999999995</v>
      </c>
      <c r="I136" s="229"/>
      <c r="J136" s="224"/>
      <c r="K136" s="224"/>
      <c r="L136" s="230"/>
      <c r="M136" s="231"/>
      <c r="N136" s="232"/>
      <c r="O136" s="232"/>
      <c r="P136" s="232"/>
      <c r="Q136" s="232"/>
      <c r="R136" s="232"/>
      <c r="S136" s="232"/>
      <c r="T136" s="23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4" t="s">
        <v>152</v>
      </c>
      <c r="AU136" s="234" t="s">
        <v>135</v>
      </c>
      <c r="AV136" s="13" t="s">
        <v>82</v>
      </c>
      <c r="AW136" s="13" t="s">
        <v>34</v>
      </c>
      <c r="AX136" s="13" t="s">
        <v>72</v>
      </c>
      <c r="AY136" s="234" t="s">
        <v>134</v>
      </c>
    </row>
    <row r="137" s="13" customFormat="1">
      <c r="A137" s="13"/>
      <c r="B137" s="223"/>
      <c r="C137" s="224"/>
      <c r="D137" s="225" t="s">
        <v>152</v>
      </c>
      <c r="E137" s="226" t="s">
        <v>19</v>
      </c>
      <c r="F137" s="227" t="s">
        <v>754</v>
      </c>
      <c r="G137" s="224"/>
      <c r="H137" s="228">
        <v>22.489999999999998</v>
      </c>
      <c r="I137" s="229"/>
      <c r="J137" s="224"/>
      <c r="K137" s="224"/>
      <c r="L137" s="230"/>
      <c r="M137" s="231"/>
      <c r="N137" s="232"/>
      <c r="O137" s="232"/>
      <c r="P137" s="232"/>
      <c r="Q137" s="232"/>
      <c r="R137" s="232"/>
      <c r="S137" s="232"/>
      <c r="T137" s="23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4" t="s">
        <v>152</v>
      </c>
      <c r="AU137" s="234" t="s">
        <v>135</v>
      </c>
      <c r="AV137" s="13" t="s">
        <v>82</v>
      </c>
      <c r="AW137" s="13" t="s">
        <v>34</v>
      </c>
      <c r="AX137" s="13" t="s">
        <v>72</v>
      </c>
      <c r="AY137" s="234" t="s">
        <v>134</v>
      </c>
    </row>
    <row r="138" s="14" customFormat="1">
      <c r="A138" s="14"/>
      <c r="B138" s="235"/>
      <c r="C138" s="236"/>
      <c r="D138" s="225" t="s">
        <v>152</v>
      </c>
      <c r="E138" s="237" t="s">
        <v>19</v>
      </c>
      <c r="F138" s="238" t="s">
        <v>182</v>
      </c>
      <c r="G138" s="236"/>
      <c r="H138" s="239">
        <v>167.16999999999999</v>
      </c>
      <c r="I138" s="240"/>
      <c r="J138" s="236"/>
      <c r="K138" s="236"/>
      <c r="L138" s="241"/>
      <c r="M138" s="242"/>
      <c r="N138" s="243"/>
      <c r="O138" s="243"/>
      <c r="P138" s="243"/>
      <c r="Q138" s="243"/>
      <c r="R138" s="243"/>
      <c r="S138" s="243"/>
      <c r="T138" s="24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5" t="s">
        <v>152</v>
      </c>
      <c r="AU138" s="245" t="s">
        <v>135</v>
      </c>
      <c r="AV138" s="14" t="s">
        <v>154</v>
      </c>
      <c r="AW138" s="14" t="s">
        <v>34</v>
      </c>
      <c r="AX138" s="14" t="s">
        <v>80</v>
      </c>
      <c r="AY138" s="245" t="s">
        <v>134</v>
      </c>
    </row>
    <row r="139" s="2" customFormat="1" ht="33" customHeight="1">
      <c r="A139" s="39"/>
      <c r="B139" s="40"/>
      <c r="C139" s="205" t="s">
        <v>188</v>
      </c>
      <c r="D139" s="205" t="s">
        <v>138</v>
      </c>
      <c r="E139" s="206" t="s">
        <v>189</v>
      </c>
      <c r="F139" s="207" t="s">
        <v>190</v>
      </c>
      <c r="G139" s="208" t="s">
        <v>149</v>
      </c>
      <c r="H139" s="209">
        <v>167.16999999999999</v>
      </c>
      <c r="I139" s="210"/>
      <c r="J139" s="211">
        <f>ROUND(I139*H139,2)</f>
        <v>0</v>
      </c>
      <c r="K139" s="207" t="s">
        <v>142</v>
      </c>
      <c r="L139" s="45"/>
      <c r="M139" s="212" t="s">
        <v>19</v>
      </c>
      <c r="N139" s="213" t="s">
        <v>43</v>
      </c>
      <c r="O139" s="85"/>
      <c r="P139" s="214">
        <f>O139*H139</f>
        <v>0</v>
      </c>
      <c r="Q139" s="214">
        <v>0.0051999999999999998</v>
      </c>
      <c r="R139" s="214">
        <f>Q139*H139</f>
        <v>0.86928399999999995</v>
      </c>
      <c r="S139" s="214">
        <v>0</v>
      </c>
      <c r="T139" s="215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16" t="s">
        <v>154</v>
      </c>
      <c r="AT139" s="216" t="s">
        <v>138</v>
      </c>
      <c r="AU139" s="216" t="s">
        <v>135</v>
      </c>
      <c r="AY139" s="18" t="s">
        <v>134</v>
      </c>
      <c r="BE139" s="217">
        <f>IF(N139="základní",J139,0)</f>
        <v>0</v>
      </c>
      <c r="BF139" s="217">
        <f>IF(N139="snížená",J139,0)</f>
        <v>0</v>
      </c>
      <c r="BG139" s="217">
        <f>IF(N139="zákl. přenesená",J139,0)</f>
        <v>0</v>
      </c>
      <c r="BH139" s="217">
        <f>IF(N139="sníž. přenesená",J139,0)</f>
        <v>0</v>
      </c>
      <c r="BI139" s="217">
        <f>IF(N139="nulová",J139,0)</f>
        <v>0</v>
      </c>
      <c r="BJ139" s="18" t="s">
        <v>80</v>
      </c>
      <c r="BK139" s="217">
        <f>ROUND(I139*H139,2)</f>
        <v>0</v>
      </c>
      <c r="BL139" s="18" t="s">
        <v>154</v>
      </c>
      <c r="BM139" s="216" t="s">
        <v>756</v>
      </c>
    </row>
    <row r="140" s="2" customFormat="1">
      <c r="A140" s="39"/>
      <c r="B140" s="40"/>
      <c r="C140" s="41"/>
      <c r="D140" s="218" t="s">
        <v>145</v>
      </c>
      <c r="E140" s="41"/>
      <c r="F140" s="219" t="s">
        <v>192</v>
      </c>
      <c r="G140" s="41"/>
      <c r="H140" s="41"/>
      <c r="I140" s="220"/>
      <c r="J140" s="41"/>
      <c r="K140" s="41"/>
      <c r="L140" s="45"/>
      <c r="M140" s="221"/>
      <c r="N140" s="222"/>
      <c r="O140" s="85"/>
      <c r="P140" s="85"/>
      <c r="Q140" s="85"/>
      <c r="R140" s="85"/>
      <c r="S140" s="85"/>
      <c r="T140" s="86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145</v>
      </c>
      <c r="AU140" s="18" t="s">
        <v>135</v>
      </c>
    </row>
    <row r="141" s="13" customFormat="1">
      <c r="A141" s="13"/>
      <c r="B141" s="223"/>
      <c r="C141" s="224"/>
      <c r="D141" s="225" t="s">
        <v>152</v>
      </c>
      <c r="E141" s="226" t="s">
        <v>19</v>
      </c>
      <c r="F141" s="227" t="s">
        <v>748</v>
      </c>
      <c r="G141" s="224"/>
      <c r="H141" s="228">
        <v>9.5600000000000005</v>
      </c>
      <c r="I141" s="229"/>
      <c r="J141" s="224"/>
      <c r="K141" s="224"/>
      <c r="L141" s="230"/>
      <c r="M141" s="231"/>
      <c r="N141" s="232"/>
      <c r="O141" s="232"/>
      <c r="P141" s="232"/>
      <c r="Q141" s="232"/>
      <c r="R141" s="232"/>
      <c r="S141" s="232"/>
      <c r="T141" s="23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4" t="s">
        <v>152</v>
      </c>
      <c r="AU141" s="234" t="s">
        <v>135</v>
      </c>
      <c r="AV141" s="13" t="s">
        <v>82</v>
      </c>
      <c r="AW141" s="13" t="s">
        <v>34</v>
      </c>
      <c r="AX141" s="13" t="s">
        <v>72</v>
      </c>
      <c r="AY141" s="234" t="s">
        <v>134</v>
      </c>
    </row>
    <row r="142" s="13" customFormat="1">
      <c r="A142" s="13"/>
      <c r="B142" s="223"/>
      <c r="C142" s="224"/>
      <c r="D142" s="225" t="s">
        <v>152</v>
      </c>
      <c r="E142" s="226" t="s">
        <v>19</v>
      </c>
      <c r="F142" s="227" t="s">
        <v>749</v>
      </c>
      <c r="G142" s="224"/>
      <c r="H142" s="228">
        <v>10.630000000000001</v>
      </c>
      <c r="I142" s="229"/>
      <c r="J142" s="224"/>
      <c r="K142" s="224"/>
      <c r="L142" s="230"/>
      <c r="M142" s="231"/>
      <c r="N142" s="232"/>
      <c r="O142" s="232"/>
      <c r="P142" s="232"/>
      <c r="Q142" s="232"/>
      <c r="R142" s="232"/>
      <c r="S142" s="232"/>
      <c r="T142" s="23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4" t="s">
        <v>152</v>
      </c>
      <c r="AU142" s="234" t="s">
        <v>135</v>
      </c>
      <c r="AV142" s="13" t="s">
        <v>82</v>
      </c>
      <c r="AW142" s="13" t="s">
        <v>34</v>
      </c>
      <c r="AX142" s="13" t="s">
        <v>72</v>
      </c>
      <c r="AY142" s="234" t="s">
        <v>134</v>
      </c>
    </row>
    <row r="143" s="13" customFormat="1">
      <c r="A143" s="13"/>
      <c r="B143" s="223"/>
      <c r="C143" s="224"/>
      <c r="D143" s="225" t="s">
        <v>152</v>
      </c>
      <c r="E143" s="226" t="s">
        <v>19</v>
      </c>
      <c r="F143" s="227" t="s">
        <v>750</v>
      </c>
      <c r="G143" s="224"/>
      <c r="H143" s="228">
        <v>2.75</v>
      </c>
      <c r="I143" s="229"/>
      <c r="J143" s="224"/>
      <c r="K143" s="224"/>
      <c r="L143" s="230"/>
      <c r="M143" s="231"/>
      <c r="N143" s="232"/>
      <c r="O143" s="232"/>
      <c r="P143" s="232"/>
      <c r="Q143" s="232"/>
      <c r="R143" s="232"/>
      <c r="S143" s="232"/>
      <c r="T143" s="23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4" t="s">
        <v>152</v>
      </c>
      <c r="AU143" s="234" t="s">
        <v>135</v>
      </c>
      <c r="AV143" s="13" t="s">
        <v>82</v>
      </c>
      <c r="AW143" s="13" t="s">
        <v>34</v>
      </c>
      <c r="AX143" s="13" t="s">
        <v>72</v>
      </c>
      <c r="AY143" s="234" t="s">
        <v>134</v>
      </c>
    </row>
    <row r="144" s="13" customFormat="1">
      <c r="A144" s="13"/>
      <c r="B144" s="223"/>
      <c r="C144" s="224"/>
      <c r="D144" s="225" t="s">
        <v>152</v>
      </c>
      <c r="E144" s="226" t="s">
        <v>19</v>
      </c>
      <c r="F144" s="227" t="s">
        <v>751</v>
      </c>
      <c r="G144" s="224"/>
      <c r="H144" s="228">
        <v>14.99</v>
      </c>
      <c r="I144" s="229"/>
      <c r="J144" s="224"/>
      <c r="K144" s="224"/>
      <c r="L144" s="230"/>
      <c r="M144" s="231"/>
      <c r="N144" s="232"/>
      <c r="O144" s="232"/>
      <c r="P144" s="232"/>
      <c r="Q144" s="232"/>
      <c r="R144" s="232"/>
      <c r="S144" s="232"/>
      <c r="T144" s="23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4" t="s">
        <v>152</v>
      </c>
      <c r="AU144" s="234" t="s">
        <v>135</v>
      </c>
      <c r="AV144" s="13" t="s">
        <v>82</v>
      </c>
      <c r="AW144" s="13" t="s">
        <v>34</v>
      </c>
      <c r="AX144" s="13" t="s">
        <v>72</v>
      </c>
      <c r="AY144" s="234" t="s">
        <v>134</v>
      </c>
    </row>
    <row r="145" s="13" customFormat="1">
      <c r="A145" s="13"/>
      <c r="B145" s="223"/>
      <c r="C145" s="224"/>
      <c r="D145" s="225" t="s">
        <v>152</v>
      </c>
      <c r="E145" s="226" t="s">
        <v>19</v>
      </c>
      <c r="F145" s="227" t="s">
        <v>752</v>
      </c>
      <c r="G145" s="224"/>
      <c r="H145" s="228">
        <v>8.8699999999999992</v>
      </c>
      <c r="I145" s="229"/>
      <c r="J145" s="224"/>
      <c r="K145" s="224"/>
      <c r="L145" s="230"/>
      <c r="M145" s="231"/>
      <c r="N145" s="232"/>
      <c r="O145" s="232"/>
      <c r="P145" s="232"/>
      <c r="Q145" s="232"/>
      <c r="R145" s="232"/>
      <c r="S145" s="232"/>
      <c r="T145" s="23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4" t="s">
        <v>152</v>
      </c>
      <c r="AU145" s="234" t="s">
        <v>135</v>
      </c>
      <c r="AV145" s="13" t="s">
        <v>82</v>
      </c>
      <c r="AW145" s="13" t="s">
        <v>34</v>
      </c>
      <c r="AX145" s="13" t="s">
        <v>72</v>
      </c>
      <c r="AY145" s="234" t="s">
        <v>134</v>
      </c>
    </row>
    <row r="146" s="13" customFormat="1">
      <c r="A146" s="13"/>
      <c r="B146" s="223"/>
      <c r="C146" s="224"/>
      <c r="D146" s="225" t="s">
        <v>152</v>
      </c>
      <c r="E146" s="226" t="s">
        <v>19</v>
      </c>
      <c r="F146" s="227" t="s">
        <v>753</v>
      </c>
      <c r="G146" s="224"/>
      <c r="H146" s="228">
        <v>97.879999999999995</v>
      </c>
      <c r="I146" s="229"/>
      <c r="J146" s="224"/>
      <c r="K146" s="224"/>
      <c r="L146" s="230"/>
      <c r="M146" s="231"/>
      <c r="N146" s="232"/>
      <c r="O146" s="232"/>
      <c r="P146" s="232"/>
      <c r="Q146" s="232"/>
      <c r="R146" s="232"/>
      <c r="S146" s="232"/>
      <c r="T146" s="23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4" t="s">
        <v>152</v>
      </c>
      <c r="AU146" s="234" t="s">
        <v>135</v>
      </c>
      <c r="AV146" s="13" t="s">
        <v>82</v>
      </c>
      <c r="AW146" s="13" t="s">
        <v>34</v>
      </c>
      <c r="AX146" s="13" t="s">
        <v>72</v>
      </c>
      <c r="AY146" s="234" t="s">
        <v>134</v>
      </c>
    </row>
    <row r="147" s="13" customFormat="1">
      <c r="A147" s="13"/>
      <c r="B147" s="223"/>
      <c r="C147" s="224"/>
      <c r="D147" s="225" t="s">
        <v>152</v>
      </c>
      <c r="E147" s="226" t="s">
        <v>19</v>
      </c>
      <c r="F147" s="227" t="s">
        <v>754</v>
      </c>
      <c r="G147" s="224"/>
      <c r="H147" s="228">
        <v>22.489999999999998</v>
      </c>
      <c r="I147" s="229"/>
      <c r="J147" s="224"/>
      <c r="K147" s="224"/>
      <c r="L147" s="230"/>
      <c r="M147" s="231"/>
      <c r="N147" s="232"/>
      <c r="O147" s="232"/>
      <c r="P147" s="232"/>
      <c r="Q147" s="232"/>
      <c r="R147" s="232"/>
      <c r="S147" s="232"/>
      <c r="T147" s="23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4" t="s">
        <v>152</v>
      </c>
      <c r="AU147" s="234" t="s">
        <v>135</v>
      </c>
      <c r="AV147" s="13" t="s">
        <v>82</v>
      </c>
      <c r="AW147" s="13" t="s">
        <v>34</v>
      </c>
      <c r="AX147" s="13" t="s">
        <v>72</v>
      </c>
      <c r="AY147" s="234" t="s">
        <v>134</v>
      </c>
    </row>
    <row r="148" s="14" customFormat="1">
      <c r="A148" s="14"/>
      <c r="B148" s="235"/>
      <c r="C148" s="236"/>
      <c r="D148" s="225" t="s">
        <v>152</v>
      </c>
      <c r="E148" s="237" t="s">
        <v>19</v>
      </c>
      <c r="F148" s="238" t="s">
        <v>182</v>
      </c>
      <c r="G148" s="236"/>
      <c r="H148" s="239">
        <v>167.16999999999999</v>
      </c>
      <c r="I148" s="240"/>
      <c r="J148" s="236"/>
      <c r="K148" s="236"/>
      <c r="L148" s="241"/>
      <c r="M148" s="242"/>
      <c r="N148" s="243"/>
      <c r="O148" s="243"/>
      <c r="P148" s="243"/>
      <c r="Q148" s="243"/>
      <c r="R148" s="243"/>
      <c r="S148" s="243"/>
      <c r="T148" s="24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5" t="s">
        <v>152</v>
      </c>
      <c r="AU148" s="245" t="s">
        <v>135</v>
      </c>
      <c r="AV148" s="14" t="s">
        <v>154</v>
      </c>
      <c r="AW148" s="14" t="s">
        <v>34</v>
      </c>
      <c r="AX148" s="14" t="s">
        <v>80</v>
      </c>
      <c r="AY148" s="245" t="s">
        <v>134</v>
      </c>
    </row>
    <row r="149" s="2" customFormat="1" ht="24.15" customHeight="1">
      <c r="A149" s="39"/>
      <c r="B149" s="40"/>
      <c r="C149" s="205" t="s">
        <v>525</v>
      </c>
      <c r="D149" s="205" t="s">
        <v>138</v>
      </c>
      <c r="E149" s="206" t="s">
        <v>194</v>
      </c>
      <c r="F149" s="207" t="s">
        <v>195</v>
      </c>
      <c r="G149" s="208" t="s">
        <v>149</v>
      </c>
      <c r="H149" s="209">
        <v>343.13400000000001</v>
      </c>
      <c r="I149" s="210"/>
      <c r="J149" s="211">
        <f>ROUND(I149*H149,2)</f>
        <v>0</v>
      </c>
      <c r="K149" s="207" t="s">
        <v>142</v>
      </c>
      <c r="L149" s="45"/>
      <c r="M149" s="212" t="s">
        <v>19</v>
      </c>
      <c r="N149" s="213" t="s">
        <v>43</v>
      </c>
      <c r="O149" s="85"/>
      <c r="P149" s="214">
        <f>O149*H149</f>
        <v>0</v>
      </c>
      <c r="Q149" s="214">
        <v>0.000263</v>
      </c>
      <c r="R149" s="214">
        <f>Q149*H149</f>
        <v>0.090244242000000002</v>
      </c>
      <c r="S149" s="214">
        <v>0</v>
      </c>
      <c r="T149" s="215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16" t="s">
        <v>154</v>
      </c>
      <c r="AT149" s="216" t="s">
        <v>138</v>
      </c>
      <c r="AU149" s="216" t="s">
        <v>135</v>
      </c>
      <c r="AY149" s="18" t="s">
        <v>134</v>
      </c>
      <c r="BE149" s="217">
        <f>IF(N149="základní",J149,0)</f>
        <v>0</v>
      </c>
      <c r="BF149" s="217">
        <f>IF(N149="snížená",J149,0)</f>
        <v>0</v>
      </c>
      <c r="BG149" s="217">
        <f>IF(N149="zákl. přenesená",J149,0)</f>
        <v>0</v>
      </c>
      <c r="BH149" s="217">
        <f>IF(N149="sníž. přenesená",J149,0)</f>
        <v>0</v>
      </c>
      <c r="BI149" s="217">
        <f>IF(N149="nulová",J149,0)</f>
        <v>0</v>
      </c>
      <c r="BJ149" s="18" t="s">
        <v>80</v>
      </c>
      <c r="BK149" s="217">
        <f>ROUND(I149*H149,2)</f>
        <v>0</v>
      </c>
      <c r="BL149" s="18" t="s">
        <v>154</v>
      </c>
      <c r="BM149" s="216" t="s">
        <v>757</v>
      </c>
    </row>
    <row r="150" s="2" customFormat="1">
      <c r="A150" s="39"/>
      <c r="B150" s="40"/>
      <c r="C150" s="41"/>
      <c r="D150" s="218" t="s">
        <v>145</v>
      </c>
      <c r="E150" s="41"/>
      <c r="F150" s="219" t="s">
        <v>197</v>
      </c>
      <c r="G150" s="41"/>
      <c r="H150" s="41"/>
      <c r="I150" s="220"/>
      <c r="J150" s="41"/>
      <c r="K150" s="41"/>
      <c r="L150" s="45"/>
      <c r="M150" s="221"/>
      <c r="N150" s="222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145</v>
      </c>
      <c r="AU150" s="18" t="s">
        <v>135</v>
      </c>
    </row>
    <row r="151" s="13" customFormat="1">
      <c r="A151" s="13"/>
      <c r="B151" s="223"/>
      <c r="C151" s="224"/>
      <c r="D151" s="225" t="s">
        <v>152</v>
      </c>
      <c r="E151" s="226" t="s">
        <v>19</v>
      </c>
      <c r="F151" s="227" t="s">
        <v>758</v>
      </c>
      <c r="G151" s="224"/>
      <c r="H151" s="228">
        <v>41.581000000000003</v>
      </c>
      <c r="I151" s="229"/>
      <c r="J151" s="224"/>
      <c r="K151" s="224"/>
      <c r="L151" s="230"/>
      <c r="M151" s="231"/>
      <c r="N151" s="232"/>
      <c r="O151" s="232"/>
      <c r="P151" s="232"/>
      <c r="Q151" s="232"/>
      <c r="R151" s="232"/>
      <c r="S151" s="232"/>
      <c r="T151" s="23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4" t="s">
        <v>152</v>
      </c>
      <c r="AU151" s="234" t="s">
        <v>135</v>
      </c>
      <c r="AV151" s="13" t="s">
        <v>82</v>
      </c>
      <c r="AW151" s="13" t="s">
        <v>34</v>
      </c>
      <c r="AX151" s="13" t="s">
        <v>72</v>
      </c>
      <c r="AY151" s="234" t="s">
        <v>134</v>
      </c>
    </row>
    <row r="152" s="13" customFormat="1">
      <c r="A152" s="13"/>
      <c r="B152" s="223"/>
      <c r="C152" s="224"/>
      <c r="D152" s="225" t="s">
        <v>152</v>
      </c>
      <c r="E152" s="226" t="s">
        <v>19</v>
      </c>
      <c r="F152" s="227" t="s">
        <v>759</v>
      </c>
      <c r="G152" s="224"/>
      <c r="H152" s="228">
        <v>50.851999999999997</v>
      </c>
      <c r="I152" s="229"/>
      <c r="J152" s="224"/>
      <c r="K152" s="224"/>
      <c r="L152" s="230"/>
      <c r="M152" s="231"/>
      <c r="N152" s="232"/>
      <c r="O152" s="232"/>
      <c r="P152" s="232"/>
      <c r="Q152" s="232"/>
      <c r="R152" s="232"/>
      <c r="S152" s="232"/>
      <c r="T152" s="23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4" t="s">
        <v>152</v>
      </c>
      <c r="AU152" s="234" t="s">
        <v>135</v>
      </c>
      <c r="AV152" s="13" t="s">
        <v>82</v>
      </c>
      <c r="AW152" s="13" t="s">
        <v>34</v>
      </c>
      <c r="AX152" s="13" t="s">
        <v>72</v>
      </c>
      <c r="AY152" s="234" t="s">
        <v>134</v>
      </c>
    </row>
    <row r="153" s="13" customFormat="1">
      <c r="A153" s="13"/>
      <c r="B153" s="223"/>
      <c r="C153" s="224"/>
      <c r="D153" s="225" t="s">
        <v>152</v>
      </c>
      <c r="E153" s="226" t="s">
        <v>19</v>
      </c>
      <c r="F153" s="227" t="s">
        <v>760</v>
      </c>
      <c r="G153" s="224"/>
      <c r="H153" s="228">
        <v>17.798999999999999</v>
      </c>
      <c r="I153" s="229"/>
      <c r="J153" s="224"/>
      <c r="K153" s="224"/>
      <c r="L153" s="230"/>
      <c r="M153" s="231"/>
      <c r="N153" s="232"/>
      <c r="O153" s="232"/>
      <c r="P153" s="232"/>
      <c r="Q153" s="232"/>
      <c r="R153" s="232"/>
      <c r="S153" s="232"/>
      <c r="T153" s="23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4" t="s">
        <v>152</v>
      </c>
      <c r="AU153" s="234" t="s">
        <v>135</v>
      </c>
      <c r="AV153" s="13" t="s">
        <v>82</v>
      </c>
      <c r="AW153" s="13" t="s">
        <v>34</v>
      </c>
      <c r="AX153" s="13" t="s">
        <v>72</v>
      </c>
      <c r="AY153" s="234" t="s">
        <v>134</v>
      </c>
    </row>
    <row r="154" s="13" customFormat="1">
      <c r="A154" s="13"/>
      <c r="B154" s="223"/>
      <c r="C154" s="224"/>
      <c r="D154" s="225" t="s">
        <v>152</v>
      </c>
      <c r="E154" s="226" t="s">
        <v>19</v>
      </c>
      <c r="F154" s="227" t="s">
        <v>761</v>
      </c>
      <c r="G154" s="224"/>
      <c r="H154" s="228">
        <v>42.084000000000003</v>
      </c>
      <c r="I154" s="229"/>
      <c r="J154" s="224"/>
      <c r="K154" s="224"/>
      <c r="L154" s="230"/>
      <c r="M154" s="231"/>
      <c r="N154" s="232"/>
      <c r="O154" s="232"/>
      <c r="P154" s="232"/>
      <c r="Q154" s="232"/>
      <c r="R154" s="232"/>
      <c r="S154" s="232"/>
      <c r="T154" s="23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4" t="s">
        <v>152</v>
      </c>
      <c r="AU154" s="234" t="s">
        <v>135</v>
      </c>
      <c r="AV154" s="13" t="s">
        <v>82</v>
      </c>
      <c r="AW154" s="13" t="s">
        <v>34</v>
      </c>
      <c r="AX154" s="13" t="s">
        <v>72</v>
      </c>
      <c r="AY154" s="234" t="s">
        <v>134</v>
      </c>
    </row>
    <row r="155" s="13" customFormat="1">
      <c r="A155" s="13"/>
      <c r="B155" s="223"/>
      <c r="C155" s="224"/>
      <c r="D155" s="225" t="s">
        <v>152</v>
      </c>
      <c r="E155" s="226" t="s">
        <v>19</v>
      </c>
      <c r="F155" s="227" t="s">
        <v>762</v>
      </c>
      <c r="G155" s="224"/>
      <c r="H155" s="228">
        <v>39.128999999999998</v>
      </c>
      <c r="I155" s="229"/>
      <c r="J155" s="224"/>
      <c r="K155" s="224"/>
      <c r="L155" s="230"/>
      <c r="M155" s="231"/>
      <c r="N155" s="232"/>
      <c r="O155" s="232"/>
      <c r="P155" s="232"/>
      <c r="Q155" s="232"/>
      <c r="R155" s="232"/>
      <c r="S155" s="232"/>
      <c r="T155" s="23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4" t="s">
        <v>152</v>
      </c>
      <c r="AU155" s="234" t="s">
        <v>135</v>
      </c>
      <c r="AV155" s="13" t="s">
        <v>82</v>
      </c>
      <c r="AW155" s="13" t="s">
        <v>34</v>
      </c>
      <c r="AX155" s="13" t="s">
        <v>72</v>
      </c>
      <c r="AY155" s="234" t="s">
        <v>134</v>
      </c>
    </row>
    <row r="156" s="13" customFormat="1">
      <c r="A156" s="13"/>
      <c r="B156" s="223"/>
      <c r="C156" s="224"/>
      <c r="D156" s="225" t="s">
        <v>152</v>
      </c>
      <c r="E156" s="226" t="s">
        <v>19</v>
      </c>
      <c r="F156" s="227" t="s">
        <v>763</v>
      </c>
      <c r="G156" s="224"/>
      <c r="H156" s="228">
        <v>95.745000000000005</v>
      </c>
      <c r="I156" s="229"/>
      <c r="J156" s="224"/>
      <c r="K156" s="224"/>
      <c r="L156" s="230"/>
      <c r="M156" s="231"/>
      <c r="N156" s="232"/>
      <c r="O156" s="232"/>
      <c r="P156" s="232"/>
      <c r="Q156" s="232"/>
      <c r="R156" s="232"/>
      <c r="S156" s="232"/>
      <c r="T156" s="23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4" t="s">
        <v>152</v>
      </c>
      <c r="AU156" s="234" t="s">
        <v>135</v>
      </c>
      <c r="AV156" s="13" t="s">
        <v>82</v>
      </c>
      <c r="AW156" s="13" t="s">
        <v>34</v>
      </c>
      <c r="AX156" s="13" t="s">
        <v>72</v>
      </c>
      <c r="AY156" s="234" t="s">
        <v>134</v>
      </c>
    </row>
    <row r="157" s="13" customFormat="1">
      <c r="A157" s="13"/>
      <c r="B157" s="223"/>
      <c r="C157" s="224"/>
      <c r="D157" s="225" t="s">
        <v>152</v>
      </c>
      <c r="E157" s="226" t="s">
        <v>19</v>
      </c>
      <c r="F157" s="227" t="s">
        <v>764</v>
      </c>
      <c r="G157" s="224"/>
      <c r="H157" s="228">
        <v>55.944000000000003</v>
      </c>
      <c r="I157" s="229"/>
      <c r="J157" s="224"/>
      <c r="K157" s="224"/>
      <c r="L157" s="230"/>
      <c r="M157" s="231"/>
      <c r="N157" s="232"/>
      <c r="O157" s="232"/>
      <c r="P157" s="232"/>
      <c r="Q157" s="232"/>
      <c r="R157" s="232"/>
      <c r="S157" s="232"/>
      <c r="T157" s="23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4" t="s">
        <v>152</v>
      </c>
      <c r="AU157" s="234" t="s">
        <v>135</v>
      </c>
      <c r="AV157" s="13" t="s">
        <v>82</v>
      </c>
      <c r="AW157" s="13" t="s">
        <v>34</v>
      </c>
      <c r="AX157" s="13" t="s">
        <v>72</v>
      </c>
      <c r="AY157" s="234" t="s">
        <v>134</v>
      </c>
    </row>
    <row r="158" s="14" customFormat="1">
      <c r="A158" s="14"/>
      <c r="B158" s="235"/>
      <c r="C158" s="236"/>
      <c r="D158" s="225" t="s">
        <v>152</v>
      </c>
      <c r="E158" s="237" t="s">
        <v>19</v>
      </c>
      <c r="F158" s="238" t="s">
        <v>182</v>
      </c>
      <c r="G158" s="236"/>
      <c r="H158" s="239">
        <v>343.13400000000001</v>
      </c>
      <c r="I158" s="240"/>
      <c r="J158" s="236"/>
      <c r="K158" s="236"/>
      <c r="L158" s="241"/>
      <c r="M158" s="242"/>
      <c r="N158" s="243"/>
      <c r="O158" s="243"/>
      <c r="P158" s="243"/>
      <c r="Q158" s="243"/>
      <c r="R158" s="243"/>
      <c r="S158" s="243"/>
      <c r="T158" s="24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5" t="s">
        <v>152</v>
      </c>
      <c r="AU158" s="245" t="s">
        <v>135</v>
      </c>
      <c r="AV158" s="14" t="s">
        <v>154</v>
      </c>
      <c r="AW158" s="14" t="s">
        <v>34</v>
      </c>
      <c r="AX158" s="14" t="s">
        <v>80</v>
      </c>
      <c r="AY158" s="245" t="s">
        <v>134</v>
      </c>
    </row>
    <row r="159" s="2" customFormat="1" ht="33" customHeight="1">
      <c r="A159" s="39"/>
      <c r="B159" s="40"/>
      <c r="C159" s="205" t="s">
        <v>183</v>
      </c>
      <c r="D159" s="205" t="s">
        <v>138</v>
      </c>
      <c r="E159" s="206" t="s">
        <v>206</v>
      </c>
      <c r="F159" s="207" t="s">
        <v>207</v>
      </c>
      <c r="G159" s="208" t="s">
        <v>149</v>
      </c>
      <c r="H159" s="209">
        <v>116.601</v>
      </c>
      <c r="I159" s="210"/>
      <c r="J159" s="211">
        <f>ROUND(I159*H159,2)</f>
        <v>0</v>
      </c>
      <c r="K159" s="207" t="s">
        <v>142</v>
      </c>
      <c r="L159" s="45"/>
      <c r="M159" s="212" t="s">
        <v>19</v>
      </c>
      <c r="N159" s="213" t="s">
        <v>43</v>
      </c>
      <c r="O159" s="85"/>
      <c r="P159" s="214">
        <f>O159*H159</f>
        <v>0</v>
      </c>
      <c r="Q159" s="214">
        <v>0.0080000000000000002</v>
      </c>
      <c r="R159" s="214">
        <f>Q159*H159</f>
        <v>0.93280799999999997</v>
      </c>
      <c r="S159" s="214">
        <v>0</v>
      </c>
      <c r="T159" s="215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16" t="s">
        <v>154</v>
      </c>
      <c r="AT159" s="216" t="s">
        <v>138</v>
      </c>
      <c r="AU159" s="216" t="s">
        <v>135</v>
      </c>
      <c r="AY159" s="18" t="s">
        <v>134</v>
      </c>
      <c r="BE159" s="217">
        <f>IF(N159="základní",J159,0)</f>
        <v>0</v>
      </c>
      <c r="BF159" s="217">
        <f>IF(N159="snížená",J159,0)</f>
        <v>0</v>
      </c>
      <c r="BG159" s="217">
        <f>IF(N159="zákl. přenesená",J159,0)</f>
        <v>0</v>
      </c>
      <c r="BH159" s="217">
        <f>IF(N159="sníž. přenesená",J159,0)</f>
        <v>0</v>
      </c>
      <c r="BI159" s="217">
        <f>IF(N159="nulová",J159,0)</f>
        <v>0</v>
      </c>
      <c r="BJ159" s="18" t="s">
        <v>80</v>
      </c>
      <c r="BK159" s="217">
        <f>ROUND(I159*H159,2)</f>
        <v>0</v>
      </c>
      <c r="BL159" s="18" t="s">
        <v>154</v>
      </c>
      <c r="BM159" s="216" t="s">
        <v>765</v>
      </c>
    </row>
    <row r="160" s="2" customFormat="1">
      <c r="A160" s="39"/>
      <c r="B160" s="40"/>
      <c r="C160" s="41"/>
      <c r="D160" s="218" t="s">
        <v>145</v>
      </c>
      <c r="E160" s="41"/>
      <c r="F160" s="219" t="s">
        <v>209</v>
      </c>
      <c r="G160" s="41"/>
      <c r="H160" s="41"/>
      <c r="I160" s="220"/>
      <c r="J160" s="41"/>
      <c r="K160" s="41"/>
      <c r="L160" s="45"/>
      <c r="M160" s="221"/>
      <c r="N160" s="222"/>
      <c r="O160" s="85"/>
      <c r="P160" s="85"/>
      <c r="Q160" s="85"/>
      <c r="R160" s="85"/>
      <c r="S160" s="85"/>
      <c r="T160" s="86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145</v>
      </c>
      <c r="AU160" s="18" t="s">
        <v>135</v>
      </c>
    </row>
    <row r="161" s="2" customFormat="1">
      <c r="A161" s="39"/>
      <c r="B161" s="40"/>
      <c r="C161" s="41"/>
      <c r="D161" s="225" t="s">
        <v>210</v>
      </c>
      <c r="E161" s="41"/>
      <c r="F161" s="246" t="s">
        <v>211</v>
      </c>
      <c r="G161" s="41"/>
      <c r="H161" s="41"/>
      <c r="I161" s="220"/>
      <c r="J161" s="41"/>
      <c r="K161" s="41"/>
      <c r="L161" s="45"/>
      <c r="M161" s="221"/>
      <c r="N161" s="222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210</v>
      </c>
      <c r="AU161" s="18" t="s">
        <v>135</v>
      </c>
    </row>
    <row r="162" s="13" customFormat="1">
      <c r="A162" s="13"/>
      <c r="B162" s="223"/>
      <c r="C162" s="224"/>
      <c r="D162" s="225" t="s">
        <v>152</v>
      </c>
      <c r="E162" s="226" t="s">
        <v>19</v>
      </c>
      <c r="F162" s="227" t="s">
        <v>766</v>
      </c>
      <c r="G162" s="224"/>
      <c r="H162" s="228">
        <v>14.113</v>
      </c>
      <c r="I162" s="229"/>
      <c r="J162" s="224"/>
      <c r="K162" s="224"/>
      <c r="L162" s="230"/>
      <c r="M162" s="231"/>
      <c r="N162" s="232"/>
      <c r="O162" s="232"/>
      <c r="P162" s="232"/>
      <c r="Q162" s="232"/>
      <c r="R162" s="232"/>
      <c r="S162" s="232"/>
      <c r="T162" s="23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4" t="s">
        <v>152</v>
      </c>
      <c r="AU162" s="234" t="s">
        <v>135</v>
      </c>
      <c r="AV162" s="13" t="s">
        <v>82</v>
      </c>
      <c r="AW162" s="13" t="s">
        <v>34</v>
      </c>
      <c r="AX162" s="13" t="s">
        <v>72</v>
      </c>
      <c r="AY162" s="234" t="s">
        <v>134</v>
      </c>
    </row>
    <row r="163" s="13" customFormat="1">
      <c r="A163" s="13"/>
      <c r="B163" s="223"/>
      <c r="C163" s="224"/>
      <c r="D163" s="225" t="s">
        <v>152</v>
      </c>
      <c r="E163" s="226" t="s">
        <v>19</v>
      </c>
      <c r="F163" s="227" t="s">
        <v>767</v>
      </c>
      <c r="G163" s="224"/>
      <c r="H163" s="228">
        <v>17.402999999999999</v>
      </c>
      <c r="I163" s="229"/>
      <c r="J163" s="224"/>
      <c r="K163" s="224"/>
      <c r="L163" s="230"/>
      <c r="M163" s="231"/>
      <c r="N163" s="232"/>
      <c r="O163" s="232"/>
      <c r="P163" s="232"/>
      <c r="Q163" s="232"/>
      <c r="R163" s="232"/>
      <c r="S163" s="232"/>
      <c r="T163" s="23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4" t="s">
        <v>152</v>
      </c>
      <c r="AU163" s="234" t="s">
        <v>135</v>
      </c>
      <c r="AV163" s="13" t="s">
        <v>82</v>
      </c>
      <c r="AW163" s="13" t="s">
        <v>34</v>
      </c>
      <c r="AX163" s="13" t="s">
        <v>72</v>
      </c>
      <c r="AY163" s="234" t="s">
        <v>134</v>
      </c>
    </row>
    <row r="164" s="13" customFormat="1">
      <c r="A164" s="13"/>
      <c r="B164" s="223"/>
      <c r="C164" s="224"/>
      <c r="D164" s="225" t="s">
        <v>152</v>
      </c>
      <c r="E164" s="226" t="s">
        <v>19</v>
      </c>
      <c r="F164" s="227" t="s">
        <v>768</v>
      </c>
      <c r="G164" s="224"/>
      <c r="H164" s="228">
        <v>6.7270000000000003</v>
      </c>
      <c r="I164" s="229"/>
      <c r="J164" s="224"/>
      <c r="K164" s="224"/>
      <c r="L164" s="230"/>
      <c r="M164" s="231"/>
      <c r="N164" s="232"/>
      <c r="O164" s="232"/>
      <c r="P164" s="232"/>
      <c r="Q164" s="232"/>
      <c r="R164" s="232"/>
      <c r="S164" s="232"/>
      <c r="T164" s="23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4" t="s">
        <v>152</v>
      </c>
      <c r="AU164" s="234" t="s">
        <v>135</v>
      </c>
      <c r="AV164" s="13" t="s">
        <v>82</v>
      </c>
      <c r="AW164" s="13" t="s">
        <v>34</v>
      </c>
      <c r="AX164" s="13" t="s">
        <v>72</v>
      </c>
      <c r="AY164" s="234" t="s">
        <v>134</v>
      </c>
    </row>
    <row r="165" s="13" customFormat="1">
      <c r="A165" s="13"/>
      <c r="B165" s="223"/>
      <c r="C165" s="224"/>
      <c r="D165" s="225" t="s">
        <v>152</v>
      </c>
      <c r="E165" s="226" t="s">
        <v>19</v>
      </c>
      <c r="F165" s="227" t="s">
        <v>769</v>
      </c>
      <c r="G165" s="224"/>
      <c r="H165" s="228">
        <v>13.723000000000001</v>
      </c>
      <c r="I165" s="229"/>
      <c r="J165" s="224"/>
      <c r="K165" s="224"/>
      <c r="L165" s="230"/>
      <c r="M165" s="231"/>
      <c r="N165" s="232"/>
      <c r="O165" s="232"/>
      <c r="P165" s="232"/>
      <c r="Q165" s="232"/>
      <c r="R165" s="232"/>
      <c r="S165" s="232"/>
      <c r="T165" s="23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4" t="s">
        <v>152</v>
      </c>
      <c r="AU165" s="234" t="s">
        <v>135</v>
      </c>
      <c r="AV165" s="13" t="s">
        <v>82</v>
      </c>
      <c r="AW165" s="13" t="s">
        <v>34</v>
      </c>
      <c r="AX165" s="13" t="s">
        <v>72</v>
      </c>
      <c r="AY165" s="234" t="s">
        <v>134</v>
      </c>
    </row>
    <row r="166" s="13" customFormat="1">
      <c r="A166" s="13"/>
      <c r="B166" s="223"/>
      <c r="C166" s="224"/>
      <c r="D166" s="225" t="s">
        <v>152</v>
      </c>
      <c r="E166" s="226" t="s">
        <v>19</v>
      </c>
      <c r="F166" s="227" t="s">
        <v>770</v>
      </c>
      <c r="G166" s="224"/>
      <c r="H166" s="228">
        <v>14.067</v>
      </c>
      <c r="I166" s="229"/>
      <c r="J166" s="224"/>
      <c r="K166" s="224"/>
      <c r="L166" s="230"/>
      <c r="M166" s="231"/>
      <c r="N166" s="232"/>
      <c r="O166" s="232"/>
      <c r="P166" s="232"/>
      <c r="Q166" s="232"/>
      <c r="R166" s="232"/>
      <c r="S166" s="232"/>
      <c r="T166" s="23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4" t="s">
        <v>152</v>
      </c>
      <c r="AU166" s="234" t="s">
        <v>135</v>
      </c>
      <c r="AV166" s="13" t="s">
        <v>82</v>
      </c>
      <c r="AW166" s="13" t="s">
        <v>34</v>
      </c>
      <c r="AX166" s="13" t="s">
        <v>72</v>
      </c>
      <c r="AY166" s="234" t="s">
        <v>134</v>
      </c>
    </row>
    <row r="167" s="13" customFormat="1">
      <c r="A167" s="13"/>
      <c r="B167" s="223"/>
      <c r="C167" s="224"/>
      <c r="D167" s="225" t="s">
        <v>152</v>
      </c>
      <c r="E167" s="226" t="s">
        <v>19</v>
      </c>
      <c r="F167" s="227" t="s">
        <v>771</v>
      </c>
      <c r="G167" s="224"/>
      <c r="H167" s="228">
        <v>33.271000000000001</v>
      </c>
      <c r="I167" s="229"/>
      <c r="J167" s="224"/>
      <c r="K167" s="224"/>
      <c r="L167" s="230"/>
      <c r="M167" s="231"/>
      <c r="N167" s="232"/>
      <c r="O167" s="232"/>
      <c r="P167" s="232"/>
      <c r="Q167" s="232"/>
      <c r="R167" s="232"/>
      <c r="S167" s="232"/>
      <c r="T167" s="23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4" t="s">
        <v>152</v>
      </c>
      <c r="AU167" s="234" t="s">
        <v>135</v>
      </c>
      <c r="AV167" s="13" t="s">
        <v>82</v>
      </c>
      <c r="AW167" s="13" t="s">
        <v>34</v>
      </c>
      <c r="AX167" s="13" t="s">
        <v>72</v>
      </c>
      <c r="AY167" s="234" t="s">
        <v>134</v>
      </c>
    </row>
    <row r="168" s="13" customFormat="1">
      <c r="A168" s="13"/>
      <c r="B168" s="223"/>
      <c r="C168" s="224"/>
      <c r="D168" s="225" t="s">
        <v>152</v>
      </c>
      <c r="E168" s="226" t="s">
        <v>19</v>
      </c>
      <c r="F168" s="227" t="s">
        <v>772</v>
      </c>
      <c r="G168" s="224"/>
      <c r="H168" s="228">
        <v>17.297000000000001</v>
      </c>
      <c r="I168" s="229"/>
      <c r="J168" s="224"/>
      <c r="K168" s="224"/>
      <c r="L168" s="230"/>
      <c r="M168" s="231"/>
      <c r="N168" s="232"/>
      <c r="O168" s="232"/>
      <c r="P168" s="232"/>
      <c r="Q168" s="232"/>
      <c r="R168" s="232"/>
      <c r="S168" s="232"/>
      <c r="T168" s="23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4" t="s">
        <v>152</v>
      </c>
      <c r="AU168" s="234" t="s">
        <v>135</v>
      </c>
      <c r="AV168" s="13" t="s">
        <v>82</v>
      </c>
      <c r="AW168" s="13" t="s">
        <v>34</v>
      </c>
      <c r="AX168" s="13" t="s">
        <v>72</v>
      </c>
      <c r="AY168" s="234" t="s">
        <v>134</v>
      </c>
    </row>
    <row r="169" s="14" customFormat="1">
      <c r="A169" s="14"/>
      <c r="B169" s="235"/>
      <c r="C169" s="236"/>
      <c r="D169" s="225" t="s">
        <v>152</v>
      </c>
      <c r="E169" s="237" t="s">
        <v>19</v>
      </c>
      <c r="F169" s="238" t="s">
        <v>182</v>
      </c>
      <c r="G169" s="236"/>
      <c r="H169" s="239">
        <v>116.60099999999999</v>
      </c>
      <c r="I169" s="240"/>
      <c r="J169" s="236"/>
      <c r="K169" s="236"/>
      <c r="L169" s="241"/>
      <c r="M169" s="242"/>
      <c r="N169" s="243"/>
      <c r="O169" s="243"/>
      <c r="P169" s="243"/>
      <c r="Q169" s="243"/>
      <c r="R169" s="243"/>
      <c r="S169" s="243"/>
      <c r="T169" s="24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5" t="s">
        <v>152</v>
      </c>
      <c r="AU169" s="245" t="s">
        <v>135</v>
      </c>
      <c r="AV169" s="14" t="s">
        <v>154</v>
      </c>
      <c r="AW169" s="14" t="s">
        <v>34</v>
      </c>
      <c r="AX169" s="14" t="s">
        <v>80</v>
      </c>
      <c r="AY169" s="245" t="s">
        <v>134</v>
      </c>
    </row>
    <row r="170" s="2" customFormat="1" ht="37.8" customHeight="1">
      <c r="A170" s="39"/>
      <c r="B170" s="40"/>
      <c r="C170" s="205" t="s">
        <v>205</v>
      </c>
      <c r="D170" s="205" t="s">
        <v>138</v>
      </c>
      <c r="E170" s="206" t="s">
        <v>219</v>
      </c>
      <c r="F170" s="207" t="s">
        <v>220</v>
      </c>
      <c r="G170" s="208" t="s">
        <v>149</v>
      </c>
      <c r="H170" s="209">
        <v>17.702000000000002</v>
      </c>
      <c r="I170" s="210"/>
      <c r="J170" s="211">
        <f>ROUND(I170*H170,2)</f>
        <v>0</v>
      </c>
      <c r="K170" s="207" t="s">
        <v>142</v>
      </c>
      <c r="L170" s="45"/>
      <c r="M170" s="212" t="s">
        <v>19</v>
      </c>
      <c r="N170" s="213" t="s">
        <v>43</v>
      </c>
      <c r="O170" s="85"/>
      <c r="P170" s="214">
        <f>O170*H170</f>
        <v>0</v>
      </c>
      <c r="Q170" s="214">
        <v>0.0043839999999999999</v>
      </c>
      <c r="R170" s="214">
        <f>Q170*H170</f>
        <v>0.077605568</v>
      </c>
      <c r="S170" s="214">
        <v>0</v>
      </c>
      <c r="T170" s="215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16" t="s">
        <v>154</v>
      </c>
      <c r="AT170" s="216" t="s">
        <v>138</v>
      </c>
      <c r="AU170" s="216" t="s">
        <v>135</v>
      </c>
      <c r="AY170" s="18" t="s">
        <v>134</v>
      </c>
      <c r="BE170" s="217">
        <f>IF(N170="základní",J170,0)</f>
        <v>0</v>
      </c>
      <c r="BF170" s="217">
        <f>IF(N170="snížená",J170,0)</f>
        <v>0</v>
      </c>
      <c r="BG170" s="217">
        <f>IF(N170="zákl. přenesená",J170,0)</f>
        <v>0</v>
      </c>
      <c r="BH170" s="217">
        <f>IF(N170="sníž. přenesená",J170,0)</f>
        <v>0</v>
      </c>
      <c r="BI170" s="217">
        <f>IF(N170="nulová",J170,0)</f>
        <v>0</v>
      </c>
      <c r="BJ170" s="18" t="s">
        <v>80</v>
      </c>
      <c r="BK170" s="217">
        <f>ROUND(I170*H170,2)</f>
        <v>0</v>
      </c>
      <c r="BL170" s="18" t="s">
        <v>154</v>
      </c>
      <c r="BM170" s="216" t="s">
        <v>773</v>
      </c>
    </row>
    <row r="171" s="2" customFormat="1">
      <c r="A171" s="39"/>
      <c r="B171" s="40"/>
      <c r="C171" s="41"/>
      <c r="D171" s="218" t="s">
        <v>145</v>
      </c>
      <c r="E171" s="41"/>
      <c r="F171" s="219" t="s">
        <v>222</v>
      </c>
      <c r="G171" s="41"/>
      <c r="H171" s="41"/>
      <c r="I171" s="220"/>
      <c r="J171" s="41"/>
      <c r="K171" s="41"/>
      <c r="L171" s="45"/>
      <c r="M171" s="221"/>
      <c r="N171" s="222"/>
      <c r="O171" s="85"/>
      <c r="P171" s="85"/>
      <c r="Q171" s="85"/>
      <c r="R171" s="85"/>
      <c r="S171" s="85"/>
      <c r="T171" s="86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145</v>
      </c>
      <c r="AU171" s="18" t="s">
        <v>135</v>
      </c>
    </row>
    <row r="172" s="13" customFormat="1">
      <c r="A172" s="13"/>
      <c r="B172" s="223"/>
      <c r="C172" s="224"/>
      <c r="D172" s="225" t="s">
        <v>152</v>
      </c>
      <c r="E172" s="226" t="s">
        <v>19</v>
      </c>
      <c r="F172" s="227" t="s">
        <v>774</v>
      </c>
      <c r="G172" s="224"/>
      <c r="H172" s="228">
        <v>17.702000000000002</v>
      </c>
      <c r="I172" s="229"/>
      <c r="J172" s="224"/>
      <c r="K172" s="224"/>
      <c r="L172" s="230"/>
      <c r="M172" s="231"/>
      <c r="N172" s="232"/>
      <c r="O172" s="232"/>
      <c r="P172" s="232"/>
      <c r="Q172" s="232"/>
      <c r="R172" s="232"/>
      <c r="S172" s="232"/>
      <c r="T172" s="23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4" t="s">
        <v>152</v>
      </c>
      <c r="AU172" s="234" t="s">
        <v>135</v>
      </c>
      <c r="AV172" s="13" t="s">
        <v>82</v>
      </c>
      <c r="AW172" s="13" t="s">
        <v>34</v>
      </c>
      <c r="AX172" s="13" t="s">
        <v>80</v>
      </c>
      <c r="AY172" s="234" t="s">
        <v>134</v>
      </c>
    </row>
    <row r="173" s="2" customFormat="1" ht="33" customHeight="1">
      <c r="A173" s="39"/>
      <c r="B173" s="40"/>
      <c r="C173" s="205" t="s">
        <v>137</v>
      </c>
      <c r="D173" s="205" t="s">
        <v>138</v>
      </c>
      <c r="E173" s="206" t="s">
        <v>225</v>
      </c>
      <c r="F173" s="207" t="s">
        <v>226</v>
      </c>
      <c r="G173" s="208" t="s">
        <v>141</v>
      </c>
      <c r="H173" s="209">
        <v>3</v>
      </c>
      <c r="I173" s="210"/>
      <c r="J173" s="211">
        <f>ROUND(I173*H173,2)</f>
        <v>0</v>
      </c>
      <c r="K173" s="207" t="s">
        <v>142</v>
      </c>
      <c r="L173" s="45"/>
      <c r="M173" s="212" t="s">
        <v>19</v>
      </c>
      <c r="N173" s="213" t="s">
        <v>43</v>
      </c>
      <c r="O173" s="85"/>
      <c r="P173" s="214">
        <f>O173*H173</f>
        <v>0</v>
      </c>
      <c r="Q173" s="214">
        <v>0.037999999999999999</v>
      </c>
      <c r="R173" s="214">
        <f>Q173*H173</f>
        <v>0.11399999999999999</v>
      </c>
      <c r="S173" s="214">
        <v>0</v>
      </c>
      <c r="T173" s="215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16" t="s">
        <v>154</v>
      </c>
      <c r="AT173" s="216" t="s">
        <v>138</v>
      </c>
      <c r="AU173" s="216" t="s">
        <v>135</v>
      </c>
      <c r="AY173" s="18" t="s">
        <v>134</v>
      </c>
      <c r="BE173" s="217">
        <f>IF(N173="základní",J173,0)</f>
        <v>0</v>
      </c>
      <c r="BF173" s="217">
        <f>IF(N173="snížená",J173,0)</f>
        <v>0</v>
      </c>
      <c r="BG173" s="217">
        <f>IF(N173="zákl. přenesená",J173,0)</f>
        <v>0</v>
      </c>
      <c r="BH173" s="217">
        <f>IF(N173="sníž. přenesená",J173,0)</f>
        <v>0</v>
      </c>
      <c r="BI173" s="217">
        <f>IF(N173="nulová",J173,0)</f>
        <v>0</v>
      </c>
      <c r="BJ173" s="18" t="s">
        <v>80</v>
      </c>
      <c r="BK173" s="217">
        <f>ROUND(I173*H173,2)</f>
        <v>0</v>
      </c>
      <c r="BL173" s="18" t="s">
        <v>154</v>
      </c>
      <c r="BM173" s="216" t="s">
        <v>775</v>
      </c>
    </row>
    <row r="174" s="2" customFormat="1">
      <c r="A174" s="39"/>
      <c r="B174" s="40"/>
      <c r="C174" s="41"/>
      <c r="D174" s="218" t="s">
        <v>145</v>
      </c>
      <c r="E174" s="41"/>
      <c r="F174" s="219" t="s">
        <v>228</v>
      </c>
      <c r="G174" s="41"/>
      <c r="H174" s="41"/>
      <c r="I174" s="220"/>
      <c r="J174" s="41"/>
      <c r="K174" s="41"/>
      <c r="L174" s="45"/>
      <c r="M174" s="221"/>
      <c r="N174" s="222"/>
      <c r="O174" s="85"/>
      <c r="P174" s="85"/>
      <c r="Q174" s="85"/>
      <c r="R174" s="85"/>
      <c r="S174" s="85"/>
      <c r="T174" s="86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145</v>
      </c>
      <c r="AU174" s="18" t="s">
        <v>135</v>
      </c>
    </row>
    <row r="175" s="2" customFormat="1" ht="33" customHeight="1">
      <c r="A175" s="39"/>
      <c r="B175" s="40"/>
      <c r="C175" s="205" t="s">
        <v>296</v>
      </c>
      <c r="D175" s="205" t="s">
        <v>138</v>
      </c>
      <c r="E175" s="206" t="s">
        <v>230</v>
      </c>
      <c r="F175" s="207" t="s">
        <v>231</v>
      </c>
      <c r="G175" s="208" t="s">
        <v>149</v>
      </c>
      <c r="H175" s="209">
        <v>343.13400000000001</v>
      </c>
      <c r="I175" s="210"/>
      <c r="J175" s="211">
        <f>ROUND(I175*H175,2)</f>
        <v>0</v>
      </c>
      <c r="K175" s="207" t="s">
        <v>142</v>
      </c>
      <c r="L175" s="45"/>
      <c r="M175" s="212" t="s">
        <v>19</v>
      </c>
      <c r="N175" s="213" t="s">
        <v>43</v>
      </c>
      <c r="O175" s="85"/>
      <c r="P175" s="214">
        <f>O175*H175</f>
        <v>0</v>
      </c>
      <c r="Q175" s="214">
        <v>0.0051999999999999998</v>
      </c>
      <c r="R175" s="214">
        <f>Q175*H175</f>
        <v>1.7842967999999999</v>
      </c>
      <c r="S175" s="214">
        <v>0</v>
      </c>
      <c r="T175" s="215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16" t="s">
        <v>154</v>
      </c>
      <c r="AT175" s="216" t="s">
        <v>138</v>
      </c>
      <c r="AU175" s="216" t="s">
        <v>135</v>
      </c>
      <c r="AY175" s="18" t="s">
        <v>134</v>
      </c>
      <c r="BE175" s="217">
        <f>IF(N175="základní",J175,0)</f>
        <v>0</v>
      </c>
      <c r="BF175" s="217">
        <f>IF(N175="snížená",J175,0)</f>
        <v>0</v>
      </c>
      <c r="BG175" s="217">
        <f>IF(N175="zákl. přenesená",J175,0)</f>
        <v>0</v>
      </c>
      <c r="BH175" s="217">
        <f>IF(N175="sníž. přenesená",J175,0)</f>
        <v>0</v>
      </c>
      <c r="BI175" s="217">
        <f>IF(N175="nulová",J175,0)</f>
        <v>0</v>
      </c>
      <c r="BJ175" s="18" t="s">
        <v>80</v>
      </c>
      <c r="BK175" s="217">
        <f>ROUND(I175*H175,2)</f>
        <v>0</v>
      </c>
      <c r="BL175" s="18" t="s">
        <v>154</v>
      </c>
      <c r="BM175" s="216" t="s">
        <v>776</v>
      </c>
    </row>
    <row r="176" s="2" customFormat="1">
      <c r="A176" s="39"/>
      <c r="B176" s="40"/>
      <c r="C176" s="41"/>
      <c r="D176" s="218" t="s">
        <v>145</v>
      </c>
      <c r="E176" s="41"/>
      <c r="F176" s="219" t="s">
        <v>233</v>
      </c>
      <c r="G176" s="41"/>
      <c r="H176" s="41"/>
      <c r="I176" s="220"/>
      <c r="J176" s="41"/>
      <c r="K176" s="41"/>
      <c r="L176" s="45"/>
      <c r="M176" s="221"/>
      <c r="N176" s="222"/>
      <c r="O176" s="85"/>
      <c r="P176" s="85"/>
      <c r="Q176" s="85"/>
      <c r="R176" s="85"/>
      <c r="S176" s="85"/>
      <c r="T176" s="86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145</v>
      </c>
      <c r="AU176" s="18" t="s">
        <v>135</v>
      </c>
    </row>
    <row r="177" s="13" customFormat="1">
      <c r="A177" s="13"/>
      <c r="B177" s="223"/>
      <c r="C177" s="224"/>
      <c r="D177" s="225" t="s">
        <v>152</v>
      </c>
      <c r="E177" s="226" t="s">
        <v>19</v>
      </c>
      <c r="F177" s="227" t="s">
        <v>758</v>
      </c>
      <c r="G177" s="224"/>
      <c r="H177" s="228">
        <v>41.581000000000003</v>
      </c>
      <c r="I177" s="229"/>
      <c r="J177" s="224"/>
      <c r="K177" s="224"/>
      <c r="L177" s="230"/>
      <c r="M177" s="231"/>
      <c r="N177" s="232"/>
      <c r="O177" s="232"/>
      <c r="P177" s="232"/>
      <c r="Q177" s="232"/>
      <c r="R177" s="232"/>
      <c r="S177" s="232"/>
      <c r="T177" s="23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4" t="s">
        <v>152</v>
      </c>
      <c r="AU177" s="234" t="s">
        <v>135</v>
      </c>
      <c r="AV177" s="13" t="s">
        <v>82</v>
      </c>
      <c r="AW177" s="13" t="s">
        <v>34</v>
      </c>
      <c r="AX177" s="13" t="s">
        <v>72</v>
      </c>
      <c r="AY177" s="234" t="s">
        <v>134</v>
      </c>
    </row>
    <row r="178" s="13" customFormat="1">
      <c r="A178" s="13"/>
      <c r="B178" s="223"/>
      <c r="C178" s="224"/>
      <c r="D178" s="225" t="s">
        <v>152</v>
      </c>
      <c r="E178" s="226" t="s">
        <v>19</v>
      </c>
      <c r="F178" s="227" t="s">
        <v>759</v>
      </c>
      <c r="G178" s="224"/>
      <c r="H178" s="228">
        <v>50.851999999999997</v>
      </c>
      <c r="I178" s="229"/>
      <c r="J178" s="224"/>
      <c r="K178" s="224"/>
      <c r="L178" s="230"/>
      <c r="M178" s="231"/>
      <c r="N178" s="232"/>
      <c r="O178" s="232"/>
      <c r="P178" s="232"/>
      <c r="Q178" s="232"/>
      <c r="R178" s="232"/>
      <c r="S178" s="232"/>
      <c r="T178" s="23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4" t="s">
        <v>152</v>
      </c>
      <c r="AU178" s="234" t="s">
        <v>135</v>
      </c>
      <c r="AV178" s="13" t="s">
        <v>82</v>
      </c>
      <c r="AW178" s="13" t="s">
        <v>34</v>
      </c>
      <c r="AX178" s="13" t="s">
        <v>72</v>
      </c>
      <c r="AY178" s="234" t="s">
        <v>134</v>
      </c>
    </row>
    <row r="179" s="13" customFormat="1">
      <c r="A179" s="13"/>
      <c r="B179" s="223"/>
      <c r="C179" s="224"/>
      <c r="D179" s="225" t="s">
        <v>152</v>
      </c>
      <c r="E179" s="226" t="s">
        <v>19</v>
      </c>
      <c r="F179" s="227" t="s">
        <v>760</v>
      </c>
      <c r="G179" s="224"/>
      <c r="H179" s="228">
        <v>17.798999999999999</v>
      </c>
      <c r="I179" s="229"/>
      <c r="J179" s="224"/>
      <c r="K179" s="224"/>
      <c r="L179" s="230"/>
      <c r="M179" s="231"/>
      <c r="N179" s="232"/>
      <c r="O179" s="232"/>
      <c r="P179" s="232"/>
      <c r="Q179" s="232"/>
      <c r="R179" s="232"/>
      <c r="S179" s="232"/>
      <c r="T179" s="23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4" t="s">
        <v>152</v>
      </c>
      <c r="AU179" s="234" t="s">
        <v>135</v>
      </c>
      <c r="AV179" s="13" t="s">
        <v>82</v>
      </c>
      <c r="AW179" s="13" t="s">
        <v>34</v>
      </c>
      <c r="AX179" s="13" t="s">
        <v>72</v>
      </c>
      <c r="AY179" s="234" t="s">
        <v>134</v>
      </c>
    </row>
    <row r="180" s="13" customFormat="1">
      <c r="A180" s="13"/>
      <c r="B180" s="223"/>
      <c r="C180" s="224"/>
      <c r="D180" s="225" t="s">
        <v>152</v>
      </c>
      <c r="E180" s="226" t="s">
        <v>19</v>
      </c>
      <c r="F180" s="227" t="s">
        <v>761</v>
      </c>
      <c r="G180" s="224"/>
      <c r="H180" s="228">
        <v>42.084000000000003</v>
      </c>
      <c r="I180" s="229"/>
      <c r="J180" s="224"/>
      <c r="K180" s="224"/>
      <c r="L180" s="230"/>
      <c r="M180" s="231"/>
      <c r="N180" s="232"/>
      <c r="O180" s="232"/>
      <c r="P180" s="232"/>
      <c r="Q180" s="232"/>
      <c r="R180" s="232"/>
      <c r="S180" s="232"/>
      <c r="T180" s="23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4" t="s">
        <v>152</v>
      </c>
      <c r="AU180" s="234" t="s">
        <v>135</v>
      </c>
      <c r="AV180" s="13" t="s">
        <v>82</v>
      </c>
      <c r="AW180" s="13" t="s">
        <v>34</v>
      </c>
      <c r="AX180" s="13" t="s">
        <v>72</v>
      </c>
      <c r="AY180" s="234" t="s">
        <v>134</v>
      </c>
    </row>
    <row r="181" s="13" customFormat="1">
      <c r="A181" s="13"/>
      <c r="B181" s="223"/>
      <c r="C181" s="224"/>
      <c r="D181" s="225" t="s">
        <v>152</v>
      </c>
      <c r="E181" s="226" t="s">
        <v>19</v>
      </c>
      <c r="F181" s="227" t="s">
        <v>762</v>
      </c>
      <c r="G181" s="224"/>
      <c r="H181" s="228">
        <v>39.128999999999998</v>
      </c>
      <c r="I181" s="229"/>
      <c r="J181" s="224"/>
      <c r="K181" s="224"/>
      <c r="L181" s="230"/>
      <c r="M181" s="231"/>
      <c r="N181" s="232"/>
      <c r="O181" s="232"/>
      <c r="P181" s="232"/>
      <c r="Q181" s="232"/>
      <c r="R181" s="232"/>
      <c r="S181" s="232"/>
      <c r="T181" s="23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4" t="s">
        <v>152</v>
      </c>
      <c r="AU181" s="234" t="s">
        <v>135</v>
      </c>
      <c r="AV181" s="13" t="s">
        <v>82</v>
      </c>
      <c r="AW181" s="13" t="s">
        <v>34</v>
      </c>
      <c r="AX181" s="13" t="s">
        <v>72</v>
      </c>
      <c r="AY181" s="234" t="s">
        <v>134</v>
      </c>
    </row>
    <row r="182" s="13" customFormat="1">
      <c r="A182" s="13"/>
      <c r="B182" s="223"/>
      <c r="C182" s="224"/>
      <c r="D182" s="225" t="s">
        <v>152</v>
      </c>
      <c r="E182" s="226" t="s">
        <v>19</v>
      </c>
      <c r="F182" s="227" t="s">
        <v>763</v>
      </c>
      <c r="G182" s="224"/>
      <c r="H182" s="228">
        <v>95.745000000000005</v>
      </c>
      <c r="I182" s="229"/>
      <c r="J182" s="224"/>
      <c r="K182" s="224"/>
      <c r="L182" s="230"/>
      <c r="M182" s="231"/>
      <c r="N182" s="232"/>
      <c r="O182" s="232"/>
      <c r="P182" s="232"/>
      <c r="Q182" s="232"/>
      <c r="R182" s="232"/>
      <c r="S182" s="232"/>
      <c r="T182" s="23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4" t="s">
        <v>152</v>
      </c>
      <c r="AU182" s="234" t="s">
        <v>135</v>
      </c>
      <c r="AV182" s="13" t="s">
        <v>82</v>
      </c>
      <c r="AW182" s="13" t="s">
        <v>34</v>
      </c>
      <c r="AX182" s="13" t="s">
        <v>72</v>
      </c>
      <c r="AY182" s="234" t="s">
        <v>134</v>
      </c>
    </row>
    <row r="183" s="13" customFormat="1">
      <c r="A183" s="13"/>
      <c r="B183" s="223"/>
      <c r="C183" s="224"/>
      <c r="D183" s="225" t="s">
        <v>152</v>
      </c>
      <c r="E183" s="226" t="s">
        <v>19</v>
      </c>
      <c r="F183" s="227" t="s">
        <v>764</v>
      </c>
      <c r="G183" s="224"/>
      <c r="H183" s="228">
        <v>55.944000000000003</v>
      </c>
      <c r="I183" s="229"/>
      <c r="J183" s="224"/>
      <c r="K183" s="224"/>
      <c r="L183" s="230"/>
      <c r="M183" s="231"/>
      <c r="N183" s="232"/>
      <c r="O183" s="232"/>
      <c r="P183" s="232"/>
      <c r="Q183" s="232"/>
      <c r="R183" s="232"/>
      <c r="S183" s="232"/>
      <c r="T183" s="23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4" t="s">
        <v>152</v>
      </c>
      <c r="AU183" s="234" t="s">
        <v>135</v>
      </c>
      <c r="AV183" s="13" t="s">
        <v>82</v>
      </c>
      <c r="AW183" s="13" t="s">
        <v>34</v>
      </c>
      <c r="AX183" s="13" t="s">
        <v>72</v>
      </c>
      <c r="AY183" s="234" t="s">
        <v>134</v>
      </c>
    </row>
    <row r="184" s="14" customFormat="1">
      <c r="A184" s="14"/>
      <c r="B184" s="235"/>
      <c r="C184" s="236"/>
      <c r="D184" s="225" t="s">
        <v>152</v>
      </c>
      <c r="E184" s="237" t="s">
        <v>19</v>
      </c>
      <c r="F184" s="238" t="s">
        <v>182</v>
      </c>
      <c r="G184" s="236"/>
      <c r="H184" s="239">
        <v>343.13400000000001</v>
      </c>
      <c r="I184" s="240"/>
      <c r="J184" s="236"/>
      <c r="K184" s="236"/>
      <c r="L184" s="241"/>
      <c r="M184" s="242"/>
      <c r="N184" s="243"/>
      <c r="O184" s="243"/>
      <c r="P184" s="243"/>
      <c r="Q184" s="243"/>
      <c r="R184" s="243"/>
      <c r="S184" s="243"/>
      <c r="T184" s="24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5" t="s">
        <v>152</v>
      </c>
      <c r="AU184" s="245" t="s">
        <v>135</v>
      </c>
      <c r="AV184" s="14" t="s">
        <v>154</v>
      </c>
      <c r="AW184" s="14" t="s">
        <v>34</v>
      </c>
      <c r="AX184" s="14" t="s">
        <v>80</v>
      </c>
      <c r="AY184" s="245" t="s">
        <v>134</v>
      </c>
    </row>
    <row r="185" s="2" customFormat="1" ht="37.8" customHeight="1">
      <c r="A185" s="39"/>
      <c r="B185" s="40"/>
      <c r="C185" s="205" t="s">
        <v>238</v>
      </c>
      <c r="D185" s="205" t="s">
        <v>138</v>
      </c>
      <c r="E185" s="206" t="s">
        <v>234</v>
      </c>
      <c r="F185" s="207" t="s">
        <v>235</v>
      </c>
      <c r="G185" s="208" t="s">
        <v>149</v>
      </c>
      <c r="H185" s="209">
        <v>116.601</v>
      </c>
      <c r="I185" s="210"/>
      <c r="J185" s="211">
        <f>ROUND(I185*H185,2)</f>
        <v>0</v>
      </c>
      <c r="K185" s="207" t="s">
        <v>142</v>
      </c>
      <c r="L185" s="45"/>
      <c r="M185" s="212" t="s">
        <v>19</v>
      </c>
      <c r="N185" s="213" t="s">
        <v>43</v>
      </c>
      <c r="O185" s="85"/>
      <c r="P185" s="214">
        <f>O185*H185</f>
        <v>0</v>
      </c>
      <c r="Q185" s="214">
        <v>0.02</v>
      </c>
      <c r="R185" s="214">
        <f>Q185*H185</f>
        <v>2.33202</v>
      </c>
      <c r="S185" s="214">
        <v>0</v>
      </c>
      <c r="T185" s="215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16" t="s">
        <v>154</v>
      </c>
      <c r="AT185" s="216" t="s">
        <v>138</v>
      </c>
      <c r="AU185" s="216" t="s">
        <v>135</v>
      </c>
      <c r="AY185" s="18" t="s">
        <v>134</v>
      </c>
      <c r="BE185" s="217">
        <f>IF(N185="základní",J185,0)</f>
        <v>0</v>
      </c>
      <c r="BF185" s="217">
        <f>IF(N185="snížená",J185,0)</f>
        <v>0</v>
      </c>
      <c r="BG185" s="217">
        <f>IF(N185="zákl. přenesená",J185,0)</f>
        <v>0</v>
      </c>
      <c r="BH185" s="217">
        <f>IF(N185="sníž. přenesená",J185,0)</f>
        <v>0</v>
      </c>
      <c r="BI185" s="217">
        <f>IF(N185="nulová",J185,0)</f>
        <v>0</v>
      </c>
      <c r="BJ185" s="18" t="s">
        <v>80</v>
      </c>
      <c r="BK185" s="217">
        <f>ROUND(I185*H185,2)</f>
        <v>0</v>
      </c>
      <c r="BL185" s="18" t="s">
        <v>154</v>
      </c>
      <c r="BM185" s="216" t="s">
        <v>777</v>
      </c>
    </row>
    <row r="186" s="2" customFormat="1">
      <c r="A186" s="39"/>
      <c r="B186" s="40"/>
      <c r="C186" s="41"/>
      <c r="D186" s="218" t="s">
        <v>145</v>
      </c>
      <c r="E186" s="41"/>
      <c r="F186" s="219" t="s">
        <v>237</v>
      </c>
      <c r="G186" s="41"/>
      <c r="H186" s="41"/>
      <c r="I186" s="220"/>
      <c r="J186" s="41"/>
      <c r="K186" s="41"/>
      <c r="L186" s="45"/>
      <c r="M186" s="221"/>
      <c r="N186" s="222"/>
      <c r="O186" s="85"/>
      <c r="P186" s="85"/>
      <c r="Q186" s="85"/>
      <c r="R186" s="85"/>
      <c r="S186" s="85"/>
      <c r="T186" s="86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145</v>
      </c>
      <c r="AU186" s="18" t="s">
        <v>135</v>
      </c>
    </row>
    <row r="187" s="2" customFormat="1">
      <c r="A187" s="39"/>
      <c r="B187" s="40"/>
      <c r="C187" s="41"/>
      <c r="D187" s="225" t="s">
        <v>210</v>
      </c>
      <c r="E187" s="41"/>
      <c r="F187" s="246" t="s">
        <v>211</v>
      </c>
      <c r="G187" s="41"/>
      <c r="H187" s="41"/>
      <c r="I187" s="220"/>
      <c r="J187" s="41"/>
      <c r="K187" s="41"/>
      <c r="L187" s="45"/>
      <c r="M187" s="221"/>
      <c r="N187" s="222"/>
      <c r="O187" s="85"/>
      <c r="P187" s="85"/>
      <c r="Q187" s="85"/>
      <c r="R187" s="85"/>
      <c r="S187" s="85"/>
      <c r="T187" s="86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210</v>
      </c>
      <c r="AU187" s="18" t="s">
        <v>135</v>
      </c>
    </row>
    <row r="188" s="13" customFormat="1">
      <c r="A188" s="13"/>
      <c r="B188" s="223"/>
      <c r="C188" s="224"/>
      <c r="D188" s="225" t="s">
        <v>152</v>
      </c>
      <c r="E188" s="226" t="s">
        <v>19</v>
      </c>
      <c r="F188" s="227" t="s">
        <v>766</v>
      </c>
      <c r="G188" s="224"/>
      <c r="H188" s="228">
        <v>14.113</v>
      </c>
      <c r="I188" s="229"/>
      <c r="J188" s="224"/>
      <c r="K188" s="224"/>
      <c r="L188" s="230"/>
      <c r="M188" s="231"/>
      <c r="N188" s="232"/>
      <c r="O188" s="232"/>
      <c r="P188" s="232"/>
      <c r="Q188" s="232"/>
      <c r="R188" s="232"/>
      <c r="S188" s="232"/>
      <c r="T188" s="23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4" t="s">
        <v>152</v>
      </c>
      <c r="AU188" s="234" t="s">
        <v>135</v>
      </c>
      <c r="AV188" s="13" t="s">
        <v>82</v>
      </c>
      <c r="AW188" s="13" t="s">
        <v>34</v>
      </c>
      <c r="AX188" s="13" t="s">
        <v>72</v>
      </c>
      <c r="AY188" s="234" t="s">
        <v>134</v>
      </c>
    </row>
    <row r="189" s="13" customFormat="1">
      <c r="A189" s="13"/>
      <c r="B189" s="223"/>
      <c r="C189" s="224"/>
      <c r="D189" s="225" t="s">
        <v>152</v>
      </c>
      <c r="E189" s="226" t="s">
        <v>19</v>
      </c>
      <c r="F189" s="227" t="s">
        <v>767</v>
      </c>
      <c r="G189" s="224"/>
      <c r="H189" s="228">
        <v>17.402999999999999</v>
      </c>
      <c r="I189" s="229"/>
      <c r="J189" s="224"/>
      <c r="K189" s="224"/>
      <c r="L189" s="230"/>
      <c r="M189" s="231"/>
      <c r="N189" s="232"/>
      <c r="O189" s="232"/>
      <c r="P189" s="232"/>
      <c r="Q189" s="232"/>
      <c r="R189" s="232"/>
      <c r="S189" s="232"/>
      <c r="T189" s="23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4" t="s">
        <v>152</v>
      </c>
      <c r="AU189" s="234" t="s">
        <v>135</v>
      </c>
      <c r="AV189" s="13" t="s">
        <v>82</v>
      </c>
      <c r="AW189" s="13" t="s">
        <v>34</v>
      </c>
      <c r="AX189" s="13" t="s">
        <v>72</v>
      </c>
      <c r="AY189" s="234" t="s">
        <v>134</v>
      </c>
    </row>
    <row r="190" s="13" customFormat="1">
      <c r="A190" s="13"/>
      <c r="B190" s="223"/>
      <c r="C190" s="224"/>
      <c r="D190" s="225" t="s">
        <v>152</v>
      </c>
      <c r="E190" s="226" t="s">
        <v>19</v>
      </c>
      <c r="F190" s="227" t="s">
        <v>768</v>
      </c>
      <c r="G190" s="224"/>
      <c r="H190" s="228">
        <v>6.7270000000000003</v>
      </c>
      <c r="I190" s="229"/>
      <c r="J190" s="224"/>
      <c r="K190" s="224"/>
      <c r="L190" s="230"/>
      <c r="M190" s="231"/>
      <c r="N190" s="232"/>
      <c r="O190" s="232"/>
      <c r="P190" s="232"/>
      <c r="Q190" s="232"/>
      <c r="R190" s="232"/>
      <c r="S190" s="232"/>
      <c r="T190" s="23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4" t="s">
        <v>152</v>
      </c>
      <c r="AU190" s="234" t="s">
        <v>135</v>
      </c>
      <c r="AV190" s="13" t="s">
        <v>82</v>
      </c>
      <c r="AW190" s="13" t="s">
        <v>34</v>
      </c>
      <c r="AX190" s="13" t="s">
        <v>72</v>
      </c>
      <c r="AY190" s="234" t="s">
        <v>134</v>
      </c>
    </row>
    <row r="191" s="13" customFormat="1">
      <c r="A191" s="13"/>
      <c r="B191" s="223"/>
      <c r="C191" s="224"/>
      <c r="D191" s="225" t="s">
        <v>152</v>
      </c>
      <c r="E191" s="226" t="s">
        <v>19</v>
      </c>
      <c r="F191" s="227" t="s">
        <v>769</v>
      </c>
      <c r="G191" s="224"/>
      <c r="H191" s="228">
        <v>13.723000000000001</v>
      </c>
      <c r="I191" s="229"/>
      <c r="J191" s="224"/>
      <c r="K191" s="224"/>
      <c r="L191" s="230"/>
      <c r="M191" s="231"/>
      <c r="N191" s="232"/>
      <c r="O191" s="232"/>
      <c r="P191" s="232"/>
      <c r="Q191" s="232"/>
      <c r="R191" s="232"/>
      <c r="S191" s="232"/>
      <c r="T191" s="23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4" t="s">
        <v>152</v>
      </c>
      <c r="AU191" s="234" t="s">
        <v>135</v>
      </c>
      <c r="AV191" s="13" t="s">
        <v>82</v>
      </c>
      <c r="AW191" s="13" t="s">
        <v>34</v>
      </c>
      <c r="AX191" s="13" t="s">
        <v>72</v>
      </c>
      <c r="AY191" s="234" t="s">
        <v>134</v>
      </c>
    </row>
    <row r="192" s="13" customFormat="1">
      <c r="A192" s="13"/>
      <c r="B192" s="223"/>
      <c r="C192" s="224"/>
      <c r="D192" s="225" t="s">
        <v>152</v>
      </c>
      <c r="E192" s="226" t="s">
        <v>19</v>
      </c>
      <c r="F192" s="227" t="s">
        <v>770</v>
      </c>
      <c r="G192" s="224"/>
      <c r="H192" s="228">
        <v>14.067</v>
      </c>
      <c r="I192" s="229"/>
      <c r="J192" s="224"/>
      <c r="K192" s="224"/>
      <c r="L192" s="230"/>
      <c r="M192" s="231"/>
      <c r="N192" s="232"/>
      <c r="O192" s="232"/>
      <c r="P192" s="232"/>
      <c r="Q192" s="232"/>
      <c r="R192" s="232"/>
      <c r="S192" s="232"/>
      <c r="T192" s="23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4" t="s">
        <v>152</v>
      </c>
      <c r="AU192" s="234" t="s">
        <v>135</v>
      </c>
      <c r="AV192" s="13" t="s">
        <v>82</v>
      </c>
      <c r="AW192" s="13" t="s">
        <v>34</v>
      </c>
      <c r="AX192" s="13" t="s">
        <v>72</v>
      </c>
      <c r="AY192" s="234" t="s">
        <v>134</v>
      </c>
    </row>
    <row r="193" s="13" customFormat="1">
      <c r="A193" s="13"/>
      <c r="B193" s="223"/>
      <c r="C193" s="224"/>
      <c r="D193" s="225" t="s">
        <v>152</v>
      </c>
      <c r="E193" s="226" t="s">
        <v>19</v>
      </c>
      <c r="F193" s="227" t="s">
        <v>771</v>
      </c>
      <c r="G193" s="224"/>
      <c r="H193" s="228">
        <v>33.271000000000001</v>
      </c>
      <c r="I193" s="229"/>
      <c r="J193" s="224"/>
      <c r="K193" s="224"/>
      <c r="L193" s="230"/>
      <c r="M193" s="231"/>
      <c r="N193" s="232"/>
      <c r="O193" s="232"/>
      <c r="P193" s="232"/>
      <c r="Q193" s="232"/>
      <c r="R193" s="232"/>
      <c r="S193" s="232"/>
      <c r="T193" s="23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4" t="s">
        <v>152</v>
      </c>
      <c r="AU193" s="234" t="s">
        <v>135</v>
      </c>
      <c r="AV193" s="13" t="s">
        <v>82</v>
      </c>
      <c r="AW193" s="13" t="s">
        <v>34</v>
      </c>
      <c r="AX193" s="13" t="s">
        <v>72</v>
      </c>
      <c r="AY193" s="234" t="s">
        <v>134</v>
      </c>
    </row>
    <row r="194" s="13" customFormat="1">
      <c r="A194" s="13"/>
      <c r="B194" s="223"/>
      <c r="C194" s="224"/>
      <c r="D194" s="225" t="s">
        <v>152</v>
      </c>
      <c r="E194" s="226" t="s">
        <v>19</v>
      </c>
      <c r="F194" s="227" t="s">
        <v>772</v>
      </c>
      <c r="G194" s="224"/>
      <c r="H194" s="228">
        <v>17.297000000000001</v>
      </c>
      <c r="I194" s="229"/>
      <c r="J194" s="224"/>
      <c r="K194" s="224"/>
      <c r="L194" s="230"/>
      <c r="M194" s="231"/>
      <c r="N194" s="232"/>
      <c r="O194" s="232"/>
      <c r="P194" s="232"/>
      <c r="Q194" s="232"/>
      <c r="R194" s="232"/>
      <c r="S194" s="232"/>
      <c r="T194" s="23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4" t="s">
        <v>152</v>
      </c>
      <c r="AU194" s="234" t="s">
        <v>135</v>
      </c>
      <c r="AV194" s="13" t="s">
        <v>82</v>
      </c>
      <c r="AW194" s="13" t="s">
        <v>34</v>
      </c>
      <c r="AX194" s="13" t="s">
        <v>72</v>
      </c>
      <c r="AY194" s="234" t="s">
        <v>134</v>
      </c>
    </row>
    <row r="195" s="14" customFormat="1">
      <c r="A195" s="14"/>
      <c r="B195" s="235"/>
      <c r="C195" s="236"/>
      <c r="D195" s="225" t="s">
        <v>152</v>
      </c>
      <c r="E195" s="237" t="s">
        <v>19</v>
      </c>
      <c r="F195" s="238" t="s">
        <v>182</v>
      </c>
      <c r="G195" s="236"/>
      <c r="H195" s="239">
        <v>116.60099999999999</v>
      </c>
      <c r="I195" s="240"/>
      <c r="J195" s="236"/>
      <c r="K195" s="236"/>
      <c r="L195" s="241"/>
      <c r="M195" s="242"/>
      <c r="N195" s="243"/>
      <c r="O195" s="243"/>
      <c r="P195" s="243"/>
      <c r="Q195" s="243"/>
      <c r="R195" s="243"/>
      <c r="S195" s="243"/>
      <c r="T195" s="24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5" t="s">
        <v>152</v>
      </c>
      <c r="AU195" s="245" t="s">
        <v>135</v>
      </c>
      <c r="AV195" s="14" t="s">
        <v>154</v>
      </c>
      <c r="AW195" s="14" t="s">
        <v>34</v>
      </c>
      <c r="AX195" s="14" t="s">
        <v>80</v>
      </c>
      <c r="AY195" s="245" t="s">
        <v>134</v>
      </c>
    </row>
    <row r="196" s="2" customFormat="1" ht="37.8" customHeight="1">
      <c r="A196" s="39"/>
      <c r="B196" s="40"/>
      <c r="C196" s="205" t="s">
        <v>243</v>
      </c>
      <c r="D196" s="205" t="s">
        <v>138</v>
      </c>
      <c r="E196" s="206" t="s">
        <v>239</v>
      </c>
      <c r="F196" s="207" t="s">
        <v>240</v>
      </c>
      <c r="G196" s="208" t="s">
        <v>149</v>
      </c>
      <c r="H196" s="209">
        <v>116.601</v>
      </c>
      <c r="I196" s="210"/>
      <c r="J196" s="211">
        <f>ROUND(I196*H196,2)</f>
        <v>0</v>
      </c>
      <c r="K196" s="207" t="s">
        <v>142</v>
      </c>
      <c r="L196" s="45"/>
      <c r="M196" s="212" t="s">
        <v>19</v>
      </c>
      <c r="N196" s="213" t="s">
        <v>43</v>
      </c>
      <c r="O196" s="85"/>
      <c r="P196" s="214">
        <f>O196*H196</f>
        <v>0</v>
      </c>
      <c r="Q196" s="214">
        <v>0.012</v>
      </c>
      <c r="R196" s="214">
        <f>Q196*H196</f>
        <v>1.3992120000000001</v>
      </c>
      <c r="S196" s="214">
        <v>0</v>
      </c>
      <c r="T196" s="215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16" t="s">
        <v>154</v>
      </c>
      <c r="AT196" s="216" t="s">
        <v>138</v>
      </c>
      <c r="AU196" s="216" t="s">
        <v>135</v>
      </c>
      <c r="AY196" s="18" t="s">
        <v>134</v>
      </c>
      <c r="BE196" s="217">
        <f>IF(N196="základní",J196,0)</f>
        <v>0</v>
      </c>
      <c r="BF196" s="217">
        <f>IF(N196="snížená",J196,0)</f>
        <v>0</v>
      </c>
      <c r="BG196" s="217">
        <f>IF(N196="zákl. přenesená",J196,0)</f>
        <v>0</v>
      </c>
      <c r="BH196" s="217">
        <f>IF(N196="sníž. přenesená",J196,0)</f>
        <v>0</v>
      </c>
      <c r="BI196" s="217">
        <f>IF(N196="nulová",J196,0)</f>
        <v>0</v>
      </c>
      <c r="BJ196" s="18" t="s">
        <v>80</v>
      </c>
      <c r="BK196" s="217">
        <f>ROUND(I196*H196,2)</f>
        <v>0</v>
      </c>
      <c r="BL196" s="18" t="s">
        <v>154</v>
      </c>
      <c r="BM196" s="216" t="s">
        <v>778</v>
      </c>
    </row>
    <row r="197" s="2" customFormat="1">
      <c r="A197" s="39"/>
      <c r="B197" s="40"/>
      <c r="C197" s="41"/>
      <c r="D197" s="218" t="s">
        <v>145</v>
      </c>
      <c r="E197" s="41"/>
      <c r="F197" s="219" t="s">
        <v>242</v>
      </c>
      <c r="G197" s="41"/>
      <c r="H197" s="41"/>
      <c r="I197" s="220"/>
      <c r="J197" s="41"/>
      <c r="K197" s="41"/>
      <c r="L197" s="45"/>
      <c r="M197" s="221"/>
      <c r="N197" s="222"/>
      <c r="O197" s="85"/>
      <c r="P197" s="85"/>
      <c r="Q197" s="85"/>
      <c r="R197" s="85"/>
      <c r="S197" s="85"/>
      <c r="T197" s="86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145</v>
      </c>
      <c r="AU197" s="18" t="s">
        <v>135</v>
      </c>
    </row>
    <row r="198" s="13" customFormat="1">
      <c r="A198" s="13"/>
      <c r="B198" s="223"/>
      <c r="C198" s="224"/>
      <c r="D198" s="225" t="s">
        <v>152</v>
      </c>
      <c r="E198" s="226" t="s">
        <v>19</v>
      </c>
      <c r="F198" s="227" t="s">
        <v>766</v>
      </c>
      <c r="G198" s="224"/>
      <c r="H198" s="228">
        <v>14.113</v>
      </c>
      <c r="I198" s="229"/>
      <c r="J198" s="224"/>
      <c r="K198" s="224"/>
      <c r="L198" s="230"/>
      <c r="M198" s="231"/>
      <c r="N198" s="232"/>
      <c r="O198" s="232"/>
      <c r="P198" s="232"/>
      <c r="Q198" s="232"/>
      <c r="R198" s="232"/>
      <c r="S198" s="232"/>
      <c r="T198" s="23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4" t="s">
        <v>152</v>
      </c>
      <c r="AU198" s="234" t="s">
        <v>135</v>
      </c>
      <c r="AV198" s="13" t="s">
        <v>82</v>
      </c>
      <c r="AW198" s="13" t="s">
        <v>34</v>
      </c>
      <c r="AX198" s="13" t="s">
        <v>72</v>
      </c>
      <c r="AY198" s="234" t="s">
        <v>134</v>
      </c>
    </row>
    <row r="199" s="13" customFormat="1">
      <c r="A199" s="13"/>
      <c r="B199" s="223"/>
      <c r="C199" s="224"/>
      <c r="D199" s="225" t="s">
        <v>152</v>
      </c>
      <c r="E199" s="226" t="s">
        <v>19</v>
      </c>
      <c r="F199" s="227" t="s">
        <v>767</v>
      </c>
      <c r="G199" s="224"/>
      <c r="H199" s="228">
        <v>17.402999999999999</v>
      </c>
      <c r="I199" s="229"/>
      <c r="J199" s="224"/>
      <c r="K199" s="224"/>
      <c r="L199" s="230"/>
      <c r="M199" s="231"/>
      <c r="N199" s="232"/>
      <c r="O199" s="232"/>
      <c r="P199" s="232"/>
      <c r="Q199" s="232"/>
      <c r="R199" s="232"/>
      <c r="S199" s="232"/>
      <c r="T199" s="23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4" t="s">
        <v>152</v>
      </c>
      <c r="AU199" s="234" t="s">
        <v>135</v>
      </c>
      <c r="AV199" s="13" t="s">
        <v>82</v>
      </c>
      <c r="AW199" s="13" t="s">
        <v>34</v>
      </c>
      <c r="AX199" s="13" t="s">
        <v>72</v>
      </c>
      <c r="AY199" s="234" t="s">
        <v>134</v>
      </c>
    </row>
    <row r="200" s="13" customFormat="1">
      <c r="A200" s="13"/>
      <c r="B200" s="223"/>
      <c r="C200" s="224"/>
      <c r="D200" s="225" t="s">
        <v>152</v>
      </c>
      <c r="E200" s="226" t="s">
        <v>19</v>
      </c>
      <c r="F200" s="227" t="s">
        <v>768</v>
      </c>
      <c r="G200" s="224"/>
      <c r="H200" s="228">
        <v>6.7270000000000003</v>
      </c>
      <c r="I200" s="229"/>
      <c r="J200" s="224"/>
      <c r="K200" s="224"/>
      <c r="L200" s="230"/>
      <c r="M200" s="231"/>
      <c r="N200" s="232"/>
      <c r="O200" s="232"/>
      <c r="P200" s="232"/>
      <c r="Q200" s="232"/>
      <c r="R200" s="232"/>
      <c r="S200" s="232"/>
      <c r="T200" s="23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4" t="s">
        <v>152</v>
      </c>
      <c r="AU200" s="234" t="s">
        <v>135</v>
      </c>
      <c r="AV200" s="13" t="s">
        <v>82</v>
      </c>
      <c r="AW200" s="13" t="s">
        <v>34</v>
      </c>
      <c r="AX200" s="13" t="s">
        <v>72</v>
      </c>
      <c r="AY200" s="234" t="s">
        <v>134</v>
      </c>
    </row>
    <row r="201" s="13" customFormat="1">
      <c r="A201" s="13"/>
      <c r="B201" s="223"/>
      <c r="C201" s="224"/>
      <c r="D201" s="225" t="s">
        <v>152</v>
      </c>
      <c r="E201" s="226" t="s">
        <v>19</v>
      </c>
      <c r="F201" s="227" t="s">
        <v>769</v>
      </c>
      <c r="G201" s="224"/>
      <c r="H201" s="228">
        <v>13.723000000000001</v>
      </c>
      <c r="I201" s="229"/>
      <c r="J201" s="224"/>
      <c r="K201" s="224"/>
      <c r="L201" s="230"/>
      <c r="M201" s="231"/>
      <c r="N201" s="232"/>
      <c r="O201" s="232"/>
      <c r="P201" s="232"/>
      <c r="Q201" s="232"/>
      <c r="R201" s="232"/>
      <c r="S201" s="232"/>
      <c r="T201" s="23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4" t="s">
        <v>152</v>
      </c>
      <c r="AU201" s="234" t="s">
        <v>135</v>
      </c>
      <c r="AV201" s="13" t="s">
        <v>82</v>
      </c>
      <c r="AW201" s="13" t="s">
        <v>34</v>
      </c>
      <c r="AX201" s="13" t="s">
        <v>72</v>
      </c>
      <c r="AY201" s="234" t="s">
        <v>134</v>
      </c>
    </row>
    <row r="202" s="13" customFormat="1">
      <c r="A202" s="13"/>
      <c r="B202" s="223"/>
      <c r="C202" s="224"/>
      <c r="D202" s="225" t="s">
        <v>152</v>
      </c>
      <c r="E202" s="226" t="s">
        <v>19</v>
      </c>
      <c r="F202" s="227" t="s">
        <v>770</v>
      </c>
      <c r="G202" s="224"/>
      <c r="H202" s="228">
        <v>14.067</v>
      </c>
      <c r="I202" s="229"/>
      <c r="J202" s="224"/>
      <c r="K202" s="224"/>
      <c r="L202" s="230"/>
      <c r="M202" s="231"/>
      <c r="N202" s="232"/>
      <c r="O202" s="232"/>
      <c r="P202" s="232"/>
      <c r="Q202" s="232"/>
      <c r="R202" s="232"/>
      <c r="S202" s="232"/>
      <c r="T202" s="23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4" t="s">
        <v>152</v>
      </c>
      <c r="AU202" s="234" t="s">
        <v>135</v>
      </c>
      <c r="AV202" s="13" t="s">
        <v>82</v>
      </c>
      <c r="AW202" s="13" t="s">
        <v>34</v>
      </c>
      <c r="AX202" s="13" t="s">
        <v>72</v>
      </c>
      <c r="AY202" s="234" t="s">
        <v>134</v>
      </c>
    </row>
    <row r="203" s="13" customFormat="1">
      <c r="A203" s="13"/>
      <c r="B203" s="223"/>
      <c r="C203" s="224"/>
      <c r="D203" s="225" t="s">
        <v>152</v>
      </c>
      <c r="E203" s="226" t="s">
        <v>19</v>
      </c>
      <c r="F203" s="227" t="s">
        <v>771</v>
      </c>
      <c r="G203" s="224"/>
      <c r="H203" s="228">
        <v>33.271000000000001</v>
      </c>
      <c r="I203" s="229"/>
      <c r="J203" s="224"/>
      <c r="K203" s="224"/>
      <c r="L203" s="230"/>
      <c r="M203" s="231"/>
      <c r="N203" s="232"/>
      <c r="O203" s="232"/>
      <c r="P203" s="232"/>
      <c r="Q203" s="232"/>
      <c r="R203" s="232"/>
      <c r="S203" s="232"/>
      <c r="T203" s="23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4" t="s">
        <v>152</v>
      </c>
      <c r="AU203" s="234" t="s">
        <v>135</v>
      </c>
      <c r="AV203" s="13" t="s">
        <v>82</v>
      </c>
      <c r="AW203" s="13" t="s">
        <v>34</v>
      </c>
      <c r="AX203" s="13" t="s">
        <v>72</v>
      </c>
      <c r="AY203" s="234" t="s">
        <v>134</v>
      </c>
    </row>
    <row r="204" s="13" customFormat="1">
      <c r="A204" s="13"/>
      <c r="B204" s="223"/>
      <c r="C204" s="224"/>
      <c r="D204" s="225" t="s">
        <v>152</v>
      </c>
      <c r="E204" s="226" t="s">
        <v>19</v>
      </c>
      <c r="F204" s="227" t="s">
        <v>772</v>
      </c>
      <c r="G204" s="224"/>
      <c r="H204" s="228">
        <v>17.297000000000001</v>
      </c>
      <c r="I204" s="229"/>
      <c r="J204" s="224"/>
      <c r="K204" s="224"/>
      <c r="L204" s="230"/>
      <c r="M204" s="231"/>
      <c r="N204" s="232"/>
      <c r="O204" s="232"/>
      <c r="P204" s="232"/>
      <c r="Q204" s="232"/>
      <c r="R204" s="232"/>
      <c r="S204" s="232"/>
      <c r="T204" s="23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4" t="s">
        <v>152</v>
      </c>
      <c r="AU204" s="234" t="s">
        <v>135</v>
      </c>
      <c r="AV204" s="13" t="s">
        <v>82</v>
      </c>
      <c r="AW204" s="13" t="s">
        <v>34</v>
      </c>
      <c r="AX204" s="13" t="s">
        <v>72</v>
      </c>
      <c r="AY204" s="234" t="s">
        <v>134</v>
      </c>
    </row>
    <row r="205" s="14" customFormat="1">
      <c r="A205" s="14"/>
      <c r="B205" s="235"/>
      <c r="C205" s="236"/>
      <c r="D205" s="225" t="s">
        <v>152</v>
      </c>
      <c r="E205" s="237" t="s">
        <v>19</v>
      </c>
      <c r="F205" s="238" t="s">
        <v>182</v>
      </c>
      <c r="G205" s="236"/>
      <c r="H205" s="239">
        <v>116.60099999999999</v>
      </c>
      <c r="I205" s="240"/>
      <c r="J205" s="236"/>
      <c r="K205" s="236"/>
      <c r="L205" s="241"/>
      <c r="M205" s="242"/>
      <c r="N205" s="243"/>
      <c r="O205" s="243"/>
      <c r="P205" s="243"/>
      <c r="Q205" s="243"/>
      <c r="R205" s="243"/>
      <c r="S205" s="243"/>
      <c r="T205" s="24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5" t="s">
        <v>152</v>
      </c>
      <c r="AU205" s="245" t="s">
        <v>135</v>
      </c>
      <c r="AV205" s="14" t="s">
        <v>154</v>
      </c>
      <c r="AW205" s="14" t="s">
        <v>34</v>
      </c>
      <c r="AX205" s="14" t="s">
        <v>80</v>
      </c>
      <c r="AY205" s="245" t="s">
        <v>134</v>
      </c>
    </row>
    <row r="206" s="2" customFormat="1" ht="55.5" customHeight="1">
      <c r="A206" s="39"/>
      <c r="B206" s="40"/>
      <c r="C206" s="205" t="s">
        <v>779</v>
      </c>
      <c r="D206" s="205" t="s">
        <v>138</v>
      </c>
      <c r="E206" s="206" t="s">
        <v>244</v>
      </c>
      <c r="F206" s="207" t="s">
        <v>245</v>
      </c>
      <c r="G206" s="208" t="s">
        <v>149</v>
      </c>
      <c r="H206" s="209">
        <v>233.202</v>
      </c>
      <c r="I206" s="210"/>
      <c r="J206" s="211">
        <f>ROUND(I206*H206,2)</f>
        <v>0</v>
      </c>
      <c r="K206" s="207" t="s">
        <v>142</v>
      </c>
      <c r="L206" s="45"/>
      <c r="M206" s="212" t="s">
        <v>19</v>
      </c>
      <c r="N206" s="213" t="s">
        <v>43</v>
      </c>
      <c r="O206" s="85"/>
      <c r="P206" s="214">
        <f>O206*H206</f>
        <v>0</v>
      </c>
      <c r="Q206" s="214">
        <v>0.0060000000000000001</v>
      </c>
      <c r="R206" s="214">
        <f>Q206*H206</f>
        <v>1.3992120000000001</v>
      </c>
      <c r="S206" s="214">
        <v>0</v>
      </c>
      <c r="T206" s="215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16" t="s">
        <v>154</v>
      </c>
      <c r="AT206" s="216" t="s">
        <v>138</v>
      </c>
      <c r="AU206" s="216" t="s">
        <v>135</v>
      </c>
      <c r="AY206" s="18" t="s">
        <v>134</v>
      </c>
      <c r="BE206" s="217">
        <f>IF(N206="základní",J206,0)</f>
        <v>0</v>
      </c>
      <c r="BF206" s="217">
        <f>IF(N206="snížená",J206,0)</f>
        <v>0</v>
      </c>
      <c r="BG206" s="217">
        <f>IF(N206="zákl. přenesená",J206,0)</f>
        <v>0</v>
      </c>
      <c r="BH206" s="217">
        <f>IF(N206="sníž. přenesená",J206,0)</f>
        <v>0</v>
      </c>
      <c r="BI206" s="217">
        <f>IF(N206="nulová",J206,0)</f>
        <v>0</v>
      </c>
      <c r="BJ206" s="18" t="s">
        <v>80</v>
      </c>
      <c r="BK206" s="217">
        <f>ROUND(I206*H206,2)</f>
        <v>0</v>
      </c>
      <c r="BL206" s="18" t="s">
        <v>154</v>
      </c>
      <c r="BM206" s="216" t="s">
        <v>780</v>
      </c>
    </row>
    <row r="207" s="2" customFormat="1">
      <c r="A207" s="39"/>
      <c r="B207" s="40"/>
      <c r="C207" s="41"/>
      <c r="D207" s="218" t="s">
        <v>145</v>
      </c>
      <c r="E207" s="41"/>
      <c r="F207" s="219" t="s">
        <v>247</v>
      </c>
      <c r="G207" s="41"/>
      <c r="H207" s="41"/>
      <c r="I207" s="220"/>
      <c r="J207" s="41"/>
      <c r="K207" s="41"/>
      <c r="L207" s="45"/>
      <c r="M207" s="221"/>
      <c r="N207" s="222"/>
      <c r="O207" s="85"/>
      <c r="P207" s="85"/>
      <c r="Q207" s="85"/>
      <c r="R207" s="85"/>
      <c r="S207" s="85"/>
      <c r="T207" s="86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145</v>
      </c>
      <c r="AU207" s="18" t="s">
        <v>135</v>
      </c>
    </row>
    <row r="208" s="2" customFormat="1">
      <c r="A208" s="39"/>
      <c r="B208" s="40"/>
      <c r="C208" s="41"/>
      <c r="D208" s="225" t="s">
        <v>210</v>
      </c>
      <c r="E208" s="41"/>
      <c r="F208" s="246" t="s">
        <v>211</v>
      </c>
      <c r="G208" s="41"/>
      <c r="H208" s="41"/>
      <c r="I208" s="220"/>
      <c r="J208" s="41"/>
      <c r="K208" s="41"/>
      <c r="L208" s="45"/>
      <c r="M208" s="221"/>
      <c r="N208" s="222"/>
      <c r="O208" s="85"/>
      <c r="P208" s="85"/>
      <c r="Q208" s="85"/>
      <c r="R208" s="85"/>
      <c r="S208" s="85"/>
      <c r="T208" s="86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210</v>
      </c>
      <c r="AU208" s="18" t="s">
        <v>135</v>
      </c>
    </row>
    <row r="209" s="13" customFormat="1">
      <c r="A209" s="13"/>
      <c r="B209" s="223"/>
      <c r="C209" s="224"/>
      <c r="D209" s="225" t="s">
        <v>152</v>
      </c>
      <c r="E209" s="226" t="s">
        <v>19</v>
      </c>
      <c r="F209" s="227" t="s">
        <v>766</v>
      </c>
      <c r="G209" s="224"/>
      <c r="H209" s="228">
        <v>14.113</v>
      </c>
      <c r="I209" s="229"/>
      <c r="J209" s="224"/>
      <c r="K209" s="224"/>
      <c r="L209" s="230"/>
      <c r="M209" s="231"/>
      <c r="N209" s="232"/>
      <c r="O209" s="232"/>
      <c r="P209" s="232"/>
      <c r="Q209" s="232"/>
      <c r="R209" s="232"/>
      <c r="S209" s="232"/>
      <c r="T209" s="23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4" t="s">
        <v>152</v>
      </c>
      <c r="AU209" s="234" t="s">
        <v>135</v>
      </c>
      <c r="AV209" s="13" t="s">
        <v>82</v>
      </c>
      <c r="AW209" s="13" t="s">
        <v>34</v>
      </c>
      <c r="AX209" s="13" t="s">
        <v>72</v>
      </c>
      <c r="AY209" s="234" t="s">
        <v>134</v>
      </c>
    </row>
    <row r="210" s="13" customFormat="1">
      <c r="A210" s="13"/>
      <c r="B210" s="223"/>
      <c r="C210" s="224"/>
      <c r="D210" s="225" t="s">
        <v>152</v>
      </c>
      <c r="E210" s="226" t="s">
        <v>19</v>
      </c>
      <c r="F210" s="227" t="s">
        <v>767</v>
      </c>
      <c r="G210" s="224"/>
      <c r="H210" s="228">
        <v>17.402999999999999</v>
      </c>
      <c r="I210" s="229"/>
      <c r="J210" s="224"/>
      <c r="K210" s="224"/>
      <c r="L210" s="230"/>
      <c r="M210" s="231"/>
      <c r="N210" s="232"/>
      <c r="O210" s="232"/>
      <c r="P210" s="232"/>
      <c r="Q210" s="232"/>
      <c r="R210" s="232"/>
      <c r="S210" s="232"/>
      <c r="T210" s="23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4" t="s">
        <v>152</v>
      </c>
      <c r="AU210" s="234" t="s">
        <v>135</v>
      </c>
      <c r="AV210" s="13" t="s">
        <v>82</v>
      </c>
      <c r="AW210" s="13" t="s">
        <v>34</v>
      </c>
      <c r="AX210" s="13" t="s">
        <v>72</v>
      </c>
      <c r="AY210" s="234" t="s">
        <v>134</v>
      </c>
    </row>
    <row r="211" s="13" customFormat="1">
      <c r="A211" s="13"/>
      <c r="B211" s="223"/>
      <c r="C211" s="224"/>
      <c r="D211" s="225" t="s">
        <v>152</v>
      </c>
      <c r="E211" s="226" t="s">
        <v>19</v>
      </c>
      <c r="F211" s="227" t="s">
        <v>768</v>
      </c>
      <c r="G211" s="224"/>
      <c r="H211" s="228">
        <v>6.7270000000000003</v>
      </c>
      <c r="I211" s="229"/>
      <c r="J211" s="224"/>
      <c r="K211" s="224"/>
      <c r="L211" s="230"/>
      <c r="M211" s="231"/>
      <c r="N211" s="232"/>
      <c r="O211" s="232"/>
      <c r="P211" s="232"/>
      <c r="Q211" s="232"/>
      <c r="R211" s="232"/>
      <c r="S211" s="232"/>
      <c r="T211" s="23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4" t="s">
        <v>152</v>
      </c>
      <c r="AU211" s="234" t="s">
        <v>135</v>
      </c>
      <c r="AV211" s="13" t="s">
        <v>82</v>
      </c>
      <c r="AW211" s="13" t="s">
        <v>34</v>
      </c>
      <c r="AX211" s="13" t="s">
        <v>72</v>
      </c>
      <c r="AY211" s="234" t="s">
        <v>134</v>
      </c>
    </row>
    <row r="212" s="13" customFormat="1">
      <c r="A212" s="13"/>
      <c r="B212" s="223"/>
      <c r="C212" s="224"/>
      <c r="D212" s="225" t="s">
        <v>152</v>
      </c>
      <c r="E212" s="226" t="s">
        <v>19</v>
      </c>
      <c r="F212" s="227" t="s">
        <v>769</v>
      </c>
      <c r="G212" s="224"/>
      <c r="H212" s="228">
        <v>13.723000000000001</v>
      </c>
      <c r="I212" s="229"/>
      <c r="J212" s="224"/>
      <c r="K212" s="224"/>
      <c r="L212" s="230"/>
      <c r="M212" s="231"/>
      <c r="N212" s="232"/>
      <c r="O212" s="232"/>
      <c r="P212" s="232"/>
      <c r="Q212" s="232"/>
      <c r="R212" s="232"/>
      <c r="S212" s="232"/>
      <c r="T212" s="23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4" t="s">
        <v>152</v>
      </c>
      <c r="AU212" s="234" t="s">
        <v>135</v>
      </c>
      <c r="AV212" s="13" t="s">
        <v>82</v>
      </c>
      <c r="AW212" s="13" t="s">
        <v>34</v>
      </c>
      <c r="AX212" s="13" t="s">
        <v>72</v>
      </c>
      <c r="AY212" s="234" t="s">
        <v>134</v>
      </c>
    </row>
    <row r="213" s="13" customFormat="1">
      <c r="A213" s="13"/>
      <c r="B213" s="223"/>
      <c r="C213" s="224"/>
      <c r="D213" s="225" t="s">
        <v>152</v>
      </c>
      <c r="E213" s="226" t="s">
        <v>19</v>
      </c>
      <c r="F213" s="227" t="s">
        <v>770</v>
      </c>
      <c r="G213" s="224"/>
      <c r="H213" s="228">
        <v>14.067</v>
      </c>
      <c r="I213" s="229"/>
      <c r="J213" s="224"/>
      <c r="K213" s="224"/>
      <c r="L213" s="230"/>
      <c r="M213" s="231"/>
      <c r="N213" s="232"/>
      <c r="O213" s="232"/>
      <c r="P213" s="232"/>
      <c r="Q213" s="232"/>
      <c r="R213" s="232"/>
      <c r="S213" s="232"/>
      <c r="T213" s="23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4" t="s">
        <v>152</v>
      </c>
      <c r="AU213" s="234" t="s">
        <v>135</v>
      </c>
      <c r="AV213" s="13" t="s">
        <v>82</v>
      </c>
      <c r="AW213" s="13" t="s">
        <v>34</v>
      </c>
      <c r="AX213" s="13" t="s">
        <v>72</v>
      </c>
      <c r="AY213" s="234" t="s">
        <v>134</v>
      </c>
    </row>
    <row r="214" s="13" customFormat="1">
      <c r="A214" s="13"/>
      <c r="B214" s="223"/>
      <c r="C214" s="224"/>
      <c r="D214" s="225" t="s">
        <v>152</v>
      </c>
      <c r="E214" s="226" t="s">
        <v>19</v>
      </c>
      <c r="F214" s="227" t="s">
        <v>771</v>
      </c>
      <c r="G214" s="224"/>
      <c r="H214" s="228">
        <v>33.271000000000001</v>
      </c>
      <c r="I214" s="229"/>
      <c r="J214" s="224"/>
      <c r="K214" s="224"/>
      <c r="L214" s="230"/>
      <c r="M214" s="231"/>
      <c r="N214" s="232"/>
      <c r="O214" s="232"/>
      <c r="P214" s="232"/>
      <c r="Q214" s="232"/>
      <c r="R214" s="232"/>
      <c r="S214" s="232"/>
      <c r="T214" s="23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4" t="s">
        <v>152</v>
      </c>
      <c r="AU214" s="234" t="s">
        <v>135</v>
      </c>
      <c r="AV214" s="13" t="s">
        <v>82</v>
      </c>
      <c r="AW214" s="13" t="s">
        <v>34</v>
      </c>
      <c r="AX214" s="13" t="s">
        <v>72</v>
      </c>
      <c r="AY214" s="234" t="s">
        <v>134</v>
      </c>
    </row>
    <row r="215" s="13" customFormat="1">
      <c r="A215" s="13"/>
      <c r="B215" s="223"/>
      <c r="C215" s="224"/>
      <c r="D215" s="225" t="s">
        <v>152</v>
      </c>
      <c r="E215" s="226" t="s">
        <v>19</v>
      </c>
      <c r="F215" s="227" t="s">
        <v>772</v>
      </c>
      <c r="G215" s="224"/>
      <c r="H215" s="228">
        <v>17.297000000000001</v>
      </c>
      <c r="I215" s="229"/>
      <c r="J215" s="224"/>
      <c r="K215" s="224"/>
      <c r="L215" s="230"/>
      <c r="M215" s="231"/>
      <c r="N215" s="232"/>
      <c r="O215" s="232"/>
      <c r="P215" s="232"/>
      <c r="Q215" s="232"/>
      <c r="R215" s="232"/>
      <c r="S215" s="232"/>
      <c r="T215" s="23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4" t="s">
        <v>152</v>
      </c>
      <c r="AU215" s="234" t="s">
        <v>135</v>
      </c>
      <c r="AV215" s="13" t="s">
        <v>82</v>
      </c>
      <c r="AW215" s="13" t="s">
        <v>34</v>
      </c>
      <c r="AX215" s="13" t="s">
        <v>72</v>
      </c>
      <c r="AY215" s="234" t="s">
        <v>134</v>
      </c>
    </row>
    <row r="216" s="14" customFormat="1">
      <c r="A216" s="14"/>
      <c r="B216" s="235"/>
      <c r="C216" s="236"/>
      <c r="D216" s="225" t="s">
        <v>152</v>
      </c>
      <c r="E216" s="237" t="s">
        <v>19</v>
      </c>
      <c r="F216" s="238" t="s">
        <v>182</v>
      </c>
      <c r="G216" s="236"/>
      <c r="H216" s="239">
        <v>116.60099999999999</v>
      </c>
      <c r="I216" s="240"/>
      <c r="J216" s="236"/>
      <c r="K216" s="236"/>
      <c r="L216" s="241"/>
      <c r="M216" s="242"/>
      <c r="N216" s="243"/>
      <c r="O216" s="243"/>
      <c r="P216" s="243"/>
      <c r="Q216" s="243"/>
      <c r="R216" s="243"/>
      <c r="S216" s="243"/>
      <c r="T216" s="24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45" t="s">
        <v>152</v>
      </c>
      <c r="AU216" s="245" t="s">
        <v>135</v>
      </c>
      <c r="AV216" s="14" t="s">
        <v>154</v>
      </c>
      <c r="AW216" s="14" t="s">
        <v>34</v>
      </c>
      <c r="AX216" s="14" t="s">
        <v>80</v>
      </c>
      <c r="AY216" s="245" t="s">
        <v>134</v>
      </c>
    </row>
    <row r="217" s="13" customFormat="1">
      <c r="A217" s="13"/>
      <c r="B217" s="223"/>
      <c r="C217" s="224"/>
      <c r="D217" s="225" t="s">
        <v>152</v>
      </c>
      <c r="E217" s="224"/>
      <c r="F217" s="227" t="s">
        <v>781</v>
      </c>
      <c r="G217" s="224"/>
      <c r="H217" s="228">
        <v>233.202</v>
      </c>
      <c r="I217" s="229"/>
      <c r="J217" s="224"/>
      <c r="K217" s="224"/>
      <c r="L217" s="230"/>
      <c r="M217" s="231"/>
      <c r="N217" s="232"/>
      <c r="O217" s="232"/>
      <c r="P217" s="232"/>
      <c r="Q217" s="232"/>
      <c r="R217" s="232"/>
      <c r="S217" s="232"/>
      <c r="T217" s="23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4" t="s">
        <v>152</v>
      </c>
      <c r="AU217" s="234" t="s">
        <v>135</v>
      </c>
      <c r="AV217" s="13" t="s">
        <v>82</v>
      </c>
      <c r="AW217" s="13" t="s">
        <v>4</v>
      </c>
      <c r="AX217" s="13" t="s">
        <v>80</v>
      </c>
      <c r="AY217" s="234" t="s">
        <v>134</v>
      </c>
    </row>
    <row r="218" s="2" customFormat="1" ht="24.15" customHeight="1">
      <c r="A218" s="39"/>
      <c r="B218" s="40"/>
      <c r="C218" s="205" t="s">
        <v>143</v>
      </c>
      <c r="D218" s="205" t="s">
        <v>138</v>
      </c>
      <c r="E218" s="206" t="s">
        <v>249</v>
      </c>
      <c r="F218" s="207" t="s">
        <v>250</v>
      </c>
      <c r="G218" s="208" t="s">
        <v>149</v>
      </c>
      <c r="H218" s="209">
        <v>343.13400000000001</v>
      </c>
      <c r="I218" s="210"/>
      <c r="J218" s="211">
        <f>ROUND(I218*H218,2)</f>
        <v>0</v>
      </c>
      <c r="K218" s="207" t="s">
        <v>142</v>
      </c>
      <c r="L218" s="45"/>
      <c r="M218" s="212" t="s">
        <v>19</v>
      </c>
      <c r="N218" s="213" t="s">
        <v>43</v>
      </c>
      <c r="O218" s="85"/>
      <c r="P218" s="214">
        <f>O218*H218</f>
        <v>0</v>
      </c>
      <c r="Q218" s="214">
        <v>0.0040000000000000001</v>
      </c>
      <c r="R218" s="214">
        <f>Q218*H218</f>
        <v>1.372536</v>
      </c>
      <c r="S218" s="214">
        <v>0</v>
      </c>
      <c r="T218" s="215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16" t="s">
        <v>154</v>
      </c>
      <c r="AT218" s="216" t="s">
        <v>138</v>
      </c>
      <c r="AU218" s="216" t="s">
        <v>135</v>
      </c>
      <c r="AY218" s="18" t="s">
        <v>134</v>
      </c>
      <c r="BE218" s="217">
        <f>IF(N218="základní",J218,0)</f>
        <v>0</v>
      </c>
      <c r="BF218" s="217">
        <f>IF(N218="snížená",J218,0)</f>
        <v>0</v>
      </c>
      <c r="BG218" s="217">
        <f>IF(N218="zákl. přenesená",J218,0)</f>
        <v>0</v>
      </c>
      <c r="BH218" s="217">
        <f>IF(N218="sníž. přenesená",J218,0)</f>
        <v>0</v>
      </c>
      <c r="BI218" s="217">
        <f>IF(N218="nulová",J218,0)</f>
        <v>0</v>
      </c>
      <c r="BJ218" s="18" t="s">
        <v>80</v>
      </c>
      <c r="BK218" s="217">
        <f>ROUND(I218*H218,2)</f>
        <v>0</v>
      </c>
      <c r="BL218" s="18" t="s">
        <v>154</v>
      </c>
      <c r="BM218" s="216" t="s">
        <v>782</v>
      </c>
    </row>
    <row r="219" s="2" customFormat="1">
      <c r="A219" s="39"/>
      <c r="B219" s="40"/>
      <c r="C219" s="41"/>
      <c r="D219" s="218" t="s">
        <v>145</v>
      </c>
      <c r="E219" s="41"/>
      <c r="F219" s="219" t="s">
        <v>252</v>
      </c>
      <c r="G219" s="41"/>
      <c r="H219" s="41"/>
      <c r="I219" s="220"/>
      <c r="J219" s="41"/>
      <c r="K219" s="41"/>
      <c r="L219" s="45"/>
      <c r="M219" s="221"/>
      <c r="N219" s="222"/>
      <c r="O219" s="85"/>
      <c r="P219" s="85"/>
      <c r="Q219" s="85"/>
      <c r="R219" s="85"/>
      <c r="S219" s="85"/>
      <c r="T219" s="86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145</v>
      </c>
      <c r="AU219" s="18" t="s">
        <v>135</v>
      </c>
    </row>
    <row r="220" s="2" customFormat="1">
      <c r="A220" s="39"/>
      <c r="B220" s="40"/>
      <c r="C220" s="41"/>
      <c r="D220" s="225" t="s">
        <v>210</v>
      </c>
      <c r="E220" s="41"/>
      <c r="F220" s="246" t="s">
        <v>211</v>
      </c>
      <c r="G220" s="41"/>
      <c r="H220" s="41"/>
      <c r="I220" s="220"/>
      <c r="J220" s="41"/>
      <c r="K220" s="41"/>
      <c r="L220" s="45"/>
      <c r="M220" s="221"/>
      <c r="N220" s="222"/>
      <c r="O220" s="85"/>
      <c r="P220" s="85"/>
      <c r="Q220" s="85"/>
      <c r="R220" s="85"/>
      <c r="S220" s="85"/>
      <c r="T220" s="86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210</v>
      </c>
      <c r="AU220" s="18" t="s">
        <v>135</v>
      </c>
    </row>
    <row r="221" s="13" customFormat="1">
      <c r="A221" s="13"/>
      <c r="B221" s="223"/>
      <c r="C221" s="224"/>
      <c r="D221" s="225" t="s">
        <v>152</v>
      </c>
      <c r="E221" s="226" t="s">
        <v>19</v>
      </c>
      <c r="F221" s="227" t="s">
        <v>758</v>
      </c>
      <c r="G221" s="224"/>
      <c r="H221" s="228">
        <v>41.581000000000003</v>
      </c>
      <c r="I221" s="229"/>
      <c r="J221" s="224"/>
      <c r="K221" s="224"/>
      <c r="L221" s="230"/>
      <c r="M221" s="231"/>
      <c r="N221" s="232"/>
      <c r="O221" s="232"/>
      <c r="P221" s="232"/>
      <c r="Q221" s="232"/>
      <c r="R221" s="232"/>
      <c r="S221" s="232"/>
      <c r="T221" s="23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4" t="s">
        <v>152</v>
      </c>
      <c r="AU221" s="234" t="s">
        <v>135</v>
      </c>
      <c r="AV221" s="13" t="s">
        <v>82</v>
      </c>
      <c r="AW221" s="13" t="s">
        <v>34</v>
      </c>
      <c r="AX221" s="13" t="s">
        <v>72</v>
      </c>
      <c r="AY221" s="234" t="s">
        <v>134</v>
      </c>
    </row>
    <row r="222" s="13" customFormat="1">
      <c r="A222" s="13"/>
      <c r="B222" s="223"/>
      <c r="C222" s="224"/>
      <c r="D222" s="225" t="s">
        <v>152</v>
      </c>
      <c r="E222" s="226" t="s">
        <v>19</v>
      </c>
      <c r="F222" s="227" t="s">
        <v>759</v>
      </c>
      <c r="G222" s="224"/>
      <c r="H222" s="228">
        <v>50.851999999999997</v>
      </c>
      <c r="I222" s="229"/>
      <c r="J222" s="224"/>
      <c r="K222" s="224"/>
      <c r="L222" s="230"/>
      <c r="M222" s="231"/>
      <c r="N222" s="232"/>
      <c r="O222" s="232"/>
      <c r="P222" s="232"/>
      <c r="Q222" s="232"/>
      <c r="R222" s="232"/>
      <c r="S222" s="232"/>
      <c r="T222" s="23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4" t="s">
        <v>152</v>
      </c>
      <c r="AU222" s="234" t="s">
        <v>135</v>
      </c>
      <c r="AV222" s="13" t="s">
        <v>82</v>
      </c>
      <c r="AW222" s="13" t="s">
        <v>34</v>
      </c>
      <c r="AX222" s="13" t="s">
        <v>72</v>
      </c>
      <c r="AY222" s="234" t="s">
        <v>134</v>
      </c>
    </row>
    <row r="223" s="13" customFormat="1">
      <c r="A223" s="13"/>
      <c r="B223" s="223"/>
      <c r="C223" s="224"/>
      <c r="D223" s="225" t="s">
        <v>152</v>
      </c>
      <c r="E223" s="226" t="s">
        <v>19</v>
      </c>
      <c r="F223" s="227" t="s">
        <v>760</v>
      </c>
      <c r="G223" s="224"/>
      <c r="H223" s="228">
        <v>17.798999999999999</v>
      </c>
      <c r="I223" s="229"/>
      <c r="J223" s="224"/>
      <c r="K223" s="224"/>
      <c r="L223" s="230"/>
      <c r="M223" s="231"/>
      <c r="N223" s="232"/>
      <c r="O223" s="232"/>
      <c r="P223" s="232"/>
      <c r="Q223" s="232"/>
      <c r="R223" s="232"/>
      <c r="S223" s="232"/>
      <c r="T223" s="23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4" t="s">
        <v>152</v>
      </c>
      <c r="AU223" s="234" t="s">
        <v>135</v>
      </c>
      <c r="AV223" s="13" t="s">
        <v>82</v>
      </c>
      <c r="AW223" s="13" t="s">
        <v>34</v>
      </c>
      <c r="AX223" s="13" t="s">
        <v>72</v>
      </c>
      <c r="AY223" s="234" t="s">
        <v>134</v>
      </c>
    </row>
    <row r="224" s="13" customFormat="1">
      <c r="A224" s="13"/>
      <c r="B224" s="223"/>
      <c r="C224" s="224"/>
      <c r="D224" s="225" t="s">
        <v>152</v>
      </c>
      <c r="E224" s="226" t="s">
        <v>19</v>
      </c>
      <c r="F224" s="227" t="s">
        <v>761</v>
      </c>
      <c r="G224" s="224"/>
      <c r="H224" s="228">
        <v>42.084000000000003</v>
      </c>
      <c r="I224" s="229"/>
      <c r="J224" s="224"/>
      <c r="K224" s="224"/>
      <c r="L224" s="230"/>
      <c r="M224" s="231"/>
      <c r="N224" s="232"/>
      <c r="O224" s="232"/>
      <c r="P224" s="232"/>
      <c r="Q224" s="232"/>
      <c r="R224" s="232"/>
      <c r="S224" s="232"/>
      <c r="T224" s="23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4" t="s">
        <v>152</v>
      </c>
      <c r="AU224" s="234" t="s">
        <v>135</v>
      </c>
      <c r="AV224" s="13" t="s">
        <v>82</v>
      </c>
      <c r="AW224" s="13" t="s">
        <v>34</v>
      </c>
      <c r="AX224" s="13" t="s">
        <v>72</v>
      </c>
      <c r="AY224" s="234" t="s">
        <v>134</v>
      </c>
    </row>
    <row r="225" s="13" customFormat="1">
      <c r="A225" s="13"/>
      <c r="B225" s="223"/>
      <c r="C225" s="224"/>
      <c r="D225" s="225" t="s">
        <v>152</v>
      </c>
      <c r="E225" s="226" t="s">
        <v>19</v>
      </c>
      <c r="F225" s="227" t="s">
        <v>762</v>
      </c>
      <c r="G225" s="224"/>
      <c r="H225" s="228">
        <v>39.128999999999998</v>
      </c>
      <c r="I225" s="229"/>
      <c r="J225" s="224"/>
      <c r="K225" s="224"/>
      <c r="L225" s="230"/>
      <c r="M225" s="231"/>
      <c r="N225" s="232"/>
      <c r="O225" s="232"/>
      <c r="P225" s="232"/>
      <c r="Q225" s="232"/>
      <c r="R225" s="232"/>
      <c r="S225" s="232"/>
      <c r="T225" s="23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4" t="s">
        <v>152</v>
      </c>
      <c r="AU225" s="234" t="s">
        <v>135</v>
      </c>
      <c r="AV225" s="13" t="s">
        <v>82</v>
      </c>
      <c r="AW225" s="13" t="s">
        <v>34</v>
      </c>
      <c r="AX225" s="13" t="s">
        <v>72</v>
      </c>
      <c r="AY225" s="234" t="s">
        <v>134</v>
      </c>
    </row>
    <row r="226" s="13" customFormat="1">
      <c r="A226" s="13"/>
      <c r="B226" s="223"/>
      <c r="C226" s="224"/>
      <c r="D226" s="225" t="s">
        <v>152</v>
      </c>
      <c r="E226" s="226" t="s">
        <v>19</v>
      </c>
      <c r="F226" s="227" t="s">
        <v>763</v>
      </c>
      <c r="G226" s="224"/>
      <c r="H226" s="228">
        <v>95.745000000000005</v>
      </c>
      <c r="I226" s="229"/>
      <c r="J226" s="224"/>
      <c r="K226" s="224"/>
      <c r="L226" s="230"/>
      <c r="M226" s="231"/>
      <c r="N226" s="232"/>
      <c r="O226" s="232"/>
      <c r="P226" s="232"/>
      <c r="Q226" s="232"/>
      <c r="R226" s="232"/>
      <c r="S226" s="232"/>
      <c r="T226" s="23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4" t="s">
        <v>152</v>
      </c>
      <c r="AU226" s="234" t="s">
        <v>135</v>
      </c>
      <c r="AV226" s="13" t="s">
        <v>82</v>
      </c>
      <c r="AW226" s="13" t="s">
        <v>34</v>
      </c>
      <c r="AX226" s="13" t="s">
        <v>72</v>
      </c>
      <c r="AY226" s="234" t="s">
        <v>134</v>
      </c>
    </row>
    <row r="227" s="13" customFormat="1">
      <c r="A227" s="13"/>
      <c r="B227" s="223"/>
      <c r="C227" s="224"/>
      <c r="D227" s="225" t="s">
        <v>152</v>
      </c>
      <c r="E227" s="226" t="s">
        <v>19</v>
      </c>
      <c r="F227" s="227" t="s">
        <v>764</v>
      </c>
      <c r="G227" s="224"/>
      <c r="H227" s="228">
        <v>55.944000000000003</v>
      </c>
      <c r="I227" s="229"/>
      <c r="J227" s="224"/>
      <c r="K227" s="224"/>
      <c r="L227" s="230"/>
      <c r="M227" s="231"/>
      <c r="N227" s="232"/>
      <c r="O227" s="232"/>
      <c r="P227" s="232"/>
      <c r="Q227" s="232"/>
      <c r="R227" s="232"/>
      <c r="S227" s="232"/>
      <c r="T227" s="23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4" t="s">
        <v>152</v>
      </c>
      <c r="AU227" s="234" t="s">
        <v>135</v>
      </c>
      <c r="AV227" s="13" t="s">
        <v>82</v>
      </c>
      <c r="AW227" s="13" t="s">
        <v>34</v>
      </c>
      <c r="AX227" s="13" t="s">
        <v>72</v>
      </c>
      <c r="AY227" s="234" t="s">
        <v>134</v>
      </c>
    </row>
    <row r="228" s="14" customFormat="1">
      <c r="A228" s="14"/>
      <c r="B228" s="235"/>
      <c r="C228" s="236"/>
      <c r="D228" s="225" t="s">
        <v>152</v>
      </c>
      <c r="E228" s="237" t="s">
        <v>19</v>
      </c>
      <c r="F228" s="238" t="s">
        <v>182</v>
      </c>
      <c r="G228" s="236"/>
      <c r="H228" s="239">
        <v>343.13400000000001</v>
      </c>
      <c r="I228" s="240"/>
      <c r="J228" s="236"/>
      <c r="K228" s="236"/>
      <c r="L228" s="241"/>
      <c r="M228" s="242"/>
      <c r="N228" s="243"/>
      <c r="O228" s="243"/>
      <c r="P228" s="243"/>
      <c r="Q228" s="243"/>
      <c r="R228" s="243"/>
      <c r="S228" s="243"/>
      <c r="T228" s="24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45" t="s">
        <v>152</v>
      </c>
      <c r="AU228" s="245" t="s">
        <v>135</v>
      </c>
      <c r="AV228" s="14" t="s">
        <v>154</v>
      </c>
      <c r="AW228" s="14" t="s">
        <v>34</v>
      </c>
      <c r="AX228" s="14" t="s">
        <v>80</v>
      </c>
      <c r="AY228" s="245" t="s">
        <v>134</v>
      </c>
    </row>
    <row r="229" s="2" customFormat="1" ht="24.15" customHeight="1">
      <c r="A229" s="39"/>
      <c r="B229" s="40"/>
      <c r="C229" s="205" t="s">
        <v>253</v>
      </c>
      <c r="D229" s="205" t="s">
        <v>138</v>
      </c>
      <c r="E229" s="206" t="s">
        <v>254</v>
      </c>
      <c r="F229" s="207" t="s">
        <v>255</v>
      </c>
      <c r="G229" s="208" t="s">
        <v>157</v>
      </c>
      <c r="H229" s="209">
        <v>62.558</v>
      </c>
      <c r="I229" s="210"/>
      <c r="J229" s="211">
        <f>ROUND(I229*H229,2)</f>
        <v>0</v>
      </c>
      <c r="K229" s="207" t="s">
        <v>142</v>
      </c>
      <c r="L229" s="45"/>
      <c r="M229" s="212" t="s">
        <v>19</v>
      </c>
      <c r="N229" s="213" t="s">
        <v>43</v>
      </c>
      <c r="O229" s="85"/>
      <c r="P229" s="214">
        <f>O229*H229</f>
        <v>0</v>
      </c>
      <c r="Q229" s="214">
        <v>0.0015</v>
      </c>
      <c r="R229" s="214">
        <f>Q229*H229</f>
        <v>0.093837000000000004</v>
      </c>
      <c r="S229" s="214">
        <v>0</v>
      </c>
      <c r="T229" s="215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16" t="s">
        <v>154</v>
      </c>
      <c r="AT229" s="216" t="s">
        <v>138</v>
      </c>
      <c r="AU229" s="216" t="s">
        <v>135</v>
      </c>
      <c r="AY229" s="18" t="s">
        <v>134</v>
      </c>
      <c r="BE229" s="217">
        <f>IF(N229="základní",J229,0)</f>
        <v>0</v>
      </c>
      <c r="BF229" s="217">
        <f>IF(N229="snížená",J229,0)</f>
        <v>0</v>
      </c>
      <c r="BG229" s="217">
        <f>IF(N229="zákl. přenesená",J229,0)</f>
        <v>0</v>
      </c>
      <c r="BH229" s="217">
        <f>IF(N229="sníž. přenesená",J229,0)</f>
        <v>0</v>
      </c>
      <c r="BI229" s="217">
        <f>IF(N229="nulová",J229,0)</f>
        <v>0</v>
      </c>
      <c r="BJ229" s="18" t="s">
        <v>80</v>
      </c>
      <c r="BK229" s="217">
        <f>ROUND(I229*H229,2)</f>
        <v>0</v>
      </c>
      <c r="BL229" s="18" t="s">
        <v>154</v>
      </c>
      <c r="BM229" s="216" t="s">
        <v>783</v>
      </c>
    </row>
    <row r="230" s="2" customFormat="1">
      <c r="A230" s="39"/>
      <c r="B230" s="40"/>
      <c r="C230" s="41"/>
      <c r="D230" s="218" t="s">
        <v>145</v>
      </c>
      <c r="E230" s="41"/>
      <c r="F230" s="219" t="s">
        <v>257</v>
      </c>
      <c r="G230" s="41"/>
      <c r="H230" s="41"/>
      <c r="I230" s="220"/>
      <c r="J230" s="41"/>
      <c r="K230" s="41"/>
      <c r="L230" s="45"/>
      <c r="M230" s="221"/>
      <c r="N230" s="222"/>
      <c r="O230" s="85"/>
      <c r="P230" s="85"/>
      <c r="Q230" s="85"/>
      <c r="R230" s="85"/>
      <c r="S230" s="85"/>
      <c r="T230" s="86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18" t="s">
        <v>145</v>
      </c>
      <c r="AU230" s="18" t="s">
        <v>135</v>
      </c>
    </row>
    <row r="231" s="12" customFormat="1" ht="20.88" customHeight="1">
      <c r="A231" s="12"/>
      <c r="B231" s="189"/>
      <c r="C231" s="190"/>
      <c r="D231" s="191" t="s">
        <v>71</v>
      </c>
      <c r="E231" s="203" t="s">
        <v>170</v>
      </c>
      <c r="F231" s="203" t="s">
        <v>258</v>
      </c>
      <c r="G231" s="190"/>
      <c r="H231" s="190"/>
      <c r="I231" s="193"/>
      <c r="J231" s="204">
        <f>BK231</f>
        <v>0</v>
      </c>
      <c r="K231" s="190"/>
      <c r="L231" s="195"/>
      <c r="M231" s="196"/>
      <c r="N231" s="197"/>
      <c r="O231" s="197"/>
      <c r="P231" s="198">
        <f>SUM(P232:P249)</f>
        <v>0</v>
      </c>
      <c r="Q231" s="197"/>
      <c r="R231" s="198">
        <f>SUM(R232:R249)</f>
        <v>13.735281000000001</v>
      </c>
      <c r="S231" s="197"/>
      <c r="T231" s="199">
        <f>SUM(T232:T249)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00" t="s">
        <v>80</v>
      </c>
      <c r="AT231" s="201" t="s">
        <v>71</v>
      </c>
      <c r="AU231" s="201" t="s">
        <v>82</v>
      </c>
      <c r="AY231" s="200" t="s">
        <v>134</v>
      </c>
      <c r="BK231" s="202">
        <f>SUM(BK232:BK249)</f>
        <v>0</v>
      </c>
    </row>
    <row r="232" s="2" customFormat="1" ht="33" customHeight="1">
      <c r="A232" s="39"/>
      <c r="B232" s="40"/>
      <c r="C232" s="205" t="s">
        <v>374</v>
      </c>
      <c r="D232" s="205" t="s">
        <v>138</v>
      </c>
      <c r="E232" s="206" t="s">
        <v>260</v>
      </c>
      <c r="F232" s="207" t="s">
        <v>261</v>
      </c>
      <c r="G232" s="208" t="s">
        <v>149</v>
      </c>
      <c r="H232" s="209">
        <v>146.97999999999999</v>
      </c>
      <c r="I232" s="210"/>
      <c r="J232" s="211">
        <f>ROUND(I232*H232,2)</f>
        <v>0</v>
      </c>
      <c r="K232" s="207" t="s">
        <v>142</v>
      </c>
      <c r="L232" s="45"/>
      <c r="M232" s="212" t="s">
        <v>19</v>
      </c>
      <c r="N232" s="213" t="s">
        <v>43</v>
      </c>
      <c r="O232" s="85"/>
      <c r="P232" s="214">
        <f>O232*H232</f>
        <v>0</v>
      </c>
      <c r="Q232" s="214">
        <v>0.084000000000000005</v>
      </c>
      <c r="R232" s="214">
        <f>Q232*H232</f>
        <v>12.34632</v>
      </c>
      <c r="S232" s="214">
        <v>0</v>
      </c>
      <c r="T232" s="215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16" t="s">
        <v>154</v>
      </c>
      <c r="AT232" s="216" t="s">
        <v>138</v>
      </c>
      <c r="AU232" s="216" t="s">
        <v>135</v>
      </c>
      <c r="AY232" s="18" t="s">
        <v>134</v>
      </c>
      <c r="BE232" s="217">
        <f>IF(N232="základní",J232,0)</f>
        <v>0</v>
      </c>
      <c r="BF232" s="217">
        <f>IF(N232="snížená",J232,0)</f>
        <v>0</v>
      </c>
      <c r="BG232" s="217">
        <f>IF(N232="zákl. přenesená",J232,0)</f>
        <v>0</v>
      </c>
      <c r="BH232" s="217">
        <f>IF(N232="sníž. přenesená",J232,0)</f>
        <v>0</v>
      </c>
      <c r="BI232" s="217">
        <f>IF(N232="nulová",J232,0)</f>
        <v>0</v>
      </c>
      <c r="BJ232" s="18" t="s">
        <v>80</v>
      </c>
      <c r="BK232" s="217">
        <f>ROUND(I232*H232,2)</f>
        <v>0</v>
      </c>
      <c r="BL232" s="18" t="s">
        <v>154</v>
      </c>
      <c r="BM232" s="216" t="s">
        <v>784</v>
      </c>
    </row>
    <row r="233" s="2" customFormat="1">
      <c r="A233" s="39"/>
      <c r="B233" s="40"/>
      <c r="C233" s="41"/>
      <c r="D233" s="218" t="s">
        <v>145</v>
      </c>
      <c r="E233" s="41"/>
      <c r="F233" s="219" t="s">
        <v>263</v>
      </c>
      <c r="G233" s="41"/>
      <c r="H233" s="41"/>
      <c r="I233" s="220"/>
      <c r="J233" s="41"/>
      <c r="K233" s="41"/>
      <c r="L233" s="45"/>
      <c r="M233" s="221"/>
      <c r="N233" s="222"/>
      <c r="O233" s="85"/>
      <c r="P233" s="85"/>
      <c r="Q233" s="85"/>
      <c r="R233" s="85"/>
      <c r="S233" s="85"/>
      <c r="T233" s="86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145</v>
      </c>
      <c r="AU233" s="18" t="s">
        <v>135</v>
      </c>
    </row>
    <row r="234" s="2" customFormat="1" ht="33" customHeight="1">
      <c r="A234" s="39"/>
      <c r="B234" s="40"/>
      <c r="C234" s="205" t="s">
        <v>289</v>
      </c>
      <c r="D234" s="205" t="s">
        <v>138</v>
      </c>
      <c r="E234" s="206" t="s">
        <v>265</v>
      </c>
      <c r="F234" s="207" t="s">
        <v>266</v>
      </c>
      <c r="G234" s="208" t="s">
        <v>149</v>
      </c>
      <c r="H234" s="209">
        <v>146.97999999999999</v>
      </c>
      <c r="I234" s="210"/>
      <c r="J234" s="211">
        <f>ROUND(I234*H234,2)</f>
        <v>0</v>
      </c>
      <c r="K234" s="207" t="s">
        <v>142</v>
      </c>
      <c r="L234" s="45"/>
      <c r="M234" s="212" t="s">
        <v>19</v>
      </c>
      <c r="N234" s="213" t="s">
        <v>43</v>
      </c>
      <c r="O234" s="85"/>
      <c r="P234" s="214">
        <f>O234*H234</f>
        <v>0</v>
      </c>
      <c r="Q234" s="214">
        <v>0.0094500000000000001</v>
      </c>
      <c r="R234" s="214">
        <f>Q234*H234</f>
        <v>1.3889609999999999</v>
      </c>
      <c r="S234" s="214">
        <v>0</v>
      </c>
      <c r="T234" s="215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16" t="s">
        <v>154</v>
      </c>
      <c r="AT234" s="216" t="s">
        <v>138</v>
      </c>
      <c r="AU234" s="216" t="s">
        <v>135</v>
      </c>
      <c r="AY234" s="18" t="s">
        <v>134</v>
      </c>
      <c r="BE234" s="217">
        <f>IF(N234="základní",J234,0)</f>
        <v>0</v>
      </c>
      <c r="BF234" s="217">
        <f>IF(N234="snížená",J234,0)</f>
        <v>0</v>
      </c>
      <c r="BG234" s="217">
        <f>IF(N234="zákl. přenesená",J234,0)</f>
        <v>0</v>
      </c>
      <c r="BH234" s="217">
        <f>IF(N234="sníž. přenesená",J234,0)</f>
        <v>0</v>
      </c>
      <c r="BI234" s="217">
        <f>IF(N234="nulová",J234,0)</f>
        <v>0</v>
      </c>
      <c r="BJ234" s="18" t="s">
        <v>80</v>
      </c>
      <c r="BK234" s="217">
        <f>ROUND(I234*H234,2)</f>
        <v>0</v>
      </c>
      <c r="BL234" s="18" t="s">
        <v>154</v>
      </c>
      <c r="BM234" s="216" t="s">
        <v>785</v>
      </c>
    </row>
    <row r="235" s="2" customFormat="1">
      <c r="A235" s="39"/>
      <c r="B235" s="40"/>
      <c r="C235" s="41"/>
      <c r="D235" s="218" t="s">
        <v>145</v>
      </c>
      <c r="E235" s="41"/>
      <c r="F235" s="219" t="s">
        <v>268</v>
      </c>
      <c r="G235" s="41"/>
      <c r="H235" s="41"/>
      <c r="I235" s="220"/>
      <c r="J235" s="41"/>
      <c r="K235" s="41"/>
      <c r="L235" s="45"/>
      <c r="M235" s="221"/>
      <c r="N235" s="222"/>
      <c r="O235" s="85"/>
      <c r="P235" s="85"/>
      <c r="Q235" s="85"/>
      <c r="R235" s="85"/>
      <c r="S235" s="85"/>
      <c r="T235" s="86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145</v>
      </c>
      <c r="AU235" s="18" t="s">
        <v>135</v>
      </c>
    </row>
    <row r="236" s="13" customFormat="1">
      <c r="A236" s="13"/>
      <c r="B236" s="223"/>
      <c r="C236" s="224"/>
      <c r="D236" s="225" t="s">
        <v>152</v>
      </c>
      <c r="E236" s="226" t="s">
        <v>19</v>
      </c>
      <c r="F236" s="227" t="s">
        <v>750</v>
      </c>
      <c r="G236" s="224"/>
      <c r="H236" s="228">
        <v>2.75</v>
      </c>
      <c r="I236" s="229"/>
      <c r="J236" s="224"/>
      <c r="K236" s="224"/>
      <c r="L236" s="230"/>
      <c r="M236" s="231"/>
      <c r="N236" s="232"/>
      <c r="O236" s="232"/>
      <c r="P236" s="232"/>
      <c r="Q236" s="232"/>
      <c r="R236" s="232"/>
      <c r="S236" s="232"/>
      <c r="T236" s="23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4" t="s">
        <v>152</v>
      </c>
      <c r="AU236" s="234" t="s">
        <v>135</v>
      </c>
      <c r="AV236" s="13" t="s">
        <v>82</v>
      </c>
      <c r="AW236" s="13" t="s">
        <v>34</v>
      </c>
      <c r="AX236" s="13" t="s">
        <v>72</v>
      </c>
      <c r="AY236" s="234" t="s">
        <v>134</v>
      </c>
    </row>
    <row r="237" s="13" customFormat="1">
      <c r="A237" s="13"/>
      <c r="B237" s="223"/>
      <c r="C237" s="224"/>
      <c r="D237" s="225" t="s">
        <v>152</v>
      </c>
      <c r="E237" s="226" t="s">
        <v>19</v>
      </c>
      <c r="F237" s="227" t="s">
        <v>751</v>
      </c>
      <c r="G237" s="224"/>
      <c r="H237" s="228">
        <v>14.99</v>
      </c>
      <c r="I237" s="229"/>
      <c r="J237" s="224"/>
      <c r="K237" s="224"/>
      <c r="L237" s="230"/>
      <c r="M237" s="231"/>
      <c r="N237" s="232"/>
      <c r="O237" s="232"/>
      <c r="P237" s="232"/>
      <c r="Q237" s="232"/>
      <c r="R237" s="232"/>
      <c r="S237" s="232"/>
      <c r="T237" s="23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4" t="s">
        <v>152</v>
      </c>
      <c r="AU237" s="234" t="s">
        <v>135</v>
      </c>
      <c r="AV237" s="13" t="s">
        <v>82</v>
      </c>
      <c r="AW237" s="13" t="s">
        <v>34</v>
      </c>
      <c r="AX237" s="13" t="s">
        <v>72</v>
      </c>
      <c r="AY237" s="234" t="s">
        <v>134</v>
      </c>
    </row>
    <row r="238" s="13" customFormat="1">
      <c r="A238" s="13"/>
      <c r="B238" s="223"/>
      <c r="C238" s="224"/>
      <c r="D238" s="225" t="s">
        <v>152</v>
      </c>
      <c r="E238" s="226" t="s">
        <v>19</v>
      </c>
      <c r="F238" s="227" t="s">
        <v>752</v>
      </c>
      <c r="G238" s="224"/>
      <c r="H238" s="228">
        <v>8.8699999999999992</v>
      </c>
      <c r="I238" s="229"/>
      <c r="J238" s="224"/>
      <c r="K238" s="224"/>
      <c r="L238" s="230"/>
      <c r="M238" s="231"/>
      <c r="N238" s="232"/>
      <c r="O238" s="232"/>
      <c r="P238" s="232"/>
      <c r="Q238" s="232"/>
      <c r="R238" s="232"/>
      <c r="S238" s="232"/>
      <c r="T238" s="23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4" t="s">
        <v>152</v>
      </c>
      <c r="AU238" s="234" t="s">
        <v>135</v>
      </c>
      <c r="AV238" s="13" t="s">
        <v>82</v>
      </c>
      <c r="AW238" s="13" t="s">
        <v>34</v>
      </c>
      <c r="AX238" s="13" t="s">
        <v>72</v>
      </c>
      <c r="AY238" s="234" t="s">
        <v>134</v>
      </c>
    </row>
    <row r="239" s="13" customFormat="1">
      <c r="A239" s="13"/>
      <c r="B239" s="223"/>
      <c r="C239" s="224"/>
      <c r="D239" s="225" t="s">
        <v>152</v>
      </c>
      <c r="E239" s="226" t="s">
        <v>19</v>
      </c>
      <c r="F239" s="227" t="s">
        <v>753</v>
      </c>
      <c r="G239" s="224"/>
      <c r="H239" s="228">
        <v>97.879999999999995</v>
      </c>
      <c r="I239" s="229"/>
      <c r="J239" s="224"/>
      <c r="K239" s="224"/>
      <c r="L239" s="230"/>
      <c r="M239" s="231"/>
      <c r="N239" s="232"/>
      <c r="O239" s="232"/>
      <c r="P239" s="232"/>
      <c r="Q239" s="232"/>
      <c r="R239" s="232"/>
      <c r="S239" s="232"/>
      <c r="T239" s="23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4" t="s">
        <v>152</v>
      </c>
      <c r="AU239" s="234" t="s">
        <v>135</v>
      </c>
      <c r="AV239" s="13" t="s">
        <v>82</v>
      </c>
      <c r="AW239" s="13" t="s">
        <v>34</v>
      </c>
      <c r="AX239" s="13" t="s">
        <v>72</v>
      </c>
      <c r="AY239" s="234" t="s">
        <v>134</v>
      </c>
    </row>
    <row r="240" s="13" customFormat="1">
      <c r="A240" s="13"/>
      <c r="B240" s="223"/>
      <c r="C240" s="224"/>
      <c r="D240" s="225" t="s">
        <v>152</v>
      </c>
      <c r="E240" s="226" t="s">
        <v>19</v>
      </c>
      <c r="F240" s="227" t="s">
        <v>754</v>
      </c>
      <c r="G240" s="224"/>
      <c r="H240" s="228">
        <v>22.489999999999998</v>
      </c>
      <c r="I240" s="229"/>
      <c r="J240" s="224"/>
      <c r="K240" s="224"/>
      <c r="L240" s="230"/>
      <c r="M240" s="231"/>
      <c r="N240" s="232"/>
      <c r="O240" s="232"/>
      <c r="P240" s="232"/>
      <c r="Q240" s="232"/>
      <c r="R240" s="232"/>
      <c r="S240" s="232"/>
      <c r="T240" s="23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4" t="s">
        <v>152</v>
      </c>
      <c r="AU240" s="234" t="s">
        <v>135</v>
      </c>
      <c r="AV240" s="13" t="s">
        <v>82</v>
      </c>
      <c r="AW240" s="13" t="s">
        <v>34</v>
      </c>
      <c r="AX240" s="13" t="s">
        <v>72</v>
      </c>
      <c r="AY240" s="234" t="s">
        <v>134</v>
      </c>
    </row>
    <row r="241" s="14" customFormat="1">
      <c r="A241" s="14"/>
      <c r="B241" s="235"/>
      <c r="C241" s="236"/>
      <c r="D241" s="225" t="s">
        <v>152</v>
      </c>
      <c r="E241" s="237" t="s">
        <v>19</v>
      </c>
      <c r="F241" s="238" t="s">
        <v>182</v>
      </c>
      <c r="G241" s="236"/>
      <c r="H241" s="239">
        <v>146.97999999999999</v>
      </c>
      <c r="I241" s="240"/>
      <c r="J241" s="236"/>
      <c r="K241" s="236"/>
      <c r="L241" s="241"/>
      <c r="M241" s="242"/>
      <c r="N241" s="243"/>
      <c r="O241" s="243"/>
      <c r="P241" s="243"/>
      <c r="Q241" s="243"/>
      <c r="R241" s="243"/>
      <c r="S241" s="243"/>
      <c r="T241" s="24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45" t="s">
        <v>152</v>
      </c>
      <c r="AU241" s="245" t="s">
        <v>135</v>
      </c>
      <c r="AV241" s="14" t="s">
        <v>154</v>
      </c>
      <c r="AW241" s="14" t="s">
        <v>34</v>
      </c>
      <c r="AX241" s="14" t="s">
        <v>80</v>
      </c>
      <c r="AY241" s="245" t="s">
        <v>134</v>
      </c>
    </row>
    <row r="242" s="2" customFormat="1" ht="21.75" customHeight="1">
      <c r="A242" s="39"/>
      <c r="B242" s="40"/>
      <c r="C242" s="205" t="s">
        <v>312</v>
      </c>
      <c r="D242" s="205" t="s">
        <v>138</v>
      </c>
      <c r="E242" s="206" t="s">
        <v>270</v>
      </c>
      <c r="F242" s="207" t="s">
        <v>786</v>
      </c>
      <c r="G242" s="208" t="s">
        <v>149</v>
      </c>
      <c r="H242" s="209">
        <v>146.97999999999999</v>
      </c>
      <c r="I242" s="210"/>
      <c r="J242" s="211">
        <f>ROUND(I242*H242,2)</f>
        <v>0</v>
      </c>
      <c r="K242" s="207" t="s">
        <v>142</v>
      </c>
      <c r="L242" s="45"/>
      <c r="M242" s="212" t="s">
        <v>19</v>
      </c>
      <c r="N242" s="213" t="s">
        <v>43</v>
      </c>
      <c r="O242" s="85"/>
      <c r="P242" s="214">
        <f>O242*H242</f>
        <v>0</v>
      </c>
      <c r="Q242" s="214">
        <v>0</v>
      </c>
      <c r="R242" s="214">
        <f>Q242*H242</f>
        <v>0</v>
      </c>
      <c r="S242" s="214">
        <v>0</v>
      </c>
      <c r="T242" s="215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16" t="s">
        <v>154</v>
      </c>
      <c r="AT242" s="216" t="s">
        <v>138</v>
      </c>
      <c r="AU242" s="216" t="s">
        <v>135</v>
      </c>
      <c r="AY242" s="18" t="s">
        <v>134</v>
      </c>
      <c r="BE242" s="217">
        <f>IF(N242="základní",J242,0)</f>
        <v>0</v>
      </c>
      <c r="BF242" s="217">
        <f>IF(N242="snížená",J242,0)</f>
        <v>0</v>
      </c>
      <c r="BG242" s="217">
        <f>IF(N242="zákl. přenesená",J242,0)</f>
        <v>0</v>
      </c>
      <c r="BH242" s="217">
        <f>IF(N242="sníž. přenesená",J242,0)</f>
        <v>0</v>
      </c>
      <c r="BI242" s="217">
        <f>IF(N242="nulová",J242,0)</f>
        <v>0</v>
      </c>
      <c r="BJ242" s="18" t="s">
        <v>80</v>
      </c>
      <c r="BK242" s="217">
        <f>ROUND(I242*H242,2)</f>
        <v>0</v>
      </c>
      <c r="BL242" s="18" t="s">
        <v>154</v>
      </c>
      <c r="BM242" s="216" t="s">
        <v>787</v>
      </c>
    </row>
    <row r="243" s="2" customFormat="1">
      <c r="A243" s="39"/>
      <c r="B243" s="40"/>
      <c r="C243" s="41"/>
      <c r="D243" s="218" t="s">
        <v>145</v>
      </c>
      <c r="E243" s="41"/>
      <c r="F243" s="219" t="s">
        <v>273</v>
      </c>
      <c r="G243" s="41"/>
      <c r="H243" s="41"/>
      <c r="I243" s="220"/>
      <c r="J243" s="41"/>
      <c r="K243" s="41"/>
      <c r="L243" s="45"/>
      <c r="M243" s="221"/>
      <c r="N243" s="222"/>
      <c r="O243" s="85"/>
      <c r="P243" s="85"/>
      <c r="Q243" s="85"/>
      <c r="R243" s="85"/>
      <c r="S243" s="85"/>
      <c r="T243" s="86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145</v>
      </c>
      <c r="AU243" s="18" t="s">
        <v>135</v>
      </c>
    </row>
    <row r="244" s="13" customFormat="1">
      <c r="A244" s="13"/>
      <c r="B244" s="223"/>
      <c r="C244" s="224"/>
      <c r="D244" s="225" t="s">
        <v>152</v>
      </c>
      <c r="E244" s="226" t="s">
        <v>19</v>
      </c>
      <c r="F244" s="227" t="s">
        <v>750</v>
      </c>
      <c r="G244" s="224"/>
      <c r="H244" s="228">
        <v>2.75</v>
      </c>
      <c r="I244" s="229"/>
      <c r="J244" s="224"/>
      <c r="K244" s="224"/>
      <c r="L244" s="230"/>
      <c r="M244" s="231"/>
      <c r="N244" s="232"/>
      <c r="O244" s="232"/>
      <c r="P244" s="232"/>
      <c r="Q244" s="232"/>
      <c r="R244" s="232"/>
      <c r="S244" s="232"/>
      <c r="T244" s="23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4" t="s">
        <v>152</v>
      </c>
      <c r="AU244" s="234" t="s">
        <v>135</v>
      </c>
      <c r="AV244" s="13" t="s">
        <v>82</v>
      </c>
      <c r="AW244" s="13" t="s">
        <v>34</v>
      </c>
      <c r="AX244" s="13" t="s">
        <v>72</v>
      </c>
      <c r="AY244" s="234" t="s">
        <v>134</v>
      </c>
    </row>
    <row r="245" s="13" customFormat="1">
      <c r="A245" s="13"/>
      <c r="B245" s="223"/>
      <c r="C245" s="224"/>
      <c r="D245" s="225" t="s">
        <v>152</v>
      </c>
      <c r="E245" s="226" t="s">
        <v>19</v>
      </c>
      <c r="F245" s="227" t="s">
        <v>751</v>
      </c>
      <c r="G245" s="224"/>
      <c r="H245" s="228">
        <v>14.99</v>
      </c>
      <c r="I245" s="229"/>
      <c r="J245" s="224"/>
      <c r="K245" s="224"/>
      <c r="L245" s="230"/>
      <c r="M245" s="231"/>
      <c r="N245" s="232"/>
      <c r="O245" s="232"/>
      <c r="P245" s="232"/>
      <c r="Q245" s="232"/>
      <c r="R245" s="232"/>
      <c r="S245" s="232"/>
      <c r="T245" s="23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4" t="s">
        <v>152</v>
      </c>
      <c r="AU245" s="234" t="s">
        <v>135</v>
      </c>
      <c r="AV245" s="13" t="s">
        <v>82</v>
      </c>
      <c r="AW245" s="13" t="s">
        <v>34</v>
      </c>
      <c r="AX245" s="13" t="s">
        <v>72</v>
      </c>
      <c r="AY245" s="234" t="s">
        <v>134</v>
      </c>
    </row>
    <row r="246" s="13" customFormat="1">
      <c r="A246" s="13"/>
      <c r="B246" s="223"/>
      <c r="C246" s="224"/>
      <c r="D246" s="225" t="s">
        <v>152</v>
      </c>
      <c r="E246" s="226" t="s">
        <v>19</v>
      </c>
      <c r="F246" s="227" t="s">
        <v>752</v>
      </c>
      <c r="G246" s="224"/>
      <c r="H246" s="228">
        <v>8.8699999999999992</v>
      </c>
      <c r="I246" s="229"/>
      <c r="J246" s="224"/>
      <c r="K246" s="224"/>
      <c r="L246" s="230"/>
      <c r="M246" s="231"/>
      <c r="N246" s="232"/>
      <c r="O246" s="232"/>
      <c r="P246" s="232"/>
      <c r="Q246" s="232"/>
      <c r="R246" s="232"/>
      <c r="S246" s="232"/>
      <c r="T246" s="23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4" t="s">
        <v>152</v>
      </c>
      <c r="AU246" s="234" t="s">
        <v>135</v>
      </c>
      <c r="AV246" s="13" t="s">
        <v>82</v>
      </c>
      <c r="AW246" s="13" t="s">
        <v>34</v>
      </c>
      <c r="AX246" s="13" t="s">
        <v>72</v>
      </c>
      <c r="AY246" s="234" t="s">
        <v>134</v>
      </c>
    </row>
    <row r="247" s="13" customFormat="1">
      <c r="A247" s="13"/>
      <c r="B247" s="223"/>
      <c r="C247" s="224"/>
      <c r="D247" s="225" t="s">
        <v>152</v>
      </c>
      <c r="E247" s="226" t="s">
        <v>19</v>
      </c>
      <c r="F247" s="227" t="s">
        <v>753</v>
      </c>
      <c r="G247" s="224"/>
      <c r="H247" s="228">
        <v>97.879999999999995</v>
      </c>
      <c r="I247" s="229"/>
      <c r="J247" s="224"/>
      <c r="K247" s="224"/>
      <c r="L247" s="230"/>
      <c r="M247" s="231"/>
      <c r="N247" s="232"/>
      <c r="O247" s="232"/>
      <c r="P247" s="232"/>
      <c r="Q247" s="232"/>
      <c r="R247" s="232"/>
      <c r="S247" s="232"/>
      <c r="T247" s="23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4" t="s">
        <v>152</v>
      </c>
      <c r="AU247" s="234" t="s">
        <v>135</v>
      </c>
      <c r="AV247" s="13" t="s">
        <v>82</v>
      </c>
      <c r="AW247" s="13" t="s">
        <v>34</v>
      </c>
      <c r="AX247" s="13" t="s">
        <v>72</v>
      </c>
      <c r="AY247" s="234" t="s">
        <v>134</v>
      </c>
    </row>
    <row r="248" s="13" customFormat="1">
      <c r="A248" s="13"/>
      <c r="B248" s="223"/>
      <c r="C248" s="224"/>
      <c r="D248" s="225" t="s">
        <v>152</v>
      </c>
      <c r="E248" s="226" t="s">
        <v>19</v>
      </c>
      <c r="F248" s="227" t="s">
        <v>754</v>
      </c>
      <c r="G248" s="224"/>
      <c r="H248" s="228">
        <v>22.489999999999998</v>
      </c>
      <c r="I248" s="229"/>
      <c r="J248" s="224"/>
      <c r="K248" s="224"/>
      <c r="L248" s="230"/>
      <c r="M248" s="231"/>
      <c r="N248" s="232"/>
      <c r="O248" s="232"/>
      <c r="P248" s="232"/>
      <c r="Q248" s="232"/>
      <c r="R248" s="232"/>
      <c r="S248" s="232"/>
      <c r="T248" s="23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4" t="s">
        <v>152</v>
      </c>
      <c r="AU248" s="234" t="s">
        <v>135</v>
      </c>
      <c r="AV248" s="13" t="s">
        <v>82</v>
      </c>
      <c r="AW248" s="13" t="s">
        <v>34</v>
      </c>
      <c r="AX248" s="13" t="s">
        <v>72</v>
      </c>
      <c r="AY248" s="234" t="s">
        <v>134</v>
      </c>
    </row>
    <row r="249" s="14" customFormat="1">
      <c r="A249" s="14"/>
      <c r="B249" s="235"/>
      <c r="C249" s="236"/>
      <c r="D249" s="225" t="s">
        <v>152</v>
      </c>
      <c r="E249" s="237" t="s">
        <v>19</v>
      </c>
      <c r="F249" s="238" t="s">
        <v>182</v>
      </c>
      <c r="G249" s="236"/>
      <c r="H249" s="239">
        <v>146.97999999999999</v>
      </c>
      <c r="I249" s="240"/>
      <c r="J249" s="236"/>
      <c r="K249" s="236"/>
      <c r="L249" s="241"/>
      <c r="M249" s="242"/>
      <c r="N249" s="243"/>
      <c r="O249" s="243"/>
      <c r="P249" s="243"/>
      <c r="Q249" s="243"/>
      <c r="R249" s="243"/>
      <c r="S249" s="243"/>
      <c r="T249" s="24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45" t="s">
        <v>152</v>
      </c>
      <c r="AU249" s="245" t="s">
        <v>135</v>
      </c>
      <c r="AV249" s="14" t="s">
        <v>154</v>
      </c>
      <c r="AW249" s="14" t="s">
        <v>34</v>
      </c>
      <c r="AX249" s="14" t="s">
        <v>80</v>
      </c>
      <c r="AY249" s="245" t="s">
        <v>134</v>
      </c>
    </row>
    <row r="250" s="12" customFormat="1" ht="20.88" customHeight="1">
      <c r="A250" s="12"/>
      <c r="B250" s="189"/>
      <c r="C250" s="190"/>
      <c r="D250" s="191" t="s">
        <v>71</v>
      </c>
      <c r="E250" s="203" t="s">
        <v>269</v>
      </c>
      <c r="F250" s="203" t="s">
        <v>274</v>
      </c>
      <c r="G250" s="190"/>
      <c r="H250" s="190"/>
      <c r="I250" s="193"/>
      <c r="J250" s="204">
        <f>BK250</f>
        <v>0</v>
      </c>
      <c r="K250" s="190"/>
      <c r="L250" s="195"/>
      <c r="M250" s="196"/>
      <c r="N250" s="197"/>
      <c r="O250" s="197"/>
      <c r="P250" s="198">
        <f>SUM(P251:P253)</f>
        <v>0</v>
      </c>
      <c r="Q250" s="197"/>
      <c r="R250" s="198">
        <f>SUM(R251:R253)</f>
        <v>0.071330000000000005</v>
      </c>
      <c r="S250" s="197"/>
      <c r="T250" s="199">
        <f>SUM(T251:T253)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00" t="s">
        <v>80</v>
      </c>
      <c r="AT250" s="201" t="s">
        <v>71</v>
      </c>
      <c r="AU250" s="201" t="s">
        <v>82</v>
      </c>
      <c r="AY250" s="200" t="s">
        <v>134</v>
      </c>
      <c r="BK250" s="202">
        <f>SUM(BK251:BK253)</f>
        <v>0</v>
      </c>
    </row>
    <row r="251" s="2" customFormat="1" ht="37.8" customHeight="1">
      <c r="A251" s="39"/>
      <c r="B251" s="40"/>
      <c r="C251" s="205" t="s">
        <v>318</v>
      </c>
      <c r="D251" s="205" t="s">
        <v>138</v>
      </c>
      <c r="E251" s="206" t="s">
        <v>276</v>
      </c>
      <c r="F251" s="207" t="s">
        <v>277</v>
      </c>
      <c r="G251" s="208" t="s">
        <v>141</v>
      </c>
      <c r="H251" s="209">
        <v>1</v>
      </c>
      <c r="I251" s="210"/>
      <c r="J251" s="211">
        <f>ROUND(I251*H251,2)</f>
        <v>0</v>
      </c>
      <c r="K251" s="207" t="s">
        <v>142</v>
      </c>
      <c r="L251" s="45"/>
      <c r="M251" s="212" t="s">
        <v>19</v>
      </c>
      <c r="N251" s="213" t="s">
        <v>43</v>
      </c>
      <c r="O251" s="85"/>
      <c r="P251" s="214">
        <f>O251*H251</f>
        <v>0</v>
      </c>
      <c r="Q251" s="214">
        <v>0.056439999999999997</v>
      </c>
      <c r="R251" s="214">
        <f>Q251*H251</f>
        <v>0.056439999999999997</v>
      </c>
      <c r="S251" s="214">
        <v>0</v>
      </c>
      <c r="T251" s="215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16" t="s">
        <v>143</v>
      </c>
      <c r="AT251" s="216" t="s">
        <v>138</v>
      </c>
      <c r="AU251" s="216" t="s">
        <v>135</v>
      </c>
      <c r="AY251" s="18" t="s">
        <v>134</v>
      </c>
      <c r="BE251" s="217">
        <f>IF(N251="základní",J251,0)</f>
        <v>0</v>
      </c>
      <c r="BF251" s="217">
        <f>IF(N251="snížená",J251,0)</f>
        <v>0</v>
      </c>
      <c r="BG251" s="217">
        <f>IF(N251="zákl. přenesená",J251,0)</f>
        <v>0</v>
      </c>
      <c r="BH251" s="217">
        <f>IF(N251="sníž. přenesená",J251,0)</f>
        <v>0</v>
      </c>
      <c r="BI251" s="217">
        <f>IF(N251="nulová",J251,0)</f>
        <v>0</v>
      </c>
      <c r="BJ251" s="18" t="s">
        <v>80</v>
      </c>
      <c r="BK251" s="217">
        <f>ROUND(I251*H251,2)</f>
        <v>0</v>
      </c>
      <c r="BL251" s="18" t="s">
        <v>143</v>
      </c>
      <c r="BM251" s="216" t="s">
        <v>788</v>
      </c>
    </row>
    <row r="252" s="2" customFormat="1">
      <c r="A252" s="39"/>
      <c r="B252" s="40"/>
      <c r="C252" s="41"/>
      <c r="D252" s="218" t="s">
        <v>145</v>
      </c>
      <c r="E252" s="41"/>
      <c r="F252" s="219" t="s">
        <v>279</v>
      </c>
      <c r="G252" s="41"/>
      <c r="H252" s="41"/>
      <c r="I252" s="220"/>
      <c r="J252" s="41"/>
      <c r="K252" s="41"/>
      <c r="L252" s="45"/>
      <c r="M252" s="221"/>
      <c r="N252" s="222"/>
      <c r="O252" s="85"/>
      <c r="P252" s="85"/>
      <c r="Q252" s="85"/>
      <c r="R252" s="85"/>
      <c r="S252" s="85"/>
      <c r="T252" s="86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T252" s="18" t="s">
        <v>145</v>
      </c>
      <c r="AU252" s="18" t="s">
        <v>135</v>
      </c>
    </row>
    <row r="253" s="2" customFormat="1" ht="33" customHeight="1">
      <c r="A253" s="39"/>
      <c r="B253" s="40"/>
      <c r="C253" s="247" t="s">
        <v>7</v>
      </c>
      <c r="D253" s="247" t="s">
        <v>281</v>
      </c>
      <c r="E253" s="248" t="s">
        <v>282</v>
      </c>
      <c r="F253" s="249" t="s">
        <v>283</v>
      </c>
      <c r="G253" s="250" t="s">
        <v>141</v>
      </c>
      <c r="H253" s="251">
        <v>1</v>
      </c>
      <c r="I253" s="252"/>
      <c r="J253" s="253">
        <f>ROUND(I253*H253,2)</f>
        <v>0</v>
      </c>
      <c r="K253" s="249" t="s">
        <v>142</v>
      </c>
      <c r="L253" s="254"/>
      <c r="M253" s="255" t="s">
        <v>19</v>
      </c>
      <c r="N253" s="256" t="s">
        <v>43</v>
      </c>
      <c r="O253" s="85"/>
      <c r="P253" s="214">
        <f>O253*H253</f>
        <v>0</v>
      </c>
      <c r="Q253" s="214">
        <v>0.014890000000000001</v>
      </c>
      <c r="R253" s="214">
        <f>Q253*H253</f>
        <v>0.014890000000000001</v>
      </c>
      <c r="S253" s="214">
        <v>0</v>
      </c>
      <c r="T253" s="215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16" t="s">
        <v>284</v>
      </c>
      <c r="AT253" s="216" t="s">
        <v>281</v>
      </c>
      <c r="AU253" s="216" t="s">
        <v>135</v>
      </c>
      <c r="AY253" s="18" t="s">
        <v>134</v>
      </c>
      <c r="BE253" s="217">
        <f>IF(N253="základní",J253,0)</f>
        <v>0</v>
      </c>
      <c r="BF253" s="217">
        <f>IF(N253="snížená",J253,0)</f>
        <v>0</v>
      </c>
      <c r="BG253" s="217">
        <f>IF(N253="zákl. přenesená",J253,0)</f>
        <v>0</v>
      </c>
      <c r="BH253" s="217">
        <f>IF(N253="sníž. přenesená",J253,0)</f>
        <v>0</v>
      </c>
      <c r="BI253" s="217">
        <f>IF(N253="nulová",J253,0)</f>
        <v>0</v>
      </c>
      <c r="BJ253" s="18" t="s">
        <v>80</v>
      </c>
      <c r="BK253" s="217">
        <f>ROUND(I253*H253,2)</f>
        <v>0</v>
      </c>
      <c r="BL253" s="18" t="s">
        <v>143</v>
      </c>
      <c r="BM253" s="216" t="s">
        <v>789</v>
      </c>
    </row>
    <row r="254" s="12" customFormat="1" ht="22.8" customHeight="1">
      <c r="A254" s="12"/>
      <c r="B254" s="189"/>
      <c r="C254" s="190"/>
      <c r="D254" s="191" t="s">
        <v>71</v>
      </c>
      <c r="E254" s="203" t="s">
        <v>183</v>
      </c>
      <c r="F254" s="203" t="s">
        <v>286</v>
      </c>
      <c r="G254" s="190"/>
      <c r="H254" s="190"/>
      <c r="I254" s="193"/>
      <c r="J254" s="204">
        <f>BK254</f>
        <v>0</v>
      </c>
      <c r="K254" s="190"/>
      <c r="L254" s="195"/>
      <c r="M254" s="196"/>
      <c r="N254" s="197"/>
      <c r="O254" s="197"/>
      <c r="P254" s="198">
        <f>P255+P266+P269</f>
        <v>0</v>
      </c>
      <c r="Q254" s="197"/>
      <c r="R254" s="198">
        <f>R255+R266+R269</f>
        <v>0.13666289000000001</v>
      </c>
      <c r="S254" s="197"/>
      <c r="T254" s="199">
        <f>T255+T266+T269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00" t="s">
        <v>80</v>
      </c>
      <c r="AT254" s="201" t="s">
        <v>71</v>
      </c>
      <c r="AU254" s="201" t="s">
        <v>80</v>
      </c>
      <c r="AY254" s="200" t="s">
        <v>134</v>
      </c>
      <c r="BK254" s="202">
        <f>BK255+BK266+BK269</f>
        <v>0</v>
      </c>
    </row>
    <row r="255" s="12" customFormat="1" ht="20.88" customHeight="1">
      <c r="A255" s="12"/>
      <c r="B255" s="189"/>
      <c r="C255" s="190"/>
      <c r="D255" s="191" t="s">
        <v>71</v>
      </c>
      <c r="E255" s="203" t="s">
        <v>287</v>
      </c>
      <c r="F255" s="203" t="s">
        <v>288</v>
      </c>
      <c r="G255" s="190"/>
      <c r="H255" s="190"/>
      <c r="I255" s="193"/>
      <c r="J255" s="204">
        <f>BK255</f>
        <v>0</v>
      </c>
      <c r="K255" s="190"/>
      <c r="L255" s="195"/>
      <c r="M255" s="196"/>
      <c r="N255" s="197"/>
      <c r="O255" s="197"/>
      <c r="P255" s="198">
        <f>SUM(P256:P265)</f>
        <v>0</v>
      </c>
      <c r="Q255" s="197"/>
      <c r="R255" s="198">
        <f>SUM(R256:R265)</f>
        <v>0</v>
      </c>
      <c r="S255" s="197"/>
      <c r="T255" s="199">
        <f>SUM(T256:T265)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00" t="s">
        <v>80</v>
      </c>
      <c r="AT255" s="201" t="s">
        <v>71</v>
      </c>
      <c r="AU255" s="201" t="s">
        <v>82</v>
      </c>
      <c r="AY255" s="200" t="s">
        <v>134</v>
      </c>
      <c r="BK255" s="202">
        <f>SUM(BK256:BK265)</f>
        <v>0</v>
      </c>
    </row>
    <row r="256" s="2" customFormat="1" ht="37.8" customHeight="1">
      <c r="A256" s="39"/>
      <c r="B256" s="40"/>
      <c r="C256" s="205" t="s">
        <v>329</v>
      </c>
      <c r="D256" s="205" t="s">
        <v>138</v>
      </c>
      <c r="E256" s="206" t="s">
        <v>290</v>
      </c>
      <c r="F256" s="207" t="s">
        <v>291</v>
      </c>
      <c r="G256" s="208" t="s">
        <v>149</v>
      </c>
      <c r="H256" s="209">
        <v>167.16999999999999</v>
      </c>
      <c r="I256" s="210"/>
      <c r="J256" s="211">
        <f>ROUND(I256*H256,2)</f>
        <v>0</v>
      </c>
      <c r="K256" s="207" t="s">
        <v>142</v>
      </c>
      <c r="L256" s="45"/>
      <c r="M256" s="212" t="s">
        <v>19</v>
      </c>
      <c r="N256" s="213" t="s">
        <v>43</v>
      </c>
      <c r="O256" s="85"/>
      <c r="P256" s="214">
        <f>O256*H256</f>
        <v>0</v>
      </c>
      <c r="Q256" s="214">
        <v>0</v>
      </c>
      <c r="R256" s="214">
        <f>Q256*H256</f>
        <v>0</v>
      </c>
      <c r="S256" s="214">
        <v>0</v>
      </c>
      <c r="T256" s="215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16" t="s">
        <v>143</v>
      </c>
      <c r="AT256" s="216" t="s">
        <v>138</v>
      </c>
      <c r="AU256" s="216" t="s">
        <v>135</v>
      </c>
      <c r="AY256" s="18" t="s">
        <v>134</v>
      </c>
      <c r="BE256" s="217">
        <f>IF(N256="základní",J256,0)</f>
        <v>0</v>
      </c>
      <c r="BF256" s="217">
        <f>IF(N256="snížená",J256,0)</f>
        <v>0</v>
      </c>
      <c r="BG256" s="217">
        <f>IF(N256="zákl. přenesená",J256,0)</f>
        <v>0</v>
      </c>
      <c r="BH256" s="217">
        <f>IF(N256="sníž. přenesená",J256,0)</f>
        <v>0</v>
      </c>
      <c r="BI256" s="217">
        <f>IF(N256="nulová",J256,0)</f>
        <v>0</v>
      </c>
      <c r="BJ256" s="18" t="s">
        <v>80</v>
      </c>
      <c r="BK256" s="217">
        <f>ROUND(I256*H256,2)</f>
        <v>0</v>
      </c>
      <c r="BL256" s="18" t="s">
        <v>143</v>
      </c>
      <c r="BM256" s="216" t="s">
        <v>790</v>
      </c>
    </row>
    <row r="257" s="2" customFormat="1">
      <c r="A257" s="39"/>
      <c r="B257" s="40"/>
      <c r="C257" s="41"/>
      <c r="D257" s="218" t="s">
        <v>145</v>
      </c>
      <c r="E257" s="41"/>
      <c r="F257" s="219" t="s">
        <v>293</v>
      </c>
      <c r="G257" s="41"/>
      <c r="H257" s="41"/>
      <c r="I257" s="220"/>
      <c r="J257" s="41"/>
      <c r="K257" s="41"/>
      <c r="L257" s="45"/>
      <c r="M257" s="221"/>
      <c r="N257" s="222"/>
      <c r="O257" s="85"/>
      <c r="P257" s="85"/>
      <c r="Q257" s="85"/>
      <c r="R257" s="85"/>
      <c r="S257" s="85"/>
      <c r="T257" s="86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T257" s="18" t="s">
        <v>145</v>
      </c>
      <c r="AU257" s="18" t="s">
        <v>135</v>
      </c>
    </row>
    <row r="258" s="13" customFormat="1">
      <c r="A258" s="13"/>
      <c r="B258" s="223"/>
      <c r="C258" s="224"/>
      <c r="D258" s="225" t="s">
        <v>152</v>
      </c>
      <c r="E258" s="226" t="s">
        <v>19</v>
      </c>
      <c r="F258" s="227" t="s">
        <v>748</v>
      </c>
      <c r="G258" s="224"/>
      <c r="H258" s="228">
        <v>9.5600000000000005</v>
      </c>
      <c r="I258" s="229"/>
      <c r="J258" s="224"/>
      <c r="K258" s="224"/>
      <c r="L258" s="230"/>
      <c r="M258" s="231"/>
      <c r="N258" s="232"/>
      <c r="O258" s="232"/>
      <c r="P258" s="232"/>
      <c r="Q258" s="232"/>
      <c r="R258" s="232"/>
      <c r="S258" s="232"/>
      <c r="T258" s="23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4" t="s">
        <v>152</v>
      </c>
      <c r="AU258" s="234" t="s">
        <v>135</v>
      </c>
      <c r="AV258" s="13" t="s">
        <v>82</v>
      </c>
      <c r="AW258" s="13" t="s">
        <v>34</v>
      </c>
      <c r="AX258" s="13" t="s">
        <v>72</v>
      </c>
      <c r="AY258" s="234" t="s">
        <v>134</v>
      </c>
    </row>
    <row r="259" s="13" customFormat="1">
      <c r="A259" s="13"/>
      <c r="B259" s="223"/>
      <c r="C259" s="224"/>
      <c r="D259" s="225" t="s">
        <v>152</v>
      </c>
      <c r="E259" s="226" t="s">
        <v>19</v>
      </c>
      <c r="F259" s="227" t="s">
        <v>749</v>
      </c>
      <c r="G259" s="224"/>
      <c r="H259" s="228">
        <v>10.630000000000001</v>
      </c>
      <c r="I259" s="229"/>
      <c r="J259" s="224"/>
      <c r="K259" s="224"/>
      <c r="L259" s="230"/>
      <c r="M259" s="231"/>
      <c r="N259" s="232"/>
      <c r="O259" s="232"/>
      <c r="P259" s="232"/>
      <c r="Q259" s="232"/>
      <c r="R259" s="232"/>
      <c r="S259" s="232"/>
      <c r="T259" s="23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4" t="s">
        <v>152</v>
      </c>
      <c r="AU259" s="234" t="s">
        <v>135</v>
      </c>
      <c r="AV259" s="13" t="s">
        <v>82</v>
      </c>
      <c r="AW259" s="13" t="s">
        <v>34</v>
      </c>
      <c r="AX259" s="13" t="s">
        <v>72</v>
      </c>
      <c r="AY259" s="234" t="s">
        <v>134</v>
      </c>
    </row>
    <row r="260" s="13" customFormat="1">
      <c r="A260" s="13"/>
      <c r="B260" s="223"/>
      <c r="C260" s="224"/>
      <c r="D260" s="225" t="s">
        <v>152</v>
      </c>
      <c r="E260" s="226" t="s">
        <v>19</v>
      </c>
      <c r="F260" s="227" t="s">
        <v>750</v>
      </c>
      <c r="G260" s="224"/>
      <c r="H260" s="228">
        <v>2.75</v>
      </c>
      <c r="I260" s="229"/>
      <c r="J260" s="224"/>
      <c r="K260" s="224"/>
      <c r="L260" s="230"/>
      <c r="M260" s="231"/>
      <c r="N260" s="232"/>
      <c r="O260" s="232"/>
      <c r="P260" s="232"/>
      <c r="Q260" s="232"/>
      <c r="R260" s="232"/>
      <c r="S260" s="232"/>
      <c r="T260" s="23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4" t="s">
        <v>152</v>
      </c>
      <c r="AU260" s="234" t="s">
        <v>135</v>
      </c>
      <c r="AV260" s="13" t="s">
        <v>82</v>
      </c>
      <c r="AW260" s="13" t="s">
        <v>34</v>
      </c>
      <c r="AX260" s="13" t="s">
        <v>72</v>
      </c>
      <c r="AY260" s="234" t="s">
        <v>134</v>
      </c>
    </row>
    <row r="261" s="13" customFormat="1">
      <c r="A261" s="13"/>
      <c r="B261" s="223"/>
      <c r="C261" s="224"/>
      <c r="D261" s="225" t="s">
        <v>152</v>
      </c>
      <c r="E261" s="226" t="s">
        <v>19</v>
      </c>
      <c r="F261" s="227" t="s">
        <v>751</v>
      </c>
      <c r="G261" s="224"/>
      <c r="H261" s="228">
        <v>14.99</v>
      </c>
      <c r="I261" s="229"/>
      <c r="J261" s="224"/>
      <c r="K261" s="224"/>
      <c r="L261" s="230"/>
      <c r="M261" s="231"/>
      <c r="N261" s="232"/>
      <c r="O261" s="232"/>
      <c r="P261" s="232"/>
      <c r="Q261" s="232"/>
      <c r="R261" s="232"/>
      <c r="S261" s="232"/>
      <c r="T261" s="23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4" t="s">
        <v>152</v>
      </c>
      <c r="AU261" s="234" t="s">
        <v>135</v>
      </c>
      <c r="AV261" s="13" t="s">
        <v>82</v>
      </c>
      <c r="AW261" s="13" t="s">
        <v>34</v>
      </c>
      <c r="AX261" s="13" t="s">
        <v>72</v>
      </c>
      <c r="AY261" s="234" t="s">
        <v>134</v>
      </c>
    </row>
    <row r="262" s="13" customFormat="1">
      <c r="A262" s="13"/>
      <c r="B262" s="223"/>
      <c r="C262" s="224"/>
      <c r="D262" s="225" t="s">
        <v>152</v>
      </c>
      <c r="E262" s="226" t="s">
        <v>19</v>
      </c>
      <c r="F262" s="227" t="s">
        <v>752</v>
      </c>
      <c r="G262" s="224"/>
      <c r="H262" s="228">
        <v>8.8699999999999992</v>
      </c>
      <c r="I262" s="229"/>
      <c r="J262" s="224"/>
      <c r="K262" s="224"/>
      <c r="L262" s="230"/>
      <c r="M262" s="231"/>
      <c r="N262" s="232"/>
      <c r="O262" s="232"/>
      <c r="P262" s="232"/>
      <c r="Q262" s="232"/>
      <c r="R262" s="232"/>
      <c r="S262" s="232"/>
      <c r="T262" s="23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4" t="s">
        <v>152</v>
      </c>
      <c r="AU262" s="234" t="s">
        <v>135</v>
      </c>
      <c r="AV262" s="13" t="s">
        <v>82</v>
      </c>
      <c r="AW262" s="13" t="s">
        <v>34</v>
      </c>
      <c r="AX262" s="13" t="s">
        <v>72</v>
      </c>
      <c r="AY262" s="234" t="s">
        <v>134</v>
      </c>
    </row>
    <row r="263" s="13" customFormat="1">
      <c r="A263" s="13"/>
      <c r="B263" s="223"/>
      <c r="C263" s="224"/>
      <c r="D263" s="225" t="s">
        <v>152</v>
      </c>
      <c r="E263" s="226" t="s">
        <v>19</v>
      </c>
      <c r="F263" s="227" t="s">
        <v>753</v>
      </c>
      <c r="G263" s="224"/>
      <c r="H263" s="228">
        <v>97.879999999999995</v>
      </c>
      <c r="I263" s="229"/>
      <c r="J263" s="224"/>
      <c r="K263" s="224"/>
      <c r="L263" s="230"/>
      <c r="M263" s="231"/>
      <c r="N263" s="232"/>
      <c r="O263" s="232"/>
      <c r="P263" s="232"/>
      <c r="Q263" s="232"/>
      <c r="R263" s="232"/>
      <c r="S263" s="232"/>
      <c r="T263" s="23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4" t="s">
        <v>152</v>
      </c>
      <c r="AU263" s="234" t="s">
        <v>135</v>
      </c>
      <c r="AV263" s="13" t="s">
        <v>82</v>
      </c>
      <c r="AW263" s="13" t="s">
        <v>34</v>
      </c>
      <c r="AX263" s="13" t="s">
        <v>72</v>
      </c>
      <c r="AY263" s="234" t="s">
        <v>134</v>
      </c>
    </row>
    <row r="264" s="13" customFormat="1">
      <c r="A264" s="13"/>
      <c r="B264" s="223"/>
      <c r="C264" s="224"/>
      <c r="D264" s="225" t="s">
        <v>152</v>
      </c>
      <c r="E264" s="226" t="s">
        <v>19</v>
      </c>
      <c r="F264" s="227" t="s">
        <v>754</v>
      </c>
      <c r="G264" s="224"/>
      <c r="H264" s="228">
        <v>22.489999999999998</v>
      </c>
      <c r="I264" s="229"/>
      <c r="J264" s="224"/>
      <c r="K264" s="224"/>
      <c r="L264" s="230"/>
      <c r="M264" s="231"/>
      <c r="N264" s="232"/>
      <c r="O264" s="232"/>
      <c r="P264" s="232"/>
      <c r="Q264" s="232"/>
      <c r="R264" s="232"/>
      <c r="S264" s="232"/>
      <c r="T264" s="23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4" t="s">
        <v>152</v>
      </c>
      <c r="AU264" s="234" t="s">
        <v>135</v>
      </c>
      <c r="AV264" s="13" t="s">
        <v>82</v>
      </c>
      <c r="AW264" s="13" t="s">
        <v>34</v>
      </c>
      <c r="AX264" s="13" t="s">
        <v>72</v>
      </c>
      <c r="AY264" s="234" t="s">
        <v>134</v>
      </c>
    </row>
    <row r="265" s="14" customFormat="1">
      <c r="A265" s="14"/>
      <c r="B265" s="235"/>
      <c r="C265" s="236"/>
      <c r="D265" s="225" t="s">
        <v>152</v>
      </c>
      <c r="E265" s="237" t="s">
        <v>19</v>
      </c>
      <c r="F265" s="238" t="s">
        <v>182</v>
      </c>
      <c r="G265" s="236"/>
      <c r="H265" s="239">
        <v>167.16999999999999</v>
      </c>
      <c r="I265" s="240"/>
      <c r="J265" s="236"/>
      <c r="K265" s="236"/>
      <c r="L265" s="241"/>
      <c r="M265" s="242"/>
      <c r="N265" s="243"/>
      <c r="O265" s="243"/>
      <c r="P265" s="243"/>
      <c r="Q265" s="243"/>
      <c r="R265" s="243"/>
      <c r="S265" s="243"/>
      <c r="T265" s="24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45" t="s">
        <v>152</v>
      </c>
      <c r="AU265" s="245" t="s">
        <v>135</v>
      </c>
      <c r="AV265" s="14" t="s">
        <v>154</v>
      </c>
      <c r="AW265" s="14" t="s">
        <v>34</v>
      </c>
      <c r="AX265" s="14" t="s">
        <v>80</v>
      </c>
      <c r="AY265" s="245" t="s">
        <v>134</v>
      </c>
    </row>
    <row r="266" s="12" customFormat="1" ht="20.88" customHeight="1">
      <c r="A266" s="12"/>
      <c r="B266" s="189"/>
      <c r="C266" s="190"/>
      <c r="D266" s="191" t="s">
        <v>71</v>
      </c>
      <c r="E266" s="203" t="s">
        <v>294</v>
      </c>
      <c r="F266" s="203" t="s">
        <v>295</v>
      </c>
      <c r="G266" s="190"/>
      <c r="H266" s="190"/>
      <c r="I266" s="193"/>
      <c r="J266" s="204">
        <f>BK266</f>
        <v>0</v>
      </c>
      <c r="K266" s="190"/>
      <c r="L266" s="195"/>
      <c r="M266" s="196"/>
      <c r="N266" s="197"/>
      <c r="O266" s="197"/>
      <c r="P266" s="198">
        <f>SUM(P267:P268)</f>
        <v>0</v>
      </c>
      <c r="Q266" s="197"/>
      <c r="R266" s="198">
        <f>SUM(R267:R268)</f>
        <v>0.0058509499999999989</v>
      </c>
      <c r="S266" s="197"/>
      <c r="T266" s="199">
        <f>SUM(T267:T268)</f>
        <v>0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00" t="s">
        <v>80</v>
      </c>
      <c r="AT266" s="201" t="s">
        <v>71</v>
      </c>
      <c r="AU266" s="201" t="s">
        <v>82</v>
      </c>
      <c r="AY266" s="200" t="s">
        <v>134</v>
      </c>
      <c r="BK266" s="202">
        <f>SUM(BK267:BK268)</f>
        <v>0</v>
      </c>
    </row>
    <row r="267" s="2" customFormat="1" ht="37.8" customHeight="1">
      <c r="A267" s="39"/>
      <c r="B267" s="40"/>
      <c r="C267" s="205" t="s">
        <v>336</v>
      </c>
      <c r="D267" s="205" t="s">
        <v>138</v>
      </c>
      <c r="E267" s="206" t="s">
        <v>297</v>
      </c>
      <c r="F267" s="207" t="s">
        <v>298</v>
      </c>
      <c r="G267" s="208" t="s">
        <v>149</v>
      </c>
      <c r="H267" s="209">
        <v>167.16999999999999</v>
      </c>
      <c r="I267" s="210"/>
      <c r="J267" s="211">
        <f>ROUND(I267*H267,2)</f>
        <v>0</v>
      </c>
      <c r="K267" s="207" t="s">
        <v>142</v>
      </c>
      <c r="L267" s="45"/>
      <c r="M267" s="212" t="s">
        <v>19</v>
      </c>
      <c r="N267" s="213" t="s">
        <v>43</v>
      </c>
      <c r="O267" s="85"/>
      <c r="P267" s="214">
        <f>O267*H267</f>
        <v>0</v>
      </c>
      <c r="Q267" s="214">
        <v>3.4999999999999997E-05</v>
      </c>
      <c r="R267" s="214">
        <f>Q267*H267</f>
        <v>0.0058509499999999989</v>
      </c>
      <c r="S267" s="214">
        <v>0</v>
      </c>
      <c r="T267" s="215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16" t="s">
        <v>154</v>
      </c>
      <c r="AT267" s="216" t="s">
        <v>138</v>
      </c>
      <c r="AU267" s="216" t="s">
        <v>135</v>
      </c>
      <c r="AY267" s="18" t="s">
        <v>134</v>
      </c>
      <c r="BE267" s="217">
        <f>IF(N267="základní",J267,0)</f>
        <v>0</v>
      </c>
      <c r="BF267" s="217">
        <f>IF(N267="snížená",J267,0)</f>
        <v>0</v>
      </c>
      <c r="BG267" s="217">
        <f>IF(N267="zákl. přenesená",J267,0)</f>
        <v>0</v>
      </c>
      <c r="BH267" s="217">
        <f>IF(N267="sníž. přenesená",J267,0)</f>
        <v>0</v>
      </c>
      <c r="BI267" s="217">
        <f>IF(N267="nulová",J267,0)</f>
        <v>0</v>
      </c>
      <c r="BJ267" s="18" t="s">
        <v>80</v>
      </c>
      <c r="BK267" s="217">
        <f>ROUND(I267*H267,2)</f>
        <v>0</v>
      </c>
      <c r="BL267" s="18" t="s">
        <v>154</v>
      </c>
      <c r="BM267" s="216" t="s">
        <v>791</v>
      </c>
    </row>
    <row r="268" s="2" customFormat="1">
      <c r="A268" s="39"/>
      <c r="B268" s="40"/>
      <c r="C268" s="41"/>
      <c r="D268" s="218" t="s">
        <v>145</v>
      </c>
      <c r="E268" s="41"/>
      <c r="F268" s="219" t="s">
        <v>300</v>
      </c>
      <c r="G268" s="41"/>
      <c r="H268" s="41"/>
      <c r="I268" s="220"/>
      <c r="J268" s="41"/>
      <c r="K268" s="41"/>
      <c r="L268" s="45"/>
      <c r="M268" s="221"/>
      <c r="N268" s="222"/>
      <c r="O268" s="85"/>
      <c r="P268" s="85"/>
      <c r="Q268" s="85"/>
      <c r="R268" s="85"/>
      <c r="S268" s="85"/>
      <c r="T268" s="86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T268" s="18" t="s">
        <v>145</v>
      </c>
      <c r="AU268" s="18" t="s">
        <v>135</v>
      </c>
    </row>
    <row r="269" s="12" customFormat="1" ht="20.88" customHeight="1">
      <c r="A269" s="12"/>
      <c r="B269" s="189"/>
      <c r="C269" s="190"/>
      <c r="D269" s="191" t="s">
        <v>71</v>
      </c>
      <c r="E269" s="203" t="s">
        <v>303</v>
      </c>
      <c r="F269" s="203" t="s">
        <v>304</v>
      </c>
      <c r="G269" s="190"/>
      <c r="H269" s="190"/>
      <c r="I269" s="193"/>
      <c r="J269" s="204">
        <f>BK269</f>
        <v>0</v>
      </c>
      <c r="K269" s="190"/>
      <c r="L269" s="195"/>
      <c r="M269" s="196"/>
      <c r="N269" s="197"/>
      <c r="O269" s="197"/>
      <c r="P269" s="198">
        <f>SUM(P270:P271)</f>
        <v>0</v>
      </c>
      <c r="Q269" s="197"/>
      <c r="R269" s="198">
        <f>SUM(R270:R271)</f>
        <v>0.13081194000000002</v>
      </c>
      <c r="S269" s="197"/>
      <c r="T269" s="199">
        <f>SUM(T270:T271)</f>
        <v>0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00" t="s">
        <v>80</v>
      </c>
      <c r="AT269" s="201" t="s">
        <v>71</v>
      </c>
      <c r="AU269" s="201" t="s">
        <v>82</v>
      </c>
      <c r="AY269" s="200" t="s">
        <v>134</v>
      </c>
      <c r="BK269" s="202">
        <f>SUM(BK270:BK271)</f>
        <v>0</v>
      </c>
    </row>
    <row r="270" s="2" customFormat="1" ht="55.5" customHeight="1">
      <c r="A270" s="39"/>
      <c r="B270" s="40"/>
      <c r="C270" s="205" t="s">
        <v>280</v>
      </c>
      <c r="D270" s="205" t="s">
        <v>138</v>
      </c>
      <c r="E270" s="206" t="s">
        <v>306</v>
      </c>
      <c r="F270" s="207" t="s">
        <v>307</v>
      </c>
      <c r="G270" s="208" t="s">
        <v>157</v>
      </c>
      <c r="H270" s="209">
        <v>22.134</v>
      </c>
      <c r="I270" s="210"/>
      <c r="J270" s="211">
        <f>ROUND(I270*H270,2)</f>
        <v>0</v>
      </c>
      <c r="K270" s="207" t="s">
        <v>142</v>
      </c>
      <c r="L270" s="45"/>
      <c r="M270" s="212" t="s">
        <v>19</v>
      </c>
      <c r="N270" s="213" t="s">
        <v>43</v>
      </c>
      <c r="O270" s="85"/>
      <c r="P270" s="214">
        <f>O270*H270</f>
        <v>0</v>
      </c>
      <c r="Q270" s="214">
        <v>0.0059100000000000003</v>
      </c>
      <c r="R270" s="214">
        <f>Q270*H270</f>
        <v>0.13081194000000002</v>
      </c>
      <c r="S270" s="214">
        <v>0</v>
      </c>
      <c r="T270" s="215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16" t="s">
        <v>154</v>
      </c>
      <c r="AT270" s="216" t="s">
        <v>138</v>
      </c>
      <c r="AU270" s="216" t="s">
        <v>135</v>
      </c>
      <c r="AY270" s="18" t="s">
        <v>134</v>
      </c>
      <c r="BE270" s="217">
        <f>IF(N270="základní",J270,0)</f>
        <v>0</v>
      </c>
      <c r="BF270" s="217">
        <f>IF(N270="snížená",J270,0)</f>
        <v>0</v>
      </c>
      <c r="BG270" s="217">
        <f>IF(N270="zákl. přenesená",J270,0)</f>
        <v>0</v>
      </c>
      <c r="BH270" s="217">
        <f>IF(N270="sníž. přenesená",J270,0)</f>
        <v>0</v>
      </c>
      <c r="BI270" s="217">
        <f>IF(N270="nulová",J270,0)</f>
        <v>0</v>
      </c>
      <c r="BJ270" s="18" t="s">
        <v>80</v>
      </c>
      <c r="BK270" s="217">
        <f>ROUND(I270*H270,2)</f>
        <v>0</v>
      </c>
      <c r="BL270" s="18" t="s">
        <v>154</v>
      </c>
      <c r="BM270" s="216" t="s">
        <v>792</v>
      </c>
    </row>
    <row r="271" s="2" customFormat="1">
      <c r="A271" s="39"/>
      <c r="B271" s="40"/>
      <c r="C271" s="41"/>
      <c r="D271" s="218" t="s">
        <v>145</v>
      </c>
      <c r="E271" s="41"/>
      <c r="F271" s="219" t="s">
        <v>309</v>
      </c>
      <c r="G271" s="41"/>
      <c r="H271" s="41"/>
      <c r="I271" s="220"/>
      <c r="J271" s="41"/>
      <c r="K271" s="41"/>
      <c r="L271" s="45"/>
      <c r="M271" s="221"/>
      <c r="N271" s="222"/>
      <c r="O271" s="85"/>
      <c r="P271" s="85"/>
      <c r="Q271" s="85"/>
      <c r="R271" s="85"/>
      <c r="S271" s="85"/>
      <c r="T271" s="86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T271" s="18" t="s">
        <v>145</v>
      </c>
      <c r="AU271" s="18" t="s">
        <v>135</v>
      </c>
    </row>
    <row r="272" s="12" customFormat="1" ht="22.8" customHeight="1">
      <c r="A272" s="12"/>
      <c r="B272" s="189"/>
      <c r="C272" s="190"/>
      <c r="D272" s="191" t="s">
        <v>71</v>
      </c>
      <c r="E272" s="203" t="s">
        <v>310</v>
      </c>
      <c r="F272" s="203" t="s">
        <v>311</v>
      </c>
      <c r="G272" s="190"/>
      <c r="H272" s="190"/>
      <c r="I272" s="193"/>
      <c r="J272" s="204">
        <f>BK272</f>
        <v>0</v>
      </c>
      <c r="K272" s="190"/>
      <c r="L272" s="195"/>
      <c r="M272" s="196"/>
      <c r="N272" s="197"/>
      <c r="O272" s="197"/>
      <c r="P272" s="198">
        <f>SUM(P273:P282)</f>
        <v>0</v>
      </c>
      <c r="Q272" s="197"/>
      <c r="R272" s="198">
        <f>SUM(R273:R282)</f>
        <v>0</v>
      </c>
      <c r="S272" s="197"/>
      <c r="T272" s="199">
        <f>SUM(T273:T282)</f>
        <v>0</v>
      </c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R272" s="200" t="s">
        <v>80</v>
      </c>
      <c r="AT272" s="201" t="s">
        <v>71</v>
      </c>
      <c r="AU272" s="201" t="s">
        <v>80</v>
      </c>
      <c r="AY272" s="200" t="s">
        <v>134</v>
      </c>
      <c r="BK272" s="202">
        <f>SUM(BK273:BK282)</f>
        <v>0</v>
      </c>
    </row>
    <row r="273" s="2" customFormat="1" ht="37.8" customHeight="1">
      <c r="A273" s="39"/>
      <c r="B273" s="40"/>
      <c r="C273" s="205" t="s">
        <v>345</v>
      </c>
      <c r="D273" s="205" t="s">
        <v>138</v>
      </c>
      <c r="E273" s="206" t="s">
        <v>313</v>
      </c>
      <c r="F273" s="207" t="s">
        <v>314</v>
      </c>
      <c r="G273" s="208" t="s">
        <v>315</v>
      </c>
      <c r="H273" s="209">
        <v>5.3620000000000001</v>
      </c>
      <c r="I273" s="210"/>
      <c r="J273" s="211">
        <f>ROUND(I273*H273,2)</f>
        <v>0</v>
      </c>
      <c r="K273" s="207" t="s">
        <v>142</v>
      </c>
      <c r="L273" s="45"/>
      <c r="M273" s="212" t="s">
        <v>19</v>
      </c>
      <c r="N273" s="213" t="s">
        <v>43</v>
      </c>
      <c r="O273" s="85"/>
      <c r="P273" s="214">
        <f>O273*H273</f>
        <v>0</v>
      </c>
      <c r="Q273" s="214">
        <v>0</v>
      </c>
      <c r="R273" s="214">
        <f>Q273*H273</f>
        <v>0</v>
      </c>
      <c r="S273" s="214">
        <v>0</v>
      </c>
      <c r="T273" s="215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16" t="s">
        <v>154</v>
      </c>
      <c r="AT273" s="216" t="s">
        <v>138</v>
      </c>
      <c r="AU273" s="216" t="s">
        <v>82</v>
      </c>
      <c r="AY273" s="18" t="s">
        <v>134</v>
      </c>
      <c r="BE273" s="217">
        <f>IF(N273="základní",J273,0)</f>
        <v>0</v>
      </c>
      <c r="BF273" s="217">
        <f>IF(N273="snížená",J273,0)</f>
        <v>0</v>
      </c>
      <c r="BG273" s="217">
        <f>IF(N273="zákl. přenesená",J273,0)</f>
        <v>0</v>
      </c>
      <c r="BH273" s="217">
        <f>IF(N273="sníž. přenesená",J273,0)</f>
        <v>0</v>
      </c>
      <c r="BI273" s="217">
        <f>IF(N273="nulová",J273,0)</f>
        <v>0</v>
      </c>
      <c r="BJ273" s="18" t="s">
        <v>80</v>
      </c>
      <c r="BK273" s="217">
        <f>ROUND(I273*H273,2)</f>
        <v>0</v>
      </c>
      <c r="BL273" s="18" t="s">
        <v>154</v>
      </c>
      <c r="BM273" s="216" t="s">
        <v>793</v>
      </c>
    </row>
    <row r="274" s="2" customFormat="1">
      <c r="A274" s="39"/>
      <c r="B274" s="40"/>
      <c r="C274" s="41"/>
      <c r="D274" s="218" t="s">
        <v>145</v>
      </c>
      <c r="E274" s="41"/>
      <c r="F274" s="219" t="s">
        <v>317</v>
      </c>
      <c r="G274" s="41"/>
      <c r="H274" s="41"/>
      <c r="I274" s="220"/>
      <c r="J274" s="41"/>
      <c r="K274" s="41"/>
      <c r="L274" s="45"/>
      <c r="M274" s="221"/>
      <c r="N274" s="222"/>
      <c r="O274" s="85"/>
      <c r="P274" s="85"/>
      <c r="Q274" s="85"/>
      <c r="R274" s="85"/>
      <c r="S274" s="85"/>
      <c r="T274" s="86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T274" s="18" t="s">
        <v>145</v>
      </c>
      <c r="AU274" s="18" t="s">
        <v>82</v>
      </c>
    </row>
    <row r="275" s="2" customFormat="1" ht="33" customHeight="1">
      <c r="A275" s="39"/>
      <c r="B275" s="40"/>
      <c r="C275" s="205" t="s">
        <v>351</v>
      </c>
      <c r="D275" s="205" t="s">
        <v>138</v>
      </c>
      <c r="E275" s="206" t="s">
        <v>319</v>
      </c>
      <c r="F275" s="207" t="s">
        <v>320</v>
      </c>
      <c r="G275" s="208" t="s">
        <v>315</v>
      </c>
      <c r="H275" s="209">
        <v>5.3620000000000001</v>
      </c>
      <c r="I275" s="210"/>
      <c r="J275" s="211">
        <f>ROUND(I275*H275,2)</f>
        <v>0</v>
      </c>
      <c r="K275" s="207" t="s">
        <v>142</v>
      </c>
      <c r="L275" s="45"/>
      <c r="M275" s="212" t="s">
        <v>19</v>
      </c>
      <c r="N275" s="213" t="s">
        <v>43</v>
      </c>
      <c r="O275" s="85"/>
      <c r="P275" s="214">
        <f>O275*H275</f>
        <v>0</v>
      </c>
      <c r="Q275" s="214">
        <v>0</v>
      </c>
      <c r="R275" s="214">
        <f>Q275*H275</f>
        <v>0</v>
      </c>
      <c r="S275" s="214">
        <v>0</v>
      </c>
      <c r="T275" s="215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16" t="s">
        <v>154</v>
      </c>
      <c r="AT275" s="216" t="s">
        <v>138</v>
      </c>
      <c r="AU275" s="216" t="s">
        <v>82</v>
      </c>
      <c r="AY275" s="18" t="s">
        <v>134</v>
      </c>
      <c r="BE275" s="217">
        <f>IF(N275="základní",J275,0)</f>
        <v>0</v>
      </c>
      <c r="BF275" s="217">
        <f>IF(N275="snížená",J275,0)</f>
        <v>0</v>
      </c>
      <c r="BG275" s="217">
        <f>IF(N275="zákl. přenesená",J275,0)</f>
        <v>0</v>
      </c>
      <c r="BH275" s="217">
        <f>IF(N275="sníž. přenesená",J275,0)</f>
        <v>0</v>
      </c>
      <c r="BI275" s="217">
        <f>IF(N275="nulová",J275,0)</f>
        <v>0</v>
      </c>
      <c r="BJ275" s="18" t="s">
        <v>80</v>
      </c>
      <c r="BK275" s="217">
        <f>ROUND(I275*H275,2)</f>
        <v>0</v>
      </c>
      <c r="BL275" s="18" t="s">
        <v>154</v>
      </c>
      <c r="BM275" s="216" t="s">
        <v>794</v>
      </c>
    </row>
    <row r="276" s="2" customFormat="1">
      <c r="A276" s="39"/>
      <c r="B276" s="40"/>
      <c r="C276" s="41"/>
      <c r="D276" s="218" t="s">
        <v>145</v>
      </c>
      <c r="E276" s="41"/>
      <c r="F276" s="219" t="s">
        <v>322</v>
      </c>
      <c r="G276" s="41"/>
      <c r="H276" s="41"/>
      <c r="I276" s="220"/>
      <c r="J276" s="41"/>
      <c r="K276" s="41"/>
      <c r="L276" s="45"/>
      <c r="M276" s="221"/>
      <c r="N276" s="222"/>
      <c r="O276" s="85"/>
      <c r="P276" s="85"/>
      <c r="Q276" s="85"/>
      <c r="R276" s="85"/>
      <c r="S276" s="85"/>
      <c r="T276" s="86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T276" s="18" t="s">
        <v>145</v>
      </c>
      <c r="AU276" s="18" t="s">
        <v>82</v>
      </c>
    </row>
    <row r="277" s="2" customFormat="1" ht="44.25" customHeight="1">
      <c r="A277" s="39"/>
      <c r="B277" s="40"/>
      <c r="C277" s="205" t="s">
        <v>356</v>
      </c>
      <c r="D277" s="205" t="s">
        <v>138</v>
      </c>
      <c r="E277" s="206" t="s">
        <v>323</v>
      </c>
      <c r="F277" s="207" t="s">
        <v>324</v>
      </c>
      <c r="G277" s="208" t="s">
        <v>315</v>
      </c>
      <c r="H277" s="209">
        <v>91.153999999999996</v>
      </c>
      <c r="I277" s="210"/>
      <c r="J277" s="211">
        <f>ROUND(I277*H277,2)</f>
        <v>0</v>
      </c>
      <c r="K277" s="207" t="s">
        <v>142</v>
      </c>
      <c r="L277" s="45"/>
      <c r="M277" s="212" t="s">
        <v>19</v>
      </c>
      <c r="N277" s="213" t="s">
        <v>43</v>
      </c>
      <c r="O277" s="85"/>
      <c r="P277" s="214">
        <f>O277*H277</f>
        <v>0</v>
      </c>
      <c r="Q277" s="214">
        <v>0</v>
      </c>
      <c r="R277" s="214">
        <f>Q277*H277</f>
        <v>0</v>
      </c>
      <c r="S277" s="214">
        <v>0</v>
      </c>
      <c r="T277" s="215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16" t="s">
        <v>154</v>
      </c>
      <c r="AT277" s="216" t="s">
        <v>138</v>
      </c>
      <c r="AU277" s="216" t="s">
        <v>82</v>
      </c>
      <c r="AY277" s="18" t="s">
        <v>134</v>
      </c>
      <c r="BE277" s="217">
        <f>IF(N277="základní",J277,0)</f>
        <v>0</v>
      </c>
      <c r="BF277" s="217">
        <f>IF(N277="snížená",J277,0)</f>
        <v>0</v>
      </c>
      <c r="BG277" s="217">
        <f>IF(N277="zákl. přenesená",J277,0)</f>
        <v>0</v>
      </c>
      <c r="BH277" s="217">
        <f>IF(N277="sníž. přenesená",J277,0)</f>
        <v>0</v>
      </c>
      <c r="BI277" s="217">
        <f>IF(N277="nulová",J277,0)</f>
        <v>0</v>
      </c>
      <c r="BJ277" s="18" t="s">
        <v>80</v>
      </c>
      <c r="BK277" s="217">
        <f>ROUND(I277*H277,2)</f>
        <v>0</v>
      </c>
      <c r="BL277" s="18" t="s">
        <v>154</v>
      </c>
      <c r="BM277" s="216" t="s">
        <v>795</v>
      </c>
    </row>
    <row r="278" s="2" customFormat="1">
      <c r="A278" s="39"/>
      <c r="B278" s="40"/>
      <c r="C278" s="41"/>
      <c r="D278" s="218" t="s">
        <v>145</v>
      </c>
      <c r="E278" s="41"/>
      <c r="F278" s="219" t="s">
        <v>326</v>
      </c>
      <c r="G278" s="41"/>
      <c r="H278" s="41"/>
      <c r="I278" s="220"/>
      <c r="J278" s="41"/>
      <c r="K278" s="41"/>
      <c r="L278" s="45"/>
      <c r="M278" s="221"/>
      <c r="N278" s="222"/>
      <c r="O278" s="85"/>
      <c r="P278" s="85"/>
      <c r="Q278" s="85"/>
      <c r="R278" s="85"/>
      <c r="S278" s="85"/>
      <c r="T278" s="86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T278" s="18" t="s">
        <v>145</v>
      </c>
      <c r="AU278" s="18" t="s">
        <v>82</v>
      </c>
    </row>
    <row r="279" s="13" customFormat="1">
      <c r="A279" s="13"/>
      <c r="B279" s="223"/>
      <c r="C279" s="224"/>
      <c r="D279" s="225" t="s">
        <v>152</v>
      </c>
      <c r="E279" s="226" t="s">
        <v>19</v>
      </c>
      <c r="F279" s="227" t="s">
        <v>796</v>
      </c>
      <c r="G279" s="224"/>
      <c r="H279" s="228">
        <v>5.3620000000000001</v>
      </c>
      <c r="I279" s="229"/>
      <c r="J279" s="224"/>
      <c r="K279" s="224"/>
      <c r="L279" s="230"/>
      <c r="M279" s="231"/>
      <c r="N279" s="232"/>
      <c r="O279" s="232"/>
      <c r="P279" s="232"/>
      <c r="Q279" s="232"/>
      <c r="R279" s="232"/>
      <c r="S279" s="232"/>
      <c r="T279" s="23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4" t="s">
        <v>152</v>
      </c>
      <c r="AU279" s="234" t="s">
        <v>82</v>
      </c>
      <c r="AV279" s="13" t="s">
        <v>82</v>
      </c>
      <c r="AW279" s="13" t="s">
        <v>34</v>
      </c>
      <c r="AX279" s="13" t="s">
        <v>80</v>
      </c>
      <c r="AY279" s="234" t="s">
        <v>134</v>
      </c>
    </row>
    <row r="280" s="13" customFormat="1">
      <c r="A280" s="13"/>
      <c r="B280" s="223"/>
      <c r="C280" s="224"/>
      <c r="D280" s="225" t="s">
        <v>152</v>
      </c>
      <c r="E280" s="224"/>
      <c r="F280" s="227" t="s">
        <v>797</v>
      </c>
      <c r="G280" s="224"/>
      <c r="H280" s="228">
        <v>91.153999999999996</v>
      </c>
      <c r="I280" s="229"/>
      <c r="J280" s="224"/>
      <c r="K280" s="224"/>
      <c r="L280" s="230"/>
      <c r="M280" s="231"/>
      <c r="N280" s="232"/>
      <c r="O280" s="232"/>
      <c r="P280" s="232"/>
      <c r="Q280" s="232"/>
      <c r="R280" s="232"/>
      <c r="S280" s="232"/>
      <c r="T280" s="23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4" t="s">
        <v>152</v>
      </c>
      <c r="AU280" s="234" t="s">
        <v>82</v>
      </c>
      <c r="AV280" s="13" t="s">
        <v>82</v>
      </c>
      <c r="AW280" s="13" t="s">
        <v>4</v>
      </c>
      <c r="AX280" s="13" t="s">
        <v>80</v>
      </c>
      <c r="AY280" s="234" t="s">
        <v>134</v>
      </c>
    </row>
    <row r="281" s="2" customFormat="1" ht="44.25" customHeight="1">
      <c r="A281" s="39"/>
      <c r="B281" s="40"/>
      <c r="C281" s="205" t="s">
        <v>364</v>
      </c>
      <c r="D281" s="205" t="s">
        <v>138</v>
      </c>
      <c r="E281" s="206" t="s">
        <v>330</v>
      </c>
      <c r="F281" s="207" t="s">
        <v>331</v>
      </c>
      <c r="G281" s="208" t="s">
        <v>315</v>
      </c>
      <c r="H281" s="209">
        <v>5.3620000000000001</v>
      </c>
      <c r="I281" s="210"/>
      <c r="J281" s="211">
        <f>ROUND(I281*H281,2)</f>
        <v>0</v>
      </c>
      <c r="K281" s="207" t="s">
        <v>142</v>
      </c>
      <c r="L281" s="45"/>
      <c r="M281" s="212" t="s">
        <v>19</v>
      </c>
      <c r="N281" s="213" t="s">
        <v>43</v>
      </c>
      <c r="O281" s="85"/>
      <c r="P281" s="214">
        <f>O281*H281</f>
        <v>0</v>
      </c>
      <c r="Q281" s="214">
        <v>0</v>
      </c>
      <c r="R281" s="214">
        <f>Q281*H281</f>
        <v>0</v>
      </c>
      <c r="S281" s="214">
        <v>0</v>
      </c>
      <c r="T281" s="215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16" t="s">
        <v>154</v>
      </c>
      <c r="AT281" s="216" t="s">
        <v>138</v>
      </c>
      <c r="AU281" s="216" t="s">
        <v>82</v>
      </c>
      <c r="AY281" s="18" t="s">
        <v>134</v>
      </c>
      <c r="BE281" s="217">
        <f>IF(N281="základní",J281,0)</f>
        <v>0</v>
      </c>
      <c r="BF281" s="217">
        <f>IF(N281="snížená",J281,0)</f>
        <v>0</v>
      </c>
      <c r="BG281" s="217">
        <f>IF(N281="zákl. přenesená",J281,0)</f>
        <v>0</v>
      </c>
      <c r="BH281" s="217">
        <f>IF(N281="sníž. přenesená",J281,0)</f>
        <v>0</v>
      </c>
      <c r="BI281" s="217">
        <f>IF(N281="nulová",J281,0)</f>
        <v>0</v>
      </c>
      <c r="BJ281" s="18" t="s">
        <v>80</v>
      </c>
      <c r="BK281" s="217">
        <f>ROUND(I281*H281,2)</f>
        <v>0</v>
      </c>
      <c r="BL281" s="18" t="s">
        <v>154</v>
      </c>
      <c r="BM281" s="216" t="s">
        <v>798</v>
      </c>
    </row>
    <row r="282" s="2" customFormat="1">
      <c r="A282" s="39"/>
      <c r="B282" s="40"/>
      <c r="C282" s="41"/>
      <c r="D282" s="218" t="s">
        <v>145</v>
      </c>
      <c r="E282" s="41"/>
      <c r="F282" s="219" t="s">
        <v>333</v>
      </c>
      <c r="G282" s="41"/>
      <c r="H282" s="41"/>
      <c r="I282" s="220"/>
      <c r="J282" s="41"/>
      <c r="K282" s="41"/>
      <c r="L282" s="45"/>
      <c r="M282" s="221"/>
      <c r="N282" s="222"/>
      <c r="O282" s="85"/>
      <c r="P282" s="85"/>
      <c r="Q282" s="85"/>
      <c r="R282" s="85"/>
      <c r="S282" s="85"/>
      <c r="T282" s="86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T282" s="18" t="s">
        <v>145</v>
      </c>
      <c r="AU282" s="18" t="s">
        <v>82</v>
      </c>
    </row>
    <row r="283" s="12" customFormat="1" ht="22.8" customHeight="1">
      <c r="A283" s="12"/>
      <c r="B283" s="189"/>
      <c r="C283" s="190"/>
      <c r="D283" s="191" t="s">
        <v>71</v>
      </c>
      <c r="E283" s="203" t="s">
        <v>334</v>
      </c>
      <c r="F283" s="203" t="s">
        <v>335</v>
      </c>
      <c r="G283" s="190"/>
      <c r="H283" s="190"/>
      <c r="I283" s="193"/>
      <c r="J283" s="204">
        <f>BK283</f>
        <v>0</v>
      </c>
      <c r="K283" s="190"/>
      <c r="L283" s="195"/>
      <c r="M283" s="196"/>
      <c r="N283" s="197"/>
      <c r="O283" s="197"/>
      <c r="P283" s="198">
        <f>SUM(P284:P285)</f>
        <v>0</v>
      </c>
      <c r="Q283" s="197"/>
      <c r="R283" s="198">
        <f>SUM(R284:R285)</f>
        <v>0</v>
      </c>
      <c r="S283" s="197"/>
      <c r="T283" s="199">
        <f>SUM(T284:T285)</f>
        <v>0</v>
      </c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R283" s="200" t="s">
        <v>80</v>
      </c>
      <c r="AT283" s="201" t="s">
        <v>71</v>
      </c>
      <c r="AU283" s="201" t="s">
        <v>80</v>
      </c>
      <c r="AY283" s="200" t="s">
        <v>134</v>
      </c>
      <c r="BK283" s="202">
        <f>SUM(BK284:BK285)</f>
        <v>0</v>
      </c>
    </row>
    <row r="284" s="2" customFormat="1" ht="66.75" customHeight="1">
      <c r="A284" s="39"/>
      <c r="B284" s="40"/>
      <c r="C284" s="205" t="s">
        <v>799</v>
      </c>
      <c r="D284" s="205" t="s">
        <v>138</v>
      </c>
      <c r="E284" s="206" t="s">
        <v>337</v>
      </c>
      <c r="F284" s="207" t="s">
        <v>338</v>
      </c>
      <c r="G284" s="208" t="s">
        <v>315</v>
      </c>
      <c r="H284" s="209">
        <v>34.576000000000001</v>
      </c>
      <c r="I284" s="210"/>
      <c r="J284" s="211">
        <f>ROUND(I284*H284,2)</f>
        <v>0</v>
      </c>
      <c r="K284" s="207" t="s">
        <v>142</v>
      </c>
      <c r="L284" s="45"/>
      <c r="M284" s="212" t="s">
        <v>19</v>
      </c>
      <c r="N284" s="213" t="s">
        <v>43</v>
      </c>
      <c r="O284" s="85"/>
      <c r="P284" s="214">
        <f>O284*H284</f>
        <v>0</v>
      </c>
      <c r="Q284" s="214">
        <v>0</v>
      </c>
      <c r="R284" s="214">
        <f>Q284*H284</f>
        <v>0</v>
      </c>
      <c r="S284" s="214">
        <v>0</v>
      </c>
      <c r="T284" s="215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16" t="s">
        <v>154</v>
      </c>
      <c r="AT284" s="216" t="s">
        <v>138</v>
      </c>
      <c r="AU284" s="216" t="s">
        <v>82</v>
      </c>
      <c r="AY284" s="18" t="s">
        <v>134</v>
      </c>
      <c r="BE284" s="217">
        <f>IF(N284="základní",J284,0)</f>
        <v>0</v>
      </c>
      <c r="BF284" s="217">
        <f>IF(N284="snížená",J284,0)</f>
        <v>0</v>
      </c>
      <c r="BG284" s="217">
        <f>IF(N284="zákl. přenesená",J284,0)</f>
        <v>0</v>
      </c>
      <c r="BH284" s="217">
        <f>IF(N284="sníž. přenesená",J284,0)</f>
        <v>0</v>
      </c>
      <c r="BI284" s="217">
        <f>IF(N284="nulová",J284,0)</f>
        <v>0</v>
      </c>
      <c r="BJ284" s="18" t="s">
        <v>80</v>
      </c>
      <c r="BK284" s="217">
        <f>ROUND(I284*H284,2)</f>
        <v>0</v>
      </c>
      <c r="BL284" s="18" t="s">
        <v>154</v>
      </c>
      <c r="BM284" s="216" t="s">
        <v>800</v>
      </c>
    </row>
    <row r="285" s="2" customFormat="1">
      <c r="A285" s="39"/>
      <c r="B285" s="40"/>
      <c r="C285" s="41"/>
      <c r="D285" s="218" t="s">
        <v>145</v>
      </c>
      <c r="E285" s="41"/>
      <c r="F285" s="219" t="s">
        <v>340</v>
      </c>
      <c r="G285" s="41"/>
      <c r="H285" s="41"/>
      <c r="I285" s="220"/>
      <c r="J285" s="41"/>
      <c r="K285" s="41"/>
      <c r="L285" s="45"/>
      <c r="M285" s="221"/>
      <c r="N285" s="222"/>
      <c r="O285" s="85"/>
      <c r="P285" s="85"/>
      <c r="Q285" s="85"/>
      <c r="R285" s="85"/>
      <c r="S285" s="85"/>
      <c r="T285" s="86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T285" s="18" t="s">
        <v>145</v>
      </c>
      <c r="AU285" s="18" t="s">
        <v>82</v>
      </c>
    </row>
    <row r="286" s="12" customFormat="1" ht="25.92" customHeight="1">
      <c r="A286" s="12"/>
      <c r="B286" s="189"/>
      <c r="C286" s="190"/>
      <c r="D286" s="191" t="s">
        <v>71</v>
      </c>
      <c r="E286" s="192" t="s">
        <v>341</v>
      </c>
      <c r="F286" s="192" t="s">
        <v>342</v>
      </c>
      <c r="G286" s="190"/>
      <c r="H286" s="190"/>
      <c r="I286" s="193"/>
      <c r="J286" s="194">
        <f>BK286</f>
        <v>0</v>
      </c>
      <c r="K286" s="190"/>
      <c r="L286" s="195"/>
      <c r="M286" s="196"/>
      <c r="N286" s="197"/>
      <c r="O286" s="197"/>
      <c r="P286" s="198">
        <f>P287+P329+P364+P391+P424+P444+P520+P548</f>
        <v>0</v>
      </c>
      <c r="Q286" s="197"/>
      <c r="R286" s="198">
        <f>R287+R329+R364+R391+R424+R444+R520+R548</f>
        <v>8.8530507379900012</v>
      </c>
      <c r="S286" s="197"/>
      <c r="T286" s="199">
        <f>T287+T329+T364+T391+T424+T444+T520+T548</f>
        <v>1.8220998900000001</v>
      </c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R286" s="200" t="s">
        <v>82</v>
      </c>
      <c r="AT286" s="201" t="s">
        <v>71</v>
      </c>
      <c r="AU286" s="201" t="s">
        <v>72</v>
      </c>
      <c r="AY286" s="200" t="s">
        <v>134</v>
      </c>
      <c r="BK286" s="202">
        <f>BK287+BK329+BK364+BK391+BK424+BK444+BK520+BK548</f>
        <v>0</v>
      </c>
    </row>
    <row r="287" s="12" customFormat="1" ht="22.8" customHeight="1">
      <c r="A287" s="12"/>
      <c r="B287" s="189"/>
      <c r="C287" s="190"/>
      <c r="D287" s="191" t="s">
        <v>71</v>
      </c>
      <c r="E287" s="203" t="s">
        <v>343</v>
      </c>
      <c r="F287" s="203" t="s">
        <v>344</v>
      </c>
      <c r="G287" s="190"/>
      <c r="H287" s="190"/>
      <c r="I287" s="193"/>
      <c r="J287" s="204">
        <f>BK287</f>
        <v>0</v>
      </c>
      <c r="K287" s="190"/>
      <c r="L287" s="195"/>
      <c r="M287" s="196"/>
      <c r="N287" s="197"/>
      <c r="O287" s="197"/>
      <c r="P287" s="198">
        <f>SUM(P288:P328)</f>
        <v>0</v>
      </c>
      <c r="Q287" s="197"/>
      <c r="R287" s="198">
        <f>SUM(R288:R328)</f>
        <v>0.98000538500000001</v>
      </c>
      <c r="S287" s="197"/>
      <c r="T287" s="199">
        <f>SUM(T288:T328)</f>
        <v>0.80838999999999994</v>
      </c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R287" s="200" t="s">
        <v>82</v>
      </c>
      <c r="AT287" s="201" t="s">
        <v>71</v>
      </c>
      <c r="AU287" s="201" t="s">
        <v>80</v>
      </c>
      <c r="AY287" s="200" t="s">
        <v>134</v>
      </c>
      <c r="BK287" s="202">
        <f>SUM(BK288:BK328)</f>
        <v>0</v>
      </c>
    </row>
    <row r="288" s="2" customFormat="1" ht="33" customHeight="1">
      <c r="A288" s="39"/>
      <c r="B288" s="40"/>
      <c r="C288" s="205" t="s">
        <v>801</v>
      </c>
      <c r="D288" s="205" t="s">
        <v>138</v>
      </c>
      <c r="E288" s="206" t="s">
        <v>352</v>
      </c>
      <c r="F288" s="207" t="s">
        <v>353</v>
      </c>
      <c r="G288" s="208" t="s">
        <v>149</v>
      </c>
      <c r="H288" s="209">
        <v>146.97999999999999</v>
      </c>
      <c r="I288" s="210"/>
      <c r="J288" s="211">
        <f>ROUND(I288*H288,2)</f>
        <v>0</v>
      </c>
      <c r="K288" s="207" t="s">
        <v>142</v>
      </c>
      <c r="L288" s="45"/>
      <c r="M288" s="212" t="s">
        <v>19</v>
      </c>
      <c r="N288" s="213" t="s">
        <v>43</v>
      </c>
      <c r="O288" s="85"/>
      <c r="P288" s="214">
        <f>O288*H288</f>
        <v>0</v>
      </c>
      <c r="Q288" s="214">
        <v>3.0000000000000001E-05</v>
      </c>
      <c r="R288" s="214">
        <f>Q288*H288</f>
        <v>0.0044094</v>
      </c>
      <c r="S288" s="214">
        <v>0</v>
      </c>
      <c r="T288" s="215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16" t="s">
        <v>143</v>
      </c>
      <c r="AT288" s="216" t="s">
        <v>138</v>
      </c>
      <c r="AU288" s="216" t="s">
        <v>82</v>
      </c>
      <c r="AY288" s="18" t="s">
        <v>134</v>
      </c>
      <c r="BE288" s="217">
        <f>IF(N288="základní",J288,0)</f>
        <v>0</v>
      </c>
      <c r="BF288" s="217">
        <f>IF(N288="snížená",J288,0)</f>
        <v>0</v>
      </c>
      <c r="BG288" s="217">
        <f>IF(N288="zákl. přenesená",J288,0)</f>
        <v>0</v>
      </c>
      <c r="BH288" s="217">
        <f>IF(N288="sníž. přenesená",J288,0)</f>
        <v>0</v>
      </c>
      <c r="BI288" s="217">
        <f>IF(N288="nulová",J288,0)</f>
        <v>0</v>
      </c>
      <c r="BJ288" s="18" t="s">
        <v>80</v>
      </c>
      <c r="BK288" s="217">
        <f>ROUND(I288*H288,2)</f>
        <v>0</v>
      </c>
      <c r="BL288" s="18" t="s">
        <v>143</v>
      </c>
      <c r="BM288" s="216" t="s">
        <v>802</v>
      </c>
    </row>
    <row r="289" s="2" customFormat="1">
      <c r="A289" s="39"/>
      <c r="B289" s="40"/>
      <c r="C289" s="41"/>
      <c r="D289" s="218" t="s">
        <v>145</v>
      </c>
      <c r="E289" s="41"/>
      <c r="F289" s="219" t="s">
        <v>355</v>
      </c>
      <c r="G289" s="41"/>
      <c r="H289" s="41"/>
      <c r="I289" s="220"/>
      <c r="J289" s="41"/>
      <c r="K289" s="41"/>
      <c r="L289" s="45"/>
      <c r="M289" s="221"/>
      <c r="N289" s="222"/>
      <c r="O289" s="85"/>
      <c r="P289" s="85"/>
      <c r="Q289" s="85"/>
      <c r="R289" s="85"/>
      <c r="S289" s="85"/>
      <c r="T289" s="86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T289" s="18" t="s">
        <v>145</v>
      </c>
      <c r="AU289" s="18" t="s">
        <v>82</v>
      </c>
    </row>
    <row r="290" s="13" customFormat="1">
      <c r="A290" s="13"/>
      <c r="B290" s="223"/>
      <c r="C290" s="224"/>
      <c r="D290" s="225" t="s">
        <v>152</v>
      </c>
      <c r="E290" s="226" t="s">
        <v>19</v>
      </c>
      <c r="F290" s="227" t="s">
        <v>750</v>
      </c>
      <c r="G290" s="224"/>
      <c r="H290" s="228">
        <v>2.75</v>
      </c>
      <c r="I290" s="229"/>
      <c r="J290" s="224"/>
      <c r="K290" s="224"/>
      <c r="L290" s="230"/>
      <c r="M290" s="231"/>
      <c r="N290" s="232"/>
      <c r="O290" s="232"/>
      <c r="P290" s="232"/>
      <c r="Q290" s="232"/>
      <c r="R290" s="232"/>
      <c r="S290" s="232"/>
      <c r="T290" s="23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4" t="s">
        <v>152</v>
      </c>
      <c r="AU290" s="234" t="s">
        <v>82</v>
      </c>
      <c r="AV290" s="13" t="s">
        <v>82</v>
      </c>
      <c r="AW290" s="13" t="s">
        <v>34</v>
      </c>
      <c r="AX290" s="13" t="s">
        <v>72</v>
      </c>
      <c r="AY290" s="234" t="s">
        <v>134</v>
      </c>
    </row>
    <row r="291" s="13" customFormat="1">
      <c r="A291" s="13"/>
      <c r="B291" s="223"/>
      <c r="C291" s="224"/>
      <c r="D291" s="225" t="s">
        <v>152</v>
      </c>
      <c r="E291" s="226" t="s">
        <v>19</v>
      </c>
      <c r="F291" s="227" t="s">
        <v>751</v>
      </c>
      <c r="G291" s="224"/>
      <c r="H291" s="228">
        <v>14.99</v>
      </c>
      <c r="I291" s="229"/>
      <c r="J291" s="224"/>
      <c r="K291" s="224"/>
      <c r="L291" s="230"/>
      <c r="M291" s="231"/>
      <c r="N291" s="232"/>
      <c r="O291" s="232"/>
      <c r="P291" s="232"/>
      <c r="Q291" s="232"/>
      <c r="R291" s="232"/>
      <c r="S291" s="232"/>
      <c r="T291" s="23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4" t="s">
        <v>152</v>
      </c>
      <c r="AU291" s="234" t="s">
        <v>82</v>
      </c>
      <c r="AV291" s="13" t="s">
        <v>82</v>
      </c>
      <c r="AW291" s="13" t="s">
        <v>34</v>
      </c>
      <c r="AX291" s="13" t="s">
        <v>72</v>
      </c>
      <c r="AY291" s="234" t="s">
        <v>134</v>
      </c>
    </row>
    <row r="292" s="13" customFormat="1">
      <c r="A292" s="13"/>
      <c r="B292" s="223"/>
      <c r="C292" s="224"/>
      <c r="D292" s="225" t="s">
        <v>152</v>
      </c>
      <c r="E292" s="226" t="s">
        <v>19</v>
      </c>
      <c r="F292" s="227" t="s">
        <v>752</v>
      </c>
      <c r="G292" s="224"/>
      <c r="H292" s="228">
        <v>8.8699999999999992</v>
      </c>
      <c r="I292" s="229"/>
      <c r="J292" s="224"/>
      <c r="K292" s="224"/>
      <c r="L292" s="230"/>
      <c r="M292" s="231"/>
      <c r="N292" s="232"/>
      <c r="O292" s="232"/>
      <c r="P292" s="232"/>
      <c r="Q292" s="232"/>
      <c r="R292" s="232"/>
      <c r="S292" s="232"/>
      <c r="T292" s="23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4" t="s">
        <v>152</v>
      </c>
      <c r="AU292" s="234" t="s">
        <v>82</v>
      </c>
      <c r="AV292" s="13" t="s">
        <v>82</v>
      </c>
      <c r="AW292" s="13" t="s">
        <v>34</v>
      </c>
      <c r="AX292" s="13" t="s">
        <v>72</v>
      </c>
      <c r="AY292" s="234" t="s">
        <v>134</v>
      </c>
    </row>
    <row r="293" s="13" customFormat="1">
      <c r="A293" s="13"/>
      <c r="B293" s="223"/>
      <c r="C293" s="224"/>
      <c r="D293" s="225" t="s">
        <v>152</v>
      </c>
      <c r="E293" s="226" t="s">
        <v>19</v>
      </c>
      <c r="F293" s="227" t="s">
        <v>753</v>
      </c>
      <c r="G293" s="224"/>
      <c r="H293" s="228">
        <v>97.879999999999995</v>
      </c>
      <c r="I293" s="229"/>
      <c r="J293" s="224"/>
      <c r="K293" s="224"/>
      <c r="L293" s="230"/>
      <c r="M293" s="231"/>
      <c r="N293" s="232"/>
      <c r="O293" s="232"/>
      <c r="P293" s="232"/>
      <c r="Q293" s="232"/>
      <c r="R293" s="232"/>
      <c r="S293" s="232"/>
      <c r="T293" s="23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4" t="s">
        <v>152</v>
      </c>
      <c r="AU293" s="234" t="s">
        <v>82</v>
      </c>
      <c r="AV293" s="13" t="s">
        <v>82</v>
      </c>
      <c r="AW293" s="13" t="s">
        <v>34</v>
      </c>
      <c r="AX293" s="13" t="s">
        <v>72</v>
      </c>
      <c r="AY293" s="234" t="s">
        <v>134</v>
      </c>
    </row>
    <row r="294" s="13" customFormat="1">
      <c r="A294" s="13"/>
      <c r="B294" s="223"/>
      <c r="C294" s="224"/>
      <c r="D294" s="225" t="s">
        <v>152</v>
      </c>
      <c r="E294" s="226" t="s">
        <v>19</v>
      </c>
      <c r="F294" s="227" t="s">
        <v>754</v>
      </c>
      <c r="G294" s="224"/>
      <c r="H294" s="228">
        <v>22.489999999999998</v>
      </c>
      <c r="I294" s="229"/>
      <c r="J294" s="224"/>
      <c r="K294" s="224"/>
      <c r="L294" s="230"/>
      <c r="M294" s="231"/>
      <c r="N294" s="232"/>
      <c r="O294" s="232"/>
      <c r="P294" s="232"/>
      <c r="Q294" s="232"/>
      <c r="R294" s="232"/>
      <c r="S294" s="232"/>
      <c r="T294" s="23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4" t="s">
        <v>152</v>
      </c>
      <c r="AU294" s="234" t="s">
        <v>82</v>
      </c>
      <c r="AV294" s="13" t="s">
        <v>82</v>
      </c>
      <c r="AW294" s="13" t="s">
        <v>34</v>
      </c>
      <c r="AX294" s="13" t="s">
        <v>72</v>
      </c>
      <c r="AY294" s="234" t="s">
        <v>134</v>
      </c>
    </row>
    <row r="295" s="14" customFormat="1">
      <c r="A295" s="14"/>
      <c r="B295" s="235"/>
      <c r="C295" s="236"/>
      <c r="D295" s="225" t="s">
        <v>152</v>
      </c>
      <c r="E295" s="237" t="s">
        <v>19</v>
      </c>
      <c r="F295" s="238" t="s">
        <v>182</v>
      </c>
      <c r="G295" s="236"/>
      <c r="H295" s="239">
        <v>146.97999999999999</v>
      </c>
      <c r="I295" s="240"/>
      <c r="J295" s="236"/>
      <c r="K295" s="236"/>
      <c r="L295" s="241"/>
      <c r="M295" s="242"/>
      <c r="N295" s="243"/>
      <c r="O295" s="243"/>
      <c r="P295" s="243"/>
      <c r="Q295" s="243"/>
      <c r="R295" s="243"/>
      <c r="S295" s="243"/>
      <c r="T295" s="24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45" t="s">
        <v>152</v>
      </c>
      <c r="AU295" s="245" t="s">
        <v>82</v>
      </c>
      <c r="AV295" s="14" t="s">
        <v>154</v>
      </c>
      <c r="AW295" s="14" t="s">
        <v>34</v>
      </c>
      <c r="AX295" s="14" t="s">
        <v>80</v>
      </c>
      <c r="AY295" s="245" t="s">
        <v>134</v>
      </c>
    </row>
    <row r="296" s="2" customFormat="1" ht="16.5" customHeight="1">
      <c r="A296" s="39"/>
      <c r="B296" s="40"/>
      <c r="C296" s="247" t="s">
        <v>382</v>
      </c>
      <c r="D296" s="247" t="s">
        <v>281</v>
      </c>
      <c r="E296" s="248" t="s">
        <v>357</v>
      </c>
      <c r="F296" s="249" t="s">
        <v>358</v>
      </c>
      <c r="G296" s="250" t="s">
        <v>315</v>
      </c>
      <c r="H296" s="251">
        <v>0.043999999999999997</v>
      </c>
      <c r="I296" s="252"/>
      <c r="J296" s="253">
        <f>ROUND(I296*H296,2)</f>
        <v>0</v>
      </c>
      <c r="K296" s="249" t="s">
        <v>142</v>
      </c>
      <c r="L296" s="254"/>
      <c r="M296" s="255" t="s">
        <v>19</v>
      </c>
      <c r="N296" s="256" t="s">
        <v>43</v>
      </c>
      <c r="O296" s="85"/>
      <c r="P296" s="214">
        <f>O296*H296</f>
        <v>0</v>
      </c>
      <c r="Q296" s="214">
        <v>1</v>
      </c>
      <c r="R296" s="214">
        <f>Q296*H296</f>
        <v>0.043999999999999997</v>
      </c>
      <c r="S296" s="214">
        <v>0</v>
      </c>
      <c r="T296" s="215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16" t="s">
        <v>284</v>
      </c>
      <c r="AT296" s="216" t="s">
        <v>281</v>
      </c>
      <c r="AU296" s="216" t="s">
        <v>82</v>
      </c>
      <c r="AY296" s="18" t="s">
        <v>134</v>
      </c>
      <c r="BE296" s="217">
        <f>IF(N296="základní",J296,0)</f>
        <v>0</v>
      </c>
      <c r="BF296" s="217">
        <f>IF(N296="snížená",J296,0)</f>
        <v>0</v>
      </c>
      <c r="BG296" s="217">
        <f>IF(N296="zákl. přenesená",J296,0)</f>
        <v>0</v>
      </c>
      <c r="BH296" s="217">
        <f>IF(N296="sníž. přenesená",J296,0)</f>
        <v>0</v>
      </c>
      <c r="BI296" s="217">
        <f>IF(N296="nulová",J296,0)</f>
        <v>0</v>
      </c>
      <c r="BJ296" s="18" t="s">
        <v>80</v>
      </c>
      <c r="BK296" s="217">
        <f>ROUND(I296*H296,2)</f>
        <v>0</v>
      </c>
      <c r="BL296" s="18" t="s">
        <v>143</v>
      </c>
      <c r="BM296" s="216" t="s">
        <v>803</v>
      </c>
    </row>
    <row r="297" s="13" customFormat="1">
      <c r="A297" s="13"/>
      <c r="B297" s="223"/>
      <c r="C297" s="224"/>
      <c r="D297" s="225" t="s">
        <v>152</v>
      </c>
      <c r="E297" s="226" t="s">
        <v>19</v>
      </c>
      <c r="F297" s="227" t="s">
        <v>804</v>
      </c>
      <c r="G297" s="224"/>
      <c r="H297" s="228">
        <v>0.001</v>
      </c>
      <c r="I297" s="229"/>
      <c r="J297" s="224"/>
      <c r="K297" s="224"/>
      <c r="L297" s="230"/>
      <c r="M297" s="231"/>
      <c r="N297" s="232"/>
      <c r="O297" s="232"/>
      <c r="P297" s="232"/>
      <c r="Q297" s="232"/>
      <c r="R297" s="232"/>
      <c r="S297" s="232"/>
      <c r="T297" s="23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4" t="s">
        <v>152</v>
      </c>
      <c r="AU297" s="234" t="s">
        <v>82</v>
      </c>
      <c r="AV297" s="13" t="s">
        <v>82</v>
      </c>
      <c r="AW297" s="13" t="s">
        <v>34</v>
      </c>
      <c r="AX297" s="13" t="s">
        <v>72</v>
      </c>
      <c r="AY297" s="234" t="s">
        <v>134</v>
      </c>
    </row>
    <row r="298" s="13" customFormat="1">
      <c r="A298" s="13"/>
      <c r="B298" s="223"/>
      <c r="C298" s="224"/>
      <c r="D298" s="225" t="s">
        <v>152</v>
      </c>
      <c r="E298" s="226" t="s">
        <v>19</v>
      </c>
      <c r="F298" s="227" t="s">
        <v>805</v>
      </c>
      <c r="G298" s="224"/>
      <c r="H298" s="228">
        <v>0.0040000000000000001</v>
      </c>
      <c r="I298" s="229"/>
      <c r="J298" s="224"/>
      <c r="K298" s="224"/>
      <c r="L298" s="230"/>
      <c r="M298" s="231"/>
      <c r="N298" s="232"/>
      <c r="O298" s="232"/>
      <c r="P298" s="232"/>
      <c r="Q298" s="232"/>
      <c r="R298" s="232"/>
      <c r="S298" s="232"/>
      <c r="T298" s="23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4" t="s">
        <v>152</v>
      </c>
      <c r="AU298" s="234" t="s">
        <v>82</v>
      </c>
      <c r="AV298" s="13" t="s">
        <v>82</v>
      </c>
      <c r="AW298" s="13" t="s">
        <v>34</v>
      </c>
      <c r="AX298" s="13" t="s">
        <v>72</v>
      </c>
      <c r="AY298" s="234" t="s">
        <v>134</v>
      </c>
    </row>
    <row r="299" s="13" customFormat="1">
      <c r="A299" s="13"/>
      <c r="B299" s="223"/>
      <c r="C299" s="224"/>
      <c r="D299" s="225" t="s">
        <v>152</v>
      </c>
      <c r="E299" s="226" t="s">
        <v>19</v>
      </c>
      <c r="F299" s="227" t="s">
        <v>806</v>
      </c>
      <c r="G299" s="224"/>
      <c r="H299" s="228">
        <v>0.0030000000000000001</v>
      </c>
      <c r="I299" s="229"/>
      <c r="J299" s="224"/>
      <c r="K299" s="224"/>
      <c r="L299" s="230"/>
      <c r="M299" s="231"/>
      <c r="N299" s="232"/>
      <c r="O299" s="232"/>
      <c r="P299" s="232"/>
      <c r="Q299" s="232"/>
      <c r="R299" s="232"/>
      <c r="S299" s="232"/>
      <c r="T299" s="23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4" t="s">
        <v>152</v>
      </c>
      <c r="AU299" s="234" t="s">
        <v>82</v>
      </c>
      <c r="AV299" s="13" t="s">
        <v>82</v>
      </c>
      <c r="AW299" s="13" t="s">
        <v>34</v>
      </c>
      <c r="AX299" s="13" t="s">
        <v>72</v>
      </c>
      <c r="AY299" s="234" t="s">
        <v>134</v>
      </c>
    </row>
    <row r="300" s="13" customFormat="1">
      <c r="A300" s="13"/>
      <c r="B300" s="223"/>
      <c r="C300" s="224"/>
      <c r="D300" s="225" t="s">
        <v>152</v>
      </c>
      <c r="E300" s="226" t="s">
        <v>19</v>
      </c>
      <c r="F300" s="227" t="s">
        <v>807</v>
      </c>
      <c r="G300" s="224"/>
      <c r="H300" s="228">
        <v>0.029000000000000001</v>
      </c>
      <c r="I300" s="229"/>
      <c r="J300" s="224"/>
      <c r="K300" s="224"/>
      <c r="L300" s="230"/>
      <c r="M300" s="231"/>
      <c r="N300" s="232"/>
      <c r="O300" s="232"/>
      <c r="P300" s="232"/>
      <c r="Q300" s="232"/>
      <c r="R300" s="232"/>
      <c r="S300" s="232"/>
      <c r="T300" s="23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4" t="s">
        <v>152</v>
      </c>
      <c r="AU300" s="234" t="s">
        <v>82</v>
      </c>
      <c r="AV300" s="13" t="s">
        <v>82</v>
      </c>
      <c r="AW300" s="13" t="s">
        <v>34</v>
      </c>
      <c r="AX300" s="13" t="s">
        <v>72</v>
      </c>
      <c r="AY300" s="234" t="s">
        <v>134</v>
      </c>
    </row>
    <row r="301" s="13" customFormat="1">
      <c r="A301" s="13"/>
      <c r="B301" s="223"/>
      <c r="C301" s="224"/>
      <c r="D301" s="225" t="s">
        <v>152</v>
      </c>
      <c r="E301" s="226" t="s">
        <v>19</v>
      </c>
      <c r="F301" s="227" t="s">
        <v>808</v>
      </c>
      <c r="G301" s="224"/>
      <c r="H301" s="228">
        <v>0.0070000000000000001</v>
      </c>
      <c r="I301" s="229"/>
      <c r="J301" s="224"/>
      <c r="K301" s="224"/>
      <c r="L301" s="230"/>
      <c r="M301" s="231"/>
      <c r="N301" s="232"/>
      <c r="O301" s="232"/>
      <c r="P301" s="232"/>
      <c r="Q301" s="232"/>
      <c r="R301" s="232"/>
      <c r="S301" s="232"/>
      <c r="T301" s="23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4" t="s">
        <v>152</v>
      </c>
      <c r="AU301" s="234" t="s">
        <v>82</v>
      </c>
      <c r="AV301" s="13" t="s">
        <v>82</v>
      </c>
      <c r="AW301" s="13" t="s">
        <v>34</v>
      </c>
      <c r="AX301" s="13" t="s">
        <v>72</v>
      </c>
      <c r="AY301" s="234" t="s">
        <v>134</v>
      </c>
    </row>
    <row r="302" s="14" customFormat="1">
      <c r="A302" s="14"/>
      <c r="B302" s="235"/>
      <c r="C302" s="236"/>
      <c r="D302" s="225" t="s">
        <v>152</v>
      </c>
      <c r="E302" s="237" t="s">
        <v>19</v>
      </c>
      <c r="F302" s="238" t="s">
        <v>182</v>
      </c>
      <c r="G302" s="236"/>
      <c r="H302" s="239">
        <v>0.043999999999999997</v>
      </c>
      <c r="I302" s="240"/>
      <c r="J302" s="236"/>
      <c r="K302" s="236"/>
      <c r="L302" s="241"/>
      <c r="M302" s="242"/>
      <c r="N302" s="243"/>
      <c r="O302" s="243"/>
      <c r="P302" s="243"/>
      <c r="Q302" s="243"/>
      <c r="R302" s="243"/>
      <c r="S302" s="243"/>
      <c r="T302" s="24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45" t="s">
        <v>152</v>
      </c>
      <c r="AU302" s="245" t="s">
        <v>82</v>
      </c>
      <c r="AV302" s="14" t="s">
        <v>154</v>
      </c>
      <c r="AW302" s="14" t="s">
        <v>34</v>
      </c>
      <c r="AX302" s="14" t="s">
        <v>80</v>
      </c>
      <c r="AY302" s="245" t="s">
        <v>134</v>
      </c>
    </row>
    <row r="303" s="2" customFormat="1" ht="24.15" customHeight="1">
      <c r="A303" s="39"/>
      <c r="B303" s="40"/>
      <c r="C303" s="205" t="s">
        <v>284</v>
      </c>
      <c r="D303" s="205" t="s">
        <v>138</v>
      </c>
      <c r="E303" s="206" t="s">
        <v>365</v>
      </c>
      <c r="F303" s="207" t="s">
        <v>366</v>
      </c>
      <c r="G303" s="208" t="s">
        <v>149</v>
      </c>
      <c r="H303" s="209">
        <v>146.97999999999999</v>
      </c>
      <c r="I303" s="210"/>
      <c r="J303" s="211">
        <f>ROUND(I303*H303,2)</f>
        <v>0</v>
      </c>
      <c r="K303" s="207" t="s">
        <v>142</v>
      </c>
      <c r="L303" s="45"/>
      <c r="M303" s="212" t="s">
        <v>19</v>
      </c>
      <c r="N303" s="213" t="s">
        <v>43</v>
      </c>
      <c r="O303" s="85"/>
      <c r="P303" s="214">
        <f>O303*H303</f>
        <v>0</v>
      </c>
      <c r="Q303" s="214">
        <v>0.00039825</v>
      </c>
      <c r="R303" s="214">
        <f>Q303*H303</f>
        <v>0.058534784999999999</v>
      </c>
      <c r="S303" s="214">
        <v>0</v>
      </c>
      <c r="T303" s="215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16" t="s">
        <v>143</v>
      </c>
      <c r="AT303" s="216" t="s">
        <v>138</v>
      </c>
      <c r="AU303" s="216" t="s">
        <v>82</v>
      </c>
      <c r="AY303" s="18" t="s">
        <v>134</v>
      </c>
      <c r="BE303" s="217">
        <f>IF(N303="základní",J303,0)</f>
        <v>0</v>
      </c>
      <c r="BF303" s="217">
        <f>IF(N303="snížená",J303,0)</f>
        <v>0</v>
      </c>
      <c r="BG303" s="217">
        <f>IF(N303="zákl. přenesená",J303,0)</f>
        <v>0</v>
      </c>
      <c r="BH303" s="217">
        <f>IF(N303="sníž. přenesená",J303,0)</f>
        <v>0</v>
      </c>
      <c r="BI303" s="217">
        <f>IF(N303="nulová",J303,0)</f>
        <v>0</v>
      </c>
      <c r="BJ303" s="18" t="s">
        <v>80</v>
      </c>
      <c r="BK303" s="217">
        <f>ROUND(I303*H303,2)</f>
        <v>0</v>
      </c>
      <c r="BL303" s="18" t="s">
        <v>143</v>
      </c>
      <c r="BM303" s="216" t="s">
        <v>809</v>
      </c>
    </row>
    <row r="304" s="2" customFormat="1">
      <c r="A304" s="39"/>
      <c r="B304" s="40"/>
      <c r="C304" s="41"/>
      <c r="D304" s="218" t="s">
        <v>145</v>
      </c>
      <c r="E304" s="41"/>
      <c r="F304" s="219" t="s">
        <v>368</v>
      </c>
      <c r="G304" s="41"/>
      <c r="H304" s="41"/>
      <c r="I304" s="220"/>
      <c r="J304" s="41"/>
      <c r="K304" s="41"/>
      <c r="L304" s="45"/>
      <c r="M304" s="221"/>
      <c r="N304" s="222"/>
      <c r="O304" s="85"/>
      <c r="P304" s="85"/>
      <c r="Q304" s="85"/>
      <c r="R304" s="85"/>
      <c r="S304" s="85"/>
      <c r="T304" s="86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T304" s="18" t="s">
        <v>145</v>
      </c>
      <c r="AU304" s="18" t="s">
        <v>82</v>
      </c>
    </row>
    <row r="305" s="13" customFormat="1">
      <c r="A305" s="13"/>
      <c r="B305" s="223"/>
      <c r="C305" s="224"/>
      <c r="D305" s="225" t="s">
        <v>152</v>
      </c>
      <c r="E305" s="226" t="s">
        <v>19</v>
      </c>
      <c r="F305" s="227" t="s">
        <v>750</v>
      </c>
      <c r="G305" s="224"/>
      <c r="H305" s="228">
        <v>2.75</v>
      </c>
      <c r="I305" s="229"/>
      <c r="J305" s="224"/>
      <c r="K305" s="224"/>
      <c r="L305" s="230"/>
      <c r="M305" s="231"/>
      <c r="N305" s="232"/>
      <c r="O305" s="232"/>
      <c r="P305" s="232"/>
      <c r="Q305" s="232"/>
      <c r="R305" s="232"/>
      <c r="S305" s="232"/>
      <c r="T305" s="23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34" t="s">
        <v>152</v>
      </c>
      <c r="AU305" s="234" t="s">
        <v>82</v>
      </c>
      <c r="AV305" s="13" t="s">
        <v>82</v>
      </c>
      <c r="AW305" s="13" t="s">
        <v>34</v>
      </c>
      <c r="AX305" s="13" t="s">
        <v>72</v>
      </c>
      <c r="AY305" s="234" t="s">
        <v>134</v>
      </c>
    </row>
    <row r="306" s="13" customFormat="1">
      <c r="A306" s="13"/>
      <c r="B306" s="223"/>
      <c r="C306" s="224"/>
      <c r="D306" s="225" t="s">
        <v>152</v>
      </c>
      <c r="E306" s="226" t="s">
        <v>19</v>
      </c>
      <c r="F306" s="227" t="s">
        <v>751</v>
      </c>
      <c r="G306" s="224"/>
      <c r="H306" s="228">
        <v>14.99</v>
      </c>
      <c r="I306" s="229"/>
      <c r="J306" s="224"/>
      <c r="K306" s="224"/>
      <c r="L306" s="230"/>
      <c r="M306" s="231"/>
      <c r="N306" s="232"/>
      <c r="O306" s="232"/>
      <c r="P306" s="232"/>
      <c r="Q306" s="232"/>
      <c r="R306" s="232"/>
      <c r="S306" s="232"/>
      <c r="T306" s="23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34" t="s">
        <v>152</v>
      </c>
      <c r="AU306" s="234" t="s">
        <v>82</v>
      </c>
      <c r="AV306" s="13" t="s">
        <v>82</v>
      </c>
      <c r="AW306" s="13" t="s">
        <v>34</v>
      </c>
      <c r="AX306" s="13" t="s">
        <v>72</v>
      </c>
      <c r="AY306" s="234" t="s">
        <v>134</v>
      </c>
    </row>
    <row r="307" s="13" customFormat="1">
      <c r="A307" s="13"/>
      <c r="B307" s="223"/>
      <c r="C307" s="224"/>
      <c r="D307" s="225" t="s">
        <v>152</v>
      </c>
      <c r="E307" s="226" t="s">
        <v>19</v>
      </c>
      <c r="F307" s="227" t="s">
        <v>752</v>
      </c>
      <c r="G307" s="224"/>
      <c r="H307" s="228">
        <v>8.8699999999999992</v>
      </c>
      <c r="I307" s="229"/>
      <c r="J307" s="224"/>
      <c r="K307" s="224"/>
      <c r="L307" s="230"/>
      <c r="M307" s="231"/>
      <c r="N307" s="232"/>
      <c r="O307" s="232"/>
      <c r="P307" s="232"/>
      <c r="Q307" s="232"/>
      <c r="R307" s="232"/>
      <c r="S307" s="232"/>
      <c r="T307" s="23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4" t="s">
        <v>152</v>
      </c>
      <c r="AU307" s="234" t="s">
        <v>82</v>
      </c>
      <c r="AV307" s="13" t="s">
        <v>82</v>
      </c>
      <c r="AW307" s="13" t="s">
        <v>34</v>
      </c>
      <c r="AX307" s="13" t="s">
        <v>72</v>
      </c>
      <c r="AY307" s="234" t="s">
        <v>134</v>
      </c>
    </row>
    <row r="308" s="13" customFormat="1">
      <c r="A308" s="13"/>
      <c r="B308" s="223"/>
      <c r="C308" s="224"/>
      <c r="D308" s="225" t="s">
        <v>152</v>
      </c>
      <c r="E308" s="226" t="s">
        <v>19</v>
      </c>
      <c r="F308" s="227" t="s">
        <v>753</v>
      </c>
      <c r="G308" s="224"/>
      <c r="H308" s="228">
        <v>97.879999999999995</v>
      </c>
      <c r="I308" s="229"/>
      <c r="J308" s="224"/>
      <c r="K308" s="224"/>
      <c r="L308" s="230"/>
      <c r="M308" s="231"/>
      <c r="N308" s="232"/>
      <c r="O308" s="232"/>
      <c r="P308" s="232"/>
      <c r="Q308" s="232"/>
      <c r="R308" s="232"/>
      <c r="S308" s="232"/>
      <c r="T308" s="23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4" t="s">
        <v>152</v>
      </c>
      <c r="AU308" s="234" t="s">
        <v>82</v>
      </c>
      <c r="AV308" s="13" t="s">
        <v>82</v>
      </c>
      <c r="AW308" s="13" t="s">
        <v>34</v>
      </c>
      <c r="AX308" s="13" t="s">
        <v>72</v>
      </c>
      <c r="AY308" s="234" t="s">
        <v>134</v>
      </c>
    </row>
    <row r="309" s="13" customFormat="1">
      <c r="A309" s="13"/>
      <c r="B309" s="223"/>
      <c r="C309" s="224"/>
      <c r="D309" s="225" t="s">
        <v>152</v>
      </c>
      <c r="E309" s="226" t="s">
        <v>19</v>
      </c>
      <c r="F309" s="227" t="s">
        <v>754</v>
      </c>
      <c r="G309" s="224"/>
      <c r="H309" s="228">
        <v>22.489999999999998</v>
      </c>
      <c r="I309" s="229"/>
      <c r="J309" s="224"/>
      <c r="K309" s="224"/>
      <c r="L309" s="230"/>
      <c r="M309" s="231"/>
      <c r="N309" s="232"/>
      <c r="O309" s="232"/>
      <c r="P309" s="232"/>
      <c r="Q309" s="232"/>
      <c r="R309" s="232"/>
      <c r="S309" s="232"/>
      <c r="T309" s="23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4" t="s">
        <v>152</v>
      </c>
      <c r="AU309" s="234" t="s">
        <v>82</v>
      </c>
      <c r="AV309" s="13" t="s">
        <v>82</v>
      </c>
      <c r="AW309" s="13" t="s">
        <v>34</v>
      </c>
      <c r="AX309" s="13" t="s">
        <v>72</v>
      </c>
      <c r="AY309" s="234" t="s">
        <v>134</v>
      </c>
    </row>
    <row r="310" s="14" customFormat="1">
      <c r="A310" s="14"/>
      <c r="B310" s="235"/>
      <c r="C310" s="236"/>
      <c r="D310" s="225" t="s">
        <v>152</v>
      </c>
      <c r="E310" s="237" t="s">
        <v>19</v>
      </c>
      <c r="F310" s="238" t="s">
        <v>182</v>
      </c>
      <c r="G310" s="236"/>
      <c r="H310" s="239">
        <v>146.97999999999999</v>
      </c>
      <c r="I310" s="240"/>
      <c r="J310" s="236"/>
      <c r="K310" s="236"/>
      <c r="L310" s="241"/>
      <c r="M310" s="242"/>
      <c r="N310" s="243"/>
      <c r="O310" s="243"/>
      <c r="P310" s="243"/>
      <c r="Q310" s="243"/>
      <c r="R310" s="243"/>
      <c r="S310" s="243"/>
      <c r="T310" s="24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45" t="s">
        <v>152</v>
      </c>
      <c r="AU310" s="245" t="s">
        <v>82</v>
      </c>
      <c r="AV310" s="14" t="s">
        <v>154</v>
      </c>
      <c r="AW310" s="14" t="s">
        <v>34</v>
      </c>
      <c r="AX310" s="14" t="s">
        <v>80</v>
      </c>
      <c r="AY310" s="245" t="s">
        <v>134</v>
      </c>
    </row>
    <row r="311" s="2" customFormat="1" ht="49.05" customHeight="1">
      <c r="A311" s="39"/>
      <c r="B311" s="40"/>
      <c r="C311" s="247" t="s">
        <v>391</v>
      </c>
      <c r="D311" s="247" t="s">
        <v>281</v>
      </c>
      <c r="E311" s="248" t="s">
        <v>370</v>
      </c>
      <c r="F311" s="249" t="s">
        <v>371</v>
      </c>
      <c r="G311" s="250" t="s">
        <v>149</v>
      </c>
      <c r="H311" s="251">
        <v>161.678</v>
      </c>
      <c r="I311" s="252"/>
      <c r="J311" s="253">
        <f>ROUND(I311*H311,2)</f>
        <v>0</v>
      </c>
      <c r="K311" s="249" t="s">
        <v>142</v>
      </c>
      <c r="L311" s="254"/>
      <c r="M311" s="255" t="s">
        <v>19</v>
      </c>
      <c r="N311" s="256" t="s">
        <v>43</v>
      </c>
      <c r="O311" s="85"/>
      <c r="P311" s="214">
        <f>O311*H311</f>
        <v>0</v>
      </c>
      <c r="Q311" s="214">
        <v>0.0054000000000000003</v>
      </c>
      <c r="R311" s="214">
        <f>Q311*H311</f>
        <v>0.87306119999999998</v>
      </c>
      <c r="S311" s="214">
        <v>0</v>
      </c>
      <c r="T311" s="215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16" t="s">
        <v>348</v>
      </c>
      <c r="AT311" s="216" t="s">
        <v>281</v>
      </c>
      <c r="AU311" s="216" t="s">
        <v>82</v>
      </c>
      <c r="AY311" s="18" t="s">
        <v>134</v>
      </c>
      <c r="BE311" s="217">
        <f>IF(N311="základní",J311,0)</f>
        <v>0</v>
      </c>
      <c r="BF311" s="217">
        <f>IF(N311="snížená",J311,0)</f>
        <v>0</v>
      </c>
      <c r="BG311" s="217">
        <f>IF(N311="zákl. přenesená",J311,0)</f>
        <v>0</v>
      </c>
      <c r="BH311" s="217">
        <f>IF(N311="sníž. přenesená",J311,0)</f>
        <v>0</v>
      </c>
      <c r="BI311" s="217">
        <f>IF(N311="nulová",J311,0)</f>
        <v>0</v>
      </c>
      <c r="BJ311" s="18" t="s">
        <v>80</v>
      </c>
      <c r="BK311" s="217">
        <f>ROUND(I311*H311,2)</f>
        <v>0</v>
      </c>
      <c r="BL311" s="18" t="s">
        <v>348</v>
      </c>
      <c r="BM311" s="216" t="s">
        <v>810</v>
      </c>
    </row>
    <row r="312" s="13" customFormat="1">
      <c r="A312" s="13"/>
      <c r="B312" s="223"/>
      <c r="C312" s="224"/>
      <c r="D312" s="225" t="s">
        <v>152</v>
      </c>
      <c r="E312" s="226" t="s">
        <v>19</v>
      </c>
      <c r="F312" s="227" t="s">
        <v>750</v>
      </c>
      <c r="G312" s="224"/>
      <c r="H312" s="228">
        <v>2.75</v>
      </c>
      <c r="I312" s="229"/>
      <c r="J312" s="224"/>
      <c r="K312" s="224"/>
      <c r="L312" s="230"/>
      <c r="M312" s="231"/>
      <c r="N312" s="232"/>
      <c r="O312" s="232"/>
      <c r="P312" s="232"/>
      <c r="Q312" s="232"/>
      <c r="R312" s="232"/>
      <c r="S312" s="232"/>
      <c r="T312" s="23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4" t="s">
        <v>152</v>
      </c>
      <c r="AU312" s="234" t="s">
        <v>82</v>
      </c>
      <c r="AV312" s="13" t="s">
        <v>82</v>
      </c>
      <c r="AW312" s="13" t="s">
        <v>34</v>
      </c>
      <c r="AX312" s="13" t="s">
        <v>72</v>
      </c>
      <c r="AY312" s="234" t="s">
        <v>134</v>
      </c>
    </row>
    <row r="313" s="13" customFormat="1">
      <c r="A313" s="13"/>
      <c r="B313" s="223"/>
      <c r="C313" s="224"/>
      <c r="D313" s="225" t="s">
        <v>152</v>
      </c>
      <c r="E313" s="226" t="s">
        <v>19</v>
      </c>
      <c r="F313" s="227" t="s">
        <v>751</v>
      </c>
      <c r="G313" s="224"/>
      <c r="H313" s="228">
        <v>14.99</v>
      </c>
      <c r="I313" s="229"/>
      <c r="J313" s="224"/>
      <c r="K313" s="224"/>
      <c r="L313" s="230"/>
      <c r="M313" s="231"/>
      <c r="N313" s="232"/>
      <c r="O313" s="232"/>
      <c r="P313" s="232"/>
      <c r="Q313" s="232"/>
      <c r="R313" s="232"/>
      <c r="S313" s="232"/>
      <c r="T313" s="23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34" t="s">
        <v>152</v>
      </c>
      <c r="AU313" s="234" t="s">
        <v>82</v>
      </c>
      <c r="AV313" s="13" t="s">
        <v>82</v>
      </c>
      <c r="AW313" s="13" t="s">
        <v>34</v>
      </c>
      <c r="AX313" s="13" t="s">
        <v>72</v>
      </c>
      <c r="AY313" s="234" t="s">
        <v>134</v>
      </c>
    </row>
    <row r="314" s="13" customFormat="1">
      <c r="A314" s="13"/>
      <c r="B314" s="223"/>
      <c r="C314" s="224"/>
      <c r="D314" s="225" t="s">
        <v>152</v>
      </c>
      <c r="E314" s="226" t="s">
        <v>19</v>
      </c>
      <c r="F314" s="227" t="s">
        <v>752</v>
      </c>
      <c r="G314" s="224"/>
      <c r="H314" s="228">
        <v>8.8699999999999992</v>
      </c>
      <c r="I314" s="229"/>
      <c r="J314" s="224"/>
      <c r="K314" s="224"/>
      <c r="L314" s="230"/>
      <c r="M314" s="231"/>
      <c r="N314" s="232"/>
      <c r="O314" s="232"/>
      <c r="P314" s="232"/>
      <c r="Q314" s="232"/>
      <c r="R314" s="232"/>
      <c r="S314" s="232"/>
      <c r="T314" s="23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4" t="s">
        <v>152</v>
      </c>
      <c r="AU314" s="234" t="s">
        <v>82</v>
      </c>
      <c r="AV314" s="13" t="s">
        <v>82</v>
      </c>
      <c r="AW314" s="13" t="s">
        <v>34</v>
      </c>
      <c r="AX314" s="13" t="s">
        <v>72</v>
      </c>
      <c r="AY314" s="234" t="s">
        <v>134</v>
      </c>
    </row>
    <row r="315" s="13" customFormat="1">
      <c r="A315" s="13"/>
      <c r="B315" s="223"/>
      <c r="C315" s="224"/>
      <c r="D315" s="225" t="s">
        <v>152</v>
      </c>
      <c r="E315" s="226" t="s">
        <v>19</v>
      </c>
      <c r="F315" s="227" t="s">
        <v>753</v>
      </c>
      <c r="G315" s="224"/>
      <c r="H315" s="228">
        <v>97.879999999999995</v>
      </c>
      <c r="I315" s="229"/>
      <c r="J315" s="224"/>
      <c r="K315" s="224"/>
      <c r="L315" s="230"/>
      <c r="M315" s="231"/>
      <c r="N315" s="232"/>
      <c r="O315" s="232"/>
      <c r="P315" s="232"/>
      <c r="Q315" s="232"/>
      <c r="R315" s="232"/>
      <c r="S315" s="232"/>
      <c r="T315" s="23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4" t="s">
        <v>152</v>
      </c>
      <c r="AU315" s="234" t="s">
        <v>82</v>
      </c>
      <c r="AV315" s="13" t="s">
        <v>82</v>
      </c>
      <c r="AW315" s="13" t="s">
        <v>34</v>
      </c>
      <c r="AX315" s="13" t="s">
        <v>72</v>
      </c>
      <c r="AY315" s="234" t="s">
        <v>134</v>
      </c>
    </row>
    <row r="316" s="13" customFormat="1">
      <c r="A316" s="13"/>
      <c r="B316" s="223"/>
      <c r="C316" s="224"/>
      <c r="D316" s="225" t="s">
        <v>152</v>
      </c>
      <c r="E316" s="226" t="s">
        <v>19</v>
      </c>
      <c r="F316" s="227" t="s">
        <v>754</v>
      </c>
      <c r="G316" s="224"/>
      <c r="H316" s="228">
        <v>22.489999999999998</v>
      </c>
      <c r="I316" s="229"/>
      <c r="J316" s="224"/>
      <c r="K316" s="224"/>
      <c r="L316" s="230"/>
      <c r="M316" s="231"/>
      <c r="N316" s="232"/>
      <c r="O316" s="232"/>
      <c r="P316" s="232"/>
      <c r="Q316" s="232"/>
      <c r="R316" s="232"/>
      <c r="S316" s="232"/>
      <c r="T316" s="23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4" t="s">
        <v>152</v>
      </c>
      <c r="AU316" s="234" t="s">
        <v>82</v>
      </c>
      <c r="AV316" s="13" t="s">
        <v>82</v>
      </c>
      <c r="AW316" s="13" t="s">
        <v>34</v>
      </c>
      <c r="AX316" s="13" t="s">
        <v>72</v>
      </c>
      <c r="AY316" s="234" t="s">
        <v>134</v>
      </c>
    </row>
    <row r="317" s="14" customFormat="1">
      <c r="A317" s="14"/>
      <c r="B317" s="235"/>
      <c r="C317" s="236"/>
      <c r="D317" s="225" t="s">
        <v>152</v>
      </c>
      <c r="E317" s="237" t="s">
        <v>19</v>
      </c>
      <c r="F317" s="238" t="s">
        <v>182</v>
      </c>
      <c r="G317" s="236"/>
      <c r="H317" s="239">
        <v>146.97999999999999</v>
      </c>
      <c r="I317" s="240"/>
      <c r="J317" s="236"/>
      <c r="K317" s="236"/>
      <c r="L317" s="241"/>
      <c r="M317" s="242"/>
      <c r="N317" s="243"/>
      <c r="O317" s="243"/>
      <c r="P317" s="243"/>
      <c r="Q317" s="243"/>
      <c r="R317" s="243"/>
      <c r="S317" s="243"/>
      <c r="T317" s="24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45" t="s">
        <v>152</v>
      </c>
      <c r="AU317" s="245" t="s">
        <v>82</v>
      </c>
      <c r="AV317" s="14" t="s">
        <v>154</v>
      </c>
      <c r="AW317" s="14" t="s">
        <v>34</v>
      </c>
      <c r="AX317" s="14" t="s">
        <v>80</v>
      </c>
      <c r="AY317" s="245" t="s">
        <v>134</v>
      </c>
    </row>
    <row r="318" s="13" customFormat="1">
      <c r="A318" s="13"/>
      <c r="B318" s="223"/>
      <c r="C318" s="224"/>
      <c r="D318" s="225" t="s">
        <v>152</v>
      </c>
      <c r="E318" s="224"/>
      <c r="F318" s="227" t="s">
        <v>811</v>
      </c>
      <c r="G318" s="224"/>
      <c r="H318" s="228">
        <v>161.678</v>
      </c>
      <c r="I318" s="229"/>
      <c r="J318" s="224"/>
      <c r="K318" s="224"/>
      <c r="L318" s="230"/>
      <c r="M318" s="231"/>
      <c r="N318" s="232"/>
      <c r="O318" s="232"/>
      <c r="P318" s="232"/>
      <c r="Q318" s="232"/>
      <c r="R318" s="232"/>
      <c r="S318" s="232"/>
      <c r="T318" s="23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4" t="s">
        <v>152</v>
      </c>
      <c r="AU318" s="234" t="s">
        <v>82</v>
      </c>
      <c r="AV318" s="13" t="s">
        <v>82</v>
      </c>
      <c r="AW318" s="13" t="s">
        <v>4</v>
      </c>
      <c r="AX318" s="13" t="s">
        <v>80</v>
      </c>
      <c r="AY318" s="234" t="s">
        <v>134</v>
      </c>
    </row>
    <row r="319" s="2" customFormat="1" ht="37.8" customHeight="1">
      <c r="A319" s="39"/>
      <c r="B319" s="40"/>
      <c r="C319" s="205" t="s">
        <v>812</v>
      </c>
      <c r="D319" s="205" t="s">
        <v>138</v>
      </c>
      <c r="E319" s="206" t="s">
        <v>346</v>
      </c>
      <c r="F319" s="207" t="s">
        <v>347</v>
      </c>
      <c r="G319" s="208" t="s">
        <v>149</v>
      </c>
      <c r="H319" s="209">
        <v>146.97999999999999</v>
      </c>
      <c r="I319" s="210"/>
      <c r="J319" s="211">
        <f>ROUND(I319*H319,2)</f>
        <v>0</v>
      </c>
      <c r="K319" s="207" t="s">
        <v>142</v>
      </c>
      <c r="L319" s="45"/>
      <c r="M319" s="212" t="s">
        <v>19</v>
      </c>
      <c r="N319" s="213" t="s">
        <v>43</v>
      </c>
      <c r="O319" s="85"/>
      <c r="P319" s="214">
        <f>O319*H319</f>
        <v>0</v>
      </c>
      <c r="Q319" s="214">
        <v>0</v>
      </c>
      <c r="R319" s="214">
        <f>Q319*H319</f>
        <v>0</v>
      </c>
      <c r="S319" s="214">
        <v>0.0054999999999999997</v>
      </c>
      <c r="T319" s="215">
        <f>S319*H319</f>
        <v>0.80838999999999994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16" t="s">
        <v>348</v>
      </c>
      <c r="AT319" s="216" t="s">
        <v>138</v>
      </c>
      <c r="AU319" s="216" t="s">
        <v>82</v>
      </c>
      <c r="AY319" s="18" t="s">
        <v>134</v>
      </c>
      <c r="BE319" s="217">
        <f>IF(N319="základní",J319,0)</f>
        <v>0</v>
      </c>
      <c r="BF319" s="217">
        <f>IF(N319="snížená",J319,0)</f>
        <v>0</v>
      </c>
      <c r="BG319" s="217">
        <f>IF(N319="zákl. přenesená",J319,0)</f>
        <v>0</v>
      </c>
      <c r="BH319" s="217">
        <f>IF(N319="sníž. přenesená",J319,0)</f>
        <v>0</v>
      </c>
      <c r="BI319" s="217">
        <f>IF(N319="nulová",J319,0)</f>
        <v>0</v>
      </c>
      <c r="BJ319" s="18" t="s">
        <v>80</v>
      </c>
      <c r="BK319" s="217">
        <f>ROUND(I319*H319,2)</f>
        <v>0</v>
      </c>
      <c r="BL319" s="18" t="s">
        <v>348</v>
      </c>
      <c r="BM319" s="216" t="s">
        <v>813</v>
      </c>
    </row>
    <row r="320" s="2" customFormat="1">
      <c r="A320" s="39"/>
      <c r="B320" s="40"/>
      <c r="C320" s="41"/>
      <c r="D320" s="218" t="s">
        <v>145</v>
      </c>
      <c r="E320" s="41"/>
      <c r="F320" s="219" t="s">
        <v>350</v>
      </c>
      <c r="G320" s="41"/>
      <c r="H320" s="41"/>
      <c r="I320" s="220"/>
      <c r="J320" s="41"/>
      <c r="K320" s="41"/>
      <c r="L320" s="45"/>
      <c r="M320" s="221"/>
      <c r="N320" s="222"/>
      <c r="O320" s="85"/>
      <c r="P320" s="85"/>
      <c r="Q320" s="85"/>
      <c r="R320" s="85"/>
      <c r="S320" s="85"/>
      <c r="T320" s="86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T320" s="18" t="s">
        <v>145</v>
      </c>
      <c r="AU320" s="18" t="s">
        <v>82</v>
      </c>
    </row>
    <row r="321" s="13" customFormat="1">
      <c r="A321" s="13"/>
      <c r="B321" s="223"/>
      <c r="C321" s="224"/>
      <c r="D321" s="225" t="s">
        <v>152</v>
      </c>
      <c r="E321" s="226" t="s">
        <v>19</v>
      </c>
      <c r="F321" s="227" t="s">
        <v>750</v>
      </c>
      <c r="G321" s="224"/>
      <c r="H321" s="228">
        <v>2.75</v>
      </c>
      <c r="I321" s="229"/>
      <c r="J321" s="224"/>
      <c r="K321" s="224"/>
      <c r="L321" s="230"/>
      <c r="M321" s="231"/>
      <c r="N321" s="232"/>
      <c r="O321" s="232"/>
      <c r="P321" s="232"/>
      <c r="Q321" s="232"/>
      <c r="R321" s="232"/>
      <c r="S321" s="232"/>
      <c r="T321" s="23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4" t="s">
        <v>152</v>
      </c>
      <c r="AU321" s="234" t="s">
        <v>82</v>
      </c>
      <c r="AV321" s="13" t="s">
        <v>82</v>
      </c>
      <c r="AW321" s="13" t="s">
        <v>34</v>
      </c>
      <c r="AX321" s="13" t="s">
        <v>72</v>
      </c>
      <c r="AY321" s="234" t="s">
        <v>134</v>
      </c>
    </row>
    <row r="322" s="13" customFormat="1">
      <c r="A322" s="13"/>
      <c r="B322" s="223"/>
      <c r="C322" s="224"/>
      <c r="D322" s="225" t="s">
        <v>152</v>
      </c>
      <c r="E322" s="226" t="s">
        <v>19</v>
      </c>
      <c r="F322" s="227" t="s">
        <v>751</v>
      </c>
      <c r="G322" s="224"/>
      <c r="H322" s="228">
        <v>14.99</v>
      </c>
      <c r="I322" s="229"/>
      <c r="J322" s="224"/>
      <c r="K322" s="224"/>
      <c r="L322" s="230"/>
      <c r="M322" s="231"/>
      <c r="N322" s="232"/>
      <c r="O322" s="232"/>
      <c r="P322" s="232"/>
      <c r="Q322" s="232"/>
      <c r="R322" s="232"/>
      <c r="S322" s="232"/>
      <c r="T322" s="23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4" t="s">
        <v>152</v>
      </c>
      <c r="AU322" s="234" t="s">
        <v>82</v>
      </c>
      <c r="AV322" s="13" t="s">
        <v>82</v>
      </c>
      <c r="AW322" s="13" t="s">
        <v>34</v>
      </c>
      <c r="AX322" s="13" t="s">
        <v>72</v>
      </c>
      <c r="AY322" s="234" t="s">
        <v>134</v>
      </c>
    </row>
    <row r="323" s="13" customFormat="1">
      <c r="A323" s="13"/>
      <c r="B323" s="223"/>
      <c r="C323" s="224"/>
      <c r="D323" s="225" t="s">
        <v>152</v>
      </c>
      <c r="E323" s="226" t="s">
        <v>19</v>
      </c>
      <c r="F323" s="227" t="s">
        <v>752</v>
      </c>
      <c r="G323" s="224"/>
      <c r="H323" s="228">
        <v>8.8699999999999992</v>
      </c>
      <c r="I323" s="229"/>
      <c r="J323" s="224"/>
      <c r="K323" s="224"/>
      <c r="L323" s="230"/>
      <c r="M323" s="231"/>
      <c r="N323" s="232"/>
      <c r="O323" s="232"/>
      <c r="P323" s="232"/>
      <c r="Q323" s="232"/>
      <c r="R323" s="232"/>
      <c r="S323" s="232"/>
      <c r="T323" s="23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4" t="s">
        <v>152</v>
      </c>
      <c r="AU323" s="234" t="s">
        <v>82</v>
      </c>
      <c r="AV323" s="13" t="s">
        <v>82</v>
      </c>
      <c r="AW323" s="13" t="s">
        <v>34</v>
      </c>
      <c r="AX323" s="13" t="s">
        <v>72</v>
      </c>
      <c r="AY323" s="234" t="s">
        <v>134</v>
      </c>
    </row>
    <row r="324" s="13" customFormat="1">
      <c r="A324" s="13"/>
      <c r="B324" s="223"/>
      <c r="C324" s="224"/>
      <c r="D324" s="225" t="s">
        <v>152</v>
      </c>
      <c r="E324" s="226" t="s">
        <v>19</v>
      </c>
      <c r="F324" s="227" t="s">
        <v>753</v>
      </c>
      <c r="G324" s="224"/>
      <c r="H324" s="228">
        <v>97.879999999999995</v>
      </c>
      <c r="I324" s="229"/>
      <c r="J324" s="224"/>
      <c r="K324" s="224"/>
      <c r="L324" s="230"/>
      <c r="M324" s="231"/>
      <c r="N324" s="232"/>
      <c r="O324" s="232"/>
      <c r="P324" s="232"/>
      <c r="Q324" s="232"/>
      <c r="R324" s="232"/>
      <c r="S324" s="232"/>
      <c r="T324" s="23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34" t="s">
        <v>152</v>
      </c>
      <c r="AU324" s="234" t="s">
        <v>82</v>
      </c>
      <c r="AV324" s="13" t="s">
        <v>82</v>
      </c>
      <c r="AW324" s="13" t="s">
        <v>34</v>
      </c>
      <c r="AX324" s="13" t="s">
        <v>72</v>
      </c>
      <c r="AY324" s="234" t="s">
        <v>134</v>
      </c>
    </row>
    <row r="325" s="13" customFormat="1">
      <c r="A325" s="13"/>
      <c r="B325" s="223"/>
      <c r="C325" s="224"/>
      <c r="D325" s="225" t="s">
        <v>152</v>
      </c>
      <c r="E325" s="226" t="s">
        <v>19</v>
      </c>
      <c r="F325" s="227" t="s">
        <v>754</v>
      </c>
      <c r="G325" s="224"/>
      <c r="H325" s="228">
        <v>22.489999999999998</v>
      </c>
      <c r="I325" s="229"/>
      <c r="J325" s="224"/>
      <c r="K325" s="224"/>
      <c r="L325" s="230"/>
      <c r="M325" s="231"/>
      <c r="N325" s="232"/>
      <c r="O325" s="232"/>
      <c r="P325" s="232"/>
      <c r="Q325" s="232"/>
      <c r="R325" s="232"/>
      <c r="S325" s="232"/>
      <c r="T325" s="23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4" t="s">
        <v>152</v>
      </c>
      <c r="AU325" s="234" t="s">
        <v>82</v>
      </c>
      <c r="AV325" s="13" t="s">
        <v>82</v>
      </c>
      <c r="AW325" s="13" t="s">
        <v>34</v>
      </c>
      <c r="AX325" s="13" t="s">
        <v>72</v>
      </c>
      <c r="AY325" s="234" t="s">
        <v>134</v>
      </c>
    </row>
    <row r="326" s="14" customFormat="1">
      <c r="A326" s="14"/>
      <c r="B326" s="235"/>
      <c r="C326" s="236"/>
      <c r="D326" s="225" t="s">
        <v>152</v>
      </c>
      <c r="E326" s="237" t="s">
        <v>19</v>
      </c>
      <c r="F326" s="238" t="s">
        <v>182</v>
      </c>
      <c r="G326" s="236"/>
      <c r="H326" s="239">
        <v>146.97999999999999</v>
      </c>
      <c r="I326" s="240"/>
      <c r="J326" s="236"/>
      <c r="K326" s="236"/>
      <c r="L326" s="241"/>
      <c r="M326" s="242"/>
      <c r="N326" s="243"/>
      <c r="O326" s="243"/>
      <c r="P326" s="243"/>
      <c r="Q326" s="243"/>
      <c r="R326" s="243"/>
      <c r="S326" s="243"/>
      <c r="T326" s="24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45" t="s">
        <v>152</v>
      </c>
      <c r="AU326" s="245" t="s">
        <v>82</v>
      </c>
      <c r="AV326" s="14" t="s">
        <v>154</v>
      </c>
      <c r="AW326" s="14" t="s">
        <v>34</v>
      </c>
      <c r="AX326" s="14" t="s">
        <v>80</v>
      </c>
      <c r="AY326" s="245" t="s">
        <v>134</v>
      </c>
    </row>
    <row r="327" s="2" customFormat="1" ht="49.05" customHeight="1">
      <c r="A327" s="39"/>
      <c r="B327" s="40"/>
      <c r="C327" s="205" t="s">
        <v>396</v>
      </c>
      <c r="D327" s="205" t="s">
        <v>138</v>
      </c>
      <c r="E327" s="206" t="s">
        <v>375</v>
      </c>
      <c r="F327" s="207" t="s">
        <v>376</v>
      </c>
      <c r="G327" s="208" t="s">
        <v>377</v>
      </c>
      <c r="H327" s="257"/>
      <c r="I327" s="210"/>
      <c r="J327" s="211">
        <f>ROUND(I327*H327,2)</f>
        <v>0</v>
      </c>
      <c r="K327" s="207" t="s">
        <v>142</v>
      </c>
      <c r="L327" s="45"/>
      <c r="M327" s="212" t="s">
        <v>19</v>
      </c>
      <c r="N327" s="213" t="s">
        <v>43</v>
      </c>
      <c r="O327" s="85"/>
      <c r="P327" s="214">
        <f>O327*H327</f>
        <v>0</v>
      </c>
      <c r="Q327" s="214">
        <v>0</v>
      </c>
      <c r="R327" s="214">
        <f>Q327*H327</f>
        <v>0</v>
      </c>
      <c r="S327" s="214">
        <v>0</v>
      </c>
      <c r="T327" s="215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16" t="s">
        <v>348</v>
      </c>
      <c r="AT327" s="216" t="s">
        <v>138</v>
      </c>
      <c r="AU327" s="216" t="s">
        <v>82</v>
      </c>
      <c r="AY327" s="18" t="s">
        <v>134</v>
      </c>
      <c r="BE327" s="217">
        <f>IF(N327="základní",J327,0)</f>
        <v>0</v>
      </c>
      <c r="BF327" s="217">
        <f>IF(N327="snížená",J327,0)</f>
        <v>0</v>
      </c>
      <c r="BG327" s="217">
        <f>IF(N327="zákl. přenesená",J327,0)</f>
        <v>0</v>
      </c>
      <c r="BH327" s="217">
        <f>IF(N327="sníž. přenesená",J327,0)</f>
        <v>0</v>
      </c>
      <c r="BI327" s="217">
        <f>IF(N327="nulová",J327,0)</f>
        <v>0</v>
      </c>
      <c r="BJ327" s="18" t="s">
        <v>80</v>
      </c>
      <c r="BK327" s="217">
        <f>ROUND(I327*H327,2)</f>
        <v>0</v>
      </c>
      <c r="BL327" s="18" t="s">
        <v>348</v>
      </c>
      <c r="BM327" s="216" t="s">
        <v>814</v>
      </c>
    </row>
    <row r="328" s="2" customFormat="1">
      <c r="A328" s="39"/>
      <c r="B328" s="40"/>
      <c r="C328" s="41"/>
      <c r="D328" s="218" t="s">
        <v>145</v>
      </c>
      <c r="E328" s="41"/>
      <c r="F328" s="219" t="s">
        <v>379</v>
      </c>
      <c r="G328" s="41"/>
      <c r="H328" s="41"/>
      <c r="I328" s="220"/>
      <c r="J328" s="41"/>
      <c r="K328" s="41"/>
      <c r="L328" s="45"/>
      <c r="M328" s="221"/>
      <c r="N328" s="222"/>
      <c r="O328" s="85"/>
      <c r="P328" s="85"/>
      <c r="Q328" s="85"/>
      <c r="R328" s="85"/>
      <c r="S328" s="85"/>
      <c r="T328" s="86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T328" s="18" t="s">
        <v>145</v>
      </c>
      <c r="AU328" s="18" t="s">
        <v>82</v>
      </c>
    </row>
    <row r="329" s="12" customFormat="1" ht="22.8" customHeight="1">
      <c r="A329" s="12"/>
      <c r="B329" s="189"/>
      <c r="C329" s="190"/>
      <c r="D329" s="191" t="s">
        <v>71</v>
      </c>
      <c r="E329" s="203" t="s">
        <v>380</v>
      </c>
      <c r="F329" s="203" t="s">
        <v>381</v>
      </c>
      <c r="G329" s="190"/>
      <c r="H329" s="190"/>
      <c r="I329" s="193"/>
      <c r="J329" s="204">
        <f>BK329</f>
        <v>0</v>
      </c>
      <c r="K329" s="190"/>
      <c r="L329" s="195"/>
      <c r="M329" s="196"/>
      <c r="N329" s="197"/>
      <c r="O329" s="197"/>
      <c r="P329" s="198">
        <f>SUM(P330:P363)</f>
        <v>0</v>
      </c>
      <c r="Q329" s="197"/>
      <c r="R329" s="198">
        <f>SUM(R330:R363)</f>
        <v>0.30718820000000002</v>
      </c>
      <c r="S329" s="197"/>
      <c r="T329" s="199">
        <f>SUM(T330:T363)</f>
        <v>0</v>
      </c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R329" s="200" t="s">
        <v>82</v>
      </c>
      <c r="AT329" s="201" t="s">
        <v>71</v>
      </c>
      <c r="AU329" s="201" t="s">
        <v>80</v>
      </c>
      <c r="AY329" s="200" t="s">
        <v>134</v>
      </c>
      <c r="BK329" s="202">
        <f>SUM(BK330:BK363)</f>
        <v>0</v>
      </c>
    </row>
    <row r="330" s="2" customFormat="1" ht="37.8" customHeight="1">
      <c r="A330" s="39"/>
      <c r="B330" s="40"/>
      <c r="C330" s="205" t="s">
        <v>487</v>
      </c>
      <c r="D330" s="205" t="s">
        <v>138</v>
      </c>
      <c r="E330" s="206" t="s">
        <v>383</v>
      </c>
      <c r="F330" s="207" t="s">
        <v>384</v>
      </c>
      <c r="G330" s="208" t="s">
        <v>149</v>
      </c>
      <c r="H330" s="209">
        <v>146.97999999999999</v>
      </c>
      <c r="I330" s="210"/>
      <c r="J330" s="211">
        <f>ROUND(I330*H330,2)</f>
        <v>0</v>
      </c>
      <c r="K330" s="207" t="s">
        <v>142</v>
      </c>
      <c r="L330" s="45"/>
      <c r="M330" s="212" t="s">
        <v>19</v>
      </c>
      <c r="N330" s="213" t="s">
        <v>43</v>
      </c>
      <c r="O330" s="85"/>
      <c r="P330" s="214">
        <f>O330*H330</f>
        <v>0</v>
      </c>
      <c r="Q330" s="214">
        <v>0</v>
      </c>
      <c r="R330" s="214">
        <f>Q330*H330</f>
        <v>0</v>
      </c>
      <c r="S330" s="214">
        <v>0</v>
      </c>
      <c r="T330" s="215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16" t="s">
        <v>348</v>
      </c>
      <c r="AT330" s="216" t="s">
        <v>138</v>
      </c>
      <c r="AU330" s="216" t="s">
        <v>82</v>
      </c>
      <c r="AY330" s="18" t="s">
        <v>134</v>
      </c>
      <c r="BE330" s="217">
        <f>IF(N330="základní",J330,0)</f>
        <v>0</v>
      </c>
      <c r="BF330" s="217">
        <f>IF(N330="snížená",J330,0)</f>
        <v>0</v>
      </c>
      <c r="BG330" s="217">
        <f>IF(N330="zákl. přenesená",J330,0)</f>
        <v>0</v>
      </c>
      <c r="BH330" s="217">
        <f>IF(N330="sníž. přenesená",J330,0)</f>
        <v>0</v>
      </c>
      <c r="BI330" s="217">
        <f>IF(N330="nulová",J330,0)</f>
        <v>0</v>
      </c>
      <c r="BJ330" s="18" t="s">
        <v>80</v>
      </c>
      <c r="BK330" s="217">
        <f>ROUND(I330*H330,2)</f>
        <v>0</v>
      </c>
      <c r="BL330" s="18" t="s">
        <v>348</v>
      </c>
      <c r="BM330" s="216" t="s">
        <v>815</v>
      </c>
    </row>
    <row r="331" s="2" customFormat="1">
      <c r="A331" s="39"/>
      <c r="B331" s="40"/>
      <c r="C331" s="41"/>
      <c r="D331" s="218" t="s">
        <v>145</v>
      </c>
      <c r="E331" s="41"/>
      <c r="F331" s="219" t="s">
        <v>386</v>
      </c>
      <c r="G331" s="41"/>
      <c r="H331" s="41"/>
      <c r="I331" s="220"/>
      <c r="J331" s="41"/>
      <c r="K331" s="41"/>
      <c r="L331" s="45"/>
      <c r="M331" s="221"/>
      <c r="N331" s="222"/>
      <c r="O331" s="85"/>
      <c r="P331" s="85"/>
      <c r="Q331" s="85"/>
      <c r="R331" s="85"/>
      <c r="S331" s="85"/>
      <c r="T331" s="86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T331" s="18" t="s">
        <v>145</v>
      </c>
      <c r="AU331" s="18" t="s">
        <v>82</v>
      </c>
    </row>
    <row r="332" s="13" customFormat="1">
      <c r="A332" s="13"/>
      <c r="B332" s="223"/>
      <c r="C332" s="224"/>
      <c r="D332" s="225" t="s">
        <v>152</v>
      </c>
      <c r="E332" s="226" t="s">
        <v>19</v>
      </c>
      <c r="F332" s="227" t="s">
        <v>750</v>
      </c>
      <c r="G332" s="224"/>
      <c r="H332" s="228">
        <v>2.75</v>
      </c>
      <c r="I332" s="229"/>
      <c r="J332" s="224"/>
      <c r="K332" s="224"/>
      <c r="L332" s="230"/>
      <c r="M332" s="231"/>
      <c r="N332" s="232"/>
      <c r="O332" s="232"/>
      <c r="P332" s="232"/>
      <c r="Q332" s="232"/>
      <c r="R332" s="232"/>
      <c r="S332" s="232"/>
      <c r="T332" s="23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4" t="s">
        <v>152</v>
      </c>
      <c r="AU332" s="234" t="s">
        <v>82</v>
      </c>
      <c r="AV332" s="13" t="s">
        <v>82</v>
      </c>
      <c r="AW332" s="13" t="s">
        <v>34</v>
      </c>
      <c r="AX332" s="13" t="s">
        <v>72</v>
      </c>
      <c r="AY332" s="234" t="s">
        <v>134</v>
      </c>
    </row>
    <row r="333" s="13" customFormat="1">
      <c r="A333" s="13"/>
      <c r="B333" s="223"/>
      <c r="C333" s="224"/>
      <c r="D333" s="225" t="s">
        <v>152</v>
      </c>
      <c r="E333" s="226" t="s">
        <v>19</v>
      </c>
      <c r="F333" s="227" t="s">
        <v>751</v>
      </c>
      <c r="G333" s="224"/>
      <c r="H333" s="228">
        <v>14.99</v>
      </c>
      <c r="I333" s="229"/>
      <c r="J333" s="224"/>
      <c r="K333" s="224"/>
      <c r="L333" s="230"/>
      <c r="M333" s="231"/>
      <c r="N333" s="232"/>
      <c r="O333" s="232"/>
      <c r="P333" s="232"/>
      <c r="Q333" s="232"/>
      <c r="R333" s="232"/>
      <c r="S333" s="232"/>
      <c r="T333" s="23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4" t="s">
        <v>152</v>
      </c>
      <c r="AU333" s="234" t="s">
        <v>82</v>
      </c>
      <c r="AV333" s="13" t="s">
        <v>82</v>
      </c>
      <c r="AW333" s="13" t="s">
        <v>34</v>
      </c>
      <c r="AX333" s="13" t="s">
        <v>72</v>
      </c>
      <c r="AY333" s="234" t="s">
        <v>134</v>
      </c>
    </row>
    <row r="334" s="13" customFormat="1">
      <c r="A334" s="13"/>
      <c r="B334" s="223"/>
      <c r="C334" s="224"/>
      <c r="D334" s="225" t="s">
        <v>152</v>
      </c>
      <c r="E334" s="226" t="s">
        <v>19</v>
      </c>
      <c r="F334" s="227" t="s">
        <v>752</v>
      </c>
      <c r="G334" s="224"/>
      <c r="H334" s="228">
        <v>8.8699999999999992</v>
      </c>
      <c r="I334" s="229"/>
      <c r="J334" s="224"/>
      <c r="K334" s="224"/>
      <c r="L334" s="230"/>
      <c r="M334" s="231"/>
      <c r="N334" s="232"/>
      <c r="O334" s="232"/>
      <c r="P334" s="232"/>
      <c r="Q334" s="232"/>
      <c r="R334" s="232"/>
      <c r="S334" s="232"/>
      <c r="T334" s="23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34" t="s">
        <v>152</v>
      </c>
      <c r="AU334" s="234" t="s">
        <v>82</v>
      </c>
      <c r="AV334" s="13" t="s">
        <v>82</v>
      </c>
      <c r="AW334" s="13" t="s">
        <v>34</v>
      </c>
      <c r="AX334" s="13" t="s">
        <v>72</v>
      </c>
      <c r="AY334" s="234" t="s">
        <v>134</v>
      </c>
    </row>
    <row r="335" s="13" customFormat="1">
      <c r="A335" s="13"/>
      <c r="B335" s="223"/>
      <c r="C335" s="224"/>
      <c r="D335" s="225" t="s">
        <v>152</v>
      </c>
      <c r="E335" s="226" t="s">
        <v>19</v>
      </c>
      <c r="F335" s="227" t="s">
        <v>753</v>
      </c>
      <c r="G335" s="224"/>
      <c r="H335" s="228">
        <v>97.879999999999995</v>
      </c>
      <c r="I335" s="229"/>
      <c r="J335" s="224"/>
      <c r="K335" s="224"/>
      <c r="L335" s="230"/>
      <c r="M335" s="231"/>
      <c r="N335" s="232"/>
      <c r="O335" s="232"/>
      <c r="P335" s="232"/>
      <c r="Q335" s="232"/>
      <c r="R335" s="232"/>
      <c r="S335" s="232"/>
      <c r="T335" s="23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4" t="s">
        <v>152</v>
      </c>
      <c r="AU335" s="234" t="s">
        <v>82</v>
      </c>
      <c r="AV335" s="13" t="s">
        <v>82</v>
      </c>
      <c r="AW335" s="13" t="s">
        <v>34</v>
      </c>
      <c r="AX335" s="13" t="s">
        <v>72</v>
      </c>
      <c r="AY335" s="234" t="s">
        <v>134</v>
      </c>
    </row>
    <row r="336" s="13" customFormat="1">
      <c r="A336" s="13"/>
      <c r="B336" s="223"/>
      <c r="C336" s="224"/>
      <c r="D336" s="225" t="s">
        <v>152</v>
      </c>
      <c r="E336" s="226" t="s">
        <v>19</v>
      </c>
      <c r="F336" s="227" t="s">
        <v>754</v>
      </c>
      <c r="G336" s="224"/>
      <c r="H336" s="228">
        <v>22.489999999999998</v>
      </c>
      <c r="I336" s="229"/>
      <c r="J336" s="224"/>
      <c r="K336" s="224"/>
      <c r="L336" s="230"/>
      <c r="M336" s="231"/>
      <c r="N336" s="232"/>
      <c r="O336" s="232"/>
      <c r="P336" s="232"/>
      <c r="Q336" s="232"/>
      <c r="R336" s="232"/>
      <c r="S336" s="232"/>
      <c r="T336" s="23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34" t="s">
        <v>152</v>
      </c>
      <c r="AU336" s="234" t="s">
        <v>82</v>
      </c>
      <c r="AV336" s="13" t="s">
        <v>82</v>
      </c>
      <c r="AW336" s="13" t="s">
        <v>34</v>
      </c>
      <c r="AX336" s="13" t="s">
        <v>72</v>
      </c>
      <c r="AY336" s="234" t="s">
        <v>134</v>
      </c>
    </row>
    <row r="337" s="14" customFormat="1">
      <c r="A337" s="14"/>
      <c r="B337" s="235"/>
      <c r="C337" s="236"/>
      <c r="D337" s="225" t="s">
        <v>152</v>
      </c>
      <c r="E337" s="237" t="s">
        <v>19</v>
      </c>
      <c r="F337" s="238" t="s">
        <v>182</v>
      </c>
      <c r="G337" s="236"/>
      <c r="H337" s="239">
        <v>146.97999999999999</v>
      </c>
      <c r="I337" s="240"/>
      <c r="J337" s="236"/>
      <c r="K337" s="236"/>
      <c r="L337" s="241"/>
      <c r="M337" s="242"/>
      <c r="N337" s="243"/>
      <c r="O337" s="243"/>
      <c r="P337" s="243"/>
      <c r="Q337" s="243"/>
      <c r="R337" s="243"/>
      <c r="S337" s="243"/>
      <c r="T337" s="24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45" t="s">
        <v>152</v>
      </c>
      <c r="AU337" s="245" t="s">
        <v>82</v>
      </c>
      <c r="AV337" s="14" t="s">
        <v>154</v>
      </c>
      <c r="AW337" s="14" t="s">
        <v>34</v>
      </c>
      <c r="AX337" s="14" t="s">
        <v>80</v>
      </c>
      <c r="AY337" s="245" t="s">
        <v>134</v>
      </c>
    </row>
    <row r="338" s="2" customFormat="1" ht="24.15" customHeight="1">
      <c r="A338" s="39"/>
      <c r="B338" s="40"/>
      <c r="C338" s="247" t="s">
        <v>492</v>
      </c>
      <c r="D338" s="247" t="s">
        <v>281</v>
      </c>
      <c r="E338" s="248" t="s">
        <v>388</v>
      </c>
      <c r="F338" s="249" t="s">
        <v>389</v>
      </c>
      <c r="G338" s="250" t="s">
        <v>149</v>
      </c>
      <c r="H338" s="251">
        <v>161.678</v>
      </c>
      <c r="I338" s="252"/>
      <c r="J338" s="253">
        <f>ROUND(I338*H338,2)</f>
        <v>0</v>
      </c>
      <c r="K338" s="249" t="s">
        <v>142</v>
      </c>
      <c r="L338" s="254"/>
      <c r="M338" s="255" t="s">
        <v>19</v>
      </c>
      <c r="N338" s="256" t="s">
        <v>43</v>
      </c>
      <c r="O338" s="85"/>
      <c r="P338" s="214">
        <f>O338*H338</f>
        <v>0</v>
      </c>
      <c r="Q338" s="214">
        <v>0.0015</v>
      </c>
      <c r="R338" s="214">
        <f>Q338*H338</f>
        <v>0.24251700000000001</v>
      </c>
      <c r="S338" s="214">
        <v>0</v>
      </c>
      <c r="T338" s="215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16" t="s">
        <v>348</v>
      </c>
      <c r="AT338" s="216" t="s">
        <v>281</v>
      </c>
      <c r="AU338" s="216" t="s">
        <v>82</v>
      </c>
      <c r="AY338" s="18" t="s">
        <v>134</v>
      </c>
      <c r="BE338" s="217">
        <f>IF(N338="základní",J338,0)</f>
        <v>0</v>
      </c>
      <c r="BF338" s="217">
        <f>IF(N338="snížená",J338,0)</f>
        <v>0</v>
      </c>
      <c r="BG338" s="217">
        <f>IF(N338="zákl. přenesená",J338,0)</f>
        <v>0</v>
      </c>
      <c r="BH338" s="217">
        <f>IF(N338="sníž. přenesená",J338,0)</f>
        <v>0</v>
      </c>
      <c r="BI338" s="217">
        <f>IF(N338="nulová",J338,0)</f>
        <v>0</v>
      </c>
      <c r="BJ338" s="18" t="s">
        <v>80</v>
      </c>
      <c r="BK338" s="217">
        <f>ROUND(I338*H338,2)</f>
        <v>0</v>
      </c>
      <c r="BL338" s="18" t="s">
        <v>348</v>
      </c>
      <c r="BM338" s="216" t="s">
        <v>816</v>
      </c>
    </row>
    <row r="339" s="13" customFormat="1">
      <c r="A339" s="13"/>
      <c r="B339" s="223"/>
      <c r="C339" s="224"/>
      <c r="D339" s="225" t="s">
        <v>152</v>
      </c>
      <c r="E339" s="226" t="s">
        <v>19</v>
      </c>
      <c r="F339" s="227" t="s">
        <v>750</v>
      </c>
      <c r="G339" s="224"/>
      <c r="H339" s="228">
        <v>2.75</v>
      </c>
      <c r="I339" s="229"/>
      <c r="J339" s="224"/>
      <c r="K339" s="224"/>
      <c r="L339" s="230"/>
      <c r="M339" s="231"/>
      <c r="N339" s="232"/>
      <c r="O339" s="232"/>
      <c r="P339" s="232"/>
      <c r="Q339" s="232"/>
      <c r="R339" s="232"/>
      <c r="S339" s="232"/>
      <c r="T339" s="23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4" t="s">
        <v>152</v>
      </c>
      <c r="AU339" s="234" t="s">
        <v>82</v>
      </c>
      <c r="AV339" s="13" t="s">
        <v>82</v>
      </c>
      <c r="AW339" s="13" t="s">
        <v>34</v>
      </c>
      <c r="AX339" s="13" t="s">
        <v>72</v>
      </c>
      <c r="AY339" s="234" t="s">
        <v>134</v>
      </c>
    </row>
    <row r="340" s="13" customFormat="1">
      <c r="A340" s="13"/>
      <c r="B340" s="223"/>
      <c r="C340" s="224"/>
      <c r="D340" s="225" t="s">
        <v>152</v>
      </c>
      <c r="E340" s="226" t="s">
        <v>19</v>
      </c>
      <c r="F340" s="227" t="s">
        <v>751</v>
      </c>
      <c r="G340" s="224"/>
      <c r="H340" s="228">
        <v>14.99</v>
      </c>
      <c r="I340" s="229"/>
      <c r="J340" s="224"/>
      <c r="K340" s="224"/>
      <c r="L340" s="230"/>
      <c r="M340" s="231"/>
      <c r="N340" s="232"/>
      <c r="O340" s="232"/>
      <c r="P340" s="232"/>
      <c r="Q340" s="232"/>
      <c r="R340" s="232"/>
      <c r="S340" s="232"/>
      <c r="T340" s="23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34" t="s">
        <v>152</v>
      </c>
      <c r="AU340" s="234" t="s">
        <v>82</v>
      </c>
      <c r="AV340" s="13" t="s">
        <v>82</v>
      </c>
      <c r="AW340" s="13" t="s">
        <v>34</v>
      </c>
      <c r="AX340" s="13" t="s">
        <v>72</v>
      </c>
      <c r="AY340" s="234" t="s">
        <v>134</v>
      </c>
    </row>
    <row r="341" s="13" customFormat="1">
      <c r="A341" s="13"/>
      <c r="B341" s="223"/>
      <c r="C341" s="224"/>
      <c r="D341" s="225" t="s">
        <v>152</v>
      </c>
      <c r="E341" s="226" t="s">
        <v>19</v>
      </c>
      <c r="F341" s="227" t="s">
        <v>752</v>
      </c>
      <c r="G341" s="224"/>
      <c r="H341" s="228">
        <v>8.8699999999999992</v>
      </c>
      <c r="I341" s="229"/>
      <c r="J341" s="224"/>
      <c r="K341" s="224"/>
      <c r="L341" s="230"/>
      <c r="M341" s="231"/>
      <c r="N341" s="232"/>
      <c r="O341" s="232"/>
      <c r="P341" s="232"/>
      <c r="Q341" s="232"/>
      <c r="R341" s="232"/>
      <c r="S341" s="232"/>
      <c r="T341" s="23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4" t="s">
        <v>152</v>
      </c>
      <c r="AU341" s="234" t="s">
        <v>82</v>
      </c>
      <c r="AV341" s="13" t="s">
        <v>82</v>
      </c>
      <c r="AW341" s="13" t="s">
        <v>34</v>
      </c>
      <c r="AX341" s="13" t="s">
        <v>72</v>
      </c>
      <c r="AY341" s="234" t="s">
        <v>134</v>
      </c>
    </row>
    <row r="342" s="13" customFormat="1">
      <c r="A342" s="13"/>
      <c r="B342" s="223"/>
      <c r="C342" s="224"/>
      <c r="D342" s="225" t="s">
        <v>152</v>
      </c>
      <c r="E342" s="226" t="s">
        <v>19</v>
      </c>
      <c r="F342" s="227" t="s">
        <v>753</v>
      </c>
      <c r="G342" s="224"/>
      <c r="H342" s="228">
        <v>97.879999999999995</v>
      </c>
      <c r="I342" s="229"/>
      <c r="J342" s="224"/>
      <c r="K342" s="224"/>
      <c r="L342" s="230"/>
      <c r="M342" s="231"/>
      <c r="N342" s="232"/>
      <c r="O342" s="232"/>
      <c r="P342" s="232"/>
      <c r="Q342" s="232"/>
      <c r="R342" s="232"/>
      <c r="S342" s="232"/>
      <c r="T342" s="23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4" t="s">
        <v>152</v>
      </c>
      <c r="AU342" s="234" t="s">
        <v>82</v>
      </c>
      <c r="AV342" s="13" t="s">
        <v>82</v>
      </c>
      <c r="AW342" s="13" t="s">
        <v>34</v>
      </c>
      <c r="AX342" s="13" t="s">
        <v>72</v>
      </c>
      <c r="AY342" s="234" t="s">
        <v>134</v>
      </c>
    </row>
    <row r="343" s="13" customFormat="1">
      <c r="A343" s="13"/>
      <c r="B343" s="223"/>
      <c r="C343" s="224"/>
      <c r="D343" s="225" t="s">
        <v>152</v>
      </c>
      <c r="E343" s="226" t="s">
        <v>19</v>
      </c>
      <c r="F343" s="227" t="s">
        <v>754</v>
      </c>
      <c r="G343" s="224"/>
      <c r="H343" s="228">
        <v>22.489999999999998</v>
      </c>
      <c r="I343" s="229"/>
      <c r="J343" s="224"/>
      <c r="K343" s="224"/>
      <c r="L343" s="230"/>
      <c r="M343" s="231"/>
      <c r="N343" s="232"/>
      <c r="O343" s="232"/>
      <c r="P343" s="232"/>
      <c r="Q343" s="232"/>
      <c r="R343" s="232"/>
      <c r="S343" s="232"/>
      <c r="T343" s="23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34" t="s">
        <v>152</v>
      </c>
      <c r="AU343" s="234" t="s">
        <v>82</v>
      </c>
      <c r="AV343" s="13" t="s">
        <v>82</v>
      </c>
      <c r="AW343" s="13" t="s">
        <v>34</v>
      </c>
      <c r="AX343" s="13" t="s">
        <v>72</v>
      </c>
      <c r="AY343" s="234" t="s">
        <v>134</v>
      </c>
    </row>
    <row r="344" s="14" customFormat="1">
      <c r="A344" s="14"/>
      <c r="B344" s="235"/>
      <c r="C344" s="236"/>
      <c r="D344" s="225" t="s">
        <v>152</v>
      </c>
      <c r="E344" s="237" t="s">
        <v>19</v>
      </c>
      <c r="F344" s="238" t="s">
        <v>182</v>
      </c>
      <c r="G344" s="236"/>
      <c r="H344" s="239">
        <v>146.97999999999999</v>
      </c>
      <c r="I344" s="240"/>
      <c r="J344" s="236"/>
      <c r="K344" s="236"/>
      <c r="L344" s="241"/>
      <c r="M344" s="242"/>
      <c r="N344" s="243"/>
      <c r="O344" s="243"/>
      <c r="P344" s="243"/>
      <c r="Q344" s="243"/>
      <c r="R344" s="243"/>
      <c r="S344" s="243"/>
      <c r="T344" s="24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45" t="s">
        <v>152</v>
      </c>
      <c r="AU344" s="245" t="s">
        <v>82</v>
      </c>
      <c r="AV344" s="14" t="s">
        <v>154</v>
      </c>
      <c r="AW344" s="14" t="s">
        <v>34</v>
      </c>
      <c r="AX344" s="14" t="s">
        <v>80</v>
      </c>
      <c r="AY344" s="245" t="s">
        <v>134</v>
      </c>
    </row>
    <row r="345" s="13" customFormat="1">
      <c r="A345" s="13"/>
      <c r="B345" s="223"/>
      <c r="C345" s="224"/>
      <c r="D345" s="225" t="s">
        <v>152</v>
      </c>
      <c r="E345" s="224"/>
      <c r="F345" s="227" t="s">
        <v>811</v>
      </c>
      <c r="G345" s="224"/>
      <c r="H345" s="228">
        <v>161.678</v>
      </c>
      <c r="I345" s="229"/>
      <c r="J345" s="224"/>
      <c r="K345" s="224"/>
      <c r="L345" s="230"/>
      <c r="M345" s="231"/>
      <c r="N345" s="232"/>
      <c r="O345" s="232"/>
      <c r="P345" s="232"/>
      <c r="Q345" s="232"/>
      <c r="R345" s="232"/>
      <c r="S345" s="232"/>
      <c r="T345" s="23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4" t="s">
        <v>152</v>
      </c>
      <c r="AU345" s="234" t="s">
        <v>82</v>
      </c>
      <c r="AV345" s="13" t="s">
        <v>82</v>
      </c>
      <c r="AW345" s="13" t="s">
        <v>4</v>
      </c>
      <c r="AX345" s="13" t="s">
        <v>80</v>
      </c>
      <c r="AY345" s="234" t="s">
        <v>134</v>
      </c>
    </row>
    <row r="346" s="2" customFormat="1" ht="37.8" customHeight="1">
      <c r="A346" s="39"/>
      <c r="B346" s="40"/>
      <c r="C346" s="205" t="s">
        <v>497</v>
      </c>
      <c r="D346" s="205" t="s">
        <v>138</v>
      </c>
      <c r="E346" s="206" t="s">
        <v>392</v>
      </c>
      <c r="F346" s="207" t="s">
        <v>393</v>
      </c>
      <c r="G346" s="208" t="s">
        <v>149</v>
      </c>
      <c r="H346" s="209">
        <v>146.97999999999999</v>
      </c>
      <c r="I346" s="210"/>
      <c r="J346" s="211">
        <f>ROUND(I346*H346,2)</f>
        <v>0</v>
      </c>
      <c r="K346" s="207" t="s">
        <v>142</v>
      </c>
      <c r="L346" s="45"/>
      <c r="M346" s="212" t="s">
        <v>19</v>
      </c>
      <c r="N346" s="213" t="s">
        <v>43</v>
      </c>
      <c r="O346" s="85"/>
      <c r="P346" s="214">
        <f>O346*H346</f>
        <v>0</v>
      </c>
      <c r="Q346" s="214">
        <v>0</v>
      </c>
      <c r="R346" s="214">
        <f>Q346*H346</f>
        <v>0</v>
      </c>
      <c r="S346" s="214">
        <v>0</v>
      </c>
      <c r="T346" s="215">
        <f>S346*H346</f>
        <v>0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16" t="s">
        <v>348</v>
      </c>
      <c r="AT346" s="216" t="s">
        <v>138</v>
      </c>
      <c r="AU346" s="216" t="s">
        <v>82</v>
      </c>
      <c r="AY346" s="18" t="s">
        <v>134</v>
      </c>
      <c r="BE346" s="217">
        <f>IF(N346="základní",J346,0)</f>
        <v>0</v>
      </c>
      <c r="BF346" s="217">
        <f>IF(N346="snížená",J346,0)</f>
        <v>0</v>
      </c>
      <c r="BG346" s="217">
        <f>IF(N346="zákl. přenesená",J346,0)</f>
        <v>0</v>
      </c>
      <c r="BH346" s="217">
        <f>IF(N346="sníž. přenesená",J346,0)</f>
        <v>0</v>
      </c>
      <c r="BI346" s="217">
        <f>IF(N346="nulová",J346,0)</f>
        <v>0</v>
      </c>
      <c r="BJ346" s="18" t="s">
        <v>80</v>
      </c>
      <c r="BK346" s="217">
        <f>ROUND(I346*H346,2)</f>
        <v>0</v>
      </c>
      <c r="BL346" s="18" t="s">
        <v>348</v>
      </c>
      <c r="BM346" s="216" t="s">
        <v>817</v>
      </c>
    </row>
    <row r="347" s="2" customFormat="1">
      <c r="A347" s="39"/>
      <c r="B347" s="40"/>
      <c r="C347" s="41"/>
      <c r="D347" s="218" t="s">
        <v>145</v>
      </c>
      <c r="E347" s="41"/>
      <c r="F347" s="219" t="s">
        <v>395</v>
      </c>
      <c r="G347" s="41"/>
      <c r="H347" s="41"/>
      <c r="I347" s="220"/>
      <c r="J347" s="41"/>
      <c r="K347" s="41"/>
      <c r="L347" s="45"/>
      <c r="M347" s="221"/>
      <c r="N347" s="222"/>
      <c r="O347" s="85"/>
      <c r="P347" s="85"/>
      <c r="Q347" s="85"/>
      <c r="R347" s="85"/>
      <c r="S347" s="85"/>
      <c r="T347" s="86"/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T347" s="18" t="s">
        <v>145</v>
      </c>
      <c r="AU347" s="18" t="s">
        <v>82</v>
      </c>
    </row>
    <row r="348" s="13" customFormat="1">
      <c r="A348" s="13"/>
      <c r="B348" s="223"/>
      <c r="C348" s="224"/>
      <c r="D348" s="225" t="s">
        <v>152</v>
      </c>
      <c r="E348" s="226" t="s">
        <v>19</v>
      </c>
      <c r="F348" s="227" t="s">
        <v>750</v>
      </c>
      <c r="G348" s="224"/>
      <c r="H348" s="228">
        <v>2.75</v>
      </c>
      <c r="I348" s="229"/>
      <c r="J348" s="224"/>
      <c r="K348" s="224"/>
      <c r="L348" s="230"/>
      <c r="M348" s="231"/>
      <c r="N348" s="232"/>
      <c r="O348" s="232"/>
      <c r="P348" s="232"/>
      <c r="Q348" s="232"/>
      <c r="R348" s="232"/>
      <c r="S348" s="232"/>
      <c r="T348" s="23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34" t="s">
        <v>152</v>
      </c>
      <c r="AU348" s="234" t="s">
        <v>82</v>
      </c>
      <c r="AV348" s="13" t="s">
        <v>82</v>
      </c>
      <c r="AW348" s="13" t="s">
        <v>34</v>
      </c>
      <c r="AX348" s="13" t="s">
        <v>72</v>
      </c>
      <c r="AY348" s="234" t="s">
        <v>134</v>
      </c>
    </row>
    <row r="349" s="13" customFormat="1">
      <c r="A349" s="13"/>
      <c r="B349" s="223"/>
      <c r="C349" s="224"/>
      <c r="D349" s="225" t="s">
        <v>152</v>
      </c>
      <c r="E349" s="226" t="s">
        <v>19</v>
      </c>
      <c r="F349" s="227" t="s">
        <v>751</v>
      </c>
      <c r="G349" s="224"/>
      <c r="H349" s="228">
        <v>14.99</v>
      </c>
      <c r="I349" s="229"/>
      <c r="J349" s="224"/>
      <c r="K349" s="224"/>
      <c r="L349" s="230"/>
      <c r="M349" s="231"/>
      <c r="N349" s="232"/>
      <c r="O349" s="232"/>
      <c r="P349" s="232"/>
      <c r="Q349" s="232"/>
      <c r="R349" s="232"/>
      <c r="S349" s="232"/>
      <c r="T349" s="23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34" t="s">
        <v>152</v>
      </c>
      <c r="AU349" s="234" t="s">
        <v>82</v>
      </c>
      <c r="AV349" s="13" t="s">
        <v>82</v>
      </c>
      <c r="AW349" s="13" t="s">
        <v>34</v>
      </c>
      <c r="AX349" s="13" t="s">
        <v>72</v>
      </c>
      <c r="AY349" s="234" t="s">
        <v>134</v>
      </c>
    </row>
    <row r="350" s="13" customFormat="1">
      <c r="A350" s="13"/>
      <c r="B350" s="223"/>
      <c r="C350" s="224"/>
      <c r="D350" s="225" t="s">
        <v>152</v>
      </c>
      <c r="E350" s="226" t="s">
        <v>19</v>
      </c>
      <c r="F350" s="227" t="s">
        <v>752</v>
      </c>
      <c r="G350" s="224"/>
      <c r="H350" s="228">
        <v>8.8699999999999992</v>
      </c>
      <c r="I350" s="229"/>
      <c r="J350" s="224"/>
      <c r="K350" s="224"/>
      <c r="L350" s="230"/>
      <c r="M350" s="231"/>
      <c r="N350" s="232"/>
      <c r="O350" s="232"/>
      <c r="P350" s="232"/>
      <c r="Q350" s="232"/>
      <c r="R350" s="232"/>
      <c r="S350" s="232"/>
      <c r="T350" s="23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34" t="s">
        <v>152</v>
      </c>
      <c r="AU350" s="234" t="s">
        <v>82</v>
      </c>
      <c r="AV350" s="13" t="s">
        <v>82</v>
      </c>
      <c r="AW350" s="13" t="s">
        <v>34</v>
      </c>
      <c r="AX350" s="13" t="s">
        <v>72</v>
      </c>
      <c r="AY350" s="234" t="s">
        <v>134</v>
      </c>
    </row>
    <row r="351" s="13" customFormat="1">
      <c r="A351" s="13"/>
      <c r="B351" s="223"/>
      <c r="C351" s="224"/>
      <c r="D351" s="225" t="s">
        <v>152</v>
      </c>
      <c r="E351" s="226" t="s">
        <v>19</v>
      </c>
      <c r="F351" s="227" t="s">
        <v>753</v>
      </c>
      <c r="G351" s="224"/>
      <c r="H351" s="228">
        <v>97.879999999999995</v>
      </c>
      <c r="I351" s="229"/>
      <c r="J351" s="224"/>
      <c r="K351" s="224"/>
      <c r="L351" s="230"/>
      <c r="M351" s="231"/>
      <c r="N351" s="232"/>
      <c r="O351" s="232"/>
      <c r="P351" s="232"/>
      <c r="Q351" s="232"/>
      <c r="R351" s="232"/>
      <c r="S351" s="232"/>
      <c r="T351" s="23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34" t="s">
        <v>152</v>
      </c>
      <c r="AU351" s="234" t="s">
        <v>82</v>
      </c>
      <c r="AV351" s="13" t="s">
        <v>82</v>
      </c>
      <c r="AW351" s="13" t="s">
        <v>34</v>
      </c>
      <c r="AX351" s="13" t="s">
        <v>72</v>
      </c>
      <c r="AY351" s="234" t="s">
        <v>134</v>
      </c>
    </row>
    <row r="352" s="13" customFormat="1">
      <c r="A352" s="13"/>
      <c r="B352" s="223"/>
      <c r="C352" s="224"/>
      <c r="D352" s="225" t="s">
        <v>152</v>
      </c>
      <c r="E352" s="226" t="s">
        <v>19</v>
      </c>
      <c r="F352" s="227" t="s">
        <v>754</v>
      </c>
      <c r="G352" s="224"/>
      <c r="H352" s="228">
        <v>22.489999999999998</v>
      </c>
      <c r="I352" s="229"/>
      <c r="J352" s="224"/>
      <c r="K352" s="224"/>
      <c r="L352" s="230"/>
      <c r="M352" s="231"/>
      <c r="N352" s="232"/>
      <c r="O352" s="232"/>
      <c r="P352" s="232"/>
      <c r="Q352" s="232"/>
      <c r="R352" s="232"/>
      <c r="S352" s="232"/>
      <c r="T352" s="23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34" t="s">
        <v>152</v>
      </c>
      <c r="AU352" s="234" t="s">
        <v>82</v>
      </c>
      <c r="AV352" s="13" t="s">
        <v>82</v>
      </c>
      <c r="AW352" s="13" t="s">
        <v>34</v>
      </c>
      <c r="AX352" s="13" t="s">
        <v>72</v>
      </c>
      <c r="AY352" s="234" t="s">
        <v>134</v>
      </c>
    </row>
    <row r="353" s="14" customFormat="1">
      <c r="A353" s="14"/>
      <c r="B353" s="235"/>
      <c r="C353" s="236"/>
      <c r="D353" s="225" t="s">
        <v>152</v>
      </c>
      <c r="E353" s="237" t="s">
        <v>19</v>
      </c>
      <c r="F353" s="238" t="s">
        <v>182</v>
      </c>
      <c r="G353" s="236"/>
      <c r="H353" s="239">
        <v>146.97999999999999</v>
      </c>
      <c r="I353" s="240"/>
      <c r="J353" s="236"/>
      <c r="K353" s="236"/>
      <c r="L353" s="241"/>
      <c r="M353" s="242"/>
      <c r="N353" s="243"/>
      <c r="O353" s="243"/>
      <c r="P353" s="243"/>
      <c r="Q353" s="243"/>
      <c r="R353" s="243"/>
      <c r="S353" s="243"/>
      <c r="T353" s="24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45" t="s">
        <v>152</v>
      </c>
      <c r="AU353" s="245" t="s">
        <v>82</v>
      </c>
      <c r="AV353" s="14" t="s">
        <v>154</v>
      </c>
      <c r="AW353" s="14" t="s">
        <v>34</v>
      </c>
      <c r="AX353" s="14" t="s">
        <v>80</v>
      </c>
      <c r="AY353" s="245" t="s">
        <v>134</v>
      </c>
    </row>
    <row r="354" s="2" customFormat="1" ht="24.15" customHeight="1">
      <c r="A354" s="39"/>
      <c r="B354" s="40"/>
      <c r="C354" s="247" t="s">
        <v>502</v>
      </c>
      <c r="D354" s="247" t="s">
        <v>281</v>
      </c>
      <c r="E354" s="248" t="s">
        <v>397</v>
      </c>
      <c r="F354" s="249" t="s">
        <v>398</v>
      </c>
      <c r="G354" s="250" t="s">
        <v>149</v>
      </c>
      <c r="H354" s="251">
        <v>161.678</v>
      </c>
      <c r="I354" s="252"/>
      <c r="J354" s="253">
        <f>ROUND(I354*H354,2)</f>
        <v>0</v>
      </c>
      <c r="K354" s="249" t="s">
        <v>142</v>
      </c>
      <c r="L354" s="254"/>
      <c r="M354" s="255" t="s">
        <v>19</v>
      </c>
      <c r="N354" s="256" t="s">
        <v>43</v>
      </c>
      <c r="O354" s="85"/>
      <c r="P354" s="214">
        <f>O354*H354</f>
        <v>0</v>
      </c>
      <c r="Q354" s="214">
        <v>0.00040000000000000002</v>
      </c>
      <c r="R354" s="214">
        <f>Q354*H354</f>
        <v>0.064671199999999998</v>
      </c>
      <c r="S354" s="214">
        <v>0</v>
      </c>
      <c r="T354" s="215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16" t="s">
        <v>348</v>
      </c>
      <c r="AT354" s="216" t="s">
        <v>281</v>
      </c>
      <c r="AU354" s="216" t="s">
        <v>82</v>
      </c>
      <c r="AY354" s="18" t="s">
        <v>134</v>
      </c>
      <c r="BE354" s="217">
        <f>IF(N354="základní",J354,0)</f>
        <v>0</v>
      </c>
      <c r="BF354" s="217">
        <f>IF(N354="snížená",J354,0)</f>
        <v>0</v>
      </c>
      <c r="BG354" s="217">
        <f>IF(N354="zákl. přenesená",J354,0)</f>
        <v>0</v>
      </c>
      <c r="BH354" s="217">
        <f>IF(N354="sníž. přenesená",J354,0)</f>
        <v>0</v>
      </c>
      <c r="BI354" s="217">
        <f>IF(N354="nulová",J354,0)</f>
        <v>0</v>
      </c>
      <c r="BJ354" s="18" t="s">
        <v>80</v>
      </c>
      <c r="BK354" s="217">
        <f>ROUND(I354*H354,2)</f>
        <v>0</v>
      </c>
      <c r="BL354" s="18" t="s">
        <v>348</v>
      </c>
      <c r="BM354" s="216" t="s">
        <v>818</v>
      </c>
    </row>
    <row r="355" s="13" customFormat="1">
      <c r="A355" s="13"/>
      <c r="B355" s="223"/>
      <c r="C355" s="224"/>
      <c r="D355" s="225" t="s">
        <v>152</v>
      </c>
      <c r="E355" s="226" t="s">
        <v>19</v>
      </c>
      <c r="F355" s="227" t="s">
        <v>750</v>
      </c>
      <c r="G355" s="224"/>
      <c r="H355" s="228">
        <v>2.75</v>
      </c>
      <c r="I355" s="229"/>
      <c r="J355" s="224"/>
      <c r="K355" s="224"/>
      <c r="L355" s="230"/>
      <c r="M355" s="231"/>
      <c r="N355" s="232"/>
      <c r="O355" s="232"/>
      <c r="P355" s="232"/>
      <c r="Q355" s="232"/>
      <c r="R355" s="232"/>
      <c r="S355" s="232"/>
      <c r="T355" s="23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34" t="s">
        <v>152</v>
      </c>
      <c r="AU355" s="234" t="s">
        <v>82</v>
      </c>
      <c r="AV355" s="13" t="s">
        <v>82</v>
      </c>
      <c r="AW355" s="13" t="s">
        <v>34</v>
      </c>
      <c r="AX355" s="13" t="s">
        <v>72</v>
      </c>
      <c r="AY355" s="234" t="s">
        <v>134</v>
      </c>
    </row>
    <row r="356" s="13" customFormat="1">
      <c r="A356" s="13"/>
      <c r="B356" s="223"/>
      <c r="C356" s="224"/>
      <c r="D356" s="225" t="s">
        <v>152</v>
      </c>
      <c r="E356" s="226" t="s">
        <v>19</v>
      </c>
      <c r="F356" s="227" t="s">
        <v>751</v>
      </c>
      <c r="G356" s="224"/>
      <c r="H356" s="228">
        <v>14.99</v>
      </c>
      <c r="I356" s="229"/>
      <c r="J356" s="224"/>
      <c r="K356" s="224"/>
      <c r="L356" s="230"/>
      <c r="M356" s="231"/>
      <c r="N356" s="232"/>
      <c r="O356" s="232"/>
      <c r="P356" s="232"/>
      <c r="Q356" s="232"/>
      <c r="R356" s="232"/>
      <c r="S356" s="232"/>
      <c r="T356" s="23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34" t="s">
        <v>152</v>
      </c>
      <c r="AU356" s="234" t="s">
        <v>82</v>
      </c>
      <c r="AV356" s="13" t="s">
        <v>82</v>
      </c>
      <c r="AW356" s="13" t="s">
        <v>34</v>
      </c>
      <c r="AX356" s="13" t="s">
        <v>72</v>
      </c>
      <c r="AY356" s="234" t="s">
        <v>134</v>
      </c>
    </row>
    <row r="357" s="13" customFormat="1">
      <c r="A357" s="13"/>
      <c r="B357" s="223"/>
      <c r="C357" s="224"/>
      <c r="D357" s="225" t="s">
        <v>152</v>
      </c>
      <c r="E357" s="226" t="s">
        <v>19</v>
      </c>
      <c r="F357" s="227" t="s">
        <v>752</v>
      </c>
      <c r="G357" s="224"/>
      <c r="H357" s="228">
        <v>8.8699999999999992</v>
      </c>
      <c r="I357" s="229"/>
      <c r="J357" s="224"/>
      <c r="K357" s="224"/>
      <c r="L357" s="230"/>
      <c r="M357" s="231"/>
      <c r="N357" s="232"/>
      <c r="O357" s="232"/>
      <c r="P357" s="232"/>
      <c r="Q357" s="232"/>
      <c r="R357" s="232"/>
      <c r="S357" s="232"/>
      <c r="T357" s="23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34" t="s">
        <v>152</v>
      </c>
      <c r="AU357" s="234" t="s">
        <v>82</v>
      </c>
      <c r="AV357" s="13" t="s">
        <v>82</v>
      </c>
      <c r="AW357" s="13" t="s">
        <v>34</v>
      </c>
      <c r="AX357" s="13" t="s">
        <v>72</v>
      </c>
      <c r="AY357" s="234" t="s">
        <v>134</v>
      </c>
    </row>
    <row r="358" s="13" customFormat="1">
      <c r="A358" s="13"/>
      <c r="B358" s="223"/>
      <c r="C358" s="224"/>
      <c r="D358" s="225" t="s">
        <v>152</v>
      </c>
      <c r="E358" s="226" t="s">
        <v>19</v>
      </c>
      <c r="F358" s="227" t="s">
        <v>753</v>
      </c>
      <c r="G358" s="224"/>
      <c r="H358" s="228">
        <v>97.879999999999995</v>
      </c>
      <c r="I358" s="229"/>
      <c r="J358" s="224"/>
      <c r="K358" s="224"/>
      <c r="L358" s="230"/>
      <c r="M358" s="231"/>
      <c r="N358" s="232"/>
      <c r="O358" s="232"/>
      <c r="P358" s="232"/>
      <c r="Q358" s="232"/>
      <c r="R358" s="232"/>
      <c r="S358" s="232"/>
      <c r="T358" s="23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34" t="s">
        <v>152</v>
      </c>
      <c r="AU358" s="234" t="s">
        <v>82</v>
      </c>
      <c r="AV358" s="13" t="s">
        <v>82</v>
      </c>
      <c r="AW358" s="13" t="s">
        <v>34</v>
      </c>
      <c r="AX358" s="13" t="s">
        <v>72</v>
      </c>
      <c r="AY358" s="234" t="s">
        <v>134</v>
      </c>
    </row>
    <row r="359" s="13" customFormat="1">
      <c r="A359" s="13"/>
      <c r="B359" s="223"/>
      <c r="C359" s="224"/>
      <c r="D359" s="225" t="s">
        <v>152</v>
      </c>
      <c r="E359" s="226" t="s">
        <v>19</v>
      </c>
      <c r="F359" s="227" t="s">
        <v>754</v>
      </c>
      <c r="G359" s="224"/>
      <c r="H359" s="228">
        <v>22.489999999999998</v>
      </c>
      <c r="I359" s="229"/>
      <c r="J359" s="224"/>
      <c r="K359" s="224"/>
      <c r="L359" s="230"/>
      <c r="M359" s="231"/>
      <c r="N359" s="232"/>
      <c r="O359" s="232"/>
      <c r="P359" s="232"/>
      <c r="Q359" s="232"/>
      <c r="R359" s="232"/>
      <c r="S359" s="232"/>
      <c r="T359" s="23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34" t="s">
        <v>152</v>
      </c>
      <c r="AU359" s="234" t="s">
        <v>82</v>
      </c>
      <c r="AV359" s="13" t="s">
        <v>82</v>
      </c>
      <c r="AW359" s="13" t="s">
        <v>34</v>
      </c>
      <c r="AX359" s="13" t="s">
        <v>72</v>
      </c>
      <c r="AY359" s="234" t="s">
        <v>134</v>
      </c>
    </row>
    <row r="360" s="14" customFormat="1">
      <c r="A360" s="14"/>
      <c r="B360" s="235"/>
      <c r="C360" s="236"/>
      <c r="D360" s="225" t="s">
        <v>152</v>
      </c>
      <c r="E360" s="237" t="s">
        <v>19</v>
      </c>
      <c r="F360" s="238" t="s">
        <v>182</v>
      </c>
      <c r="G360" s="236"/>
      <c r="H360" s="239">
        <v>146.97999999999999</v>
      </c>
      <c r="I360" s="240"/>
      <c r="J360" s="236"/>
      <c r="K360" s="236"/>
      <c r="L360" s="241"/>
      <c r="M360" s="242"/>
      <c r="N360" s="243"/>
      <c r="O360" s="243"/>
      <c r="P360" s="243"/>
      <c r="Q360" s="243"/>
      <c r="R360" s="243"/>
      <c r="S360" s="243"/>
      <c r="T360" s="24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45" t="s">
        <v>152</v>
      </c>
      <c r="AU360" s="245" t="s">
        <v>82</v>
      </c>
      <c r="AV360" s="14" t="s">
        <v>154</v>
      </c>
      <c r="AW360" s="14" t="s">
        <v>34</v>
      </c>
      <c r="AX360" s="14" t="s">
        <v>80</v>
      </c>
      <c r="AY360" s="245" t="s">
        <v>134</v>
      </c>
    </row>
    <row r="361" s="13" customFormat="1">
      <c r="A361" s="13"/>
      <c r="B361" s="223"/>
      <c r="C361" s="224"/>
      <c r="D361" s="225" t="s">
        <v>152</v>
      </c>
      <c r="E361" s="224"/>
      <c r="F361" s="227" t="s">
        <v>811</v>
      </c>
      <c r="G361" s="224"/>
      <c r="H361" s="228">
        <v>161.678</v>
      </c>
      <c r="I361" s="229"/>
      <c r="J361" s="224"/>
      <c r="K361" s="224"/>
      <c r="L361" s="230"/>
      <c r="M361" s="231"/>
      <c r="N361" s="232"/>
      <c r="O361" s="232"/>
      <c r="P361" s="232"/>
      <c r="Q361" s="232"/>
      <c r="R361" s="232"/>
      <c r="S361" s="232"/>
      <c r="T361" s="23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34" t="s">
        <v>152</v>
      </c>
      <c r="AU361" s="234" t="s">
        <v>82</v>
      </c>
      <c r="AV361" s="13" t="s">
        <v>82</v>
      </c>
      <c r="AW361" s="13" t="s">
        <v>4</v>
      </c>
      <c r="AX361" s="13" t="s">
        <v>80</v>
      </c>
      <c r="AY361" s="234" t="s">
        <v>134</v>
      </c>
    </row>
    <row r="362" s="2" customFormat="1" ht="44.25" customHeight="1">
      <c r="A362" s="39"/>
      <c r="B362" s="40"/>
      <c r="C362" s="205" t="s">
        <v>507</v>
      </c>
      <c r="D362" s="205" t="s">
        <v>138</v>
      </c>
      <c r="E362" s="206" t="s">
        <v>401</v>
      </c>
      <c r="F362" s="207" t="s">
        <v>402</v>
      </c>
      <c r="G362" s="208" t="s">
        <v>377</v>
      </c>
      <c r="H362" s="257"/>
      <c r="I362" s="210"/>
      <c r="J362" s="211">
        <f>ROUND(I362*H362,2)</f>
        <v>0</v>
      </c>
      <c r="K362" s="207" t="s">
        <v>142</v>
      </c>
      <c r="L362" s="45"/>
      <c r="M362" s="212" t="s">
        <v>19</v>
      </c>
      <c r="N362" s="213" t="s">
        <v>43</v>
      </c>
      <c r="O362" s="85"/>
      <c r="P362" s="214">
        <f>O362*H362</f>
        <v>0</v>
      </c>
      <c r="Q362" s="214">
        <v>0</v>
      </c>
      <c r="R362" s="214">
        <f>Q362*H362</f>
        <v>0</v>
      </c>
      <c r="S362" s="214">
        <v>0</v>
      </c>
      <c r="T362" s="215">
        <f>S362*H362</f>
        <v>0</v>
      </c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R362" s="216" t="s">
        <v>348</v>
      </c>
      <c r="AT362" s="216" t="s">
        <v>138</v>
      </c>
      <c r="AU362" s="216" t="s">
        <v>82</v>
      </c>
      <c r="AY362" s="18" t="s">
        <v>134</v>
      </c>
      <c r="BE362" s="217">
        <f>IF(N362="základní",J362,0)</f>
        <v>0</v>
      </c>
      <c r="BF362" s="217">
        <f>IF(N362="snížená",J362,0)</f>
        <v>0</v>
      </c>
      <c r="BG362" s="217">
        <f>IF(N362="zákl. přenesená",J362,0)</f>
        <v>0</v>
      </c>
      <c r="BH362" s="217">
        <f>IF(N362="sníž. přenesená",J362,0)</f>
        <v>0</v>
      </c>
      <c r="BI362" s="217">
        <f>IF(N362="nulová",J362,0)</f>
        <v>0</v>
      </c>
      <c r="BJ362" s="18" t="s">
        <v>80</v>
      </c>
      <c r="BK362" s="217">
        <f>ROUND(I362*H362,2)</f>
        <v>0</v>
      </c>
      <c r="BL362" s="18" t="s">
        <v>348</v>
      </c>
      <c r="BM362" s="216" t="s">
        <v>819</v>
      </c>
    </row>
    <row r="363" s="2" customFormat="1">
      <c r="A363" s="39"/>
      <c r="B363" s="40"/>
      <c r="C363" s="41"/>
      <c r="D363" s="218" t="s">
        <v>145</v>
      </c>
      <c r="E363" s="41"/>
      <c r="F363" s="219" t="s">
        <v>404</v>
      </c>
      <c r="G363" s="41"/>
      <c r="H363" s="41"/>
      <c r="I363" s="220"/>
      <c r="J363" s="41"/>
      <c r="K363" s="41"/>
      <c r="L363" s="45"/>
      <c r="M363" s="221"/>
      <c r="N363" s="222"/>
      <c r="O363" s="85"/>
      <c r="P363" s="85"/>
      <c r="Q363" s="85"/>
      <c r="R363" s="85"/>
      <c r="S363" s="85"/>
      <c r="T363" s="86"/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T363" s="18" t="s">
        <v>145</v>
      </c>
      <c r="AU363" s="18" t="s">
        <v>82</v>
      </c>
    </row>
    <row r="364" s="12" customFormat="1" ht="22.8" customHeight="1">
      <c r="A364" s="12"/>
      <c r="B364" s="189"/>
      <c r="C364" s="190"/>
      <c r="D364" s="191" t="s">
        <v>71</v>
      </c>
      <c r="E364" s="203" t="s">
        <v>405</v>
      </c>
      <c r="F364" s="203" t="s">
        <v>406</v>
      </c>
      <c r="G364" s="190"/>
      <c r="H364" s="190"/>
      <c r="I364" s="193"/>
      <c r="J364" s="204">
        <f>BK364</f>
        <v>0</v>
      </c>
      <c r="K364" s="190"/>
      <c r="L364" s="195"/>
      <c r="M364" s="196"/>
      <c r="N364" s="197"/>
      <c r="O364" s="197"/>
      <c r="P364" s="198">
        <f>SUM(P365:P390)</f>
        <v>0</v>
      </c>
      <c r="Q364" s="197"/>
      <c r="R364" s="198">
        <f>SUM(R365:R390)</f>
        <v>3.375954224</v>
      </c>
      <c r="S364" s="197"/>
      <c r="T364" s="199">
        <f>SUM(T365:T390)</f>
        <v>0</v>
      </c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R364" s="200" t="s">
        <v>82</v>
      </c>
      <c r="AT364" s="201" t="s">
        <v>71</v>
      </c>
      <c r="AU364" s="201" t="s">
        <v>80</v>
      </c>
      <c r="AY364" s="200" t="s">
        <v>134</v>
      </c>
      <c r="BK364" s="202">
        <f>SUM(BK365:BK390)</f>
        <v>0</v>
      </c>
    </row>
    <row r="365" s="2" customFormat="1" ht="44.25" customHeight="1">
      <c r="A365" s="39"/>
      <c r="B365" s="40"/>
      <c r="C365" s="205" t="s">
        <v>512</v>
      </c>
      <c r="D365" s="205" t="s">
        <v>138</v>
      </c>
      <c r="E365" s="206" t="s">
        <v>408</v>
      </c>
      <c r="F365" s="207" t="s">
        <v>409</v>
      </c>
      <c r="G365" s="208" t="s">
        <v>149</v>
      </c>
      <c r="H365" s="209">
        <v>146.97999999999999</v>
      </c>
      <c r="I365" s="210"/>
      <c r="J365" s="211">
        <f>ROUND(I365*H365,2)</f>
        <v>0</v>
      </c>
      <c r="K365" s="207" t="s">
        <v>142</v>
      </c>
      <c r="L365" s="45"/>
      <c r="M365" s="212" t="s">
        <v>19</v>
      </c>
      <c r="N365" s="213" t="s">
        <v>43</v>
      </c>
      <c r="O365" s="85"/>
      <c r="P365" s="214">
        <f>O365*H365</f>
        <v>0</v>
      </c>
      <c r="Q365" s="214">
        <v>0.011309400000000001</v>
      </c>
      <c r="R365" s="214">
        <f>Q365*H365</f>
        <v>1.6622556120000001</v>
      </c>
      <c r="S365" s="214">
        <v>0</v>
      </c>
      <c r="T365" s="215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16" t="s">
        <v>154</v>
      </c>
      <c r="AT365" s="216" t="s">
        <v>138</v>
      </c>
      <c r="AU365" s="216" t="s">
        <v>82</v>
      </c>
      <c r="AY365" s="18" t="s">
        <v>134</v>
      </c>
      <c r="BE365" s="217">
        <f>IF(N365="základní",J365,0)</f>
        <v>0</v>
      </c>
      <c r="BF365" s="217">
        <f>IF(N365="snížená",J365,0)</f>
        <v>0</v>
      </c>
      <c r="BG365" s="217">
        <f>IF(N365="zákl. přenesená",J365,0)</f>
        <v>0</v>
      </c>
      <c r="BH365" s="217">
        <f>IF(N365="sníž. přenesená",J365,0)</f>
        <v>0</v>
      </c>
      <c r="BI365" s="217">
        <f>IF(N365="nulová",J365,0)</f>
        <v>0</v>
      </c>
      <c r="BJ365" s="18" t="s">
        <v>80</v>
      </c>
      <c r="BK365" s="217">
        <f>ROUND(I365*H365,2)</f>
        <v>0</v>
      </c>
      <c r="BL365" s="18" t="s">
        <v>154</v>
      </c>
      <c r="BM365" s="216" t="s">
        <v>820</v>
      </c>
    </row>
    <row r="366" s="2" customFormat="1">
      <c r="A366" s="39"/>
      <c r="B366" s="40"/>
      <c r="C366" s="41"/>
      <c r="D366" s="218" t="s">
        <v>145</v>
      </c>
      <c r="E366" s="41"/>
      <c r="F366" s="219" t="s">
        <v>411</v>
      </c>
      <c r="G366" s="41"/>
      <c r="H366" s="41"/>
      <c r="I366" s="220"/>
      <c r="J366" s="41"/>
      <c r="K366" s="41"/>
      <c r="L366" s="45"/>
      <c r="M366" s="221"/>
      <c r="N366" s="222"/>
      <c r="O366" s="85"/>
      <c r="P366" s="85"/>
      <c r="Q366" s="85"/>
      <c r="R366" s="85"/>
      <c r="S366" s="85"/>
      <c r="T366" s="86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T366" s="18" t="s">
        <v>145</v>
      </c>
      <c r="AU366" s="18" t="s">
        <v>82</v>
      </c>
    </row>
    <row r="367" s="13" customFormat="1">
      <c r="A367" s="13"/>
      <c r="B367" s="223"/>
      <c r="C367" s="224"/>
      <c r="D367" s="225" t="s">
        <v>152</v>
      </c>
      <c r="E367" s="226" t="s">
        <v>19</v>
      </c>
      <c r="F367" s="227" t="s">
        <v>750</v>
      </c>
      <c r="G367" s="224"/>
      <c r="H367" s="228">
        <v>2.75</v>
      </c>
      <c r="I367" s="229"/>
      <c r="J367" s="224"/>
      <c r="K367" s="224"/>
      <c r="L367" s="230"/>
      <c r="M367" s="231"/>
      <c r="N367" s="232"/>
      <c r="O367" s="232"/>
      <c r="P367" s="232"/>
      <c r="Q367" s="232"/>
      <c r="R367" s="232"/>
      <c r="S367" s="232"/>
      <c r="T367" s="23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34" t="s">
        <v>152</v>
      </c>
      <c r="AU367" s="234" t="s">
        <v>82</v>
      </c>
      <c r="AV367" s="13" t="s">
        <v>82</v>
      </c>
      <c r="AW367" s="13" t="s">
        <v>34</v>
      </c>
      <c r="AX367" s="13" t="s">
        <v>72</v>
      </c>
      <c r="AY367" s="234" t="s">
        <v>134</v>
      </c>
    </row>
    <row r="368" s="13" customFormat="1">
      <c r="A368" s="13"/>
      <c r="B368" s="223"/>
      <c r="C368" s="224"/>
      <c r="D368" s="225" t="s">
        <v>152</v>
      </c>
      <c r="E368" s="226" t="s">
        <v>19</v>
      </c>
      <c r="F368" s="227" t="s">
        <v>751</v>
      </c>
      <c r="G368" s="224"/>
      <c r="H368" s="228">
        <v>14.99</v>
      </c>
      <c r="I368" s="229"/>
      <c r="J368" s="224"/>
      <c r="K368" s="224"/>
      <c r="L368" s="230"/>
      <c r="M368" s="231"/>
      <c r="N368" s="232"/>
      <c r="O368" s="232"/>
      <c r="P368" s="232"/>
      <c r="Q368" s="232"/>
      <c r="R368" s="232"/>
      <c r="S368" s="232"/>
      <c r="T368" s="23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34" t="s">
        <v>152</v>
      </c>
      <c r="AU368" s="234" t="s">
        <v>82</v>
      </c>
      <c r="AV368" s="13" t="s">
        <v>82</v>
      </c>
      <c r="AW368" s="13" t="s">
        <v>34</v>
      </c>
      <c r="AX368" s="13" t="s">
        <v>72</v>
      </c>
      <c r="AY368" s="234" t="s">
        <v>134</v>
      </c>
    </row>
    <row r="369" s="13" customFormat="1">
      <c r="A369" s="13"/>
      <c r="B369" s="223"/>
      <c r="C369" s="224"/>
      <c r="D369" s="225" t="s">
        <v>152</v>
      </c>
      <c r="E369" s="226" t="s">
        <v>19</v>
      </c>
      <c r="F369" s="227" t="s">
        <v>752</v>
      </c>
      <c r="G369" s="224"/>
      <c r="H369" s="228">
        <v>8.8699999999999992</v>
      </c>
      <c r="I369" s="229"/>
      <c r="J369" s="224"/>
      <c r="K369" s="224"/>
      <c r="L369" s="230"/>
      <c r="M369" s="231"/>
      <c r="N369" s="232"/>
      <c r="O369" s="232"/>
      <c r="P369" s="232"/>
      <c r="Q369" s="232"/>
      <c r="R369" s="232"/>
      <c r="S369" s="232"/>
      <c r="T369" s="23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34" t="s">
        <v>152</v>
      </c>
      <c r="AU369" s="234" t="s">
        <v>82</v>
      </c>
      <c r="AV369" s="13" t="s">
        <v>82</v>
      </c>
      <c r="AW369" s="13" t="s">
        <v>34</v>
      </c>
      <c r="AX369" s="13" t="s">
        <v>72</v>
      </c>
      <c r="AY369" s="234" t="s">
        <v>134</v>
      </c>
    </row>
    <row r="370" s="13" customFormat="1">
      <c r="A370" s="13"/>
      <c r="B370" s="223"/>
      <c r="C370" s="224"/>
      <c r="D370" s="225" t="s">
        <v>152</v>
      </c>
      <c r="E370" s="226" t="s">
        <v>19</v>
      </c>
      <c r="F370" s="227" t="s">
        <v>753</v>
      </c>
      <c r="G370" s="224"/>
      <c r="H370" s="228">
        <v>97.879999999999995</v>
      </c>
      <c r="I370" s="229"/>
      <c r="J370" s="224"/>
      <c r="K370" s="224"/>
      <c r="L370" s="230"/>
      <c r="M370" s="231"/>
      <c r="N370" s="232"/>
      <c r="O370" s="232"/>
      <c r="P370" s="232"/>
      <c r="Q370" s="232"/>
      <c r="R370" s="232"/>
      <c r="S370" s="232"/>
      <c r="T370" s="23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34" t="s">
        <v>152</v>
      </c>
      <c r="AU370" s="234" t="s">
        <v>82</v>
      </c>
      <c r="AV370" s="13" t="s">
        <v>82</v>
      </c>
      <c r="AW370" s="13" t="s">
        <v>34</v>
      </c>
      <c r="AX370" s="13" t="s">
        <v>72</v>
      </c>
      <c r="AY370" s="234" t="s">
        <v>134</v>
      </c>
    </row>
    <row r="371" s="13" customFormat="1">
      <c r="A371" s="13"/>
      <c r="B371" s="223"/>
      <c r="C371" s="224"/>
      <c r="D371" s="225" t="s">
        <v>152</v>
      </c>
      <c r="E371" s="226" t="s">
        <v>19</v>
      </c>
      <c r="F371" s="227" t="s">
        <v>754</v>
      </c>
      <c r="G371" s="224"/>
      <c r="H371" s="228">
        <v>22.489999999999998</v>
      </c>
      <c r="I371" s="229"/>
      <c r="J371" s="224"/>
      <c r="K371" s="224"/>
      <c r="L371" s="230"/>
      <c r="M371" s="231"/>
      <c r="N371" s="232"/>
      <c r="O371" s="232"/>
      <c r="P371" s="232"/>
      <c r="Q371" s="232"/>
      <c r="R371" s="232"/>
      <c r="S371" s="232"/>
      <c r="T371" s="23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4" t="s">
        <v>152</v>
      </c>
      <c r="AU371" s="234" t="s">
        <v>82</v>
      </c>
      <c r="AV371" s="13" t="s">
        <v>82</v>
      </c>
      <c r="AW371" s="13" t="s">
        <v>34</v>
      </c>
      <c r="AX371" s="13" t="s">
        <v>72</v>
      </c>
      <c r="AY371" s="234" t="s">
        <v>134</v>
      </c>
    </row>
    <row r="372" s="14" customFormat="1">
      <c r="A372" s="14"/>
      <c r="B372" s="235"/>
      <c r="C372" s="236"/>
      <c r="D372" s="225" t="s">
        <v>152</v>
      </c>
      <c r="E372" s="237" t="s">
        <v>19</v>
      </c>
      <c r="F372" s="238" t="s">
        <v>182</v>
      </c>
      <c r="G372" s="236"/>
      <c r="H372" s="239">
        <v>146.97999999999999</v>
      </c>
      <c r="I372" s="240"/>
      <c r="J372" s="236"/>
      <c r="K372" s="236"/>
      <c r="L372" s="241"/>
      <c r="M372" s="242"/>
      <c r="N372" s="243"/>
      <c r="O372" s="243"/>
      <c r="P372" s="243"/>
      <c r="Q372" s="243"/>
      <c r="R372" s="243"/>
      <c r="S372" s="243"/>
      <c r="T372" s="24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45" t="s">
        <v>152</v>
      </c>
      <c r="AU372" s="245" t="s">
        <v>82</v>
      </c>
      <c r="AV372" s="14" t="s">
        <v>154</v>
      </c>
      <c r="AW372" s="14" t="s">
        <v>34</v>
      </c>
      <c r="AX372" s="14" t="s">
        <v>80</v>
      </c>
      <c r="AY372" s="245" t="s">
        <v>134</v>
      </c>
    </row>
    <row r="373" s="2" customFormat="1" ht="44.25" customHeight="1">
      <c r="A373" s="39"/>
      <c r="B373" s="40"/>
      <c r="C373" s="205" t="s">
        <v>517</v>
      </c>
      <c r="D373" s="205" t="s">
        <v>138</v>
      </c>
      <c r="E373" s="206" t="s">
        <v>413</v>
      </c>
      <c r="F373" s="207" t="s">
        <v>414</v>
      </c>
      <c r="G373" s="208" t="s">
        <v>149</v>
      </c>
      <c r="H373" s="209">
        <v>146.97999999999999</v>
      </c>
      <c r="I373" s="210"/>
      <c r="J373" s="211">
        <f>ROUND(I373*H373,2)</f>
        <v>0</v>
      </c>
      <c r="K373" s="207" t="s">
        <v>142</v>
      </c>
      <c r="L373" s="45"/>
      <c r="M373" s="212" t="s">
        <v>19</v>
      </c>
      <c r="N373" s="213" t="s">
        <v>43</v>
      </c>
      <c r="O373" s="85"/>
      <c r="P373" s="214">
        <f>O373*H373</f>
        <v>0</v>
      </c>
      <c r="Q373" s="214">
        <v>0.011309400000000001</v>
      </c>
      <c r="R373" s="214">
        <f>Q373*H373</f>
        <v>1.6622556120000001</v>
      </c>
      <c r="S373" s="214">
        <v>0</v>
      </c>
      <c r="T373" s="215">
        <f>S373*H373</f>
        <v>0</v>
      </c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R373" s="216" t="s">
        <v>154</v>
      </c>
      <c r="AT373" s="216" t="s">
        <v>138</v>
      </c>
      <c r="AU373" s="216" t="s">
        <v>82</v>
      </c>
      <c r="AY373" s="18" t="s">
        <v>134</v>
      </c>
      <c r="BE373" s="217">
        <f>IF(N373="základní",J373,0)</f>
        <v>0</v>
      </c>
      <c r="BF373" s="217">
        <f>IF(N373="snížená",J373,0)</f>
        <v>0</v>
      </c>
      <c r="BG373" s="217">
        <f>IF(N373="zákl. přenesená",J373,0)</f>
        <v>0</v>
      </c>
      <c r="BH373" s="217">
        <f>IF(N373="sníž. přenesená",J373,0)</f>
        <v>0</v>
      </c>
      <c r="BI373" s="217">
        <f>IF(N373="nulová",J373,0)</f>
        <v>0</v>
      </c>
      <c r="BJ373" s="18" t="s">
        <v>80</v>
      </c>
      <c r="BK373" s="217">
        <f>ROUND(I373*H373,2)</f>
        <v>0</v>
      </c>
      <c r="BL373" s="18" t="s">
        <v>154</v>
      </c>
      <c r="BM373" s="216" t="s">
        <v>821</v>
      </c>
    </row>
    <row r="374" s="2" customFormat="1">
      <c r="A374" s="39"/>
      <c r="B374" s="40"/>
      <c r="C374" s="41"/>
      <c r="D374" s="218" t="s">
        <v>145</v>
      </c>
      <c r="E374" s="41"/>
      <c r="F374" s="219" t="s">
        <v>416</v>
      </c>
      <c r="G374" s="41"/>
      <c r="H374" s="41"/>
      <c r="I374" s="220"/>
      <c r="J374" s="41"/>
      <c r="K374" s="41"/>
      <c r="L374" s="45"/>
      <c r="M374" s="221"/>
      <c r="N374" s="222"/>
      <c r="O374" s="85"/>
      <c r="P374" s="85"/>
      <c r="Q374" s="85"/>
      <c r="R374" s="85"/>
      <c r="S374" s="85"/>
      <c r="T374" s="86"/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T374" s="18" t="s">
        <v>145</v>
      </c>
      <c r="AU374" s="18" t="s">
        <v>82</v>
      </c>
    </row>
    <row r="375" s="13" customFormat="1">
      <c r="A375" s="13"/>
      <c r="B375" s="223"/>
      <c r="C375" s="224"/>
      <c r="D375" s="225" t="s">
        <v>152</v>
      </c>
      <c r="E375" s="226" t="s">
        <v>19</v>
      </c>
      <c r="F375" s="227" t="s">
        <v>750</v>
      </c>
      <c r="G375" s="224"/>
      <c r="H375" s="228">
        <v>2.75</v>
      </c>
      <c r="I375" s="229"/>
      <c r="J375" s="224"/>
      <c r="K375" s="224"/>
      <c r="L375" s="230"/>
      <c r="M375" s="231"/>
      <c r="N375" s="232"/>
      <c r="O375" s="232"/>
      <c r="P375" s="232"/>
      <c r="Q375" s="232"/>
      <c r="R375" s="232"/>
      <c r="S375" s="232"/>
      <c r="T375" s="23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34" t="s">
        <v>152</v>
      </c>
      <c r="AU375" s="234" t="s">
        <v>82</v>
      </c>
      <c r="AV375" s="13" t="s">
        <v>82</v>
      </c>
      <c r="AW375" s="13" t="s">
        <v>34</v>
      </c>
      <c r="AX375" s="13" t="s">
        <v>72</v>
      </c>
      <c r="AY375" s="234" t="s">
        <v>134</v>
      </c>
    </row>
    <row r="376" s="13" customFormat="1">
      <c r="A376" s="13"/>
      <c r="B376" s="223"/>
      <c r="C376" s="224"/>
      <c r="D376" s="225" t="s">
        <v>152</v>
      </c>
      <c r="E376" s="226" t="s">
        <v>19</v>
      </c>
      <c r="F376" s="227" t="s">
        <v>751</v>
      </c>
      <c r="G376" s="224"/>
      <c r="H376" s="228">
        <v>14.99</v>
      </c>
      <c r="I376" s="229"/>
      <c r="J376" s="224"/>
      <c r="K376" s="224"/>
      <c r="L376" s="230"/>
      <c r="M376" s="231"/>
      <c r="N376" s="232"/>
      <c r="O376" s="232"/>
      <c r="P376" s="232"/>
      <c r="Q376" s="232"/>
      <c r="R376" s="232"/>
      <c r="S376" s="232"/>
      <c r="T376" s="23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34" t="s">
        <v>152</v>
      </c>
      <c r="AU376" s="234" t="s">
        <v>82</v>
      </c>
      <c r="AV376" s="13" t="s">
        <v>82</v>
      </c>
      <c r="AW376" s="13" t="s">
        <v>34</v>
      </c>
      <c r="AX376" s="13" t="s">
        <v>72</v>
      </c>
      <c r="AY376" s="234" t="s">
        <v>134</v>
      </c>
    </row>
    <row r="377" s="13" customFormat="1">
      <c r="A377" s="13"/>
      <c r="B377" s="223"/>
      <c r="C377" s="224"/>
      <c r="D377" s="225" t="s">
        <v>152</v>
      </c>
      <c r="E377" s="226" t="s">
        <v>19</v>
      </c>
      <c r="F377" s="227" t="s">
        <v>752</v>
      </c>
      <c r="G377" s="224"/>
      <c r="H377" s="228">
        <v>8.8699999999999992</v>
      </c>
      <c r="I377" s="229"/>
      <c r="J377" s="224"/>
      <c r="K377" s="224"/>
      <c r="L377" s="230"/>
      <c r="M377" s="231"/>
      <c r="N377" s="232"/>
      <c r="O377" s="232"/>
      <c r="P377" s="232"/>
      <c r="Q377" s="232"/>
      <c r="R377" s="232"/>
      <c r="S377" s="232"/>
      <c r="T377" s="23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34" t="s">
        <v>152</v>
      </c>
      <c r="AU377" s="234" t="s">
        <v>82</v>
      </c>
      <c r="AV377" s="13" t="s">
        <v>82</v>
      </c>
      <c r="AW377" s="13" t="s">
        <v>34</v>
      </c>
      <c r="AX377" s="13" t="s">
        <v>72</v>
      </c>
      <c r="AY377" s="234" t="s">
        <v>134</v>
      </c>
    </row>
    <row r="378" s="13" customFormat="1">
      <c r="A378" s="13"/>
      <c r="B378" s="223"/>
      <c r="C378" s="224"/>
      <c r="D378" s="225" t="s">
        <v>152</v>
      </c>
      <c r="E378" s="226" t="s">
        <v>19</v>
      </c>
      <c r="F378" s="227" t="s">
        <v>753</v>
      </c>
      <c r="G378" s="224"/>
      <c r="H378" s="228">
        <v>97.879999999999995</v>
      </c>
      <c r="I378" s="229"/>
      <c r="J378" s="224"/>
      <c r="K378" s="224"/>
      <c r="L378" s="230"/>
      <c r="M378" s="231"/>
      <c r="N378" s="232"/>
      <c r="O378" s="232"/>
      <c r="P378" s="232"/>
      <c r="Q378" s="232"/>
      <c r="R378" s="232"/>
      <c r="S378" s="232"/>
      <c r="T378" s="23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34" t="s">
        <v>152</v>
      </c>
      <c r="AU378" s="234" t="s">
        <v>82</v>
      </c>
      <c r="AV378" s="13" t="s">
        <v>82</v>
      </c>
      <c r="AW378" s="13" t="s">
        <v>34</v>
      </c>
      <c r="AX378" s="13" t="s">
        <v>72</v>
      </c>
      <c r="AY378" s="234" t="s">
        <v>134</v>
      </c>
    </row>
    <row r="379" s="13" customFormat="1">
      <c r="A379" s="13"/>
      <c r="B379" s="223"/>
      <c r="C379" s="224"/>
      <c r="D379" s="225" t="s">
        <v>152</v>
      </c>
      <c r="E379" s="226" t="s">
        <v>19</v>
      </c>
      <c r="F379" s="227" t="s">
        <v>754</v>
      </c>
      <c r="G379" s="224"/>
      <c r="H379" s="228">
        <v>22.489999999999998</v>
      </c>
      <c r="I379" s="229"/>
      <c r="J379" s="224"/>
      <c r="K379" s="224"/>
      <c r="L379" s="230"/>
      <c r="M379" s="231"/>
      <c r="N379" s="232"/>
      <c r="O379" s="232"/>
      <c r="P379" s="232"/>
      <c r="Q379" s="232"/>
      <c r="R379" s="232"/>
      <c r="S379" s="232"/>
      <c r="T379" s="23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34" t="s">
        <v>152</v>
      </c>
      <c r="AU379" s="234" t="s">
        <v>82</v>
      </c>
      <c r="AV379" s="13" t="s">
        <v>82</v>
      </c>
      <c r="AW379" s="13" t="s">
        <v>34</v>
      </c>
      <c r="AX379" s="13" t="s">
        <v>72</v>
      </c>
      <c r="AY379" s="234" t="s">
        <v>134</v>
      </c>
    </row>
    <row r="380" s="14" customFormat="1">
      <c r="A380" s="14"/>
      <c r="B380" s="235"/>
      <c r="C380" s="236"/>
      <c r="D380" s="225" t="s">
        <v>152</v>
      </c>
      <c r="E380" s="237" t="s">
        <v>19</v>
      </c>
      <c r="F380" s="238" t="s">
        <v>182</v>
      </c>
      <c r="G380" s="236"/>
      <c r="H380" s="239">
        <v>146.97999999999999</v>
      </c>
      <c r="I380" s="240"/>
      <c r="J380" s="236"/>
      <c r="K380" s="236"/>
      <c r="L380" s="241"/>
      <c r="M380" s="242"/>
      <c r="N380" s="243"/>
      <c r="O380" s="243"/>
      <c r="P380" s="243"/>
      <c r="Q380" s="243"/>
      <c r="R380" s="243"/>
      <c r="S380" s="243"/>
      <c r="T380" s="24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45" t="s">
        <v>152</v>
      </c>
      <c r="AU380" s="245" t="s">
        <v>82</v>
      </c>
      <c r="AV380" s="14" t="s">
        <v>154</v>
      </c>
      <c r="AW380" s="14" t="s">
        <v>34</v>
      </c>
      <c r="AX380" s="14" t="s">
        <v>80</v>
      </c>
      <c r="AY380" s="245" t="s">
        <v>134</v>
      </c>
    </row>
    <row r="381" s="2" customFormat="1" ht="24.15" customHeight="1">
      <c r="A381" s="39"/>
      <c r="B381" s="40"/>
      <c r="C381" s="205" t="s">
        <v>522</v>
      </c>
      <c r="D381" s="205" t="s">
        <v>138</v>
      </c>
      <c r="E381" s="206" t="s">
        <v>418</v>
      </c>
      <c r="F381" s="207" t="s">
        <v>419</v>
      </c>
      <c r="G381" s="208" t="s">
        <v>149</v>
      </c>
      <c r="H381" s="209">
        <v>293.95999999999998</v>
      </c>
      <c r="I381" s="210"/>
      <c r="J381" s="211">
        <f>ROUND(I381*H381,2)</f>
        <v>0</v>
      </c>
      <c r="K381" s="207" t="s">
        <v>142</v>
      </c>
      <c r="L381" s="45"/>
      <c r="M381" s="212" t="s">
        <v>19</v>
      </c>
      <c r="N381" s="213" t="s">
        <v>43</v>
      </c>
      <c r="O381" s="85"/>
      <c r="P381" s="214">
        <f>O381*H381</f>
        <v>0</v>
      </c>
      <c r="Q381" s="214">
        <v>0.000175</v>
      </c>
      <c r="R381" s="214">
        <f>Q381*H381</f>
        <v>0.051442999999999996</v>
      </c>
      <c r="S381" s="214">
        <v>0</v>
      </c>
      <c r="T381" s="215">
        <f>S381*H381</f>
        <v>0</v>
      </c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R381" s="216" t="s">
        <v>154</v>
      </c>
      <c r="AT381" s="216" t="s">
        <v>138</v>
      </c>
      <c r="AU381" s="216" t="s">
        <v>82</v>
      </c>
      <c r="AY381" s="18" t="s">
        <v>134</v>
      </c>
      <c r="BE381" s="217">
        <f>IF(N381="základní",J381,0)</f>
        <v>0</v>
      </c>
      <c r="BF381" s="217">
        <f>IF(N381="snížená",J381,0)</f>
        <v>0</v>
      </c>
      <c r="BG381" s="217">
        <f>IF(N381="zákl. přenesená",J381,0)</f>
        <v>0</v>
      </c>
      <c r="BH381" s="217">
        <f>IF(N381="sníž. přenesená",J381,0)</f>
        <v>0</v>
      </c>
      <c r="BI381" s="217">
        <f>IF(N381="nulová",J381,0)</f>
        <v>0</v>
      </c>
      <c r="BJ381" s="18" t="s">
        <v>80</v>
      </c>
      <c r="BK381" s="217">
        <f>ROUND(I381*H381,2)</f>
        <v>0</v>
      </c>
      <c r="BL381" s="18" t="s">
        <v>154</v>
      </c>
      <c r="BM381" s="216" t="s">
        <v>822</v>
      </c>
    </row>
    <row r="382" s="2" customFormat="1">
      <c r="A382" s="39"/>
      <c r="B382" s="40"/>
      <c r="C382" s="41"/>
      <c r="D382" s="218" t="s">
        <v>145</v>
      </c>
      <c r="E382" s="41"/>
      <c r="F382" s="219" t="s">
        <v>421</v>
      </c>
      <c r="G382" s="41"/>
      <c r="H382" s="41"/>
      <c r="I382" s="220"/>
      <c r="J382" s="41"/>
      <c r="K382" s="41"/>
      <c r="L382" s="45"/>
      <c r="M382" s="221"/>
      <c r="N382" s="222"/>
      <c r="O382" s="85"/>
      <c r="P382" s="85"/>
      <c r="Q382" s="85"/>
      <c r="R382" s="85"/>
      <c r="S382" s="85"/>
      <c r="T382" s="86"/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T382" s="18" t="s">
        <v>145</v>
      </c>
      <c r="AU382" s="18" t="s">
        <v>82</v>
      </c>
    </row>
    <row r="383" s="13" customFormat="1">
      <c r="A383" s="13"/>
      <c r="B383" s="223"/>
      <c r="C383" s="224"/>
      <c r="D383" s="225" t="s">
        <v>152</v>
      </c>
      <c r="E383" s="226" t="s">
        <v>19</v>
      </c>
      <c r="F383" s="227" t="s">
        <v>823</v>
      </c>
      <c r="G383" s="224"/>
      <c r="H383" s="228">
        <v>5.5</v>
      </c>
      <c r="I383" s="229"/>
      <c r="J383" s="224"/>
      <c r="K383" s="224"/>
      <c r="L383" s="230"/>
      <c r="M383" s="231"/>
      <c r="N383" s="232"/>
      <c r="O383" s="232"/>
      <c r="P383" s="232"/>
      <c r="Q383" s="232"/>
      <c r="R383" s="232"/>
      <c r="S383" s="232"/>
      <c r="T383" s="23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34" t="s">
        <v>152</v>
      </c>
      <c r="AU383" s="234" t="s">
        <v>82</v>
      </c>
      <c r="AV383" s="13" t="s">
        <v>82</v>
      </c>
      <c r="AW383" s="13" t="s">
        <v>34</v>
      </c>
      <c r="AX383" s="13" t="s">
        <v>72</v>
      </c>
      <c r="AY383" s="234" t="s">
        <v>134</v>
      </c>
    </row>
    <row r="384" s="13" customFormat="1">
      <c r="A384" s="13"/>
      <c r="B384" s="223"/>
      <c r="C384" s="224"/>
      <c r="D384" s="225" t="s">
        <v>152</v>
      </c>
      <c r="E384" s="226" t="s">
        <v>19</v>
      </c>
      <c r="F384" s="227" t="s">
        <v>824</v>
      </c>
      <c r="G384" s="224"/>
      <c r="H384" s="228">
        <v>29.98</v>
      </c>
      <c r="I384" s="229"/>
      <c r="J384" s="224"/>
      <c r="K384" s="224"/>
      <c r="L384" s="230"/>
      <c r="M384" s="231"/>
      <c r="N384" s="232"/>
      <c r="O384" s="232"/>
      <c r="P384" s="232"/>
      <c r="Q384" s="232"/>
      <c r="R384" s="232"/>
      <c r="S384" s="232"/>
      <c r="T384" s="23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34" t="s">
        <v>152</v>
      </c>
      <c r="AU384" s="234" t="s">
        <v>82</v>
      </c>
      <c r="AV384" s="13" t="s">
        <v>82</v>
      </c>
      <c r="AW384" s="13" t="s">
        <v>34</v>
      </c>
      <c r="AX384" s="13" t="s">
        <v>72</v>
      </c>
      <c r="AY384" s="234" t="s">
        <v>134</v>
      </c>
    </row>
    <row r="385" s="13" customFormat="1">
      <c r="A385" s="13"/>
      <c r="B385" s="223"/>
      <c r="C385" s="224"/>
      <c r="D385" s="225" t="s">
        <v>152</v>
      </c>
      <c r="E385" s="226" t="s">
        <v>19</v>
      </c>
      <c r="F385" s="227" t="s">
        <v>825</v>
      </c>
      <c r="G385" s="224"/>
      <c r="H385" s="228">
        <v>17.739999999999998</v>
      </c>
      <c r="I385" s="229"/>
      <c r="J385" s="224"/>
      <c r="K385" s="224"/>
      <c r="L385" s="230"/>
      <c r="M385" s="231"/>
      <c r="N385" s="232"/>
      <c r="O385" s="232"/>
      <c r="P385" s="232"/>
      <c r="Q385" s="232"/>
      <c r="R385" s="232"/>
      <c r="S385" s="232"/>
      <c r="T385" s="23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34" t="s">
        <v>152</v>
      </c>
      <c r="AU385" s="234" t="s">
        <v>82</v>
      </c>
      <c r="AV385" s="13" t="s">
        <v>82</v>
      </c>
      <c r="AW385" s="13" t="s">
        <v>34</v>
      </c>
      <c r="AX385" s="13" t="s">
        <v>72</v>
      </c>
      <c r="AY385" s="234" t="s">
        <v>134</v>
      </c>
    </row>
    <row r="386" s="13" customFormat="1">
      <c r="A386" s="13"/>
      <c r="B386" s="223"/>
      <c r="C386" s="224"/>
      <c r="D386" s="225" t="s">
        <v>152</v>
      </c>
      <c r="E386" s="226" t="s">
        <v>19</v>
      </c>
      <c r="F386" s="227" t="s">
        <v>826</v>
      </c>
      <c r="G386" s="224"/>
      <c r="H386" s="228">
        <v>195.75999999999999</v>
      </c>
      <c r="I386" s="229"/>
      <c r="J386" s="224"/>
      <c r="K386" s="224"/>
      <c r="L386" s="230"/>
      <c r="M386" s="231"/>
      <c r="N386" s="232"/>
      <c r="O386" s="232"/>
      <c r="P386" s="232"/>
      <c r="Q386" s="232"/>
      <c r="R386" s="232"/>
      <c r="S386" s="232"/>
      <c r="T386" s="23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34" t="s">
        <v>152</v>
      </c>
      <c r="AU386" s="234" t="s">
        <v>82</v>
      </c>
      <c r="AV386" s="13" t="s">
        <v>82</v>
      </c>
      <c r="AW386" s="13" t="s">
        <v>34</v>
      </c>
      <c r="AX386" s="13" t="s">
        <v>72</v>
      </c>
      <c r="AY386" s="234" t="s">
        <v>134</v>
      </c>
    </row>
    <row r="387" s="13" customFormat="1">
      <c r="A387" s="13"/>
      <c r="B387" s="223"/>
      <c r="C387" s="224"/>
      <c r="D387" s="225" t="s">
        <v>152</v>
      </c>
      <c r="E387" s="226" t="s">
        <v>19</v>
      </c>
      <c r="F387" s="227" t="s">
        <v>827</v>
      </c>
      <c r="G387" s="224"/>
      <c r="H387" s="228">
        <v>44.979999999999997</v>
      </c>
      <c r="I387" s="229"/>
      <c r="J387" s="224"/>
      <c r="K387" s="224"/>
      <c r="L387" s="230"/>
      <c r="M387" s="231"/>
      <c r="N387" s="232"/>
      <c r="O387" s="232"/>
      <c r="P387" s="232"/>
      <c r="Q387" s="232"/>
      <c r="R387" s="232"/>
      <c r="S387" s="232"/>
      <c r="T387" s="23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34" t="s">
        <v>152</v>
      </c>
      <c r="AU387" s="234" t="s">
        <v>82</v>
      </c>
      <c r="AV387" s="13" t="s">
        <v>82</v>
      </c>
      <c r="AW387" s="13" t="s">
        <v>34</v>
      </c>
      <c r="AX387" s="13" t="s">
        <v>72</v>
      </c>
      <c r="AY387" s="234" t="s">
        <v>134</v>
      </c>
    </row>
    <row r="388" s="14" customFormat="1">
      <c r="A388" s="14"/>
      <c r="B388" s="235"/>
      <c r="C388" s="236"/>
      <c r="D388" s="225" t="s">
        <v>152</v>
      </c>
      <c r="E388" s="237" t="s">
        <v>19</v>
      </c>
      <c r="F388" s="238" t="s">
        <v>182</v>
      </c>
      <c r="G388" s="236"/>
      <c r="H388" s="239">
        <v>293.95999999999998</v>
      </c>
      <c r="I388" s="240"/>
      <c r="J388" s="236"/>
      <c r="K388" s="236"/>
      <c r="L388" s="241"/>
      <c r="M388" s="242"/>
      <c r="N388" s="243"/>
      <c r="O388" s="243"/>
      <c r="P388" s="243"/>
      <c r="Q388" s="243"/>
      <c r="R388" s="243"/>
      <c r="S388" s="243"/>
      <c r="T388" s="24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45" t="s">
        <v>152</v>
      </c>
      <c r="AU388" s="245" t="s">
        <v>82</v>
      </c>
      <c r="AV388" s="14" t="s">
        <v>154</v>
      </c>
      <c r="AW388" s="14" t="s">
        <v>34</v>
      </c>
      <c r="AX388" s="14" t="s">
        <v>80</v>
      </c>
      <c r="AY388" s="245" t="s">
        <v>134</v>
      </c>
    </row>
    <row r="389" s="2" customFormat="1" ht="44.25" customHeight="1">
      <c r="A389" s="39"/>
      <c r="B389" s="40"/>
      <c r="C389" s="205" t="s">
        <v>528</v>
      </c>
      <c r="D389" s="205" t="s">
        <v>138</v>
      </c>
      <c r="E389" s="206" t="s">
        <v>427</v>
      </c>
      <c r="F389" s="207" t="s">
        <v>428</v>
      </c>
      <c r="G389" s="208" t="s">
        <v>377</v>
      </c>
      <c r="H389" s="257"/>
      <c r="I389" s="210"/>
      <c r="J389" s="211">
        <f>ROUND(I389*H389,2)</f>
        <v>0</v>
      </c>
      <c r="K389" s="207" t="s">
        <v>142</v>
      </c>
      <c r="L389" s="45"/>
      <c r="M389" s="212" t="s">
        <v>19</v>
      </c>
      <c r="N389" s="213" t="s">
        <v>43</v>
      </c>
      <c r="O389" s="85"/>
      <c r="P389" s="214">
        <f>O389*H389</f>
        <v>0</v>
      </c>
      <c r="Q389" s="214">
        <v>0</v>
      </c>
      <c r="R389" s="214">
        <f>Q389*H389</f>
        <v>0</v>
      </c>
      <c r="S389" s="214">
        <v>0</v>
      </c>
      <c r="T389" s="215">
        <f>S389*H389</f>
        <v>0</v>
      </c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R389" s="216" t="s">
        <v>154</v>
      </c>
      <c r="AT389" s="216" t="s">
        <v>138</v>
      </c>
      <c r="AU389" s="216" t="s">
        <v>82</v>
      </c>
      <c r="AY389" s="18" t="s">
        <v>134</v>
      </c>
      <c r="BE389" s="217">
        <f>IF(N389="základní",J389,0)</f>
        <v>0</v>
      </c>
      <c r="BF389" s="217">
        <f>IF(N389="snížená",J389,0)</f>
        <v>0</v>
      </c>
      <c r="BG389" s="217">
        <f>IF(N389="zákl. přenesená",J389,0)</f>
        <v>0</v>
      </c>
      <c r="BH389" s="217">
        <f>IF(N389="sníž. přenesená",J389,0)</f>
        <v>0</v>
      </c>
      <c r="BI389" s="217">
        <f>IF(N389="nulová",J389,0)</f>
        <v>0</v>
      </c>
      <c r="BJ389" s="18" t="s">
        <v>80</v>
      </c>
      <c r="BK389" s="217">
        <f>ROUND(I389*H389,2)</f>
        <v>0</v>
      </c>
      <c r="BL389" s="18" t="s">
        <v>154</v>
      </c>
      <c r="BM389" s="216" t="s">
        <v>828</v>
      </c>
    </row>
    <row r="390" s="2" customFormat="1">
      <c r="A390" s="39"/>
      <c r="B390" s="40"/>
      <c r="C390" s="41"/>
      <c r="D390" s="218" t="s">
        <v>145</v>
      </c>
      <c r="E390" s="41"/>
      <c r="F390" s="219" t="s">
        <v>430</v>
      </c>
      <c r="G390" s="41"/>
      <c r="H390" s="41"/>
      <c r="I390" s="220"/>
      <c r="J390" s="41"/>
      <c r="K390" s="41"/>
      <c r="L390" s="45"/>
      <c r="M390" s="221"/>
      <c r="N390" s="222"/>
      <c r="O390" s="85"/>
      <c r="P390" s="85"/>
      <c r="Q390" s="85"/>
      <c r="R390" s="85"/>
      <c r="S390" s="85"/>
      <c r="T390" s="86"/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T390" s="18" t="s">
        <v>145</v>
      </c>
      <c r="AU390" s="18" t="s">
        <v>82</v>
      </c>
    </row>
    <row r="391" s="12" customFormat="1" ht="22.8" customHeight="1">
      <c r="A391" s="12"/>
      <c r="B391" s="189"/>
      <c r="C391" s="190"/>
      <c r="D391" s="191" t="s">
        <v>71</v>
      </c>
      <c r="E391" s="203" t="s">
        <v>433</v>
      </c>
      <c r="F391" s="203" t="s">
        <v>434</v>
      </c>
      <c r="G391" s="190"/>
      <c r="H391" s="190"/>
      <c r="I391" s="193"/>
      <c r="J391" s="204">
        <f>BK391</f>
        <v>0</v>
      </c>
      <c r="K391" s="190"/>
      <c r="L391" s="195"/>
      <c r="M391" s="196"/>
      <c r="N391" s="197"/>
      <c r="O391" s="197"/>
      <c r="P391" s="198">
        <f>SUM(P392:P423)</f>
        <v>0</v>
      </c>
      <c r="Q391" s="197"/>
      <c r="R391" s="198">
        <f>SUM(R392:R423)</f>
        <v>0.12719999999999998</v>
      </c>
      <c r="S391" s="197"/>
      <c r="T391" s="199">
        <f>SUM(T392:T423)</f>
        <v>0.2016</v>
      </c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R391" s="200" t="s">
        <v>82</v>
      </c>
      <c r="AT391" s="201" t="s">
        <v>71</v>
      </c>
      <c r="AU391" s="201" t="s">
        <v>80</v>
      </c>
      <c r="AY391" s="200" t="s">
        <v>134</v>
      </c>
      <c r="BK391" s="202">
        <f>SUM(BK392:BK423)</f>
        <v>0</v>
      </c>
    </row>
    <row r="392" s="2" customFormat="1" ht="24.15" customHeight="1">
      <c r="A392" s="39"/>
      <c r="B392" s="40"/>
      <c r="C392" s="205" t="s">
        <v>535</v>
      </c>
      <c r="D392" s="205" t="s">
        <v>138</v>
      </c>
      <c r="E392" s="206" t="s">
        <v>436</v>
      </c>
      <c r="F392" s="207" t="s">
        <v>829</v>
      </c>
      <c r="G392" s="208" t="s">
        <v>438</v>
      </c>
      <c r="H392" s="209">
        <v>1</v>
      </c>
      <c r="I392" s="210"/>
      <c r="J392" s="211">
        <f>ROUND(I392*H392,2)</f>
        <v>0</v>
      </c>
      <c r="K392" s="207" t="s">
        <v>19</v>
      </c>
      <c r="L392" s="45"/>
      <c r="M392" s="212" t="s">
        <v>19</v>
      </c>
      <c r="N392" s="213" t="s">
        <v>43</v>
      </c>
      <c r="O392" s="85"/>
      <c r="P392" s="214">
        <f>O392*H392</f>
        <v>0</v>
      </c>
      <c r="Q392" s="214">
        <v>0</v>
      </c>
      <c r="R392" s="214">
        <f>Q392*H392</f>
        <v>0</v>
      </c>
      <c r="S392" s="214">
        <v>0</v>
      </c>
      <c r="T392" s="215">
        <f>S392*H392</f>
        <v>0</v>
      </c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R392" s="216" t="s">
        <v>143</v>
      </c>
      <c r="AT392" s="216" t="s">
        <v>138</v>
      </c>
      <c r="AU392" s="216" t="s">
        <v>82</v>
      </c>
      <c r="AY392" s="18" t="s">
        <v>134</v>
      </c>
      <c r="BE392" s="217">
        <f>IF(N392="základní",J392,0)</f>
        <v>0</v>
      </c>
      <c r="BF392" s="217">
        <f>IF(N392="snížená",J392,0)</f>
        <v>0</v>
      </c>
      <c r="BG392" s="217">
        <f>IF(N392="zákl. přenesená",J392,0)</f>
        <v>0</v>
      </c>
      <c r="BH392" s="217">
        <f>IF(N392="sníž. přenesená",J392,0)</f>
        <v>0</v>
      </c>
      <c r="BI392" s="217">
        <f>IF(N392="nulová",J392,0)</f>
        <v>0</v>
      </c>
      <c r="BJ392" s="18" t="s">
        <v>80</v>
      </c>
      <c r="BK392" s="217">
        <f>ROUND(I392*H392,2)</f>
        <v>0</v>
      </c>
      <c r="BL392" s="18" t="s">
        <v>143</v>
      </c>
      <c r="BM392" s="216" t="s">
        <v>830</v>
      </c>
    </row>
    <row r="393" s="2" customFormat="1" ht="24.15" customHeight="1">
      <c r="A393" s="39"/>
      <c r="B393" s="40"/>
      <c r="C393" s="205" t="s">
        <v>681</v>
      </c>
      <c r="D393" s="205" t="s">
        <v>138</v>
      </c>
      <c r="E393" s="206" t="s">
        <v>831</v>
      </c>
      <c r="F393" s="207" t="s">
        <v>832</v>
      </c>
      <c r="G393" s="208" t="s">
        <v>438</v>
      </c>
      <c r="H393" s="209">
        <v>1</v>
      </c>
      <c r="I393" s="210"/>
      <c r="J393" s="211">
        <f>ROUND(I393*H393,2)</f>
        <v>0</v>
      </c>
      <c r="K393" s="207" t="s">
        <v>19</v>
      </c>
      <c r="L393" s="45"/>
      <c r="M393" s="212" t="s">
        <v>19</v>
      </c>
      <c r="N393" s="213" t="s">
        <v>43</v>
      </c>
      <c r="O393" s="85"/>
      <c r="P393" s="214">
        <f>O393*H393</f>
        <v>0</v>
      </c>
      <c r="Q393" s="214">
        <v>0</v>
      </c>
      <c r="R393" s="214">
        <f>Q393*H393</f>
        <v>0</v>
      </c>
      <c r="S393" s="214">
        <v>0</v>
      </c>
      <c r="T393" s="215">
        <f>S393*H393</f>
        <v>0</v>
      </c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R393" s="216" t="s">
        <v>143</v>
      </c>
      <c r="AT393" s="216" t="s">
        <v>138</v>
      </c>
      <c r="AU393" s="216" t="s">
        <v>82</v>
      </c>
      <c r="AY393" s="18" t="s">
        <v>134</v>
      </c>
      <c r="BE393" s="217">
        <f>IF(N393="základní",J393,0)</f>
        <v>0</v>
      </c>
      <c r="BF393" s="217">
        <f>IF(N393="snížená",J393,0)</f>
        <v>0</v>
      </c>
      <c r="BG393" s="217">
        <f>IF(N393="zákl. přenesená",J393,0)</f>
        <v>0</v>
      </c>
      <c r="BH393" s="217">
        <f>IF(N393="sníž. přenesená",J393,0)</f>
        <v>0</v>
      </c>
      <c r="BI393" s="217">
        <f>IF(N393="nulová",J393,0)</f>
        <v>0</v>
      </c>
      <c r="BJ393" s="18" t="s">
        <v>80</v>
      </c>
      <c r="BK393" s="217">
        <f>ROUND(I393*H393,2)</f>
        <v>0</v>
      </c>
      <c r="BL393" s="18" t="s">
        <v>143</v>
      </c>
      <c r="BM393" s="216" t="s">
        <v>833</v>
      </c>
    </row>
    <row r="394" s="2" customFormat="1" ht="16.5" customHeight="1">
      <c r="A394" s="39"/>
      <c r="B394" s="40"/>
      <c r="C394" s="205" t="s">
        <v>540</v>
      </c>
      <c r="D394" s="205" t="s">
        <v>138</v>
      </c>
      <c r="E394" s="206" t="s">
        <v>441</v>
      </c>
      <c r="F394" s="207" t="s">
        <v>442</v>
      </c>
      <c r="G394" s="208" t="s">
        <v>438</v>
      </c>
      <c r="H394" s="209">
        <v>7</v>
      </c>
      <c r="I394" s="210"/>
      <c r="J394" s="211">
        <f>ROUND(I394*H394,2)</f>
        <v>0</v>
      </c>
      <c r="K394" s="207" t="s">
        <v>19</v>
      </c>
      <c r="L394" s="45"/>
      <c r="M394" s="212" t="s">
        <v>19</v>
      </c>
      <c r="N394" s="213" t="s">
        <v>43</v>
      </c>
      <c r="O394" s="85"/>
      <c r="P394" s="214">
        <f>O394*H394</f>
        <v>0</v>
      </c>
      <c r="Q394" s="214">
        <v>0</v>
      </c>
      <c r="R394" s="214">
        <f>Q394*H394</f>
        <v>0</v>
      </c>
      <c r="S394" s="214">
        <v>0</v>
      </c>
      <c r="T394" s="215">
        <f>S394*H394</f>
        <v>0</v>
      </c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R394" s="216" t="s">
        <v>143</v>
      </c>
      <c r="AT394" s="216" t="s">
        <v>138</v>
      </c>
      <c r="AU394" s="216" t="s">
        <v>82</v>
      </c>
      <c r="AY394" s="18" t="s">
        <v>134</v>
      </c>
      <c r="BE394" s="217">
        <f>IF(N394="základní",J394,0)</f>
        <v>0</v>
      </c>
      <c r="BF394" s="217">
        <f>IF(N394="snížená",J394,0)</f>
        <v>0</v>
      </c>
      <c r="BG394" s="217">
        <f>IF(N394="zákl. přenesená",J394,0)</f>
        <v>0</v>
      </c>
      <c r="BH394" s="217">
        <f>IF(N394="sníž. přenesená",J394,0)</f>
        <v>0</v>
      </c>
      <c r="BI394" s="217">
        <f>IF(N394="nulová",J394,0)</f>
        <v>0</v>
      </c>
      <c r="BJ394" s="18" t="s">
        <v>80</v>
      </c>
      <c r="BK394" s="217">
        <f>ROUND(I394*H394,2)</f>
        <v>0</v>
      </c>
      <c r="BL394" s="18" t="s">
        <v>143</v>
      </c>
      <c r="BM394" s="216" t="s">
        <v>834</v>
      </c>
    </row>
    <row r="395" s="2" customFormat="1" ht="16.5" customHeight="1">
      <c r="A395" s="39"/>
      <c r="B395" s="40"/>
      <c r="C395" s="205" t="s">
        <v>387</v>
      </c>
      <c r="D395" s="205" t="s">
        <v>138</v>
      </c>
      <c r="E395" s="206" t="s">
        <v>445</v>
      </c>
      <c r="F395" s="207" t="s">
        <v>446</v>
      </c>
      <c r="G395" s="208" t="s">
        <v>157</v>
      </c>
      <c r="H395" s="209">
        <v>13.265000000000001</v>
      </c>
      <c r="I395" s="210"/>
      <c r="J395" s="211">
        <f>ROUND(I395*H395,2)</f>
        <v>0</v>
      </c>
      <c r="K395" s="207" t="s">
        <v>19</v>
      </c>
      <c r="L395" s="45"/>
      <c r="M395" s="212" t="s">
        <v>19</v>
      </c>
      <c r="N395" s="213" t="s">
        <v>43</v>
      </c>
      <c r="O395" s="85"/>
      <c r="P395" s="214">
        <f>O395*H395</f>
        <v>0</v>
      </c>
      <c r="Q395" s="214">
        <v>0</v>
      </c>
      <c r="R395" s="214">
        <f>Q395*H395</f>
        <v>0</v>
      </c>
      <c r="S395" s="214">
        <v>0</v>
      </c>
      <c r="T395" s="215">
        <f>S395*H395</f>
        <v>0</v>
      </c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R395" s="216" t="s">
        <v>143</v>
      </c>
      <c r="AT395" s="216" t="s">
        <v>138</v>
      </c>
      <c r="AU395" s="216" t="s">
        <v>82</v>
      </c>
      <c r="AY395" s="18" t="s">
        <v>134</v>
      </c>
      <c r="BE395" s="217">
        <f>IF(N395="základní",J395,0)</f>
        <v>0</v>
      </c>
      <c r="BF395" s="217">
        <f>IF(N395="snížená",J395,0)</f>
        <v>0</v>
      </c>
      <c r="BG395" s="217">
        <f>IF(N395="zákl. přenesená",J395,0)</f>
        <v>0</v>
      </c>
      <c r="BH395" s="217">
        <f>IF(N395="sníž. přenesená",J395,0)</f>
        <v>0</v>
      </c>
      <c r="BI395" s="217">
        <f>IF(N395="nulová",J395,0)</f>
        <v>0</v>
      </c>
      <c r="BJ395" s="18" t="s">
        <v>80</v>
      </c>
      <c r="BK395" s="217">
        <f>ROUND(I395*H395,2)</f>
        <v>0</v>
      </c>
      <c r="BL395" s="18" t="s">
        <v>143</v>
      </c>
      <c r="BM395" s="216" t="s">
        <v>835</v>
      </c>
    </row>
    <row r="396" s="2" customFormat="1" ht="37.8" customHeight="1">
      <c r="A396" s="39"/>
      <c r="B396" s="40"/>
      <c r="C396" s="205" t="s">
        <v>712</v>
      </c>
      <c r="D396" s="205" t="s">
        <v>138</v>
      </c>
      <c r="E396" s="206" t="s">
        <v>836</v>
      </c>
      <c r="F396" s="207" t="s">
        <v>837</v>
      </c>
      <c r="G396" s="208" t="s">
        <v>149</v>
      </c>
      <c r="H396" s="209">
        <v>8.2949999999999999</v>
      </c>
      <c r="I396" s="210"/>
      <c r="J396" s="211">
        <f>ROUND(I396*H396,2)</f>
        <v>0</v>
      </c>
      <c r="K396" s="207" t="s">
        <v>142</v>
      </c>
      <c r="L396" s="45"/>
      <c r="M396" s="212" t="s">
        <v>19</v>
      </c>
      <c r="N396" s="213" t="s">
        <v>43</v>
      </c>
      <c r="O396" s="85"/>
      <c r="P396" s="214">
        <f>O396*H396</f>
        <v>0</v>
      </c>
      <c r="Q396" s="214">
        <v>0</v>
      </c>
      <c r="R396" s="214">
        <f>Q396*H396</f>
        <v>0</v>
      </c>
      <c r="S396" s="214">
        <v>0</v>
      </c>
      <c r="T396" s="215">
        <f>S396*H396</f>
        <v>0</v>
      </c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R396" s="216" t="s">
        <v>143</v>
      </c>
      <c r="AT396" s="216" t="s">
        <v>138</v>
      </c>
      <c r="AU396" s="216" t="s">
        <v>82</v>
      </c>
      <c r="AY396" s="18" t="s">
        <v>134</v>
      </c>
      <c r="BE396" s="217">
        <f>IF(N396="základní",J396,0)</f>
        <v>0</v>
      </c>
      <c r="BF396" s="217">
        <f>IF(N396="snížená",J396,0)</f>
        <v>0</v>
      </c>
      <c r="BG396" s="217">
        <f>IF(N396="zákl. přenesená",J396,0)</f>
        <v>0</v>
      </c>
      <c r="BH396" s="217">
        <f>IF(N396="sníž. přenesená",J396,0)</f>
        <v>0</v>
      </c>
      <c r="BI396" s="217">
        <f>IF(N396="nulová",J396,0)</f>
        <v>0</v>
      </c>
      <c r="BJ396" s="18" t="s">
        <v>80</v>
      </c>
      <c r="BK396" s="217">
        <f>ROUND(I396*H396,2)</f>
        <v>0</v>
      </c>
      <c r="BL396" s="18" t="s">
        <v>143</v>
      </c>
      <c r="BM396" s="216" t="s">
        <v>838</v>
      </c>
    </row>
    <row r="397" s="2" customFormat="1">
      <c r="A397" s="39"/>
      <c r="B397" s="40"/>
      <c r="C397" s="41"/>
      <c r="D397" s="218" t="s">
        <v>145</v>
      </c>
      <c r="E397" s="41"/>
      <c r="F397" s="219" t="s">
        <v>839</v>
      </c>
      <c r="G397" s="41"/>
      <c r="H397" s="41"/>
      <c r="I397" s="220"/>
      <c r="J397" s="41"/>
      <c r="K397" s="41"/>
      <c r="L397" s="45"/>
      <c r="M397" s="221"/>
      <c r="N397" s="222"/>
      <c r="O397" s="85"/>
      <c r="P397" s="85"/>
      <c r="Q397" s="85"/>
      <c r="R397" s="85"/>
      <c r="S397" s="85"/>
      <c r="T397" s="86"/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T397" s="18" t="s">
        <v>145</v>
      </c>
      <c r="AU397" s="18" t="s">
        <v>82</v>
      </c>
    </row>
    <row r="398" s="13" customFormat="1">
      <c r="A398" s="13"/>
      <c r="B398" s="223"/>
      <c r="C398" s="224"/>
      <c r="D398" s="225" t="s">
        <v>152</v>
      </c>
      <c r="E398" s="226" t="s">
        <v>19</v>
      </c>
      <c r="F398" s="227" t="s">
        <v>840</v>
      </c>
      <c r="G398" s="224"/>
      <c r="H398" s="228">
        <v>4.1639999999999997</v>
      </c>
      <c r="I398" s="229"/>
      <c r="J398" s="224"/>
      <c r="K398" s="224"/>
      <c r="L398" s="230"/>
      <c r="M398" s="231"/>
      <c r="N398" s="232"/>
      <c r="O398" s="232"/>
      <c r="P398" s="232"/>
      <c r="Q398" s="232"/>
      <c r="R398" s="232"/>
      <c r="S398" s="232"/>
      <c r="T398" s="23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34" t="s">
        <v>152</v>
      </c>
      <c r="AU398" s="234" t="s">
        <v>82</v>
      </c>
      <c r="AV398" s="13" t="s">
        <v>82</v>
      </c>
      <c r="AW398" s="13" t="s">
        <v>34</v>
      </c>
      <c r="AX398" s="13" t="s">
        <v>72</v>
      </c>
      <c r="AY398" s="234" t="s">
        <v>134</v>
      </c>
    </row>
    <row r="399" s="13" customFormat="1">
      <c r="A399" s="13"/>
      <c r="B399" s="223"/>
      <c r="C399" s="224"/>
      <c r="D399" s="225" t="s">
        <v>152</v>
      </c>
      <c r="E399" s="226" t="s">
        <v>19</v>
      </c>
      <c r="F399" s="227" t="s">
        <v>841</v>
      </c>
      <c r="G399" s="224"/>
      <c r="H399" s="228">
        <v>4.1310000000000002</v>
      </c>
      <c r="I399" s="229"/>
      <c r="J399" s="224"/>
      <c r="K399" s="224"/>
      <c r="L399" s="230"/>
      <c r="M399" s="231"/>
      <c r="N399" s="232"/>
      <c r="O399" s="232"/>
      <c r="P399" s="232"/>
      <c r="Q399" s="232"/>
      <c r="R399" s="232"/>
      <c r="S399" s="232"/>
      <c r="T399" s="23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34" t="s">
        <v>152</v>
      </c>
      <c r="AU399" s="234" t="s">
        <v>82</v>
      </c>
      <c r="AV399" s="13" t="s">
        <v>82</v>
      </c>
      <c r="AW399" s="13" t="s">
        <v>34</v>
      </c>
      <c r="AX399" s="13" t="s">
        <v>72</v>
      </c>
      <c r="AY399" s="234" t="s">
        <v>134</v>
      </c>
    </row>
    <row r="400" s="14" customFormat="1">
      <c r="A400" s="14"/>
      <c r="B400" s="235"/>
      <c r="C400" s="236"/>
      <c r="D400" s="225" t="s">
        <v>152</v>
      </c>
      <c r="E400" s="237" t="s">
        <v>19</v>
      </c>
      <c r="F400" s="238" t="s">
        <v>182</v>
      </c>
      <c r="G400" s="236"/>
      <c r="H400" s="239">
        <v>8.2949999999999999</v>
      </c>
      <c r="I400" s="240"/>
      <c r="J400" s="236"/>
      <c r="K400" s="236"/>
      <c r="L400" s="241"/>
      <c r="M400" s="242"/>
      <c r="N400" s="243"/>
      <c r="O400" s="243"/>
      <c r="P400" s="243"/>
      <c r="Q400" s="243"/>
      <c r="R400" s="243"/>
      <c r="S400" s="243"/>
      <c r="T400" s="24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45" t="s">
        <v>152</v>
      </c>
      <c r="AU400" s="245" t="s">
        <v>82</v>
      </c>
      <c r="AV400" s="14" t="s">
        <v>154</v>
      </c>
      <c r="AW400" s="14" t="s">
        <v>34</v>
      </c>
      <c r="AX400" s="14" t="s">
        <v>80</v>
      </c>
      <c r="AY400" s="245" t="s">
        <v>134</v>
      </c>
    </row>
    <row r="401" s="2" customFormat="1" ht="37.8" customHeight="1">
      <c r="A401" s="39"/>
      <c r="B401" s="40"/>
      <c r="C401" s="205" t="s">
        <v>686</v>
      </c>
      <c r="D401" s="205" t="s">
        <v>138</v>
      </c>
      <c r="E401" s="206" t="s">
        <v>842</v>
      </c>
      <c r="F401" s="207" t="s">
        <v>843</v>
      </c>
      <c r="G401" s="208" t="s">
        <v>149</v>
      </c>
      <c r="H401" s="209">
        <v>5.8479999999999999</v>
      </c>
      <c r="I401" s="210"/>
      <c r="J401" s="211">
        <f>ROUND(I401*H401,2)</f>
        <v>0</v>
      </c>
      <c r="K401" s="207" t="s">
        <v>142</v>
      </c>
      <c r="L401" s="45"/>
      <c r="M401" s="212" t="s">
        <v>19</v>
      </c>
      <c r="N401" s="213" t="s">
        <v>43</v>
      </c>
      <c r="O401" s="85"/>
      <c r="P401" s="214">
        <f>O401*H401</f>
        <v>0</v>
      </c>
      <c r="Q401" s="214">
        <v>0</v>
      </c>
      <c r="R401" s="214">
        <f>Q401*H401</f>
        <v>0</v>
      </c>
      <c r="S401" s="214">
        <v>0</v>
      </c>
      <c r="T401" s="215">
        <f>S401*H401</f>
        <v>0</v>
      </c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R401" s="216" t="s">
        <v>143</v>
      </c>
      <c r="AT401" s="216" t="s">
        <v>138</v>
      </c>
      <c r="AU401" s="216" t="s">
        <v>82</v>
      </c>
      <c r="AY401" s="18" t="s">
        <v>134</v>
      </c>
      <c r="BE401" s="217">
        <f>IF(N401="základní",J401,0)</f>
        <v>0</v>
      </c>
      <c r="BF401" s="217">
        <f>IF(N401="snížená",J401,0)</f>
        <v>0</v>
      </c>
      <c r="BG401" s="217">
        <f>IF(N401="zákl. přenesená",J401,0)</f>
        <v>0</v>
      </c>
      <c r="BH401" s="217">
        <f>IF(N401="sníž. přenesená",J401,0)</f>
        <v>0</v>
      </c>
      <c r="BI401" s="217">
        <f>IF(N401="nulová",J401,0)</f>
        <v>0</v>
      </c>
      <c r="BJ401" s="18" t="s">
        <v>80</v>
      </c>
      <c r="BK401" s="217">
        <f>ROUND(I401*H401,2)</f>
        <v>0</v>
      </c>
      <c r="BL401" s="18" t="s">
        <v>143</v>
      </c>
      <c r="BM401" s="216" t="s">
        <v>844</v>
      </c>
    </row>
    <row r="402" s="2" customFormat="1">
      <c r="A402" s="39"/>
      <c r="B402" s="40"/>
      <c r="C402" s="41"/>
      <c r="D402" s="218" t="s">
        <v>145</v>
      </c>
      <c r="E402" s="41"/>
      <c r="F402" s="219" t="s">
        <v>845</v>
      </c>
      <c r="G402" s="41"/>
      <c r="H402" s="41"/>
      <c r="I402" s="220"/>
      <c r="J402" s="41"/>
      <c r="K402" s="41"/>
      <c r="L402" s="45"/>
      <c r="M402" s="221"/>
      <c r="N402" s="222"/>
      <c r="O402" s="85"/>
      <c r="P402" s="85"/>
      <c r="Q402" s="85"/>
      <c r="R402" s="85"/>
      <c r="S402" s="85"/>
      <c r="T402" s="86"/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T402" s="18" t="s">
        <v>145</v>
      </c>
      <c r="AU402" s="18" t="s">
        <v>82</v>
      </c>
    </row>
    <row r="403" s="13" customFormat="1">
      <c r="A403" s="13"/>
      <c r="B403" s="223"/>
      <c r="C403" s="224"/>
      <c r="D403" s="225" t="s">
        <v>152</v>
      </c>
      <c r="E403" s="226" t="s">
        <v>19</v>
      </c>
      <c r="F403" s="227" t="s">
        <v>846</v>
      </c>
      <c r="G403" s="224"/>
      <c r="H403" s="228">
        <v>1.649</v>
      </c>
      <c r="I403" s="229"/>
      <c r="J403" s="224"/>
      <c r="K403" s="224"/>
      <c r="L403" s="230"/>
      <c r="M403" s="231"/>
      <c r="N403" s="232"/>
      <c r="O403" s="232"/>
      <c r="P403" s="232"/>
      <c r="Q403" s="232"/>
      <c r="R403" s="232"/>
      <c r="S403" s="232"/>
      <c r="T403" s="23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34" t="s">
        <v>152</v>
      </c>
      <c r="AU403" s="234" t="s">
        <v>82</v>
      </c>
      <c r="AV403" s="13" t="s">
        <v>82</v>
      </c>
      <c r="AW403" s="13" t="s">
        <v>34</v>
      </c>
      <c r="AX403" s="13" t="s">
        <v>72</v>
      </c>
      <c r="AY403" s="234" t="s">
        <v>134</v>
      </c>
    </row>
    <row r="404" s="13" customFormat="1">
      <c r="A404" s="13"/>
      <c r="B404" s="223"/>
      <c r="C404" s="224"/>
      <c r="D404" s="225" t="s">
        <v>152</v>
      </c>
      <c r="E404" s="226" t="s">
        <v>19</v>
      </c>
      <c r="F404" s="227" t="s">
        <v>847</v>
      </c>
      <c r="G404" s="224"/>
      <c r="H404" s="228">
        <v>2.262</v>
      </c>
      <c r="I404" s="229"/>
      <c r="J404" s="224"/>
      <c r="K404" s="224"/>
      <c r="L404" s="230"/>
      <c r="M404" s="231"/>
      <c r="N404" s="232"/>
      <c r="O404" s="232"/>
      <c r="P404" s="232"/>
      <c r="Q404" s="232"/>
      <c r="R404" s="232"/>
      <c r="S404" s="232"/>
      <c r="T404" s="23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34" t="s">
        <v>152</v>
      </c>
      <c r="AU404" s="234" t="s">
        <v>82</v>
      </c>
      <c r="AV404" s="13" t="s">
        <v>82</v>
      </c>
      <c r="AW404" s="13" t="s">
        <v>34</v>
      </c>
      <c r="AX404" s="13" t="s">
        <v>72</v>
      </c>
      <c r="AY404" s="234" t="s">
        <v>134</v>
      </c>
    </row>
    <row r="405" s="13" customFormat="1">
      <c r="A405" s="13"/>
      <c r="B405" s="223"/>
      <c r="C405" s="224"/>
      <c r="D405" s="225" t="s">
        <v>152</v>
      </c>
      <c r="E405" s="226" t="s">
        <v>19</v>
      </c>
      <c r="F405" s="227" t="s">
        <v>848</v>
      </c>
      <c r="G405" s="224"/>
      <c r="H405" s="228">
        <v>1.9370000000000001</v>
      </c>
      <c r="I405" s="229"/>
      <c r="J405" s="224"/>
      <c r="K405" s="224"/>
      <c r="L405" s="230"/>
      <c r="M405" s="231"/>
      <c r="N405" s="232"/>
      <c r="O405" s="232"/>
      <c r="P405" s="232"/>
      <c r="Q405" s="232"/>
      <c r="R405" s="232"/>
      <c r="S405" s="232"/>
      <c r="T405" s="23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34" t="s">
        <v>152</v>
      </c>
      <c r="AU405" s="234" t="s">
        <v>82</v>
      </c>
      <c r="AV405" s="13" t="s">
        <v>82</v>
      </c>
      <c r="AW405" s="13" t="s">
        <v>34</v>
      </c>
      <c r="AX405" s="13" t="s">
        <v>72</v>
      </c>
      <c r="AY405" s="234" t="s">
        <v>134</v>
      </c>
    </row>
    <row r="406" s="14" customFormat="1">
      <c r="A406" s="14"/>
      <c r="B406" s="235"/>
      <c r="C406" s="236"/>
      <c r="D406" s="225" t="s">
        <v>152</v>
      </c>
      <c r="E406" s="237" t="s">
        <v>19</v>
      </c>
      <c r="F406" s="238" t="s">
        <v>182</v>
      </c>
      <c r="G406" s="236"/>
      <c r="H406" s="239">
        <v>5.8479999999999999</v>
      </c>
      <c r="I406" s="240"/>
      <c r="J406" s="236"/>
      <c r="K406" s="236"/>
      <c r="L406" s="241"/>
      <c r="M406" s="242"/>
      <c r="N406" s="243"/>
      <c r="O406" s="243"/>
      <c r="P406" s="243"/>
      <c r="Q406" s="243"/>
      <c r="R406" s="243"/>
      <c r="S406" s="243"/>
      <c r="T406" s="24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45" t="s">
        <v>152</v>
      </c>
      <c r="AU406" s="245" t="s">
        <v>82</v>
      </c>
      <c r="AV406" s="14" t="s">
        <v>154</v>
      </c>
      <c r="AW406" s="14" t="s">
        <v>34</v>
      </c>
      <c r="AX406" s="14" t="s">
        <v>80</v>
      </c>
      <c r="AY406" s="245" t="s">
        <v>134</v>
      </c>
    </row>
    <row r="407" s="2" customFormat="1" ht="24.15" customHeight="1">
      <c r="A407" s="39"/>
      <c r="B407" s="40"/>
      <c r="C407" s="205" t="s">
        <v>717</v>
      </c>
      <c r="D407" s="205" t="s">
        <v>138</v>
      </c>
      <c r="E407" s="206" t="s">
        <v>849</v>
      </c>
      <c r="F407" s="207" t="s">
        <v>850</v>
      </c>
      <c r="G407" s="208" t="s">
        <v>438</v>
      </c>
      <c r="H407" s="209">
        <v>1</v>
      </c>
      <c r="I407" s="210"/>
      <c r="J407" s="211">
        <f>ROUND(I407*H407,2)</f>
        <v>0</v>
      </c>
      <c r="K407" s="207" t="s">
        <v>19</v>
      </c>
      <c r="L407" s="45"/>
      <c r="M407" s="212" t="s">
        <v>19</v>
      </c>
      <c r="N407" s="213" t="s">
        <v>43</v>
      </c>
      <c r="O407" s="85"/>
      <c r="P407" s="214">
        <f>O407*H407</f>
        <v>0</v>
      </c>
      <c r="Q407" s="214">
        <v>0</v>
      </c>
      <c r="R407" s="214">
        <f>Q407*H407</f>
        <v>0</v>
      </c>
      <c r="S407" s="214">
        <v>0</v>
      </c>
      <c r="T407" s="215">
        <f>S407*H407</f>
        <v>0</v>
      </c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R407" s="216" t="s">
        <v>143</v>
      </c>
      <c r="AT407" s="216" t="s">
        <v>138</v>
      </c>
      <c r="AU407" s="216" t="s">
        <v>82</v>
      </c>
      <c r="AY407" s="18" t="s">
        <v>134</v>
      </c>
      <c r="BE407" s="217">
        <f>IF(N407="základní",J407,0)</f>
        <v>0</v>
      </c>
      <c r="BF407" s="217">
        <f>IF(N407="snížená",J407,0)</f>
        <v>0</v>
      </c>
      <c r="BG407" s="217">
        <f>IF(N407="zákl. přenesená",J407,0)</f>
        <v>0</v>
      </c>
      <c r="BH407" s="217">
        <f>IF(N407="sníž. přenesená",J407,0)</f>
        <v>0</v>
      </c>
      <c r="BI407" s="217">
        <f>IF(N407="nulová",J407,0)</f>
        <v>0</v>
      </c>
      <c r="BJ407" s="18" t="s">
        <v>80</v>
      </c>
      <c r="BK407" s="217">
        <f>ROUND(I407*H407,2)</f>
        <v>0</v>
      </c>
      <c r="BL407" s="18" t="s">
        <v>143</v>
      </c>
      <c r="BM407" s="216" t="s">
        <v>851</v>
      </c>
    </row>
    <row r="408" s="2" customFormat="1" ht="24.15" customHeight="1">
      <c r="A408" s="39"/>
      <c r="B408" s="40"/>
      <c r="C408" s="205" t="s">
        <v>721</v>
      </c>
      <c r="D408" s="205" t="s">
        <v>138</v>
      </c>
      <c r="E408" s="206" t="s">
        <v>852</v>
      </c>
      <c r="F408" s="207" t="s">
        <v>853</v>
      </c>
      <c r="G408" s="208" t="s">
        <v>438</v>
      </c>
      <c r="H408" s="209">
        <v>1</v>
      </c>
      <c r="I408" s="210"/>
      <c r="J408" s="211">
        <f>ROUND(I408*H408,2)</f>
        <v>0</v>
      </c>
      <c r="K408" s="207" t="s">
        <v>19</v>
      </c>
      <c r="L408" s="45"/>
      <c r="M408" s="212" t="s">
        <v>19</v>
      </c>
      <c r="N408" s="213" t="s">
        <v>43</v>
      </c>
      <c r="O408" s="85"/>
      <c r="P408" s="214">
        <f>O408*H408</f>
        <v>0</v>
      </c>
      <c r="Q408" s="214">
        <v>0</v>
      </c>
      <c r="R408" s="214">
        <f>Q408*H408</f>
        <v>0</v>
      </c>
      <c r="S408" s="214">
        <v>0</v>
      </c>
      <c r="T408" s="215">
        <f>S408*H408</f>
        <v>0</v>
      </c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R408" s="216" t="s">
        <v>143</v>
      </c>
      <c r="AT408" s="216" t="s">
        <v>138</v>
      </c>
      <c r="AU408" s="216" t="s">
        <v>82</v>
      </c>
      <c r="AY408" s="18" t="s">
        <v>134</v>
      </c>
      <c r="BE408" s="217">
        <f>IF(N408="základní",J408,0)</f>
        <v>0</v>
      </c>
      <c r="BF408" s="217">
        <f>IF(N408="snížená",J408,0)</f>
        <v>0</v>
      </c>
      <c r="BG408" s="217">
        <f>IF(N408="zákl. přenesená",J408,0)</f>
        <v>0</v>
      </c>
      <c r="BH408" s="217">
        <f>IF(N408="sníž. přenesená",J408,0)</f>
        <v>0</v>
      </c>
      <c r="BI408" s="217">
        <f>IF(N408="nulová",J408,0)</f>
        <v>0</v>
      </c>
      <c r="BJ408" s="18" t="s">
        <v>80</v>
      </c>
      <c r="BK408" s="217">
        <f>ROUND(I408*H408,2)</f>
        <v>0</v>
      </c>
      <c r="BL408" s="18" t="s">
        <v>143</v>
      </c>
      <c r="BM408" s="216" t="s">
        <v>854</v>
      </c>
    </row>
    <row r="409" s="2" customFormat="1" ht="24.15" customHeight="1">
      <c r="A409" s="39"/>
      <c r="B409" s="40"/>
      <c r="C409" s="205" t="s">
        <v>725</v>
      </c>
      <c r="D409" s="205" t="s">
        <v>138</v>
      </c>
      <c r="E409" s="206" t="s">
        <v>855</v>
      </c>
      <c r="F409" s="207" t="s">
        <v>856</v>
      </c>
      <c r="G409" s="208" t="s">
        <v>438</v>
      </c>
      <c r="H409" s="209">
        <v>1</v>
      </c>
      <c r="I409" s="210"/>
      <c r="J409" s="211">
        <f>ROUND(I409*H409,2)</f>
        <v>0</v>
      </c>
      <c r="K409" s="207" t="s">
        <v>19</v>
      </c>
      <c r="L409" s="45"/>
      <c r="M409" s="212" t="s">
        <v>19</v>
      </c>
      <c r="N409" s="213" t="s">
        <v>43</v>
      </c>
      <c r="O409" s="85"/>
      <c r="P409" s="214">
        <f>O409*H409</f>
        <v>0</v>
      </c>
      <c r="Q409" s="214">
        <v>0</v>
      </c>
      <c r="R409" s="214">
        <f>Q409*H409</f>
        <v>0</v>
      </c>
      <c r="S409" s="214">
        <v>0</v>
      </c>
      <c r="T409" s="215">
        <f>S409*H409</f>
        <v>0</v>
      </c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R409" s="216" t="s">
        <v>143</v>
      </c>
      <c r="AT409" s="216" t="s">
        <v>138</v>
      </c>
      <c r="AU409" s="216" t="s">
        <v>82</v>
      </c>
      <c r="AY409" s="18" t="s">
        <v>134</v>
      </c>
      <c r="BE409" s="217">
        <f>IF(N409="základní",J409,0)</f>
        <v>0</v>
      </c>
      <c r="BF409" s="217">
        <f>IF(N409="snížená",J409,0)</f>
        <v>0</v>
      </c>
      <c r="BG409" s="217">
        <f>IF(N409="zákl. přenesená",J409,0)</f>
        <v>0</v>
      </c>
      <c r="BH409" s="217">
        <f>IF(N409="sníž. přenesená",J409,0)</f>
        <v>0</v>
      </c>
      <c r="BI409" s="217">
        <f>IF(N409="nulová",J409,0)</f>
        <v>0</v>
      </c>
      <c r="BJ409" s="18" t="s">
        <v>80</v>
      </c>
      <c r="BK409" s="217">
        <f>ROUND(I409*H409,2)</f>
        <v>0</v>
      </c>
      <c r="BL409" s="18" t="s">
        <v>143</v>
      </c>
      <c r="BM409" s="216" t="s">
        <v>857</v>
      </c>
    </row>
    <row r="410" s="2" customFormat="1" ht="24.15" customHeight="1">
      <c r="A410" s="39"/>
      <c r="B410" s="40"/>
      <c r="C410" s="205" t="s">
        <v>729</v>
      </c>
      <c r="D410" s="205" t="s">
        <v>138</v>
      </c>
      <c r="E410" s="206" t="s">
        <v>858</v>
      </c>
      <c r="F410" s="207" t="s">
        <v>850</v>
      </c>
      <c r="G410" s="208" t="s">
        <v>438</v>
      </c>
      <c r="H410" s="209">
        <v>1</v>
      </c>
      <c r="I410" s="210"/>
      <c r="J410" s="211">
        <f>ROUND(I410*H410,2)</f>
        <v>0</v>
      </c>
      <c r="K410" s="207" t="s">
        <v>19</v>
      </c>
      <c r="L410" s="45"/>
      <c r="M410" s="212" t="s">
        <v>19</v>
      </c>
      <c r="N410" s="213" t="s">
        <v>43</v>
      </c>
      <c r="O410" s="85"/>
      <c r="P410" s="214">
        <f>O410*H410</f>
        <v>0</v>
      </c>
      <c r="Q410" s="214">
        <v>0</v>
      </c>
      <c r="R410" s="214">
        <f>Q410*H410</f>
        <v>0</v>
      </c>
      <c r="S410" s="214">
        <v>0</v>
      </c>
      <c r="T410" s="215">
        <f>S410*H410</f>
        <v>0</v>
      </c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R410" s="216" t="s">
        <v>143</v>
      </c>
      <c r="AT410" s="216" t="s">
        <v>138</v>
      </c>
      <c r="AU410" s="216" t="s">
        <v>82</v>
      </c>
      <c r="AY410" s="18" t="s">
        <v>134</v>
      </c>
      <c r="BE410" s="217">
        <f>IF(N410="základní",J410,0)</f>
        <v>0</v>
      </c>
      <c r="BF410" s="217">
        <f>IF(N410="snížená",J410,0)</f>
        <v>0</v>
      </c>
      <c r="BG410" s="217">
        <f>IF(N410="zákl. přenesená",J410,0)</f>
        <v>0</v>
      </c>
      <c r="BH410" s="217">
        <f>IF(N410="sníž. přenesená",J410,0)</f>
        <v>0</v>
      </c>
      <c r="BI410" s="217">
        <f>IF(N410="nulová",J410,0)</f>
        <v>0</v>
      </c>
      <c r="BJ410" s="18" t="s">
        <v>80</v>
      </c>
      <c r="BK410" s="217">
        <f>ROUND(I410*H410,2)</f>
        <v>0</v>
      </c>
      <c r="BL410" s="18" t="s">
        <v>143</v>
      </c>
      <c r="BM410" s="216" t="s">
        <v>859</v>
      </c>
    </row>
    <row r="411" s="2" customFormat="1" ht="24.15" customHeight="1">
      <c r="A411" s="39"/>
      <c r="B411" s="40"/>
      <c r="C411" s="205" t="s">
        <v>733</v>
      </c>
      <c r="D411" s="205" t="s">
        <v>138</v>
      </c>
      <c r="E411" s="206" t="s">
        <v>860</v>
      </c>
      <c r="F411" s="207" t="s">
        <v>861</v>
      </c>
      <c r="G411" s="208" t="s">
        <v>438</v>
      </c>
      <c r="H411" s="209">
        <v>1</v>
      </c>
      <c r="I411" s="210"/>
      <c r="J411" s="211">
        <f>ROUND(I411*H411,2)</f>
        <v>0</v>
      </c>
      <c r="K411" s="207" t="s">
        <v>19</v>
      </c>
      <c r="L411" s="45"/>
      <c r="M411" s="212" t="s">
        <v>19</v>
      </c>
      <c r="N411" s="213" t="s">
        <v>43</v>
      </c>
      <c r="O411" s="85"/>
      <c r="P411" s="214">
        <f>O411*H411</f>
        <v>0</v>
      </c>
      <c r="Q411" s="214">
        <v>0</v>
      </c>
      <c r="R411" s="214">
        <f>Q411*H411</f>
        <v>0</v>
      </c>
      <c r="S411" s="214">
        <v>0</v>
      </c>
      <c r="T411" s="215">
        <f>S411*H411</f>
        <v>0</v>
      </c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R411" s="216" t="s">
        <v>143</v>
      </c>
      <c r="AT411" s="216" t="s">
        <v>138</v>
      </c>
      <c r="AU411" s="216" t="s">
        <v>82</v>
      </c>
      <c r="AY411" s="18" t="s">
        <v>134</v>
      </c>
      <c r="BE411" s="217">
        <f>IF(N411="základní",J411,0)</f>
        <v>0</v>
      </c>
      <c r="BF411" s="217">
        <f>IF(N411="snížená",J411,0)</f>
        <v>0</v>
      </c>
      <c r="BG411" s="217">
        <f>IF(N411="zákl. přenesená",J411,0)</f>
        <v>0</v>
      </c>
      <c r="BH411" s="217">
        <f>IF(N411="sníž. přenesená",J411,0)</f>
        <v>0</v>
      </c>
      <c r="BI411" s="217">
        <f>IF(N411="nulová",J411,0)</f>
        <v>0</v>
      </c>
      <c r="BJ411" s="18" t="s">
        <v>80</v>
      </c>
      <c r="BK411" s="217">
        <f>ROUND(I411*H411,2)</f>
        <v>0</v>
      </c>
      <c r="BL411" s="18" t="s">
        <v>143</v>
      </c>
      <c r="BM411" s="216" t="s">
        <v>862</v>
      </c>
    </row>
    <row r="412" s="2" customFormat="1" ht="37.8" customHeight="1">
      <c r="A412" s="39"/>
      <c r="B412" s="40"/>
      <c r="C412" s="205" t="s">
        <v>545</v>
      </c>
      <c r="D412" s="205" t="s">
        <v>138</v>
      </c>
      <c r="E412" s="206" t="s">
        <v>449</v>
      </c>
      <c r="F412" s="207" t="s">
        <v>450</v>
      </c>
      <c r="G412" s="208" t="s">
        <v>141</v>
      </c>
      <c r="H412" s="209">
        <v>6</v>
      </c>
      <c r="I412" s="210"/>
      <c r="J412" s="211">
        <f>ROUND(I412*H412,2)</f>
        <v>0</v>
      </c>
      <c r="K412" s="207" t="s">
        <v>142</v>
      </c>
      <c r="L412" s="45"/>
      <c r="M412" s="212" t="s">
        <v>19</v>
      </c>
      <c r="N412" s="213" t="s">
        <v>43</v>
      </c>
      <c r="O412" s="85"/>
      <c r="P412" s="214">
        <f>O412*H412</f>
        <v>0</v>
      </c>
      <c r="Q412" s="214">
        <v>0</v>
      </c>
      <c r="R412" s="214">
        <f>Q412*H412</f>
        <v>0</v>
      </c>
      <c r="S412" s="214">
        <v>0</v>
      </c>
      <c r="T412" s="215">
        <f>S412*H412</f>
        <v>0</v>
      </c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R412" s="216" t="s">
        <v>143</v>
      </c>
      <c r="AT412" s="216" t="s">
        <v>138</v>
      </c>
      <c r="AU412" s="216" t="s">
        <v>82</v>
      </c>
      <c r="AY412" s="18" t="s">
        <v>134</v>
      </c>
      <c r="BE412" s="217">
        <f>IF(N412="základní",J412,0)</f>
        <v>0</v>
      </c>
      <c r="BF412" s="217">
        <f>IF(N412="snížená",J412,0)</f>
        <v>0</v>
      </c>
      <c r="BG412" s="217">
        <f>IF(N412="zákl. přenesená",J412,0)</f>
        <v>0</v>
      </c>
      <c r="BH412" s="217">
        <f>IF(N412="sníž. přenesená",J412,0)</f>
        <v>0</v>
      </c>
      <c r="BI412" s="217">
        <f>IF(N412="nulová",J412,0)</f>
        <v>0</v>
      </c>
      <c r="BJ412" s="18" t="s">
        <v>80</v>
      </c>
      <c r="BK412" s="217">
        <f>ROUND(I412*H412,2)</f>
        <v>0</v>
      </c>
      <c r="BL412" s="18" t="s">
        <v>143</v>
      </c>
      <c r="BM412" s="216" t="s">
        <v>863</v>
      </c>
    </row>
    <row r="413" s="2" customFormat="1">
      <c r="A413" s="39"/>
      <c r="B413" s="40"/>
      <c r="C413" s="41"/>
      <c r="D413" s="218" t="s">
        <v>145</v>
      </c>
      <c r="E413" s="41"/>
      <c r="F413" s="219" t="s">
        <v>864</v>
      </c>
      <c r="G413" s="41"/>
      <c r="H413" s="41"/>
      <c r="I413" s="220"/>
      <c r="J413" s="41"/>
      <c r="K413" s="41"/>
      <c r="L413" s="45"/>
      <c r="M413" s="221"/>
      <c r="N413" s="222"/>
      <c r="O413" s="85"/>
      <c r="P413" s="85"/>
      <c r="Q413" s="85"/>
      <c r="R413" s="85"/>
      <c r="S413" s="85"/>
      <c r="T413" s="86"/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T413" s="18" t="s">
        <v>145</v>
      </c>
      <c r="AU413" s="18" t="s">
        <v>82</v>
      </c>
    </row>
    <row r="414" s="2" customFormat="1" ht="24.15" customHeight="1">
      <c r="A414" s="39"/>
      <c r="B414" s="40"/>
      <c r="C414" s="247" t="s">
        <v>566</v>
      </c>
      <c r="D414" s="247" t="s">
        <v>281</v>
      </c>
      <c r="E414" s="248" t="s">
        <v>455</v>
      </c>
      <c r="F414" s="249" t="s">
        <v>865</v>
      </c>
      <c r="G414" s="250" t="s">
        <v>141</v>
      </c>
      <c r="H414" s="251">
        <v>6</v>
      </c>
      <c r="I414" s="252"/>
      <c r="J414" s="253">
        <f>ROUND(I414*H414,2)</f>
        <v>0</v>
      </c>
      <c r="K414" s="249" t="s">
        <v>142</v>
      </c>
      <c r="L414" s="254"/>
      <c r="M414" s="255" t="s">
        <v>19</v>
      </c>
      <c r="N414" s="256" t="s">
        <v>43</v>
      </c>
      <c r="O414" s="85"/>
      <c r="P414" s="214">
        <f>O414*H414</f>
        <v>0</v>
      </c>
      <c r="Q414" s="214">
        <v>0.019</v>
      </c>
      <c r="R414" s="214">
        <f>Q414*H414</f>
        <v>0.11399999999999999</v>
      </c>
      <c r="S414" s="214">
        <v>0</v>
      </c>
      <c r="T414" s="215">
        <f>S414*H414</f>
        <v>0</v>
      </c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R414" s="216" t="s">
        <v>284</v>
      </c>
      <c r="AT414" s="216" t="s">
        <v>281</v>
      </c>
      <c r="AU414" s="216" t="s">
        <v>82</v>
      </c>
      <c r="AY414" s="18" t="s">
        <v>134</v>
      </c>
      <c r="BE414" s="217">
        <f>IF(N414="základní",J414,0)</f>
        <v>0</v>
      </c>
      <c r="BF414" s="217">
        <f>IF(N414="snížená",J414,0)</f>
        <v>0</v>
      </c>
      <c r="BG414" s="217">
        <f>IF(N414="zákl. přenesená",J414,0)</f>
        <v>0</v>
      </c>
      <c r="BH414" s="217">
        <f>IF(N414="sníž. přenesená",J414,0)</f>
        <v>0</v>
      </c>
      <c r="BI414" s="217">
        <f>IF(N414="nulová",J414,0)</f>
        <v>0</v>
      </c>
      <c r="BJ414" s="18" t="s">
        <v>80</v>
      </c>
      <c r="BK414" s="217">
        <f>ROUND(I414*H414,2)</f>
        <v>0</v>
      </c>
      <c r="BL414" s="18" t="s">
        <v>143</v>
      </c>
      <c r="BM414" s="216" t="s">
        <v>866</v>
      </c>
    </row>
    <row r="415" s="2" customFormat="1" ht="24.15" customHeight="1">
      <c r="A415" s="39"/>
      <c r="B415" s="40"/>
      <c r="C415" s="205" t="s">
        <v>571</v>
      </c>
      <c r="D415" s="205" t="s">
        <v>138</v>
      </c>
      <c r="E415" s="206" t="s">
        <v>459</v>
      </c>
      <c r="F415" s="207" t="s">
        <v>460</v>
      </c>
      <c r="G415" s="208" t="s">
        <v>141</v>
      </c>
      <c r="H415" s="209">
        <v>6</v>
      </c>
      <c r="I415" s="210"/>
      <c r="J415" s="211">
        <f>ROUND(I415*H415,2)</f>
        <v>0</v>
      </c>
      <c r="K415" s="207" t="s">
        <v>142</v>
      </c>
      <c r="L415" s="45"/>
      <c r="M415" s="212" t="s">
        <v>19</v>
      </c>
      <c r="N415" s="213" t="s">
        <v>43</v>
      </c>
      <c r="O415" s="85"/>
      <c r="P415" s="214">
        <f>O415*H415</f>
        <v>0</v>
      </c>
      <c r="Q415" s="214">
        <v>0</v>
      </c>
      <c r="R415" s="214">
        <f>Q415*H415</f>
        <v>0</v>
      </c>
      <c r="S415" s="214">
        <v>0</v>
      </c>
      <c r="T415" s="215">
        <f>S415*H415</f>
        <v>0</v>
      </c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R415" s="216" t="s">
        <v>143</v>
      </c>
      <c r="AT415" s="216" t="s">
        <v>138</v>
      </c>
      <c r="AU415" s="216" t="s">
        <v>82</v>
      </c>
      <c r="AY415" s="18" t="s">
        <v>134</v>
      </c>
      <c r="BE415" s="217">
        <f>IF(N415="základní",J415,0)</f>
        <v>0</v>
      </c>
      <c r="BF415" s="217">
        <f>IF(N415="snížená",J415,0)</f>
        <v>0</v>
      </c>
      <c r="BG415" s="217">
        <f>IF(N415="zákl. přenesená",J415,0)</f>
        <v>0</v>
      </c>
      <c r="BH415" s="217">
        <f>IF(N415="sníž. přenesená",J415,0)</f>
        <v>0</v>
      </c>
      <c r="BI415" s="217">
        <f>IF(N415="nulová",J415,0)</f>
        <v>0</v>
      </c>
      <c r="BJ415" s="18" t="s">
        <v>80</v>
      </c>
      <c r="BK415" s="217">
        <f>ROUND(I415*H415,2)</f>
        <v>0</v>
      </c>
      <c r="BL415" s="18" t="s">
        <v>143</v>
      </c>
      <c r="BM415" s="216" t="s">
        <v>867</v>
      </c>
    </row>
    <row r="416" s="2" customFormat="1">
      <c r="A416" s="39"/>
      <c r="B416" s="40"/>
      <c r="C416" s="41"/>
      <c r="D416" s="218" t="s">
        <v>145</v>
      </c>
      <c r="E416" s="41"/>
      <c r="F416" s="219" t="s">
        <v>868</v>
      </c>
      <c r="G416" s="41"/>
      <c r="H416" s="41"/>
      <c r="I416" s="220"/>
      <c r="J416" s="41"/>
      <c r="K416" s="41"/>
      <c r="L416" s="45"/>
      <c r="M416" s="221"/>
      <c r="N416" s="222"/>
      <c r="O416" s="85"/>
      <c r="P416" s="85"/>
      <c r="Q416" s="85"/>
      <c r="R416" s="85"/>
      <c r="S416" s="85"/>
      <c r="T416" s="86"/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T416" s="18" t="s">
        <v>145</v>
      </c>
      <c r="AU416" s="18" t="s">
        <v>82</v>
      </c>
    </row>
    <row r="417" s="2" customFormat="1" ht="16.5" customHeight="1">
      <c r="A417" s="39"/>
      <c r="B417" s="40"/>
      <c r="C417" s="247" t="s">
        <v>575</v>
      </c>
      <c r="D417" s="247" t="s">
        <v>281</v>
      </c>
      <c r="E417" s="248" t="s">
        <v>464</v>
      </c>
      <c r="F417" s="249" t="s">
        <v>869</v>
      </c>
      <c r="G417" s="250" t="s">
        <v>141</v>
      </c>
      <c r="H417" s="251">
        <v>6</v>
      </c>
      <c r="I417" s="252"/>
      <c r="J417" s="253">
        <f>ROUND(I417*H417,2)</f>
        <v>0</v>
      </c>
      <c r="K417" s="249" t="s">
        <v>142</v>
      </c>
      <c r="L417" s="254"/>
      <c r="M417" s="255" t="s">
        <v>19</v>
      </c>
      <c r="N417" s="256" t="s">
        <v>43</v>
      </c>
      <c r="O417" s="85"/>
      <c r="P417" s="214">
        <f>O417*H417</f>
        <v>0</v>
      </c>
      <c r="Q417" s="214">
        <v>0.0022000000000000001</v>
      </c>
      <c r="R417" s="214">
        <f>Q417*H417</f>
        <v>0.0132</v>
      </c>
      <c r="S417" s="214">
        <v>0</v>
      </c>
      <c r="T417" s="215">
        <f>S417*H417</f>
        <v>0</v>
      </c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R417" s="216" t="s">
        <v>284</v>
      </c>
      <c r="AT417" s="216" t="s">
        <v>281</v>
      </c>
      <c r="AU417" s="216" t="s">
        <v>82</v>
      </c>
      <c r="AY417" s="18" t="s">
        <v>134</v>
      </c>
      <c r="BE417" s="217">
        <f>IF(N417="základní",J417,0)</f>
        <v>0</v>
      </c>
      <c r="BF417" s="217">
        <f>IF(N417="snížená",J417,0)</f>
        <v>0</v>
      </c>
      <c r="BG417" s="217">
        <f>IF(N417="zákl. přenesená",J417,0)</f>
        <v>0</v>
      </c>
      <c r="BH417" s="217">
        <f>IF(N417="sníž. přenesená",J417,0)</f>
        <v>0</v>
      </c>
      <c r="BI417" s="217">
        <f>IF(N417="nulová",J417,0)</f>
        <v>0</v>
      </c>
      <c r="BJ417" s="18" t="s">
        <v>80</v>
      </c>
      <c r="BK417" s="217">
        <f>ROUND(I417*H417,2)</f>
        <v>0</v>
      </c>
      <c r="BL417" s="18" t="s">
        <v>143</v>
      </c>
      <c r="BM417" s="216" t="s">
        <v>870</v>
      </c>
    </row>
    <row r="418" s="2" customFormat="1" ht="24.15" customHeight="1">
      <c r="A418" s="39"/>
      <c r="B418" s="40"/>
      <c r="C418" s="205" t="s">
        <v>584</v>
      </c>
      <c r="D418" s="205" t="s">
        <v>138</v>
      </c>
      <c r="E418" s="206" t="s">
        <v>468</v>
      </c>
      <c r="F418" s="207" t="s">
        <v>469</v>
      </c>
      <c r="G418" s="208" t="s">
        <v>141</v>
      </c>
      <c r="H418" s="209">
        <v>8.4000000000000004</v>
      </c>
      <c r="I418" s="210"/>
      <c r="J418" s="211">
        <f>ROUND(I418*H418,2)</f>
        <v>0</v>
      </c>
      <c r="K418" s="207" t="s">
        <v>142</v>
      </c>
      <c r="L418" s="45"/>
      <c r="M418" s="212" t="s">
        <v>19</v>
      </c>
      <c r="N418" s="213" t="s">
        <v>43</v>
      </c>
      <c r="O418" s="85"/>
      <c r="P418" s="214">
        <f>O418*H418</f>
        <v>0</v>
      </c>
      <c r="Q418" s="214">
        <v>0</v>
      </c>
      <c r="R418" s="214">
        <f>Q418*H418</f>
        <v>0</v>
      </c>
      <c r="S418" s="214">
        <v>0.024</v>
      </c>
      <c r="T418" s="215">
        <f>S418*H418</f>
        <v>0.2016</v>
      </c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R418" s="216" t="s">
        <v>143</v>
      </c>
      <c r="AT418" s="216" t="s">
        <v>138</v>
      </c>
      <c r="AU418" s="216" t="s">
        <v>82</v>
      </c>
      <c r="AY418" s="18" t="s">
        <v>134</v>
      </c>
      <c r="BE418" s="217">
        <f>IF(N418="základní",J418,0)</f>
        <v>0</v>
      </c>
      <c r="BF418" s="217">
        <f>IF(N418="snížená",J418,0)</f>
        <v>0</v>
      </c>
      <c r="BG418" s="217">
        <f>IF(N418="zákl. přenesená",J418,0)</f>
        <v>0</v>
      </c>
      <c r="BH418" s="217">
        <f>IF(N418="sníž. přenesená",J418,0)</f>
        <v>0</v>
      </c>
      <c r="BI418" s="217">
        <f>IF(N418="nulová",J418,0)</f>
        <v>0</v>
      </c>
      <c r="BJ418" s="18" t="s">
        <v>80</v>
      </c>
      <c r="BK418" s="217">
        <f>ROUND(I418*H418,2)</f>
        <v>0</v>
      </c>
      <c r="BL418" s="18" t="s">
        <v>143</v>
      </c>
      <c r="BM418" s="216" t="s">
        <v>871</v>
      </c>
    </row>
    <row r="419" s="2" customFormat="1">
      <c r="A419" s="39"/>
      <c r="B419" s="40"/>
      <c r="C419" s="41"/>
      <c r="D419" s="218" t="s">
        <v>145</v>
      </c>
      <c r="E419" s="41"/>
      <c r="F419" s="219" t="s">
        <v>471</v>
      </c>
      <c r="G419" s="41"/>
      <c r="H419" s="41"/>
      <c r="I419" s="220"/>
      <c r="J419" s="41"/>
      <c r="K419" s="41"/>
      <c r="L419" s="45"/>
      <c r="M419" s="221"/>
      <c r="N419" s="222"/>
      <c r="O419" s="85"/>
      <c r="P419" s="85"/>
      <c r="Q419" s="85"/>
      <c r="R419" s="85"/>
      <c r="S419" s="85"/>
      <c r="T419" s="86"/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T419" s="18" t="s">
        <v>145</v>
      </c>
      <c r="AU419" s="18" t="s">
        <v>82</v>
      </c>
    </row>
    <row r="420" s="2" customFormat="1" ht="24.15" customHeight="1">
      <c r="A420" s="39"/>
      <c r="B420" s="40"/>
      <c r="C420" s="205" t="s">
        <v>737</v>
      </c>
      <c r="D420" s="205" t="s">
        <v>138</v>
      </c>
      <c r="E420" s="206" t="s">
        <v>473</v>
      </c>
      <c r="F420" s="207" t="s">
        <v>474</v>
      </c>
      <c r="G420" s="208" t="s">
        <v>157</v>
      </c>
      <c r="H420" s="209">
        <v>13</v>
      </c>
      <c r="I420" s="210"/>
      <c r="J420" s="211">
        <f>ROUND(I420*H420,2)</f>
        <v>0</v>
      </c>
      <c r="K420" s="207" t="s">
        <v>19</v>
      </c>
      <c r="L420" s="45"/>
      <c r="M420" s="212" t="s">
        <v>19</v>
      </c>
      <c r="N420" s="213" t="s">
        <v>43</v>
      </c>
      <c r="O420" s="85"/>
      <c r="P420" s="214">
        <f>O420*H420</f>
        <v>0</v>
      </c>
      <c r="Q420" s="214">
        <v>0</v>
      </c>
      <c r="R420" s="214">
        <f>Q420*H420</f>
        <v>0</v>
      </c>
      <c r="S420" s="214">
        <v>0</v>
      </c>
      <c r="T420" s="215">
        <f>S420*H420</f>
        <v>0</v>
      </c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R420" s="216" t="s">
        <v>143</v>
      </c>
      <c r="AT420" s="216" t="s">
        <v>138</v>
      </c>
      <c r="AU420" s="216" t="s">
        <v>82</v>
      </c>
      <c r="AY420" s="18" t="s">
        <v>134</v>
      </c>
      <c r="BE420" s="217">
        <f>IF(N420="základní",J420,0)</f>
        <v>0</v>
      </c>
      <c r="BF420" s="217">
        <f>IF(N420="snížená",J420,0)</f>
        <v>0</v>
      </c>
      <c r="BG420" s="217">
        <f>IF(N420="zákl. přenesená",J420,0)</f>
        <v>0</v>
      </c>
      <c r="BH420" s="217">
        <f>IF(N420="sníž. přenesená",J420,0)</f>
        <v>0</v>
      </c>
      <c r="BI420" s="217">
        <f>IF(N420="nulová",J420,0)</f>
        <v>0</v>
      </c>
      <c r="BJ420" s="18" t="s">
        <v>80</v>
      </c>
      <c r="BK420" s="217">
        <f>ROUND(I420*H420,2)</f>
        <v>0</v>
      </c>
      <c r="BL420" s="18" t="s">
        <v>143</v>
      </c>
      <c r="BM420" s="216" t="s">
        <v>872</v>
      </c>
    </row>
    <row r="421" s="2" customFormat="1" ht="24.15" customHeight="1">
      <c r="A421" s="39"/>
      <c r="B421" s="40"/>
      <c r="C421" s="205" t="s">
        <v>407</v>
      </c>
      <c r="D421" s="205" t="s">
        <v>138</v>
      </c>
      <c r="E421" s="206" t="s">
        <v>477</v>
      </c>
      <c r="F421" s="207" t="s">
        <v>478</v>
      </c>
      <c r="G421" s="208" t="s">
        <v>157</v>
      </c>
      <c r="H421" s="209">
        <v>10.4</v>
      </c>
      <c r="I421" s="210"/>
      <c r="J421" s="211">
        <f>ROUND(I421*H421,2)</f>
        <v>0</v>
      </c>
      <c r="K421" s="207" t="s">
        <v>19</v>
      </c>
      <c r="L421" s="45"/>
      <c r="M421" s="212" t="s">
        <v>19</v>
      </c>
      <c r="N421" s="213" t="s">
        <v>43</v>
      </c>
      <c r="O421" s="85"/>
      <c r="P421" s="214">
        <f>O421*H421</f>
        <v>0</v>
      </c>
      <c r="Q421" s="214">
        <v>0</v>
      </c>
      <c r="R421" s="214">
        <f>Q421*H421</f>
        <v>0</v>
      </c>
      <c r="S421" s="214">
        <v>0</v>
      </c>
      <c r="T421" s="215">
        <f>S421*H421</f>
        <v>0</v>
      </c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R421" s="216" t="s">
        <v>143</v>
      </c>
      <c r="AT421" s="216" t="s">
        <v>138</v>
      </c>
      <c r="AU421" s="216" t="s">
        <v>82</v>
      </c>
      <c r="AY421" s="18" t="s">
        <v>134</v>
      </c>
      <c r="BE421" s="217">
        <f>IF(N421="základní",J421,0)</f>
        <v>0</v>
      </c>
      <c r="BF421" s="217">
        <f>IF(N421="snížená",J421,0)</f>
        <v>0</v>
      </c>
      <c r="BG421" s="217">
        <f>IF(N421="zákl. přenesená",J421,0)</f>
        <v>0</v>
      </c>
      <c r="BH421" s="217">
        <f>IF(N421="sníž. přenesená",J421,0)</f>
        <v>0</v>
      </c>
      <c r="BI421" s="217">
        <f>IF(N421="nulová",J421,0)</f>
        <v>0</v>
      </c>
      <c r="BJ421" s="18" t="s">
        <v>80</v>
      </c>
      <c r="BK421" s="217">
        <f>ROUND(I421*H421,2)</f>
        <v>0</v>
      </c>
      <c r="BL421" s="18" t="s">
        <v>143</v>
      </c>
      <c r="BM421" s="216" t="s">
        <v>873</v>
      </c>
    </row>
    <row r="422" s="2" customFormat="1" ht="49.05" customHeight="1">
      <c r="A422" s="39"/>
      <c r="B422" s="40"/>
      <c r="C422" s="205" t="s">
        <v>589</v>
      </c>
      <c r="D422" s="205" t="s">
        <v>138</v>
      </c>
      <c r="E422" s="206" t="s">
        <v>481</v>
      </c>
      <c r="F422" s="207" t="s">
        <v>482</v>
      </c>
      <c r="G422" s="208" t="s">
        <v>377</v>
      </c>
      <c r="H422" s="257"/>
      <c r="I422" s="210"/>
      <c r="J422" s="211">
        <f>ROUND(I422*H422,2)</f>
        <v>0</v>
      </c>
      <c r="K422" s="207" t="s">
        <v>142</v>
      </c>
      <c r="L422" s="45"/>
      <c r="M422" s="212" t="s">
        <v>19</v>
      </c>
      <c r="N422" s="213" t="s">
        <v>43</v>
      </c>
      <c r="O422" s="85"/>
      <c r="P422" s="214">
        <f>O422*H422</f>
        <v>0</v>
      </c>
      <c r="Q422" s="214">
        <v>0</v>
      </c>
      <c r="R422" s="214">
        <f>Q422*H422</f>
        <v>0</v>
      </c>
      <c r="S422" s="214">
        <v>0</v>
      </c>
      <c r="T422" s="215">
        <f>S422*H422</f>
        <v>0</v>
      </c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R422" s="216" t="s">
        <v>143</v>
      </c>
      <c r="AT422" s="216" t="s">
        <v>138</v>
      </c>
      <c r="AU422" s="216" t="s">
        <v>82</v>
      </c>
      <c r="AY422" s="18" t="s">
        <v>134</v>
      </c>
      <c r="BE422" s="217">
        <f>IF(N422="základní",J422,0)</f>
        <v>0</v>
      </c>
      <c r="BF422" s="217">
        <f>IF(N422="snížená",J422,0)</f>
        <v>0</v>
      </c>
      <c r="BG422" s="217">
        <f>IF(N422="zákl. přenesená",J422,0)</f>
        <v>0</v>
      </c>
      <c r="BH422" s="217">
        <f>IF(N422="sníž. přenesená",J422,0)</f>
        <v>0</v>
      </c>
      <c r="BI422" s="217">
        <f>IF(N422="nulová",J422,0)</f>
        <v>0</v>
      </c>
      <c r="BJ422" s="18" t="s">
        <v>80</v>
      </c>
      <c r="BK422" s="217">
        <f>ROUND(I422*H422,2)</f>
        <v>0</v>
      </c>
      <c r="BL422" s="18" t="s">
        <v>143</v>
      </c>
      <c r="BM422" s="216" t="s">
        <v>874</v>
      </c>
    </row>
    <row r="423" s="2" customFormat="1">
      <c r="A423" s="39"/>
      <c r="B423" s="40"/>
      <c r="C423" s="41"/>
      <c r="D423" s="218" t="s">
        <v>145</v>
      </c>
      <c r="E423" s="41"/>
      <c r="F423" s="219" t="s">
        <v>484</v>
      </c>
      <c r="G423" s="41"/>
      <c r="H423" s="41"/>
      <c r="I423" s="220"/>
      <c r="J423" s="41"/>
      <c r="K423" s="41"/>
      <c r="L423" s="45"/>
      <c r="M423" s="221"/>
      <c r="N423" s="222"/>
      <c r="O423" s="85"/>
      <c r="P423" s="85"/>
      <c r="Q423" s="85"/>
      <c r="R423" s="85"/>
      <c r="S423" s="85"/>
      <c r="T423" s="86"/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T423" s="18" t="s">
        <v>145</v>
      </c>
      <c r="AU423" s="18" t="s">
        <v>82</v>
      </c>
    </row>
    <row r="424" s="12" customFormat="1" ht="22.8" customHeight="1">
      <c r="A424" s="12"/>
      <c r="B424" s="189"/>
      <c r="C424" s="190"/>
      <c r="D424" s="191" t="s">
        <v>71</v>
      </c>
      <c r="E424" s="203" t="s">
        <v>485</v>
      </c>
      <c r="F424" s="203" t="s">
        <v>486</v>
      </c>
      <c r="G424" s="190"/>
      <c r="H424" s="190"/>
      <c r="I424" s="193"/>
      <c r="J424" s="204">
        <f>BK424</f>
        <v>0</v>
      </c>
      <c r="K424" s="190"/>
      <c r="L424" s="195"/>
      <c r="M424" s="196"/>
      <c r="N424" s="197"/>
      <c r="O424" s="197"/>
      <c r="P424" s="198">
        <f>SUM(P425:P443)</f>
        <v>0</v>
      </c>
      <c r="Q424" s="197"/>
      <c r="R424" s="198">
        <f>SUM(R425:R443)</f>
        <v>0.10966666</v>
      </c>
      <c r="S424" s="197"/>
      <c r="T424" s="199">
        <f>SUM(T425:T443)</f>
        <v>0</v>
      </c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R424" s="200" t="s">
        <v>82</v>
      </c>
      <c r="AT424" s="201" t="s">
        <v>71</v>
      </c>
      <c r="AU424" s="201" t="s">
        <v>80</v>
      </c>
      <c r="AY424" s="200" t="s">
        <v>134</v>
      </c>
      <c r="BK424" s="202">
        <f>SUM(BK425:BK443)</f>
        <v>0</v>
      </c>
    </row>
    <row r="425" s="2" customFormat="1" ht="24.15" customHeight="1">
      <c r="A425" s="39"/>
      <c r="B425" s="40"/>
      <c r="C425" s="205" t="s">
        <v>594</v>
      </c>
      <c r="D425" s="205" t="s">
        <v>138</v>
      </c>
      <c r="E425" s="206" t="s">
        <v>488</v>
      </c>
      <c r="F425" s="207" t="s">
        <v>489</v>
      </c>
      <c r="G425" s="208" t="s">
        <v>149</v>
      </c>
      <c r="H425" s="209">
        <v>2.75</v>
      </c>
      <c r="I425" s="210"/>
      <c r="J425" s="211">
        <f>ROUND(I425*H425,2)</f>
        <v>0</v>
      </c>
      <c r="K425" s="207" t="s">
        <v>142</v>
      </c>
      <c r="L425" s="45"/>
      <c r="M425" s="212" t="s">
        <v>19</v>
      </c>
      <c r="N425" s="213" t="s">
        <v>43</v>
      </c>
      <c r="O425" s="85"/>
      <c r="P425" s="214">
        <f>O425*H425</f>
        <v>0</v>
      </c>
      <c r="Q425" s="214">
        <v>0</v>
      </c>
      <c r="R425" s="214">
        <f>Q425*H425</f>
        <v>0</v>
      </c>
      <c r="S425" s="214">
        <v>0</v>
      </c>
      <c r="T425" s="215">
        <f>S425*H425</f>
        <v>0</v>
      </c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R425" s="216" t="s">
        <v>154</v>
      </c>
      <c r="AT425" s="216" t="s">
        <v>138</v>
      </c>
      <c r="AU425" s="216" t="s">
        <v>82</v>
      </c>
      <c r="AY425" s="18" t="s">
        <v>134</v>
      </c>
      <c r="BE425" s="217">
        <f>IF(N425="základní",J425,0)</f>
        <v>0</v>
      </c>
      <c r="BF425" s="217">
        <f>IF(N425="snížená",J425,0)</f>
        <v>0</v>
      </c>
      <c r="BG425" s="217">
        <f>IF(N425="zákl. přenesená",J425,0)</f>
        <v>0</v>
      </c>
      <c r="BH425" s="217">
        <f>IF(N425="sníž. přenesená",J425,0)</f>
        <v>0</v>
      </c>
      <c r="BI425" s="217">
        <f>IF(N425="nulová",J425,0)</f>
        <v>0</v>
      </c>
      <c r="BJ425" s="18" t="s">
        <v>80</v>
      </c>
      <c r="BK425" s="217">
        <f>ROUND(I425*H425,2)</f>
        <v>0</v>
      </c>
      <c r="BL425" s="18" t="s">
        <v>154</v>
      </c>
      <c r="BM425" s="216" t="s">
        <v>875</v>
      </c>
    </row>
    <row r="426" s="2" customFormat="1">
      <c r="A426" s="39"/>
      <c r="B426" s="40"/>
      <c r="C426" s="41"/>
      <c r="D426" s="218" t="s">
        <v>145</v>
      </c>
      <c r="E426" s="41"/>
      <c r="F426" s="219" t="s">
        <v>491</v>
      </c>
      <c r="G426" s="41"/>
      <c r="H426" s="41"/>
      <c r="I426" s="220"/>
      <c r="J426" s="41"/>
      <c r="K426" s="41"/>
      <c r="L426" s="45"/>
      <c r="M426" s="221"/>
      <c r="N426" s="222"/>
      <c r="O426" s="85"/>
      <c r="P426" s="85"/>
      <c r="Q426" s="85"/>
      <c r="R426" s="85"/>
      <c r="S426" s="85"/>
      <c r="T426" s="86"/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T426" s="18" t="s">
        <v>145</v>
      </c>
      <c r="AU426" s="18" t="s">
        <v>82</v>
      </c>
    </row>
    <row r="427" s="2" customFormat="1" ht="24.15" customHeight="1">
      <c r="A427" s="39"/>
      <c r="B427" s="40"/>
      <c r="C427" s="205" t="s">
        <v>660</v>
      </c>
      <c r="D427" s="205" t="s">
        <v>138</v>
      </c>
      <c r="E427" s="206" t="s">
        <v>493</v>
      </c>
      <c r="F427" s="207" t="s">
        <v>494</v>
      </c>
      <c r="G427" s="208" t="s">
        <v>149</v>
      </c>
      <c r="H427" s="209">
        <v>2.75</v>
      </c>
      <c r="I427" s="210"/>
      <c r="J427" s="211">
        <f>ROUND(I427*H427,2)</f>
        <v>0</v>
      </c>
      <c r="K427" s="207" t="s">
        <v>142</v>
      </c>
      <c r="L427" s="45"/>
      <c r="M427" s="212" t="s">
        <v>19</v>
      </c>
      <c r="N427" s="213" t="s">
        <v>43</v>
      </c>
      <c r="O427" s="85"/>
      <c r="P427" s="214">
        <f>O427*H427</f>
        <v>0</v>
      </c>
      <c r="Q427" s="214">
        <v>0.00050000000000000001</v>
      </c>
      <c r="R427" s="214">
        <f>Q427*H427</f>
        <v>0.0013749999999999999</v>
      </c>
      <c r="S427" s="214">
        <v>0</v>
      </c>
      <c r="T427" s="215">
        <f>S427*H427</f>
        <v>0</v>
      </c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R427" s="216" t="s">
        <v>154</v>
      </c>
      <c r="AT427" s="216" t="s">
        <v>138</v>
      </c>
      <c r="AU427" s="216" t="s">
        <v>82</v>
      </c>
      <c r="AY427" s="18" t="s">
        <v>134</v>
      </c>
      <c r="BE427" s="217">
        <f>IF(N427="základní",J427,0)</f>
        <v>0</v>
      </c>
      <c r="BF427" s="217">
        <f>IF(N427="snížená",J427,0)</f>
        <v>0</v>
      </c>
      <c r="BG427" s="217">
        <f>IF(N427="zákl. přenesená",J427,0)</f>
        <v>0</v>
      </c>
      <c r="BH427" s="217">
        <f>IF(N427="sníž. přenesená",J427,0)</f>
        <v>0</v>
      </c>
      <c r="BI427" s="217">
        <f>IF(N427="nulová",J427,0)</f>
        <v>0</v>
      </c>
      <c r="BJ427" s="18" t="s">
        <v>80</v>
      </c>
      <c r="BK427" s="217">
        <f>ROUND(I427*H427,2)</f>
        <v>0</v>
      </c>
      <c r="BL427" s="18" t="s">
        <v>154</v>
      </c>
      <c r="BM427" s="216" t="s">
        <v>876</v>
      </c>
    </row>
    <row r="428" s="2" customFormat="1">
      <c r="A428" s="39"/>
      <c r="B428" s="40"/>
      <c r="C428" s="41"/>
      <c r="D428" s="218" t="s">
        <v>145</v>
      </c>
      <c r="E428" s="41"/>
      <c r="F428" s="219" t="s">
        <v>496</v>
      </c>
      <c r="G428" s="41"/>
      <c r="H428" s="41"/>
      <c r="I428" s="220"/>
      <c r="J428" s="41"/>
      <c r="K428" s="41"/>
      <c r="L428" s="45"/>
      <c r="M428" s="221"/>
      <c r="N428" s="222"/>
      <c r="O428" s="85"/>
      <c r="P428" s="85"/>
      <c r="Q428" s="85"/>
      <c r="R428" s="85"/>
      <c r="S428" s="85"/>
      <c r="T428" s="86"/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T428" s="18" t="s">
        <v>145</v>
      </c>
      <c r="AU428" s="18" t="s">
        <v>82</v>
      </c>
    </row>
    <row r="429" s="2" customFormat="1" ht="37.8" customHeight="1">
      <c r="A429" s="39"/>
      <c r="B429" s="40"/>
      <c r="C429" s="205" t="s">
        <v>666</v>
      </c>
      <c r="D429" s="205" t="s">
        <v>138</v>
      </c>
      <c r="E429" s="206" t="s">
        <v>498</v>
      </c>
      <c r="F429" s="207" t="s">
        <v>499</v>
      </c>
      <c r="G429" s="208" t="s">
        <v>157</v>
      </c>
      <c r="H429" s="209">
        <v>6.7149999999999999</v>
      </c>
      <c r="I429" s="210"/>
      <c r="J429" s="211">
        <f>ROUND(I429*H429,2)</f>
        <v>0</v>
      </c>
      <c r="K429" s="207" t="s">
        <v>142</v>
      </c>
      <c r="L429" s="45"/>
      <c r="M429" s="212" t="s">
        <v>19</v>
      </c>
      <c r="N429" s="213" t="s">
        <v>43</v>
      </c>
      <c r="O429" s="85"/>
      <c r="P429" s="214">
        <f>O429*H429</f>
        <v>0</v>
      </c>
      <c r="Q429" s="214">
        <v>0.00058399999999999999</v>
      </c>
      <c r="R429" s="214">
        <f>Q429*H429</f>
        <v>0.0039215600000000002</v>
      </c>
      <c r="S429" s="214">
        <v>0</v>
      </c>
      <c r="T429" s="215">
        <f>S429*H429</f>
        <v>0</v>
      </c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R429" s="216" t="s">
        <v>154</v>
      </c>
      <c r="AT429" s="216" t="s">
        <v>138</v>
      </c>
      <c r="AU429" s="216" t="s">
        <v>82</v>
      </c>
      <c r="AY429" s="18" t="s">
        <v>134</v>
      </c>
      <c r="BE429" s="217">
        <f>IF(N429="základní",J429,0)</f>
        <v>0</v>
      </c>
      <c r="BF429" s="217">
        <f>IF(N429="snížená",J429,0)</f>
        <v>0</v>
      </c>
      <c r="BG429" s="217">
        <f>IF(N429="zákl. přenesená",J429,0)</f>
        <v>0</v>
      </c>
      <c r="BH429" s="217">
        <f>IF(N429="sníž. přenesená",J429,0)</f>
        <v>0</v>
      </c>
      <c r="BI429" s="217">
        <f>IF(N429="nulová",J429,0)</f>
        <v>0</v>
      </c>
      <c r="BJ429" s="18" t="s">
        <v>80</v>
      </c>
      <c r="BK429" s="217">
        <f>ROUND(I429*H429,2)</f>
        <v>0</v>
      </c>
      <c r="BL429" s="18" t="s">
        <v>154</v>
      </c>
      <c r="BM429" s="216" t="s">
        <v>877</v>
      </c>
    </row>
    <row r="430" s="2" customFormat="1">
      <c r="A430" s="39"/>
      <c r="B430" s="40"/>
      <c r="C430" s="41"/>
      <c r="D430" s="218" t="s">
        <v>145</v>
      </c>
      <c r="E430" s="41"/>
      <c r="F430" s="219" t="s">
        <v>501</v>
      </c>
      <c r="G430" s="41"/>
      <c r="H430" s="41"/>
      <c r="I430" s="220"/>
      <c r="J430" s="41"/>
      <c r="K430" s="41"/>
      <c r="L430" s="45"/>
      <c r="M430" s="221"/>
      <c r="N430" s="222"/>
      <c r="O430" s="85"/>
      <c r="P430" s="85"/>
      <c r="Q430" s="85"/>
      <c r="R430" s="85"/>
      <c r="S430" s="85"/>
      <c r="T430" s="86"/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T430" s="18" t="s">
        <v>145</v>
      </c>
      <c r="AU430" s="18" t="s">
        <v>82</v>
      </c>
    </row>
    <row r="431" s="2" customFormat="1" ht="37.8" customHeight="1">
      <c r="A431" s="39"/>
      <c r="B431" s="40"/>
      <c r="C431" s="205" t="s">
        <v>671</v>
      </c>
      <c r="D431" s="205" t="s">
        <v>138</v>
      </c>
      <c r="E431" s="206" t="s">
        <v>503</v>
      </c>
      <c r="F431" s="207" t="s">
        <v>504</v>
      </c>
      <c r="G431" s="208" t="s">
        <v>149</v>
      </c>
      <c r="H431" s="209">
        <v>2.75</v>
      </c>
      <c r="I431" s="210"/>
      <c r="J431" s="211">
        <f>ROUND(I431*H431,2)</f>
        <v>0</v>
      </c>
      <c r="K431" s="207" t="s">
        <v>142</v>
      </c>
      <c r="L431" s="45"/>
      <c r="M431" s="212" t="s">
        <v>19</v>
      </c>
      <c r="N431" s="213" t="s">
        <v>43</v>
      </c>
      <c r="O431" s="85"/>
      <c r="P431" s="214">
        <f>O431*H431</f>
        <v>0</v>
      </c>
      <c r="Q431" s="214">
        <v>0.0090880000000000006</v>
      </c>
      <c r="R431" s="214">
        <f>Q431*H431</f>
        <v>0.024992</v>
      </c>
      <c r="S431" s="214">
        <v>0</v>
      </c>
      <c r="T431" s="215">
        <f>S431*H431</f>
        <v>0</v>
      </c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R431" s="216" t="s">
        <v>154</v>
      </c>
      <c r="AT431" s="216" t="s">
        <v>138</v>
      </c>
      <c r="AU431" s="216" t="s">
        <v>82</v>
      </c>
      <c r="AY431" s="18" t="s">
        <v>134</v>
      </c>
      <c r="BE431" s="217">
        <f>IF(N431="základní",J431,0)</f>
        <v>0</v>
      </c>
      <c r="BF431" s="217">
        <f>IF(N431="snížená",J431,0)</f>
        <v>0</v>
      </c>
      <c r="BG431" s="217">
        <f>IF(N431="zákl. přenesená",J431,0)</f>
        <v>0</v>
      </c>
      <c r="BH431" s="217">
        <f>IF(N431="sníž. přenesená",J431,0)</f>
        <v>0</v>
      </c>
      <c r="BI431" s="217">
        <f>IF(N431="nulová",J431,0)</f>
        <v>0</v>
      </c>
      <c r="BJ431" s="18" t="s">
        <v>80</v>
      </c>
      <c r="BK431" s="217">
        <f>ROUND(I431*H431,2)</f>
        <v>0</v>
      </c>
      <c r="BL431" s="18" t="s">
        <v>154</v>
      </c>
      <c r="BM431" s="216" t="s">
        <v>878</v>
      </c>
    </row>
    <row r="432" s="2" customFormat="1">
      <c r="A432" s="39"/>
      <c r="B432" s="40"/>
      <c r="C432" s="41"/>
      <c r="D432" s="218" t="s">
        <v>145</v>
      </c>
      <c r="E432" s="41"/>
      <c r="F432" s="219" t="s">
        <v>506</v>
      </c>
      <c r="G432" s="41"/>
      <c r="H432" s="41"/>
      <c r="I432" s="220"/>
      <c r="J432" s="41"/>
      <c r="K432" s="41"/>
      <c r="L432" s="45"/>
      <c r="M432" s="221"/>
      <c r="N432" s="222"/>
      <c r="O432" s="85"/>
      <c r="P432" s="85"/>
      <c r="Q432" s="85"/>
      <c r="R432" s="85"/>
      <c r="S432" s="85"/>
      <c r="T432" s="86"/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T432" s="18" t="s">
        <v>145</v>
      </c>
      <c r="AU432" s="18" t="s">
        <v>82</v>
      </c>
    </row>
    <row r="433" s="2" customFormat="1" ht="16.5" customHeight="1">
      <c r="A433" s="39"/>
      <c r="B433" s="40"/>
      <c r="C433" s="205" t="s">
        <v>676</v>
      </c>
      <c r="D433" s="205" t="s">
        <v>138</v>
      </c>
      <c r="E433" s="206" t="s">
        <v>508</v>
      </c>
      <c r="F433" s="207" t="s">
        <v>509</v>
      </c>
      <c r="G433" s="208" t="s">
        <v>157</v>
      </c>
      <c r="H433" s="209">
        <v>6.7149999999999999</v>
      </c>
      <c r="I433" s="210"/>
      <c r="J433" s="211">
        <f>ROUND(I433*H433,2)</f>
        <v>0</v>
      </c>
      <c r="K433" s="207" t="s">
        <v>142</v>
      </c>
      <c r="L433" s="45"/>
      <c r="M433" s="212" t="s">
        <v>19</v>
      </c>
      <c r="N433" s="213" t="s">
        <v>43</v>
      </c>
      <c r="O433" s="85"/>
      <c r="P433" s="214">
        <f>O433*H433</f>
        <v>0</v>
      </c>
      <c r="Q433" s="214">
        <v>9.0000000000000006E-05</v>
      </c>
      <c r="R433" s="214">
        <f>Q433*H433</f>
        <v>0.00060435000000000003</v>
      </c>
      <c r="S433" s="214">
        <v>0</v>
      </c>
      <c r="T433" s="215">
        <f>S433*H433</f>
        <v>0</v>
      </c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R433" s="216" t="s">
        <v>154</v>
      </c>
      <c r="AT433" s="216" t="s">
        <v>138</v>
      </c>
      <c r="AU433" s="216" t="s">
        <v>82</v>
      </c>
      <c r="AY433" s="18" t="s">
        <v>134</v>
      </c>
      <c r="BE433" s="217">
        <f>IF(N433="základní",J433,0)</f>
        <v>0</v>
      </c>
      <c r="BF433" s="217">
        <f>IF(N433="snížená",J433,0)</f>
        <v>0</v>
      </c>
      <c r="BG433" s="217">
        <f>IF(N433="zákl. přenesená",J433,0)</f>
        <v>0</v>
      </c>
      <c r="BH433" s="217">
        <f>IF(N433="sníž. přenesená",J433,0)</f>
        <v>0</v>
      </c>
      <c r="BI433" s="217">
        <f>IF(N433="nulová",J433,0)</f>
        <v>0</v>
      </c>
      <c r="BJ433" s="18" t="s">
        <v>80</v>
      </c>
      <c r="BK433" s="217">
        <f>ROUND(I433*H433,2)</f>
        <v>0</v>
      </c>
      <c r="BL433" s="18" t="s">
        <v>154</v>
      </c>
      <c r="BM433" s="216" t="s">
        <v>879</v>
      </c>
    </row>
    <row r="434" s="2" customFormat="1">
      <c r="A434" s="39"/>
      <c r="B434" s="40"/>
      <c r="C434" s="41"/>
      <c r="D434" s="218" t="s">
        <v>145</v>
      </c>
      <c r="E434" s="41"/>
      <c r="F434" s="219" t="s">
        <v>511</v>
      </c>
      <c r="G434" s="41"/>
      <c r="H434" s="41"/>
      <c r="I434" s="220"/>
      <c r="J434" s="41"/>
      <c r="K434" s="41"/>
      <c r="L434" s="45"/>
      <c r="M434" s="221"/>
      <c r="N434" s="222"/>
      <c r="O434" s="85"/>
      <c r="P434" s="85"/>
      <c r="Q434" s="85"/>
      <c r="R434" s="85"/>
      <c r="S434" s="85"/>
      <c r="T434" s="86"/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T434" s="18" t="s">
        <v>145</v>
      </c>
      <c r="AU434" s="18" t="s">
        <v>82</v>
      </c>
    </row>
    <row r="435" s="2" customFormat="1" ht="24.15" customHeight="1">
      <c r="A435" s="39"/>
      <c r="B435" s="40"/>
      <c r="C435" s="205" t="s">
        <v>880</v>
      </c>
      <c r="D435" s="205" t="s">
        <v>138</v>
      </c>
      <c r="E435" s="206" t="s">
        <v>513</v>
      </c>
      <c r="F435" s="207" t="s">
        <v>514</v>
      </c>
      <c r="G435" s="208" t="s">
        <v>157</v>
      </c>
      <c r="H435" s="209">
        <v>6.7149999999999999</v>
      </c>
      <c r="I435" s="210"/>
      <c r="J435" s="211">
        <f>ROUND(I435*H435,2)</f>
        <v>0</v>
      </c>
      <c r="K435" s="207" t="s">
        <v>142</v>
      </c>
      <c r="L435" s="45"/>
      <c r="M435" s="212" t="s">
        <v>19</v>
      </c>
      <c r="N435" s="213" t="s">
        <v>43</v>
      </c>
      <c r="O435" s="85"/>
      <c r="P435" s="214">
        <f>O435*H435</f>
        <v>0</v>
      </c>
      <c r="Q435" s="214">
        <v>0</v>
      </c>
      <c r="R435" s="214">
        <f>Q435*H435</f>
        <v>0</v>
      </c>
      <c r="S435" s="214">
        <v>0</v>
      </c>
      <c r="T435" s="215">
        <f>S435*H435</f>
        <v>0</v>
      </c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R435" s="216" t="s">
        <v>154</v>
      </c>
      <c r="AT435" s="216" t="s">
        <v>138</v>
      </c>
      <c r="AU435" s="216" t="s">
        <v>82</v>
      </c>
      <c r="AY435" s="18" t="s">
        <v>134</v>
      </c>
      <c r="BE435" s="217">
        <f>IF(N435="základní",J435,0)</f>
        <v>0</v>
      </c>
      <c r="BF435" s="217">
        <f>IF(N435="snížená",J435,0)</f>
        <v>0</v>
      </c>
      <c r="BG435" s="217">
        <f>IF(N435="zákl. přenesená",J435,0)</f>
        <v>0</v>
      </c>
      <c r="BH435" s="217">
        <f>IF(N435="sníž. přenesená",J435,0)</f>
        <v>0</v>
      </c>
      <c r="BI435" s="217">
        <f>IF(N435="nulová",J435,0)</f>
        <v>0</v>
      </c>
      <c r="BJ435" s="18" t="s">
        <v>80</v>
      </c>
      <c r="BK435" s="217">
        <f>ROUND(I435*H435,2)</f>
        <v>0</v>
      </c>
      <c r="BL435" s="18" t="s">
        <v>154</v>
      </c>
      <c r="BM435" s="216" t="s">
        <v>881</v>
      </c>
    </row>
    <row r="436" s="2" customFormat="1">
      <c r="A436" s="39"/>
      <c r="B436" s="40"/>
      <c r="C436" s="41"/>
      <c r="D436" s="218" t="s">
        <v>145</v>
      </c>
      <c r="E436" s="41"/>
      <c r="F436" s="219" t="s">
        <v>516</v>
      </c>
      <c r="G436" s="41"/>
      <c r="H436" s="41"/>
      <c r="I436" s="220"/>
      <c r="J436" s="41"/>
      <c r="K436" s="41"/>
      <c r="L436" s="45"/>
      <c r="M436" s="221"/>
      <c r="N436" s="222"/>
      <c r="O436" s="85"/>
      <c r="P436" s="85"/>
      <c r="Q436" s="85"/>
      <c r="R436" s="85"/>
      <c r="S436" s="85"/>
      <c r="T436" s="86"/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T436" s="18" t="s">
        <v>145</v>
      </c>
      <c r="AU436" s="18" t="s">
        <v>82</v>
      </c>
    </row>
    <row r="437" s="2" customFormat="1" ht="24.15" customHeight="1">
      <c r="A437" s="39"/>
      <c r="B437" s="40"/>
      <c r="C437" s="205" t="s">
        <v>882</v>
      </c>
      <c r="D437" s="205" t="s">
        <v>138</v>
      </c>
      <c r="E437" s="206" t="s">
        <v>518</v>
      </c>
      <c r="F437" s="207" t="s">
        <v>519</v>
      </c>
      <c r="G437" s="208" t="s">
        <v>149</v>
      </c>
      <c r="H437" s="209">
        <v>2.75</v>
      </c>
      <c r="I437" s="210"/>
      <c r="J437" s="211">
        <f>ROUND(I437*H437,2)</f>
        <v>0</v>
      </c>
      <c r="K437" s="207" t="s">
        <v>142</v>
      </c>
      <c r="L437" s="45"/>
      <c r="M437" s="212" t="s">
        <v>19</v>
      </c>
      <c r="N437" s="213" t="s">
        <v>43</v>
      </c>
      <c r="O437" s="85"/>
      <c r="P437" s="214">
        <f>O437*H437</f>
        <v>0</v>
      </c>
      <c r="Q437" s="214">
        <v>4.5000000000000003E-05</v>
      </c>
      <c r="R437" s="214">
        <f>Q437*H437</f>
        <v>0.00012375</v>
      </c>
      <c r="S437" s="214">
        <v>0</v>
      </c>
      <c r="T437" s="215">
        <f>S437*H437</f>
        <v>0</v>
      </c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R437" s="216" t="s">
        <v>154</v>
      </c>
      <c r="AT437" s="216" t="s">
        <v>138</v>
      </c>
      <c r="AU437" s="216" t="s">
        <v>82</v>
      </c>
      <c r="AY437" s="18" t="s">
        <v>134</v>
      </c>
      <c r="BE437" s="217">
        <f>IF(N437="základní",J437,0)</f>
        <v>0</v>
      </c>
      <c r="BF437" s="217">
        <f>IF(N437="snížená",J437,0)</f>
        <v>0</v>
      </c>
      <c r="BG437" s="217">
        <f>IF(N437="zákl. přenesená",J437,0)</f>
        <v>0</v>
      </c>
      <c r="BH437" s="217">
        <f>IF(N437="sníž. přenesená",J437,0)</f>
        <v>0</v>
      </c>
      <c r="BI437" s="217">
        <f>IF(N437="nulová",J437,0)</f>
        <v>0</v>
      </c>
      <c r="BJ437" s="18" t="s">
        <v>80</v>
      </c>
      <c r="BK437" s="217">
        <f>ROUND(I437*H437,2)</f>
        <v>0</v>
      </c>
      <c r="BL437" s="18" t="s">
        <v>154</v>
      </c>
      <c r="BM437" s="216" t="s">
        <v>883</v>
      </c>
    </row>
    <row r="438" s="2" customFormat="1">
      <c r="A438" s="39"/>
      <c r="B438" s="40"/>
      <c r="C438" s="41"/>
      <c r="D438" s="218" t="s">
        <v>145</v>
      </c>
      <c r="E438" s="41"/>
      <c r="F438" s="219" t="s">
        <v>521</v>
      </c>
      <c r="G438" s="41"/>
      <c r="H438" s="41"/>
      <c r="I438" s="220"/>
      <c r="J438" s="41"/>
      <c r="K438" s="41"/>
      <c r="L438" s="45"/>
      <c r="M438" s="221"/>
      <c r="N438" s="222"/>
      <c r="O438" s="85"/>
      <c r="P438" s="85"/>
      <c r="Q438" s="85"/>
      <c r="R438" s="85"/>
      <c r="S438" s="85"/>
      <c r="T438" s="86"/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T438" s="18" t="s">
        <v>145</v>
      </c>
      <c r="AU438" s="18" t="s">
        <v>82</v>
      </c>
    </row>
    <row r="439" s="2" customFormat="1" ht="33" customHeight="1">
      <c r="A439" s="39"/>
      <c r="B439" s="40"/>
      <c r="C439" s="247" t="s">
        <v>264</v>
      </c>
      <c r="D439" s="247" t="s">
        <v>281</v>
      </c>
      <c r="E439" s="248" t="s">
        <v>523</v>
      </c>
      <c r="F439" s="249" t="s">
        <v>524</v>
      </c>
      <c r="G439" s="250" t="s">
        <v>149</v>
      </c>
      <c r="H439" s="251">
        <v>3.5750000000000002</v>
      </c>
      <c r="I439" s="252"/>
      <c r="J439" s="253">
        <f>ROUND(I439*H439,2)</f>
        <v>0</v>
      </c>
      <c r="K439" s="249" t="s">
        <v>142</v>
      </c>
      <c r="L439" s="254"/>
      <c r="M439" s="255" t="s">
        <v>19</v>
      </c>
      <c r="N439" s="256" t="s">
        <v>43</v>
      </c>
      <c r="O439" s="85"/>
      <c r="P439" s="214">
        <f>O439*H439</f>
        <v>0</v>
      </c>
      <c r="Q439" s="214">
        <v>0.021999999999999999</v>
      </c>
      <c r="R439" s="214">
        <f>Q439*H439</f>
        <v>0.078649999999999998</v>
      </c>
      <c r="S439" s="214">
        <v>0</v>
      </c>
      <c r="T439" s="215">
        <f>S439*H439</f>
        <v>0</v>
      </c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R439" s="216" t="s">
        <v>525</v>
      </c>
      <c r="AT439" s="216" t="s">
        <v>281</v>
      </c>
      <c r="AU439" s="216" t="s">
        <v>82</v>
      </c>
      <c r="AY439" s="18" t="s">
        <v>134</v>
      </c>
      <c r="BE439" s="217">
        <f>IF(N439="základní",J439,0)</f>
        <v>0</v>
      </c>
      <c r="BF439" s="217">
        <f>IF(N439="snížená",J439,0)</f>
        <v>0</v>
      </c>
      <c r="BG439" s="217">
        <f>IF(N439="zákl. přenesená",J439,0)</f>
        <v>0</v>
      </c>
      <c r="BH439" s="217">
        <f>IF(N439="sníž. přenesená",J439,0)</f>
        <v>0</v>
      </c>
      <c r="BI439" s="217">
        <f>IF(N439="nulová",J439,0)</f>
        <v>0</v>
      </c>
      <c r="BJ439" s="18" t="s">
        <v>80</v>
      </c>
      <c r="BK439" s="217">
        <f>ROUND(I439*H439,2)</f>
        <v>0</v>
      </c>
      <c r="BL439" s="18" t="s">
        <v>154</v>
      </c>
      <c r="BM439" s="216" t="s">
        <v>884</v>
      </c>
    </row>
    <row r="440" s="13" customFormat="1">
      <c r="A440" s="13"/>
      <c r="B440" s="223"/>
      <c r="C440" s="224"/>
      <c r="D440" s="225" t="s">
        <v>152</v>
      </c>
      <c r="E440" s="226" t="s">
        <v>19</v>
      </c>
      <c r="F440" s="227" t="s">
        <v>750</v>
      </c>
      <c r="G440" s="224"/>
      <c r="H440" s="228">
        <v>2.75</v>
      </c>
      <c r="I440" s="229"/>
      <c r="J440" s="224"/>
      <c r="K440" s="224"/>
      <c r="L440" s="230"/>
      <c r="M440" s="231"/>
      <c r="N440" s="232"/>
      <c r="O440" s="232"/>
      <c r="P440" s="232"/>
      <c r="Q440" s="232"/>
      <c r="R440" s="232"/>
      <c r="S440" s="232"/>
      <c r="T440" s="23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34" t="s">
        <v>152</v>
      </c>
      <c r="AU440" s="234" t="s">
        <v>82</v>
      </c>
      <c r="AV440" s="13" t="s">
        <v>82</v>
      </c>
      <c r="AW440" s="13" t="s">
        <v>34</v>
      </c>
      <c r="AX440" s="13" t="s">
        <v>80</v>
      </c>
      <c r="AY440" s="234" t="s">
        <v>134</v>
      </c>
    </row>
    <row r="441" s="13" customFormat="1">
      <c r="A441" s="13"/>
      <c r="B441" s="223"/>
      <c r="C441" s="224"/>
      <c r="D441" s="225" t="s">
        <v>152</v>
      </c>
      <c r="E441" s="224"/>
      <c r="F441" s="227" t="s">
        <v>885</v>
      </c>
      <c r="G441" s="224"/>
      <c r="H441" s="228">
        <v>3.5750000000000002</v>
      </c>
      <c r="I441" s="229"/>
      <c r="J441" s="224"/>
      <c r="K441" s="224"/>
      <c r="L441" s="230"/>
      <c r="M441" s="231"/>
      <c r="N441" s="232"/>
      <c r="O441" s="232"/>
      <c r="P441" s="232"/>
      <c r="Q441" s="232"/>
      <c r="R441" s="232"/>
      <c r="S441" s="232"/>
      <c r="T441" s="23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34" t="s">
        <v>152</v>
      </c>
      <c r="AU441" s="234" t="s">
        <v>82</v>
      </c>
      <c r="AV441" s="13" t="s">
        <v>82</v>
      </c>
      <c r="AW441" s="13" t="s">
        <v>4</v>
      </c>
      <c r="AX441" s="13" t="s">
        <v>80</v>
      </c>
      <c r="AY441" s="234" t="s">
        <v>134</v>
      </c>
    </row>
    <row r="442" s="2" customFormat="1" ht="44.25" customHeight="1">
      <c r="A442" s="39"/>
      <c r="B442" s="40"/>
      <c r="C442" s="205" t="s">
        <v>369</v>
      </c>
      <c r="D442" s="205" t="s">
        <v>138</v>
      </c>
      <c r="E442" s="206" t="s">
        <v>529</v>
      </c>
      <c r="F442" s="207" t="s">
        <v>530</v>
      </c>
      <c r="G442" s="208" t="s">
        <v>377</v>
      </c>
      <c r="H442" s="257"/>
      <c r="I442" s="210"/>
      <c r="J442" s="211">
        <f>ROUND(I442*H442,2)</f>
        <v>0</v>
      </c>
      <c r="K442" s="207" t="s">
        <v>142</v>
      </c>
      <c r="L442" s="45"/>
      <c r="M442" s="212" t="s">
        <v>19</v>
      </c>
      <c r="N442" s="213" t="s">
        <v>43</v>
      </c>
      <c r="O442" s="85"/>
      <c r="P442" s="214">
        <f>O442*H442</f>
        <v>0</v>
      </c>
      <c r="Q442" s="214">
        <v>0</v>
      </c>
      <c r="R442" s="214">
        <f>Q442*H442</f>
        <v>0</v>
      </c>
      <c r="S442" s="214">
        <v>0</v>
      </c>
      <c r="T442" s="215">
        <f>S442*H442</f>
        <v>0</v>
      </c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R442" s="216" t="s">
        <v>154</v>
      </c>
      <c r="AT442" s="216" t="s">
        <v>138</v>
      </c>
      <c r="AU442" s="216" t="s">
        <v>82</v>
      </c>
      <c r="AY442" s="18" t="s">
        <v>134</v>
      </c>
      <c r="BE442" s="217">
        <f>IF(N442="základní",J442,0)</f>
        <v>0</v>
      </c>
      <c r="BF442" s="217">
        <f>IF(N442="snížená",J442,0)</f>
        <v>0</v>
      </c>
      <c r="BG442" s="217">
        <f>IF(N442="zákl. přenesená",J442,0)</f>
        <v>0</v>
      </c>
      <c r="BH442" s="217">
        <f>IF(N442="sníž. přenesená",J442,0)</f>
        <v>0</v>
      </c>
      <c r="BI442" s="217">
        <f>IF(N442="nulová",J442,0)</f>
        <v>0</v>
      </c>
      <c r="BJ442" s="18" t="s">
        <v>80</v>
      </c>
      <c r="BK442" s="217">
        <f>ROUND(I442*H442,2)</f>
        <v>0</v>
      </c>
      <c r="BL442" s="18" t="s">
        <v>154</v>
      </c>
      <c r="BM442" s="216" t="s">
        <v>886</v>
      </c>
    </row>
    <row r="443" s="2" customFormat="1">
      <c r="A443" s="39"/>
      <c r="B443" s="40"/>
      <c r="C443" s="41"/>
      <c r="D443" s="218" t="s">
        <v>145</v>
      </c>
      <c r="E443" s="41"/>
      <c r="F443" s="219" t="s">
        <v>532</v>
      </c>
      <c r="G443" s="41"/>
      <c r="H443" s="41"/>
      <c r="I443" s="220"/>
      <c r="J443" s="41"/>
      <c r="K443" s="41"/>
      <c r="L443" s="45"/>
      <c r="M443" s="221"/>
      <c r="N443" s="222"/>
      <c r="O443" s="85"/>
      <c r="P443" s="85"/>
      <c r="Q443" s="85"/>
      <c r="R443" s="85"/>
      <c r="S443" s="85"/>
      <c r="T443" s="86"/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T443" s="18" t="s">
        <v>145</v>
      </c>
      <c r="AU443" s="18" t="s">
        <v>82</v>
      </c>
    </row>
    <row r="444" s="12" customFormat="1" ht="22.8" customHeight="1">
      <c r="A444" s="12"/>
      <c r="B444" s="189"/>
      <c r="C444" s="190"/>
      <c r="D444" s="191" t="s">
        <v>71</v>
      </c>
      <c r="E444" s="203" t="s">
        <v>533</v>
      </c>
      <c r="F444" s="203" t="s">
        <v>534</v>
      </c>
      <c r="G444" s="190"/>
      <c r="H444" s="190"/>
      <c r="I444" s="193"/>
      <c r="J444" s="204">
        <f>BK444</f>
        <v>0</v>
      </c>
      <c r="K444" s="190"/>
      <c r="L444" s="195"/>
      <c r="M444" s="196"/>
      <c r="N444" s="197"/>
      <c r="O444" s="197"/>
      <c r="P444" s="198">
        <f>SUM(P445:P519)</f>
        <v>0</v>
      </c>
      <c r="Q444" s="197"/>
      <c r="R444" s="198">
        <f>SUM(R445:R519)</f>
        <v>2.5262268163900004</v>
      </c>
      <c r="S444" s="197"/>
      <c r="T444" s="199">
        <f>SUM(T445:T519)</f>
        <v>0</v>
      </c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R444" s="200" t="s">
        <v>82</v>
      </c>
      <c r="AT444" s="201" t="s">
        <v>71</v>
      </c>
      <c r="AU444" s="201" t="s">
        <v>80</v>
      </c>
      <c r="AY444" s="200" t="s">
        <v>134</v>
      </c>
      <c r="BK444" s="202">
        <f>SUM(BK445:BK519)</f>
        <v>0</v>
      </c>
    </row>
    <row r="445" s="2" customFormat="1" ht="24.15" customHeight="1">
      <c r="A445" s="39"/>
      <c r="B445" s="40"/>
      <c r="C445" s="205" t="s">
        <v>168</v>
      </c>
      <c r="D445" s="205" t="s">
        <v>138</v>
      </c>
      <c r="E445" s="206" t="s">
        <v>536</v>
      </c>
      <c r="F445" s="207" t="s">
        <v>537</v>
      </c>
      <c r="G445" s="208" t="s">
        <v>149</v>
      </c>
      <c r="H445" s="209">
        <v>144.22999999999999</v>
      </c>
      <c r="I445" s="210"/>
      <c r="J445" s="211">
        <f>ROUND(I445*H445,2)</f>
        <v>0</v>
      </c>
      <c r="K445" s="207" t="s">
        <v>142</v>
      </c>
      <c r="L445" s="45"/>
      <c r="M445" s="212" t="s">
        <v>19</v>
      </c>
      <c r="N445" s="213" t="s">
        <v>43</v>
      </c>
      <c r="O445" s="85"/>
      <c r="P445" s="214">
        <f>O445*H445</f>
        <v>0</v>
      </c>
      <c r="Q445" s="214">
        <v>0</v>
      </c>
      <c r="R445" s="214">
        <f>Q445*H445</f>
        <v>0</v>
      </c>
      <c r="S445" s="214">
        <v>0</v>
      </c>
      <c r="T445" s="215">
        <f>S445*H445</f>
        <v>0</v>
      </c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R445" s="216" t="s">
        <v>348</v>
      </c>
      <c r="AT445" s="216" t="s">
        <v>138</v>
      </c>
      <c r="AU445" s="216" t="s">
        <v>82</v>
      </c>
      <c r="AY445" s="18" t="s">
        <v>134</v>
      </c>
      <c r="BE445" s="217">
        <f>IF(N445="základní",J445,0)</f>
        <v>0</v>
      </c>
      <c r="BF445" s="217">
        <f>IF(N445="snížená",J445,0)</f>
        <v>0</v>
      </c>
      <c r="BG445" s="217">
        <f>IF(N445="zákl. přenesená",J445,0)</f>
        <v>0</v>
      </c>
      <c r="BH445" s="217">
        <f>IF(N445="sníž. přenesená",J445,0)</f>
        <v>0</v>
      </c>
      <c r="BI445" s="217">
        <f>IF(N445="nulová",J445,0)</f>
        <v>0</v>
      </c>
      <c r="BJ445" s="18" t="s">
        <v>80</v>
      </c>
      <c r="BK445" s="217">
        <f>ROUND(I445*H445,2)</f>
        <v>0</v>
      </c>
      <c r="BL445" s="18" t="s">
        <v>348</v>
      </c>
      <c r="BM445" s="216" t="s">
        <v>887</v>
      </c>
    </row>
    <row r="446" s="2" customFormat="1">
      <c r="A446" s="39"/>
      <c r="B446" s="40"/>
      <c r="C446" s="41"/>
      <c r="D446" s="218" t="s">
        <v>145</v>
      </c>
      <c r="E446" s="41"/>
      <c r="F446" s="219" t="s">
        <v>539</v>
      </c>
      <c r="G446" s="41"/>
      <c r="H446" s="41"/>
      <c r="I446" s="220"/>
      <c r="J446" s="41"/>
      <c r="K446" s="41"/>
      <c r="L446" s="45"/>
      <c r="M446" s="221"/>
      <c r="N446" s="222"/>
      <c r="O446" s="85"/>
      <c r="P446" s="85"/>
      <c r="Q446" s="85"/>
      <c r="R446" s="85"/>
      <c r="S446" s="85"/>
      <c r="T446" s="86"/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T446" s="18" t="s">
        <v>145</v>
      </c>
      <c r="AU446" s="18" t="s">
        <v>82</v>
      </c>
    </row>
    <row r="447" s="13" customFormat="1">
      <c r="A447" s="13"/>
      <c r="B447" s="223"/>
      <c r="C447" s="224"/>
      <c r="D447" s="225" t="s">
        <v>152</v>
      </c>
      <c r="E447" s="226" t="s">
        <v>19</v>
      </c>
      <c r="F447" s="227" t="s">
        <v>751</v>
      </c>
      <c r="G447" s="224"/>
      <c r="H447" s="228">
        <v>14.99</v>
      </c>
      <c r="I447" s="229"/>
      <c r="J447" s="224"/>
      <c r="K447" s="224"/>
      <c r="L447" s="230"/>
      <c r="M447" s="231"/>
      <c r="N447" s="232"/>
      <c r="O447" s="232"/>
      <c r="P447" s="232"/>
      <c r="Q447" s="232"/>
      <c r="R447" s="232"/>
      <c r="S447" s="232"/>
      <c r="T447" s="23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34" t="s">
        <v>152</v>
      </c>
      <c r="AU447" s="234" t="s">
        <v>82</v>
      </c>
      <c r="AV447" s="13" t="s">
        <v>82</v>
      </c>
      <c r="AW447" s="13" t="s">
        <v>34</v>
      </c>
      <c r="AX447" s="13" t="s">
        <v>72</v>
      </c>
      <c r="AY447" s="234" t="s">
        <v>134</v>
      </c>
    </row>
    <row r="448" s="13" customFormat="1">
      <c r="A448" s="13"/>
      <c r="B448" s="223"/>
      <c r="C448" s="224"/>
      <c r="D448" s="225" t="s">
        <v>152</v>
      </c>
      <c r="E448" s="226" t="s">
        <v>19</v>
      </c>
      <c r="F448" s="227" t="s">
        <v>752</v>
      </c>
      <c r="G448" s="224"/>
      <c r="H448" s="228">
        <v>8.8699999999999992</v>
      </c>
      <c r="I448" s="229"/>
      <c r="J448" s="224"/>
      <c r="K448" s="224"/>
      <c r="L448" s="230"/>
      <c r="M448" s="231"/>
      <c r="N448" s="232"/>
      <c r="O448" s="232"/>
      <c r="P448" s="232"/>
      <c r="Q448" s="232"/>
      <c r="R448" s="232"/>
      <c r="S448" s="232"/>
      <c r="T448" s="23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34" t="s">
        <v>152</v>
      </c>
      <c r="AU448" s="234" t="s">
        <v>82</v>
      </c>
      <c r="AV448" s="13" t="s">
        <v>82</v>
      </c>
      <c r="AW448" s="13" t="s">
        <v>34</v>
      </c>
      <c r="AX448" s="13" t="s">
        <v>72</v>
      </c>
      <c r="AY448" s="234" t="s">
        <v>134</v>
      </c>
    </row>
    <row r="449" s="13" customFormat="1">
      <c r="A449" s="13"/>
      <c r="B449" s="223"/>
      <c r="C449" s="224"/>
      <c r="D449" s="225" t="s">
        <v>152</v>
      </c>
      <c r="E449" s="226" t="s">
        <v>19</v>
      </c>
      <c r="F449" s="227" t="s">
        <v>753</v>
      </c>
      <c r="G449" s="224"/>
      <c r="H449" s="228">
        <v>97.879999999999995</v>
      </c>
      <c r="I449" s="229"/>
      <c r="J449" s="224"/>
      <c r="K449" s="224"/>
      <c r="L449" s="230"/>
      <c r="M449" s="231"/>
      <c r="N449" s="232"/>
      <c r="O449" s="232"/>
      <c r="P449" s="232"/>
      <c r="Q449" s="232"/>
      <c r="R449" s="232"/>
      <c r="S449" s="232"/>
      <c r="T449" s="23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34" t="s">
        <v>152</v>
      </c>
      <c r="AU449" s="234" t="s">
        <v>82</v>
      </c>
      <c r="AV449" s="13" t="s">
        <v>82</v>
      </c>
      <c r="AW449" s="13" t="s">
        <v>34</v>
      </c>
      <c r="AX449" s="13" t="s">
        <v>72</v>
      </c>
      <c r="AY449" s="234" t="s">
        <v>134</v>
      </c>
    </row>
    <row r="450" s="13" customFormat="1">
      <c r="A450" s="13"/>
      <c r="B450" s="223"/>
      <c r="C450" s="224"/>
      <c r="D450" s="225" t="s">
        <v>152</v>
      </c>
      <c r="E450" s="226" t="s">
        <v>19</v>
      </c>
      <c r="F450" s="227" t="s">
        <v>754</v>
      </c>
      <c r="G450" s="224"/>
      <c r="H450" s="228">
        <v>22.489999999999998</v>
      </c>
      <c r="I450" s="229"/>
      <c r="J450" s="224"/>
      <c r="K450" s="224"/>
      <c r="L450" s="230"/>
      <c r="M450" s="231"/>
      <c r="N450" s="232"/>
      <c r="O450" s="232"/>
      <c r="P450" s="232"/>
      <c r="Q450" s="232"/>
      <c r="R450" s="232"/>
      <c r="S450" s="232"/>
      <c r="T450" s="23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34" t="s">
        <v>152</v>
      </c>
      <c r="AU450" s="234" t="s">
        <v>82</v>
      </c>
      <c r="AV450" s="13" t="s">
        <v>82</v>
      </c>
      <c r="AW450" s="13" t="s">
        <v>34</v>
      </c>
      <c r="AX450" s="13" t="s">
        <v>72</v>
      </c>
      <c r="AY450" s="234" t="s">
        <v>134</v>
      </c>
    </row>
    <row r="451" s="14" customFormat="1">
      <c r="A451" s="14"/>
      <c r="B451" s="235"/>
      <c r="C451" s="236"/>
      <c r="D451" s="225" t="s">
        <v>152</v>
      </c>
      <c r="E451" s="237" t="s">
        <v>19</v>
      </c>
      <c r="F451" s="238" t="s">
        <v>182</v>
      </c>
      <c r="G451" s="236"/>
      <c r="H451" s="239">
        <v>144.22999999999999</v>
      </c>
      <c r="I451" s="240"/>
      <c r="J451" s="236"/>
      <c r="K451" s="236"/>
      <c r="L451" s="241"/>
      <c r="M451" s="242"/>
      <c r="N451" s="243"/>
      <c r="O451" s="243"/>
      <c r="P451" s="243"/>
      <c r="Q451" s="243"/>
      <c r="R451" s="243"/>
      <c r="S451" s="243"/>
      <c r="T451" s="24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45" t="s">
        <v>152</v>
      </c>
      <c r="AU451" s="245" t="s">
        <v>82</v>
      </c>
      <c r="AV451" s="14" t="s">
        <v>154</v>
      </c>
      <c r="AW451" s="14" t="s">
        <v>34</v>
      </c>
      <c r="AX451" s="14" t="s">
        <v>80</v>
      </c>
      <c r="AY451" s="245" t="s">
        <v>134</v>
      </c>
    </row>
    <row r="452" s="2" customFormat="1" ht="24.15" customHeight="1">
      <c r="A452" s="39"/>
      <c r="B452" s="40"/>
      <c r="C452" s="205" t="s">
        <v>193</v>
      </c>
      <c r="D452" s="205" t="s">
        <v>138</v>
      </c>
      <c r="E452" s="206" t="s">
        <v>541</v>
      </c>
      <c r="F452" s="207" t="s">
        <v>542</v>
      </c>
      <c r="G452" s="208" t="s">
        <v>149</v>
      </c>
      <c r="H452" s="209">
        <v>144.22999999999999</v>
      </c>
      <c r="I452" s="210"/>
      <c r="J452" s="211">
        <f>ROUND(I452*H452,2)</f>
        <v>0</v>
      </c>
      <c r="K452" s="207" t="s">
        <v>142</v>
      </c>
      <c r="L452" s="45"/>
      <c r="M452" s="212" t="s">
        <v>19</v>
      </c>
      <c r="N452" s="213" t="s">
        <v>43</v>
      </c>
      <c r="O452" s="85"/>
      <c r="P452" s="214">
        <f>O452*H452</f>
        <v>0</v>
      </c>
      <c r="Q452" s="214">
        <v>3.3000000000000003E-05</v>
      </c>
      <c r="R452" s="214">
        <f>Q452*H452</f>
        <v>0.0047595900000000002</v>
      </c>
      <c r="S452" s="214">
        <v>0</v>
      </c>
      <c r="T452" s="215">
        <f>S452*H452</f>
        <v>0</v>
      </c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R452" s="216" t="s">
        <v>348</v>
      </c>
      <c r="AT452" s="216" t="s">
        <v>138</v>
      </c>
      <c r="AU452" s="216" t="s">
        <v>82</v>
      </c>
      <c r="AY452" s="18" t="s">
        <v>134</v>
      </c>
      <c r="BE452" s="217">
        <f>IF(N452="základní",J452,0)</f>
        <v>0</v>
      </c>
      <c r="BF452" s="217">
        <f>IF(N452="snížená",J452,0)</f>
        <v>0</v>
      </c>
      <c r="BG452" s="217">
        <f>IF(N452="zákl. přenesená",J452,0)</f>
        <v>0</v>
      </c>
      <c r="BH452" s="217">
        <f>IF(N452="sníž. přenesená",J452,0)</f>
        <v>0</v>
      </c>
      <c r="BI452" s="217">
        <f>IF(N452="nulová",J452,0)</f>
        <v>0</v>
      </c>
      <c r="BJ452" s="18" t="s">
        <v>80</v>
      </c>
      <c r="BK452" s="217">
        <f>ROUND(I452*H452,2)</f>
        <v>0</v>
      </c>
      <c r="BL452" s="18" t="s">
        <v>348</v>
      </c>
      <c r="BM452" s="216" t="s">
        <v>888</v>
      </c>
    </row>
    <row r="453" s="2" customFormat="1">
      <c r="A453" s="39"/>
      <c r="B453" s="40"/>
      <c r="C453" s="41"/>
      <c r="D453" s="218" t="s">
        <v>145</v>
      </c>
      <c r="E453" s="41"/>
      <c r="F453" s="219" t="s">
        <v>544</v>
      </c>
      <c r="G453" s="41"/>
      <c r="H453" s="41"/>
      <c r="I453" s="220"/>
      <c r="J453" s="41"/>
      <c r="K453" s="41"/>
      <c r="L453" s="45"/>
      <c r="M453" s="221"/>
      <c r="N453" s="222"/>
      <c r="O453" s="85"/>
      <c r="P453" s="85"/>
      <c r="Q453" s="85"/>
      <c r="R453" s="85"/>
      <c r="S453" s="85"/>
      <c r="T453" s="86"/>
      <c r="U453" s="39"/>
      <c r="V453" s="39"/>
      <c r="W453" s="39"/>
      <c r="X453" s="39"/>
      <c r="Y453" s="39"/>
      <c r="Z453" s="39"/>
      <c r="AA453" s="39"/>
      <c r="AB453" s="39"/>
      <c r="AC453" s="39"/>
      <c r="AD453" s="39"/>
      <c r="AE453" s="39"/>
      <c r="AT453" s="18" t="s">
        <v>145</v>
      </c>
      <c r="AU453" s="18" t="s">
        <v>82</v>
      </c>
    </row>
    <row r="454" s="13" customFormat="1">
      <c r="A454" s="13"/>
      <c r="B454" s="223"/>
      <c r="C454" s="224"/>
      <c r="D454" s="225" t="s">
        <v>152</v>
      </c>
      <c r="E454" s="226" t="s">
        <v>19</v>
      </c>
      <c r="F454" s="227" t="s">
        <v>751</v>
      </c>
      <c r="G454" s="224"/>
      <c r="H454" s="228">
        <v>14.99</v>
      </c>
      <c r="I454" s="229"/>
      <c r="J454" s="224"/>
      <c r="K454" s="224"/>
      <c r="L454" s="230"/>
      <c r="M454" s="231"/>
      <c r="N454" s="232"/>
      <c r="O454" s="232"/>
      <c r="P454" s="232"/>
      <c r="Q454" s="232"/>
      <c r="R454" s="232"/>
      <c r="S454" s="232"/>
      <c r="T454" s="23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34" t="s">
        <v>152</v>
      </c>
      <c r="AU454" s="234" t="s">
        <v>82</v>
      </c>
      <c r="AV454" s="13" t="s">
        <v>82</v>
      </c>
      <c r="AW454" s="13" t="s">
        <v>34</v>
      </c>
      <c r="AX454" s="13" t="s">
        <v>72</v>
      </c>
      <c r="AY454" s="234" t="s">
        <v>134</v>
      </c>
    </row>
    <row r="455" s="13" customFormat="1">
      <c r="A455" s="13"/>
      <c r="B455" s="223"/>
      <c r="C455" s="224"/>
      <c r="D455" s="225" t="s">
        <v>152</v>
      </c>
      <c r="E455" s="226" t="s">
        <v>19</v>
      </c>
      <c r="F455" s="227" t="s">
        <v>752</v>
      </c>
      <c r="G455" s="224"/>
      <c r="H455" s="228">
        <v>8.8699999999999992</v>
      </c>
      <c r="I455" s="229"/>
      <c r="J455" s="224"/>
      <c r="K455" s="224"/>
      <c r="L455" s="230"/>
      <c r="M455" s="231"/>
      <c r="N455" s="232"/>
      <c r="O455" s="232"/>
      <c r="P455" s="232"/>
      <c r="Q455" s="232"/>
      <c r="R455" s="232"/>
      <c r="S455" s="232"/>
      <c r="T455" s="23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34" t="s">
        <v>152</v>
      </c>
      <c r="AU455" s="234" t="s">
        <v>82</v>
      </c>
      <c r="AV455" s="13" t="s">
        <v>82</v>
      </c>
      <c r="AW455" s="13" t="s">
        <v>34</v>
      </c>
      <c r="AX455" s="13" t="s">
        <v>72</v>
      </c>
      <c r="AY455" s="234" t="s">
        <v>134</v>
      </c>
    </row>
    <row r="456" s="13" customFormat="1">
      <c r="A456" s="13"/>
      <c r="B456" s="223"/>
      <c r="C456" s="224"/>
      <c r="D456" s="225" t="s">
        <v>152</v>
      </c>
      <c r="E456" s="226" t="s">
        <v>19</v>
      </c>
      <c r="F456" s="227" t="s">
        <v>753</v>
      </c>
      <c r="G456" s="224"/>
      <c r="H456" s="228">
        <v>97.879999999999995</v>
      </c>
      <c r="I456" s="229"/>
      <c r="J456" s="224"/>
      <c r="K456" s="224"/>
      <c r="L456" s="230"/>
      <c r="M456" s="231"/>
      <c r="N456" s="232"/>
      <c r="O456" s="232"/>
      <c r="P456" s="232"/>
      <c r="Q456" s="232"/>
      <c r="R456" s="232"/>
      <c r="S456" s="232"/>
      <c r="T456" s="23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34" t="s">
        <v>152</v>
      </c>
      <c r="AU456" s="234" t="s">
        <v>82</v>
      </c>
      <c r="AV456" s="13" t="s">
        <v>82</v>
      </c>
      <c r="AW456" s="13" t="s">
        <v>34</v>
      </c>
      <c r="AX456" s="13" t="s">
        <v>72</v>
      </c>
      <c r="AY456" s="234" t="s">
        <v>134</v>
      </c>
    </row>
    <row r="457" s="13" customFormat="1">
      <c r="A457" s="13"/>
      <c r="B457" s="223"/>
      <c r="C457" s="224"/>
      <c r="D457" s="225" t="s">
        <v>152</v>
      </c>
      <c r="E457" s="226" t="s">
        <v>19</v>
      </c>
      <c r="F457" s="227" t="s">
        <v>754</v>
      </c>
      <c r="G457" s="224"/>
      <c r="H457" s="228">
        <v>22.489999999999998</v>
      </c>
      <c r="I457" s="229"/>
      <c r="J457" s="224"/>
      <c r="K457" s="224"/>
      <c r="L457" s="230"/>
      <c r="M457" s="231"/>
      <c r="N457" s="232"/>
      <c r="O457" s="232"/>
      <c r="P457" s="232"/>
      <c r="Q457" s="232"/>
      <c r="R457" s="232"/>
      <c r="S457" s="232"/>
      <c r="T457" s="23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34" t="s">
        <v>152</v>
      </c>
      <c r="AU457" s="234" t="s">
        <v>82</v>
      </c>
      <c r="AV457" s="13" t="s">
        <v>82</v>
      </c>
      <c r="AW457" s="13" t="s">
        <v>34</v>
      </c>
      <c r="AX457" s="13" t="s">
        <v>72</v>
      </c>
      <c r="AY457" s="234" t="s">
        <v>134</v>
      </c>
    </row>
    <row r="458" s="14" customFormat="1">
      <c r="A458" s="14"/>
      <c r="B458" s="235"/>
      <c r="C458" s="236"/>
      <c r="D458" s="225" t="s">
        <v>152</v>
      </c>
      <c r="E458" s="237" t="s">
        <v>19</v>
      </c>
      <c r="F458" s="238" t="s">
        <v>182</v>
      </c>
      <c r="G458" s="236"/>
      <c r="H458" s="239">
        <v>144.22999999999999</v>
      </c>
      <c r="I458" s="240"/>
      <c r="J458" s="236"/>
      <c r="K458" s="236"/>
      <c r="L458" s="241"/>
      <c r="M458" s="242"/>
      <c r="N458" s="243"/>
      <c r="O458" s="243"/>
      <c r="P458" s="243"/>
      <c r="Q458" s="243"/>
      <c r="R458" s="243"/>
      <c r="S458" s="243"/>
      <c r="T458" s="24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45" t="s">
        <v>152</v>
      </c>
      <c r="AU458" s="245" t="s">
        <v>82</v>
      </c>
      <c r="AV458" s="14" t="s">
        <v>154</v>
      </c>
      <c r="AW458" s="14" t="s">
        <v>34</v>
      </c>
      <c r="AX458" s="14" t="s">
        <v>80</v>
      </c>
      <c r="AY458" s="245" t="s">
        <v>134</v>
      </c>
    </row>
    <row r="459" s="2" customFormat="1" ht="37.8" customHeight="1">
      <c r="A459" s="39"/>
      <c r="B459" s="40"/>
      <c r="C459" s="205" t="s">
        <v>170</v>
      </c>
      <c r="D459" s="205" t="s">
        <v>138</v>
      </c>
      <c r="E459" s="206" t="s">
        <v>546</v>
      </c>
      <c r="F459" s="207" t="s">
        <v>547</v>
      </c>
      <c r="G459" s="208" t="s">
        <v>149</v>
      </c>
      <c r="H459" s="209">
        <v>144.22999999999999</v>
      </c>
      <c r="I459" s="210"/>
      <c r="J459" s="211">
        <f>ROUND(I459*H459,2)</f>
        <v>0</v>
      </c>
      <c r="K459" s="207" t="s">
        <v>142</v>
      </c>
      <c r="L459" s="45"/>
      <c r="M459" s="212" t="s">
        <v>19</v>
      </c>
      <c r="N459" s="213" t="s">
        <v>43</v>
      </c>
      <c r="O459" s="85"/>
      <c r="P459" s="214">
        <f>O459*H459</f>
        <v>0</v>
      </c>
      <c r="Q459" s="214">
        <v>0.012</v>
      </c>
      <c r="R459" s="214">
        <f>Q459*H459</f>
        <v>1.7307599999999999</v>
      </c>
      <c r="S459" s="214">
        <v>0</v>
      </c>
      <c r="T459" s="215">
        <f>S459*H459</f>
        <v>0</v>
      </c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R459" s="216" t="s">
        <v>348</v>
      </c>
      <c r="AT459" s="216" t="s">
        <v>138</v>
      </c>
      <c r="AU459" s="216" t="s">
        <v>82</v>
      </c>
      <c r="AY459" s="18" t="s">
        <v>134</v>
      </c>
      <c r="BE459" s="217">
        <f>IF(N459="základní",J459,0)</f>
        <v>0</v>
      </c>
      <c r="BF459" s="217">
        <f>IF(N459="snížená",J459,0)</f>
        <v>0</v>
      </c>
      <c r="BG459" s="217">
        <f>IF(N459="zákl. přenesená",J459,0)</f>
        <v>0</v>
      </c>
      <c r="BH459" s="217">
        <f>IF(N459="sníž. přenesená",J459,0)</f>
        <v>0</v>
      </c>
      <c r="BI459" s="217">
        <f>IF(N459="nulová",J459,0)</f>
        <v>0</v>
      </c>
      <c r="BJ459" s="18" t="s">
        <v>80</v>
      </c>
      <c r="BK459" s="217">
        <f>ROUND(I459*H459,2)</f>
        <v>0</v>
      </c>
      <c r="BL459" s="18" t="s">
        <v>348</v>
      </c>
      <c r="BM459" s="216" t="s">
        <v>889</v>
      </c>
    </row>
    <row r="460" s="2" customFormat="1">
      <c r="A460" s="39"/>
      <c r="B460" s="40"/>
      <c r="C460" s="41"/>
      <c r="D460" s="218" t="s">
        <v>145</v>
      </c>
      <c r="E460" s="41"/>
      <c r="F460" s="219" t="s">
        <v>549</v>
      </c>
      <c r="G460" s="41"/>
      <c r="H460" s="41"/>
      <c r="I460" s="220"/>
      <c r="J460" s="41"/>
      <c r="K460" s="41"/>
      <c r="L460" s="45"/>
      <c r="M460" s="221"/>
      <c r="N460" s="222"/>
      <c r="O460" s="85"/>
      <c r="P460" s="85"/>
      <c r="Q460" s="85"/>
      <c r="R460" s="85"/>
      <c r="S460" s="85"/>
      <c r="T460" s="86"/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T460" s="18" t="s">
        <v>145</v>
      </c>
      <c r="AU460" s="18" t="s">
        <v>82</v>
      </c>
    </row>
    <row r="461" s="13" customFormat="1">
      <c r="A461" s="13"/>
      <c r="B461" s="223"/>
      <c r="C461" s="224"/>
      <c r="D461" s="225" t="s">
        <v>152</v>
      </c>
      <c r="E461" s="226" t="s">
        <v>19</v>
      </c>
      <c r="F461" s="227" t="s">
        <v>751</v>
      </c>
      <c r="G461" s="224"/>
      <c r="H461" s="228">
        <v>14.99</v>
      </c>
      <c r="I461" s="229"/>
      <c r="J461" s="224"/>
      <c r="K461" s="224"/>
      <c r="L461" s="230"/>
      <c r="M461" s="231"/>
      <c r="N461" s="232"/>
      <c r="O461" s="232"/>
      <c r="P461" s="232"/>
      <c r="Q461" s="232"/>
      <c r="R461" s="232"/>
      <c r="S461" s="232"/>
      <c r="T461" s="23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34" t="s">
        <v>152</v>
      </c>
      <c r="AU461" s="234" t="s">
        <v>82</v>
      </c>
      <c r="AV461" s="13" t="s">
        <v>82</v>
      </c>
      <c r="AW461" s="13" t="s">
        <v>34</v>
      </c>
      <c r="AX461" s="13" t="s">
        <v>72</v>
      </c>
      <c r="AY461" s="234" t="s">
        <v>134</v>
      </c>
    </row>
    <row r="462" s="13" customFormat="1">
      <c r="A462" s="13"/>
      <c r="B462" s="223"/>
      <c r="C462" s="224"/>
      <c r="D462" s="225" t="s">
        <v>152</v>
      </c>
      <c r="E462" s="226" t="s">
        <v>19</v>
      </c>
      <c r="F462" s="227" t="s">
        <v>752</v>
      </c>
      <c r="G462" s="224"/>
      <c r="H462" s="228">
        <v>8.8699999999999992</v>
      </c>
      <c r="I462" s="229"/>
      <c r="J462" s="224"/>
      <c r="K462" s="224"/>
      <c r="L462" s="230"/>
      <c r="M462" s="231"/>
      <c r="N462" s="232"/>
      <c r="O462" s="232"/>
      <c r="P462" s="232"/>
      <c r="Q462" s="232"/>
      <c r="R462" s="232"/>
      <c r="S462" s="232"/>
      <c r="T462" s="23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34" t="s">
        <v>152</v>
      </c>
      <c r="AU462" s="234" t="s">
        <v>82</v>
      </c>
      <c r="AV462" s="13" t="s">
        <v>82</v>
      </c>
      <c r="AW462" s="13" t="s">
        <v>34</v>
      </c>
      <c r="AX462" s="13" t="s">
        <v>72</v>
      </c>
      <c r="AY462" s="234" t="s">
        <v>134</v>
      </c>
    </row>
    <row r="463" s="13" customFormat="1">
      <c r="A463" s="13"/>
      <c r="B463" s="223"/>
      <c r="C463" s="224"/>
      <c r="D463" s="225" t="s">
        <v>152</v>
      </c>
      <c r="E463" s="226" t="s">
        <v>19</v>
      </c>
      <c r="F463" s="227" t="s">
        <v>753</v>
      </c>
      <c r="G463" s="224"/>
      <c r="H463" s="228">
        <v>97.879999999999995</v>
      </c>
      <c r="I463" s="229"/>
      <c r="J463" s="224"/>
      <c r="K463" s="224"/>
      <c r="L463" s="230"/>
      <c r="M463" s="231"/>
      <c r="N463" s="232"/>
      <c r="O463" s="232"/>
      <c r="P463" s="232"/>
      <c r="Q463" s="232"/>
      <c r="R463" s="232"/>
      <c r="S463" s="232"/>
      <c r="T463" s="23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34" t="s">
        <v>152</v>
      </c>
      <c r="AU463" s="234" t="s">
        <v>82</v>
      </c>
      <c r="AV463" s="13" t="s">
        <v>82</v>
      </c>
      <c r="AW463" s="13" t="s">
        <v>34</v>
      </c>
      <c r="AX463" s="13" t="s">
        <v>72</v>
      </c>
      <c r="AY463" s="234" t="s">
        <v>134</v>
      </c>
    </row>
    <row r="464" s="13" customFormat="1">
      <c r="A464" s="13"/>
      <c r="B464" s="223"/>
      <c r="C464" s="224"/>
      <c r="D464" s="225" t="s">
        <v>152</v>
      </c>
      <c r="E464" s="226" t="s">
        <v>19</v>
      </c>
      <c r="F464" s="227" t="s">
        <v>754</v>
      </c>
      <c r="G464" s="224"/>
      <c r="H464" s="228">
        <v>22.489999999999998</v>
      </c>
      <c r="I464" s="229"/>
      <c r="J464" s="224"/>
      <c r="K464" s="224"/>
      <c r="L464" s="230"/>
      <c r="M464" s="231"/>
      <c r="N464" s="232"/>
      <c r="O464" s="232"/>
      <c r="P464" s="232"/>
      <c r="Q464" s="232"/>
      <c r="R464" s="232"/>
      <c r="S464" s="232"/>
      <c r="T464" s="23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34" t="s">
        <v>152</v>
      </c>
      <c r="AU464" s="234" t="s">
        <v>82</v>
      </c>
      <c r="AV464" s="13" t="s">
        <v>82</v>
      </c>
      <c r="AW464" s="13" t="s">
        <v>34</v>
      </c>
      <c r="AX464" s="13" t="s">
        <v>72</v>
      </c>
      <c r="AY464" s="234" t="s">
        <v>134</v>
      </c>
    </row>
    <row r="465" s="14" customFormat="1">
      <c r="A465" s="14"/>
      <c r="B465" s="235"/>
      <c r="C465" s="236"/>
      <c r="D465" s="225" t="s">
        <v>152</v>
      </c>
      <c r="E465" s="237" t="s">
        <v>19</v>
      </c>
      <c r="F465" s="238" t="s">
        <v>182</v>
      </c>
      <c r="G465" s="236"/>
      <c r="H465" s="239">
        <v>144.22999999999999</v>
      </c>
      <c r="I465" s="240"/>
      <c r="J465" s="236"/>
      <c r="K465" s="236"/>
      <c r="L465" s="241"/>
      <c r="M465" s="242"/>
      <c r="N465" s="243"/>
      <c r="O465" s="243"/>
      <c r="P465" s="243"/>
      <c r="Q465" s="243"/>
      <c r="R465" s="243"/>
      <c r="S465" s="243"/>
      <c r="T465" s="24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45" t="s">
        <v>152</v>
      </c>
      <c r="AU465" s="245" t="s">
        <v>82</v>
      </c>
      <c r="AV465" s="14" t="s">
        <v>154</v>
      </c>
      <c r="AW465" s="14" t="s">
        <v>34</v>
      </c>
      <c r="AX465" s="14" t="s">
        <v>80</v>
      </c>
      <c r="AY465" s="245" t="s">
        <v>134</v>
      </c>
    </row>
    <row r="466" s="2" customFormat="1" ht="37.8" customHeight="1">
      <c r="A466" s="39"/>
      <c r="B466" s="40"/>
      <c r="C466" s="205" t="s">
        <v>269</v>
      </c>
      <c r="D466" s="205" t="s">
        <v>138</v>
      </c>
      <c r="E466" s="206" t="s">
        <v>551</v>
      </c>
      <c r="F466" s="207" t="s">
        <v>552</v>
      </c>
      <c r="G466" s="208" t="s">
        <v>149</v>
      </c>
      <c r="H466" s="209">
        <v>144.22999999999999</v>
      </c>
      <c r="I466" s="210"/>
      <c r="J466" s="211">
        <f>ROUND(I466*H466,2)</f>
        <v>0</v>
      </c>
      <c r="K466" s="207" t="s">
        <v>142</v>
      </c>
      <c r="L466" s="45"/>
      <c r="M466" s="212" t="s">
        <v>19</v>
      </c>
      <c r="N466" s="213" t="s">
        <v>43</v>
      </c>
      <c r="O466" s="85"/>
      <c r="P466" s="214">
        <f>O466*H466</f>
        <v>0</v>
      </c>
      <c r="Q466" s="214">
        <v>9.7999999999999997E-05</v>
      </c>
      <c r="R466" s="214">
        <f>Q466*H466</f>
        <v>0.014134539999999999</v>
      </c>
      <c r="S466" s="214">
        <v>0</v>
      </c>
      <c r="T466" s="215">
        <f>S466*H466</f>
        <v>0</v>
      </c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  <c r="AR466" s="216" t="s">
        <v>143</v>
      </c>
      <c r="AT466" s="216" t="s">
        <v>138</v>
      </c>
      <c r="AU466" s="216" t="s">
        <v>82</v>
      </c>
      <c r="AY466" s="18" t="s">
        <v>134</v>
      </c>
      <c r="BE466" s="217">
        <f>IF(N466="základní",J466,0)</f>
        <v>0</v>
      </c>
      <c r="BF466" s="217">
        <f>IF(N466="snížená",J466,0)</f>
        <v>0</v>
      </c>
      <c r="BG466" s="217">
        <f>IF(N466="zákl. přenesená",J466,0)</f>
        <v>0</v>
      </c>
      <c r="BH466" s="217">
        <f>IF(N466="sníž. přenesená",J466,0)</f>
        <v>0</v>
      </c>
      <c r="BI466" s="217">
        <f>IF(N466="nulová",J466,0)</f>
        <v>0</v>
      </c>
      <c r="BJ466" s="18" t="s">
        <v>80</v>
      </c>
      <c r="BK466" s="217">
        <f>ROUND(I466*H466,2)</f>
        <v>0</v>
      </c>
      <c r="BL466" s="18" t="s">
        <v>143</v>
      </c>
      <c r="BM466" s="216" t="s">
        <v>890</v>
      </c>
    </row>
    <row r="467" s="2" customFormat="1">
      <c r="A467" s="39"/>
      <c r="B467" s="40"/>
      <c r="C467" s="41"/>
      <c r="D467" s="218" t="s">
        <v>145</v>
      </c>
      <c r="E467" s="41"/>
      <c r="F467" s="219" t="s">
        <v>891</v>
      </c>
      <c r="G467" s="41"/>
      <c r="H467" s="41"/>
      <c r="I467" s="220"/>
      <c r="J467" s="41"/>
      <c r="K467" s="41"/>
      <c r="L467" s="45"/>
      <c r="M467" s="221"/>
      <c r="N467" s="222"/>
      <c r="O467" s="85"/>
      <c r="P467" s="85"/>
      <c r="Q467" s="85"/>
      <c r="R467" s="85"/>
      <c r="S467" s="85"/>
      <c r="T467" s="86"/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T467" s="18" t="s">
        <v>145</v>
      </c>
      <c r="AU467" s="18" t="s">
        <v>82</v>
      </c>
    </row>
    <row r="468" s="13" customFormat="1">
      <c r="A468" s="13"/>
      <c r="B468" s="223"/>
      <c r="C468" s="224"/>
      <c r="D468" s="225" t="s">
        <v>152</v>
      </c>
      <c r="E468" s="226" t="s">
        <v>19</v>
      </c>
      <c r="F468" s="227" t="s">
        <v>751</v>
      </c>
      <c r="G468" s="224"/>
      <c r="H468" s="228">
        <v>14.99</v>
      </c>
      <c r="I468" s="229"/>
      <c r="J468" s="224"/>
      <c r="K468" s="224"/>
      <c r="L468" s="230"/>
      <c r="M468" s="231"/>
      <c r="N468" s="232"/>
      <c r="O468" s="232"/>
      <c r="P468" s="232"/>
      <c r="Q468" s="232"/>
      <c r="R468" s="232"/>
      <c r="S468" s="232"/>
      <c r="T468" s="23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34" t="s">
        <v>152</v>
      </c>
      <c r="AU468" s="234" t="s">
        <v>82</v>
      </c>
      <c r="AV468" s="13" t="s">
        <v>82</v>
      </c>
      <c r="AW468" s="13" t="s">
        <v>34</v>
      </c>
      <c r="AX468" s="13" t="s">
        <v>72</v>
      </c>
      <c r="AY468" s="234" t="s">
        <v>134</v>
      </c>
    </row>
    <row r="469" s="13" customFormat="1">
      <c r="A469" s="13"/>
      <c r="B469" s="223"/>
      <c r="C469" s="224"/>
      <c r="D469" s="225" t="s">
        <v>152</v>
      </c>
      <c r="E469" s="226" t="s">
        <v>19</v>
      </c>
      <c r="F469" s="227" t="s">
        <v>752</v>
      </c>
      <c r="G469" s="224"/>
      <c r="H469" s="228">
        <v>8.8699999999999992</v>
      </c>
      <c r="I469" s="229"/>
      <c r="J469" s="224"/>
      <c r="K469" s="224"/>
      <c r="L469" s="230"/>
      <c r="M469" s="231"/>
      <c r="N469" s="232"/>
      <c r="O469" s="232"/>
      <c r="P469" s="232"/>
      <c r="Q469" s="232"/>
      <c r="R469" s="232"/>
      <c r="S469" s="232"/>
      <c r="T469" s="23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34" t="s">
        <v>152</v>
      </c>
      <c r="AU469" s="234" t="s">
        <v>82</v>
      </c>
      <c r="AV469" s="13" t="s">
        <v>82</v>
      </c>
      <c r="AW469" s="13" t="s">
        <v>34</v>
      </c>
      <c r="AX469" s="13" t="s">
        <v>72</v>
      </c>
      <c r="AY469" s="234" t="s">
        <v>134</v>
      </c>
    </row>
    <row r="470" s="13" customFormat="1">
      <c r="A470" s="13"/>
      <c r="B470" s="223"/>
      <c r="C470" s="224"/>
      <c r="D470" s="225" t="s">
        <v>152</v>
      </c>
      <c r="E470" s="226" t="s">
        <v>19</v>
      </c>
      <c r="F470" s="227" t="s">
        <v>753</v>
      </c>
      <c r="G470" s="224"/>
      <c r="H470" s="228">
        <v>97.879999999999995</v>
      </c>
      <c r="I470" s="229"/>
      <c r="J470" s="224"/>
      <c r="K470" s="224"/>
      <c r="L470" s="230"/>
      <c r="M470" s="231"/>
      <c r="N470" s="232"/>
      <c r="O470" s="232"/>
      <c r="P470" s="232"/>
      <c r="Q470" s="232"/>
      <c r="R470" s="232"/>
      <c r="S470" s="232"/>
      <c r="T470" s="23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34" t="s">
        <v>152</v>
      </c>
      <c r="AU470" s="234" t="s">
        <v>82</v>
      </c>
      <c r="AV470" s="13" t="s">
        <v>82</v>
      </c>
      <c r="AW470" s="13" t="s">
        <v>34</v>
      </c>
      <c r="AX470" s="13" t="s">
        <v>72</v>
      </c>
      <c r="AY470" s="234" t="s">
        <v>134</v>
      </c>
    </row>
    <row r="471" s="13" customFormat="1">
      <c r="A471" s="13"/>
      <c r="B471" s="223"/>
      <c r="C471" s="224"/>
      <c r="D471" s="225" t="s">
        <v>152</v>
      </c>
      <c r="E471" s="226" t="s">
        <v>19</v>
      </c>
      <c r="F471" s="227" t="s">
        <v>754</v>
      </c>
      <c r="G471" s="224"/>
      <c r="H471" s="228">
        <v>22.489999999999998</v>
      </c>
      <c r="I471" s="229"/>
      <c r="J471" s="224"/>
      <c r="K471" s="224"/>
      <c r="L471" s="230"/>
      <c r="M471" s="231"/>
      <c r="N471" s="232"/>
      <c r="O471" s="232"/>
      <c r="P471" s="232"/>
      <c r="Q471" s="232"/>
      <c r="R471" s="232"/>
      <c r="S471" s="232"/>
      <c r="T471" s="23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34" t="s">
        <v>152</v>
      </c>
      <c r="AU471" s="234" t="s">
        <v>82</v>
      </c>
      <c r="AV471" s="13" t="s">
        <v>82</v>
      </c>
      <c r="AW471" s="13" t="s">
        <v>34</v>
      </c>
      <c r="AX471" s="13" t="s">
        <v>72</v>
      </c>
      <c r="AY471" s="234" t="s">
        <v>134</v>
      </c>
    </row>
    <row r="472" s="14" customFormat="1">
      <c r="A472" s="14"/>
      <c r="B472" s="235"/>
      <c r="C472" s="236"/>
      <c r="D472" s="225" t="s">
        <v>152</v>
      </c>
      <c r="E472" s="237" t="s">
        <v>19</v>
      </c>
      <c r="F472" s="238" t="s">
        <v>182</v>
      </c>
      <c r="G472" s="236"/>
      <c r="H472" s="239">
        <v>144.22999999999999</v>
      </c>
      <c r="I472" s="240"/>
      <c r="J472" s="236"/>
      <c r="K472" s="236"/>
      <c r="L472" s="241"/>
      <c r="M472" s="242"/>
      <c r="N472" s="243"/>
      <c r="O472" s="243"/>
      <c r="P472" s="243"/>
      <c r="Q472" s="243"/>
      <c r="R472" s="243"/>
      <c r="S472" s="243"/>
      <c r="T472" s="24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45" t="s">
        <v>152</v>
      </c>
      <c r="AU472" s="245" t="s">
        <v>82</v>
      </c>
      <c r="AV472" s="14" t="s">
        <v>154</v>
      </c>
      <c r="AW472" s="14" t="s">
        <v>34</v>
      </c>
      <c r="AX472" s="14" t="s">
        <v>80</v>
      </c>
      <c r="AY472" s="245" t="s">
        <v>134</v>
      </c>
    </row>
    <row r="473" s="2" customFormat="1" ht="24.15" customHeight="1">
      <c r="A473" s="39"/>
      <c r="B473" s="40"/>
      <c r="C473" s="205" t="s">
        <v>892</v>
      </c>
      <c r="D473" s="205" t="s">
        <v>138</v>
      </c>
      <c r="E473" s="206" t="s">
        <v>557</v>
      </c>
      <c r="F473" s="207" t="s">
        <v>558</v>
      </c>
      <c r="G473" s="208" t="s">
        <v>149</v>
      </c>
      <c r="H473" s="209">
        <v>144.22999999999999</v>
      </c>
      <c r="I473" s="210"/>
      <c r="J473" s="211">
        <f>ROUND(I473*H473,2)</f>
        <v>0</v>
      </c>
      <c r="K473" s="207" t="s">
        <v>142</v>
      </c>
      <c r="L473" s="45"/>
      <c r="M473" s="212" t="s">
        <v>19</v>
      </c>
      <c r="N473" s="213" t="s">
        <v>43</v>
      </c>
      <c r="O473" s="85"/>
      <c r="P473" s="214">
        <f>O473*H473</f>
        <v>0</v>
      </c>
      <c r="Q473" s="214">
        <v>3.3000000000000003E-05</v>
      </c>
      <c r="R473" s="214">
        <f>Q473*H473</f>
        <v>0.0047595900000000002</v>
      </c>
      <c r="S473" s="214">
        <v>0</v>
      </c>
      <c r="T473" s="215">
        <f>S473*H473</f>
        <v>0</v>
      </c>
      <c r="U473" s="39"/>
      <c r="V473" s="39"/>
      <c r="W473" s="39"/>
      <c r="X473" s="39"/>
      <c r="Y473" s="39"/>
      <c r="Z473" s="39"/>
      <c r="AA473" s="39"/>
      <c r="AB473" s="39"/>
      <c r="AC473" s="39"/>
      <c r="AD473" s="39"/>
      <c r="AE473" s="39"/>
      <c r="AR473" s="216" t="s">
        <v>143</v>
      </c>
      <c r="AT473" s="216" t="s">
        <v>138</v>
      </c>
      <c r="AU473" s="216" t="s">
        <v>82</v>
      </c>
      <c r="AY473" s="18" t="s">
        <v>134</v>
      </c>
      <c r="BE473" s="217">
        <f>IF(N473="základní",J473,0)</f>
        <v>0</v>
      </c>
      <c r="BF473" s="217">
        <f>IF(N473="snížená",J473,0)</f>
        <v>0</v>
      </c>
      <c r="BG473" s="217">
        <f>IF(N473="zákl. přenesená",J473,0)</f>
        <v>0</v>
      </c>
      <c r="BH473" s="217">
        <f>IF(N473="sníž. přenesená",J473,0)</f>
        <v>0</v>
      </c>
      <c r="BI473" s="217">
        <f>IF(N473="nulová",J473,0)</f>
        <v>0</v>
      </c>
      <c r="BJ473" s="18" t="s">
        <v>80</v>
      </c>
      <c r="BK473" s="217">
        <f>ROUND(I473*H473,2)</f>
        <v>0</v>
      </c>
      <c r="BL473" s="18" t="s">
        <v>143</v>
      </c>
      <c r="BM473" s="216" t="s">
        <v>893</v>
      </c>
    </row>
    <row r="474" s="2" customFormat="1">
      <c r="A474" s="39"/>
      <c r="B474" s="40"/>
      <c r="C474" s="41"/>
      <c r="D474" s="218" t="s">
        <v>145</v>
      </c>
      <c r="E474" s="41"/>
      <c r="F474" s="219" t="s">
        <v>894</v>
      </c>
      <c r="G474" s="41"/>
      <c r="H474" s="41"/>
      <c r="I474" s="220"/>
      <c r="J474" s="41"/>
      <c r="K474" s="41"/>
      <c r="L474" s="45"/>
      <c r="M474" s="221"/>
      <c r="N474" s="222"/>
      <c r="O474" s="85"/>
      <c r="P474" s="85"/>
      <c r="Q474" s="85"/>
      <c r="R474" s="85"/>
      <c r="S474" s="85"/>
      <c r="T474" s="86"/>
      <c r="U474" s="39"/>
      <c r="V474" s="39"/>
      <c r="W474" s="39"/>
      <c r="X474" s="39"/>
      <c r="Y474" s="39"/>
      <c r="Z474" s="39"/>
      <c r="AA474" s="39"/>
      <c r="AB474" s="39"/>
      <c r="AC474" s="39"/>
      <c r="AD474" s="39"/>
      <c r="AE474" s="39"/>
      <c r="AT474" s="18" t="s">
        <v>145</v>
      </c>
      <c r="AU474" s="18" t="s">
        <v>82</v>
      </c>
    </row>
    <row r="475" s="13" customFormat="1">
      <c r="A475" s="13"/>
      <c r="B475" s="223"/>
      <c r="C475" s="224"/>
      <c r="D475" s="225" t="s">
        <v>152</v>
      </c>
      <c r="E475" s="226" t="s">
        <v>19</v>
      </c>
      <c r="F475" s="227" t="s">
        <v>751</v>
      </c>
      <c r="G475" s="224"/>
      <c r="H475" s="228">
        <v>14.99</v>
      </c>
      <c r="I475" s="229"/>
      <c r="J475" s="224"/>
      <c r="K475" s="224"/>
      <c r="L475" s="230"/>
      <c r="M475" s="231"/>
      <c r="N475" s="232"/>
      <c r="O475" s="232"/>
      <c r="P475" s="232"/>
      <c r="Q475" s="232"/>
      <c r="R475" s="232"/>
      <c r="S475" s="232"/>
      <c r="T475" s="23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34" t="s">
        <v>152</v>
      </c>
      <c r="AU475" s="234" t="s">
        <v>82</v>
      </c>
      <c r="AV475" s="13" t="s">
        <v>82</v>
      </c>
      <c r="AW475" s="13" t="s">
        <v>34</v>
      </c>
      <c r="AX475" s="13" t="s">
        <v>72</v>
      </c>
      <c r="AY475" s="234" t="s">
        <v>134</v>
      </c>
    </row>
    <row r="476" s="13" customFormat="1">
      <c r="A476" s="13"/>
      <c r="B476" s="223"/>
      <c r="C476" s="224"/>
      <c r="D476" s="225" t="s">
        <v>152</v>
      </c>
      <c r="E476" s="226" t="s">
        <v>19</v>
      </c>
      <c r="F476" s="227" t="s">
        <v>752</v>
      </c>
      <c r="G476" s="224"/>
      <c r="H476" s="228">
        <v>8.8699999999999992</v>
      </c>
      <c r="I476" s="229"/>
      <c r="J476" s="224"/>
      <c r="K476" s="224"/>
      <c r="L476" s="230"/>
      <c r="M476" s="231"/>
      <c r="N476" s="232"/>
      <c r="O476" s="232"/>
      <c r="P476" s="232"/>
      <c r="Q476" s="232"/>
      <c r="R476" s="232"/>
      <c r="S476" s="232"/>
      <c r="T476" s="23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34" t="s">
        <v>152</v>
      </c>
      <c r="AU476" s="234" t="s">
        <v>82</v>
      </c>
      <c r="AV476" s="13" t="s">
        <v>82</v>
      </c>
      <c r="AW476" s="13" t="s">
        <v>34</v>
      </c>
      <c r="AX476" s="13" t="s">
        <v>72</v>
      </c>
      <c r="AY476" s="234" t="s">
        <v>134</v>
      </c>
    </row>
    <row r="477" s="13" customFormat="1">
      <c r="A477" s="13"/>
      <c r="B477" s="223"/>
      <c r="C477" s="224"/>
      <c r="D477" s="225" t="s">
        <v>152</v>
      </c>
      <c r="E477" s="226" t="s">
        <v>19</v>
      </c>
      <c r="F477" s="227" t="s">
        <v>753</v>
      </c>
      <c r="G477" s="224"/>
      <c r="H477" s="228">
        <v>97.879999999999995</v>
      </c>
      <c r="I477" s="229"/>
      <c r="J477" s="224"/>
      <c r="K477" s="224"/>
      <c r="L477" s="230"/>
      <c r="M477" s="231"/>
      <c r="N477" s="232"/>
      <c r="O477" s="232"/>
      <c r="P477" s="232"/>
      <c r="Q477" s="232"/>
      <c r="R477" s="232"/>
      <c r="S477" s="232"/>
      <c r="T477" s="23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34" t="s">
        <v>152</v>
      </c>
      <c r="AU477" s="234" t="s">
        <v>82</v>
      </c>
      <c r="AV477" s="13" t="s">
        <v>82</v>
      </c>
      <c r="AW477" s="13" t="s">
        <v>34</v>
      </c>
      <c r="AX477" s="13" t="s">
        <v>72</v>
      </c>
      <c r="AY477" s="234" t="s">
        <v>134</v>
      </c>
    </row>
    <row r="478" s="13" customFormat="1">
      <c r="A478" s="13"/>
      <c r="B478" s="223"/>
      <c r="C478" s="224"/>
      <c r="D478" s="225" t="s">
        <v>152</v>
      </c>
      <c r="E478" s="226" t="s">
        <v>19</v>
      </c>
      <c r="F478" s="227" t="s">
        <v>754</v>
      </c>
      <c r="G478" s="224"/>
      <c r="H478" s="228">
        <v>22.489999999999998</v>
      </c>
      <c r="I478" s="229"/>
      <c r="J478" s="224"/>
      <c r="K478" s="224"/>
      <c r="L478" s="230"/>
      <c r="M478" s="231"/>
      <c r="N478" s="232"/>
      <c r="O478" s="232"/>
      <c r="P478" s="232"/>
      <c r="Q478" s="232"/>
      <c r="R478" s="232"/>
      <c r="S478" s="232"/>
      <c r="T478" s="23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34" t="s">
        <v>152</v>
      </c>
      <c r="AU478" s="234" t="s">
        <v>82</v>
      </c>
      <c r="AV478" s="13" t="s">
        <v>82</v>
      </c>
      <c r="AW478" s="13" t="s">
        <v>34</v>
      </c>
      <c r="AX478" s="13" t="s">
        <v>72</v>
      </c>
      <c r="AY478" s="234" t="s">
        <v>134</v>
      </c>
    </row>
    <row r="479" s="14" customFormat="1">
      <c r="A479" s="14"/>
      <c r="B479" s="235"/>
      <c r="C479" s="236"/>
      <c r="D479" s="225" t="s">
        <v>152</v>
      </c>
      <c r="E479" s="237" t="s">
        <v>19</v>
      </c>
      <c r="F479" s="238" t="s">
        <v>182</v>
      </c>
      <c r="G479" s="236"/>
      <c r="H479" s="239">
        <v>144.22999999999999</v>
      </c>
      <c r="I479" s="240"/>
      <c r="J479" s="236"/>
      <c r="K479" s="236"/>
      <c r="L479" s="241"/>
      <c r="M479" s="242"/>
      <c r="N479" s="243"/>
      <c r="O479" s="243"/>
      <c r="P479" s="243"/>
      <c r="Q479" s="243"/>
      <c r="R479" s="243"/>
      <c r="S479" s="243"/>
      <c r="T479" s="24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45" t="s">
        <v>152</v>
      </c>
      <c r="AU479" s="245" t="s">
        <v>82</v>
      </c>
      <c r="AV479" s="14" t="s">
        <v>154</v>
      </c>
      <c r="AW479" s="14" t="s">
        <v>34</v>
      </c>
      <c r="AX479" s="14" t="s">
        <v>80</v>
      </c>
      <c r="AY479" s="245" t="s">
        <v>134</v>
      </c>
    </row>
    <row r="480" s="2" customFormat="1" ht="24.15" customHeight="1">
      <c r="A480" s="39"/>
      <c r="B480" s="40"/>
      <c r="C480" s="247" t="s">
        <v>426</v>
      </c>
      <c r="D480" s="247" t="s">
        <v>281</v>
      </c>
      <c r="E480" s="248" t="s">
        <v>562</v>
      </c>
      <c r="F480" s="249" t="s">
        <v>895</v>
      </c>
      <c r="G480" s="250" t="s">
        <v>149</v>
      </c>
      <c r="H480" s="251">
        <v>158.65299999999999</v>
      </c>
      <c r="I480" s="252"/>
      <c r="J480" s="253">
        <f>ROUND(I480*H480,2)</f>
        <v>0</v>
      </c>
      <c r="K480" s="249" t="s">
        <v>142</v>
      </c>
      <c r="L480" s="254"/>
      <c r="M480" s="255" t="s">
        <v>19</v>
      </c>
      <c r="N480" s="256" t="s">
        <v>43</v>
      </c>
      <c r="O480" s="85"/>
      <c r="P480" s="214">
        <f>O480*H480</f>
        <v>0</v>
      </c>
      <c r="Q480" s="214">
        <v>0.0016999999999999999</v>
      </c>
      <c r="R480" s="214">
        <f>Q480*H480</f>
        <v>0.26971009999999995</v>
      </c>
      <c r="S480" s="214">
        <v>0</v>
      </c>
      <c r="T480" s="215">
        <f>S480*H480</f>
        <v>0</v>
      </c>
      <c r="U480" s="39"/>
      <c r="V480" s="39"/>
      <c r="W480" s="39"/>
      <c r="X480" s="39"/>
      <c r="Y480" s="39"/>
      <c r="Z480" s="39"/>
      <c r="AA480" s="39"/>
      <c r="AB480" s="39"/>
      <c r="AC480" s="39"/>
      <c r="AD480" s="39"/>
      <c r="AE480" s="39"/>
      <c r="AR480" s="216" t="s">
        <v>284</v>
      </c>
      <c r="AT480" s="216" t="s">
        <v>281</v>
      </c>
      <c r="AU480" s="216" t="s">
        <v>82</v>
      </c>
      <c r="AY480" s="18" t="s">
        <v>134</v>
      </c>
      <c r="BE480" s="217">
        <f>IF(N480="základní",J480,0)</f>
        <v>0</v>
      </c>
      <c r="BF480" s="217">
        <f>IF(N480="snížená",J480,0)</f>
        <v>0</v>
      </c>
      <c r="BG480" s="217">
        <f>IF(N480="zákl. přenesená",J480,0)</f>
        <v>0</v>
      </c>
      <c r="BH480" s="217">
        <f>IF(N480="sníž. přenesená",J480,0)</f>
        <v>0</v>
      </c>
      <c r="BI480" s="217">
        <f>IF(N480="nulová",J480,0)</f>
        <v>0</v>
      </c>
      <c r="BJ480" s="18" t="s">
        <v>80</v>
      </c>
      <c r="BK480" s="217">
        <f>ROUND(I480*H480,2)</f>
        <v>0</v>
      </c>
      <c r="BL480" s="18" t="s">
        <v>143</v>
      </c>
      <c r="BM480" s="216" t="s">
        <v>896</v>
      </c>
    </row>
    <row r="481" s="13" customFormat="1">
      <c r="A481" s="13"/>
      <c r="B481" s="223"/>
      <c r="C481" s="224"/>
      <c r="D481" s="225" t="s">
        <v>152</v>
      </c>
      <c r="E481" s="226" t="s">
        <v>19</v>
      </c>
      <c r="F481" s="227" t="s">
        <v>751</v>
      </c>
      <c r="G481" s="224"/>
      <c r="H481" s="228">
        <v>14.99</v>
      </c>
      <c r="I481" s="229"/>
      <c r="J481" s="224"/>
      <c r="K481" s="224"/>
      <c r="L481" s="230"/>
      <c r="M481" s="231"/>
      <c r="N481" s="232"/>
      <c r="O481" s="232"/>
      <c r="P481" s="232"/>
      <c r="Q481" s="232"/>
      <c r="R481" s="232"/>
      <c r="S481" s="232"/>
      <c r="T481" s="23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34" t="s">
        <v>152</v>
      </c>
      <c r="AU481" s="234" t="s">
        <v>82</v>
      </c>
      <c r="AV481" s="13" t="s">
        <v>82</v>
      </c>
      <c r="AW481" s="13" t="s">
        <v>34</v>
      </c>
      <c r="AX481" s="13" t="s">
        <v>72</v>
      </c>
      <c r="AY481" s="234" t="s">
        <v>134</v>
      </c>
    </row>
    <row r="482" s="13" customFormat="1">
      <c r="A482" s="13"/>
      <c r="B482" s="223"/>
      <c r="C482" s="224"/>
      <c r="D482" s="225" t="s">
        <v>152</v>
      </c>
      <c r="E482" s="226" t="s">
        <v>19</v>
      </c>
      <c r="F482" s="227" t="s">
        <v>752</v>
      </c>
      <c r="G482" s="224"/>
      <c r="H482" s="228">
        <v>8.8699999999999992</v>
      </c>
      <c r="I482" s="229"/>
      <c r="J482" s="224"/>
      <c r="K482" s="224"/>
      <c r="L482" s="230"/>
      <c r="M482" s="231"/>
      <c r="N482" s="232"/>
      <c r="O482" s="232"/>
      <c r="P482" s="232"/>
      <c r="Q482" s="232"/>
      <c r="R482" s="232"/>
      <c r="S482" s="232"/>
      <c r="T482" s="23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34" t="s">
        <v>152</v>
      </c>
      <c r="AU482" s="234" t="s">
        <v>82</v>
      </c>
      <c r="AV482" s="13" t="s">
        <v>82</v>
      </c>
      <c r="AW482" s="13" t="s">
        <v>34</v>
      </c>
      <c r="AX482" s="13" t="s">
        <v>72</v>
      </c>
      <c r="AY482" s="234" t="s">
        <v>134</v>
      </c>
    </row>
    <row r="483" s="13" customFormat="1">
      <c r="A483" s="13"/>
      <c r="B483" s="223"/>
      <c r="C483" s="224"/>
      <c r="D483" s="225" t="s">
        <v>152</v>
      </c>
      <c r="E483" s="226" t="s">
        <v>19</v>
      </c>
      <c r="F483" s="227" t="s">
        <v>753</v>
      </c>
      <c r="G483" s="224"/>
      <c r="H483" s="228">
        <v>97.879999999999995</v>
      </c>
      <c r="I483" s="229"/>
      <c r="J483" s="224"/>
      <c r="K483" s="224"/>
      <c r="L483" s="230"/>
      <c r="M483" s="231"/>
      <c r="N483" s="232"/>
      <c r="O483" s="232"/>
      <c r="P483" s="232"/>
      <c r="Q483" s="232"/>
      <c r="R483" s="232"/>
      <c r="S483" s="232"/>
      <c r="T483" s="23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34" t="s">
        <v>152</v>
      </c>
      <c r="AU483" s="234" t="s">
        <v>82</v>
      </c>
      <c r="AV483" s="13" t="s">
        <v>82</v>
      </c>
      <c r="AW483" s="13" t="s">
        <v>34</v>
      </c>
      <c r="AX483" s="13" t="s">
        <v>72</v>
      </c>
      <c r="AY483" s="234" t="s">
        <v>134</v>
      </c>
    </row>
    <row r="484" s="13" customFormat="1">
      <c r="A484" s="13"/>
      <c r="B484" s="223"/>
      <c r="C484" s="224"/>
      <c r="D484" s="225" t="s">
        <v>152</v>
      </c>
      <c r="E484" s="226" t="s">
        <v>19</v>
      </c>
      <c r="F484" s="227" t="s">
        <v>754</v>
      </c>
      <c r="G484" s="224"/>
      <c r="H484" s="228">
        <v>22.489999999999998</v>
      </c>
      <c r="I484" s="229"/>
      <c r="J484" s="224"/>
      <c r="K484" s="224"/>
      <c r="L484" s="230"/>
      <c r="M484" s="231"/>
      <c r="N484" s="232"/>
      <c r="O484" s="232"/>
      <c r="P484" s="232"/>
      <c r="Q484" s="232"/>
      <c r="R484" s="232"/>
      <c r="S484" s="232"/>
      <c r="T484" s="23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34" t="s">
        <v>152</v>
      </c>
      <c r="AU484" s="234" t="s">
        <v>82</v>
      </c>
      <c r="AV484" s="13" t="s">
        <v>82</v>
      </c>
      <c r="AW484" s="13" t="s">
        <v>34</v>
      </c>
      <c r="AX484" s="13" t="s">
        <v>72</v>
      </c>
      <c r="AY484" s="234" t="s">
        <v>134</v>
      </c>
    </row>
    <row r="485" s="14" customFormat="1">
      <c r="A485" s="14"/>
      <c r="B485" s="235"/>
      <c r="C485" s="236"/>
      <c r="D485" s="225" t="s">
        <v>152</v>
      </c>
      <c r="E485" s="237" t="s">
        <v>19</v>
      </c>
      <c r="F485" s="238" t="s">
        <v>182</v>
      </c>
      <c r="G485" s="236"/>
      <c r="H485" s="239">
        <v>144.22999999999999</v>
      </c>
      <c r="I485" s="240"/>
      <c r="J485" s="236"/>
      <c r="K485" s="236"/>
      <c r="L485" s="241"/>
      <c r="M485" s="242"/>
      <c r="N485" s="243"/>
      <c r="O485" s="243"/>
      <c r="P485" s="243"/>
      <c r="Q485" s="243"/>
      <c r="R485" s="243"/>
      <c r="S485" s="243"/>
      <c r="T485" s="24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45" t="s">
        <v>152</v>
      </c>
      <c r="AU485" s="245" t="s">
        <v>82</v>
      </c>
      <c r="AV485" s="14" t="s">
        <v>154</v>
      </c>
      <c r="AW485" s="14" t="s">
        <v>34</v>
      </c>
      <c r="AX485" s="14" t="s">
        <v>80</v>
      </c>
      <c r="AY485" s="245" t="s">
        <v>134</v>
      </c>
    </row>
    <row r="486" s="13" customFormat="1">
      <c r="A486" s="13"/>
      <c r="B486" s="223"/>
      <c r="C486" s="224"/>
      <c r="D486" s="225" t="s">
        <v>152</v>
      </c>
      <c r="E486" s="224"/>
      <c r="F486" s="227" t="s">
        <v>897</v>
      </c>
      <c r="G486" s="224"/>
      <c r="H486" s="228">
        <v>158.65299999999999</v>
      </c>
      <c r="I486" s="229"/>
      <c r="J486" s="224"/>
      <c r="K486" s="224"/>
      <c r="L486" s="230"/>
      <c r="M486" s="231"/>
      <c r="N486" s="232"/>
      <c r="O486" s="232"/>
      <c r="P486" s="232"/>
      <c r="Q486" s="232"/>
      <c r="R486" s="232"/>
      <c r="S486" s="232"/>
      <c r="T486" s="23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34" t="s">
        <v>152</v>
      </c>
      <c r="AU486" s="234" t="s">
        <v>82</v>
      </c>
      <c r="AV486" s="13" t="s">
        <v>82</v>
      </c>
      <c r="AW486" s="13" t="s">
        <v>4</v>
      </c>
      <c r="AX486" s="13" t="s">
        <v>80</v>
      </c>
      <c r="AY486" s="234" t="s">
        <v>134</v>
      </c>
    </row>
    <row r="487" s="2" customFormat="1" ht="24.15" customHeight="1">
      <c r="A487" s="39"/>
      <c r="B487" s="40"/>
      <c r="C487" s="205" t="s">
        <v>412</v>
      </c>
      <c r="D487" s="205" t="s">
        <v>138</v>
      </c>
      <c r="E487" s="206" t="s">
        <v>567</v>
      </c>
      <c r="F487" s="207" t="s">
        <v>568</v>
      </c>
      <c r="G487" s="208" t="s">
        <v>149</v>
      </c>
      <c r="H487" s="209">
        <v>144.22999999999999</v>
      </c>
      <c r="I487" s="210"/>
      <c r="J487" s="211">
        <f>ROUND(I487*H487,2)</f>
        <v>0</v>
      </c>
      <c r="K487" s="207" t="s">
        <v>142</v>
      </c>
      <c r="L487" s="45"/>
      <c r="M487" s="212" t="s">
        <v>19</v>
      </c>
      <c r="N487" s="213" t="s">
        <v>43</v>
      </c>
      <c r="O487" s="85"/>
      <c r="P487" s="214">
        <f>O487*H487</f>
        <v>0</v>
      </c>
      <c r="Q487" s="214">
        <v>0.00029999999999999997</v>
      </c>
      <c r="R487" s="214">
        <f>Q487*H487</f>
        <v>0.043268999999999995</v>
      </c>
      <c r="S487" s="214">
        <v>0</v>
      </c>
      <c r="T487" s="215">
        <f>S487*H487</f>
        <v>0</v>
      </c>
      <c r="U487" s="39"/>
      <c r="V487" s="39"/>
      <c r="W487" s="39"/>
      <c r="X487" s="39"/>
      <c r="Y487" s="39"/>
      <c r="Z487" s="39"/>
      <c r="AA487" s="39"/>
      <c r="AB487" s="39"/>
      <c r="AC487" s="39"/>
      <c r="AD487" s="39"/>
      <c r="AE487" s="39"/>
      <c r="AR487" s="216" t="s">
        <v>348</v>
      </c>
      <c r="AT487" s="216" t="s">
        <v>138</v>
      </c>
      <c r="AU487" s="216" t="s">
        <v>82</v>
      </c>
      <c r="AY487" s="18" t="s">
        <v>134</v>
      </c>
      <c r="BE487" s="217">
        <f>IF(N487="základní",J487,0)</f>
        <v>0</v>
      </c>
      <c r="BF487" s="217">
        <f>IF(N487="snížená",J487,0)</f>
        <v>0</v>
      </c>
      <c r="BG487" s="217">
        <f>IF(N487="zákl. přenesená",J487,0)</f>
        <v>0</v>
      </c>
      <c r="BH487" s="217">
        <f>IF(N487="sníž. přenesená",J487,0)</f>
        <v>0</v>
      </c>
      <c r="BI487" s="217">
        <f>IF(N487="nulová",J487,0)</f>
        <v>0</v>
      </c>
      <c r="BJ487" s="18" t="s">
        <v>80</v>
      </c>
      <c r="BK487" s="217">
        <f>ROUND(I487*H487,2)</f>
        <v>0</v>
      </c>
      <c r="BL487" s="18" t="s">
        <v>348</v>
      </c>
      <c r="BM487" s="216" t="s">
        <v>898</v>
      </c>
    </row>
    <row r="488" s="2" customFormat="1">
      <c r="A488" s="39"/>
      <c r="B488" s="40"/>
      <c r="C488" s="41"/>
      <c r="D488" s="218" t="s">
        <v>145</v>
      </c>
      <c r="E488" s="41"/>
      <c r="F488" s="219" t="s">
        <v>570</v>
      </c>
      <c r="G488" s="41"/>
      <c r="H488" s="41"/>
      <c r="I488" s="220"/>
      <c r="J488" s="41"/>
      <c r="K488" s="41"/>
      <c r="L488" s="45"/>
      <c r="M488" s="221"/>
      <c r="N488" s="222"/>
      <c r="O488" s="85"/>
      <c r="P488" s="85"/>
      <c r="Q488" s="85"/>
      <c r="R488" s="85"/>
      <c r="S488" s="85"/>
      <c r="T488" s="86"/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  <c r="AT488" s="18" t="s">
        <v>145</v>
      </c>
      <c r="AU488" s="18" t="s">
        <v>82</v>
      </c>
    </row>
    <row r="489" s="13" customFormat="1">
      <c r="A489" s="13"/>
      <c r="B489" s="223"/>
      <c r="C489" s="224"/>
      <c r="D489" s="225" t="s">
        <v>152</v>
      </c>
      <c r="E489" s="226" t="s">
        <v>19</v>
      </c>
      <c r="F489" s="227" t="s">
        <v>751</v>
      </c>
      <c r="G489" s="224"/>
      <c r="H489" s="228">
        <v>14.99</v>
      </c>
      <c r="I489" s="229"/>
      <c r="J489" s="224"/>
      <c r="K489" s="224"/>
      <c r="L489" s="230"/>
      <c r="M489" s="231"/>
      <c r="N489" s="232"/>
      <c r="O489" s="232"/>
      <c r="P489" s="232"/>
      <c r="Q489" s="232"/>
      <c r="R489" s="232"/>
      <c r="S489" s="232"/>
      <c r="T489" s="23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34" t="s">
        <v>152</v>
      </c>
      <c r="AU489" s="234" t="s">
        <v>82</v>
      </c>
      <c r="AV489" s="13" t="s">
        <v>82</v>
      </c>
      <c r="AW489" s="13" t="s">
        <v>34</v>
      </c>
      <c r="AX489" s="13" t="s">
        <v>72</v>
      </c>
      <c r="AY489" s="234" t="s">
        <v>134</v>
      </c>
    </row>
    <row r="490" s="13" customFormat="1">
      <c r="A490" s="13"/>
      <c r="B490" s="223"/>
      <c r="C490" s="224"/>
      <c r="D490" s="225" t="s">
        <v>152</v>
      </c>
      <c r="E490" s="226" t="s">
        <v>19</v>
      </c>
      <c r="F490" s="227" t="s">
        <v>752</v>
      </c>
      <c r="G490" s="224"/>
      <c r="H490" s="228">
        <v>8.8699999999999992</v>
      </c>
      <c r="I490" s="229"/>
      <c r="J490" s="224"/>
      <c r="K490" s="224"/>
      <c r="L490" s="230"/>
      <c r="M490" s="231"/>
      <c r="N490" s="232"/>
      <c r="O490" s="232"/>
      <c r="P490" s="232"/>
      <c r="Q490" s="232"/>
      <c r="R490" s="232"/>
      <c r="S490" s="232"/>
      <c r="T490" s="23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34" t="s">
        <v>152</v>
      </c>
      <c r="AU490" s="234" t="s">
        <v>82</v>
      </c>
      <c r="AV490" s="13" t="s">
        <v>82</v>
      </c>
      <c r="AW490" s="13" t="s">
        <v>34</v>
      </c>
      <c r="AX490" s="13" t="s">
        <v>72</v>
      </c>
      <c r="AY490" s="234" t="s">
        <v>134</v>
      </c>
    </row>
    <row r="491" s="13" customFormat="1">
      <c r="A491" s="13"/>
      <c r="B491" s="223"/>
      <c r="C491" s="224"/>
      <c r="D491" s="225" t="s">
        <v>152</v>
      </c>
      <c r="E491" s="226" t="s">
        <v>19</v>
      </c>
      <c r="F491" s="227" t="s">
        <v>753</v>
      </c>
      <c r="G491" s="224"/>
      <c r="H491" s="228">
        <v>97.879999999999995</v>
      </c>
      <c r="I491" s="229"/>
      <c r="J491" s="224"/>
      <c r="K491" s="224"/>
      <c r="L491" s="230"/>
      <c r="M491" s="231"/>
      <c r="N491" s="232"/>
      <c r="O491" s="232"/>
      <c r="P491" s="232"/>
      <c r="Q491" s="232"/>
      <c r="R491" s="232"/>
      <c r="S491" s="232"/>
      <c r="T491" s="23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34" t="s">
        <v>152</v>
      </c>
      <c r="AU491" s="234" t="s">
        <v>82</v>
      </c>
      <c r="AV491" s="13" t="s">
        <v>82</v>
      </c>
      <c r="AW491" s="13" t="s">
        <v>34</v>
      </c>
      <c r="AX491" s="13" t="s">
        <v>72</v>
      </c>
      <c r="AY491" s="234" t="s">
        <v>134</v>
      </c>
    </row>
    <row r="492" s="13" customFormat="1">
      <c r="A492" s="13"/>
      <c r="B492" s="223"/>
      <c r="C492" s="224"/>
      <c r="D492" s="225" t="s">
        <v>152</v>
      </c>
      <c r="E492" s="226" t="s">
        <v>19</v>
      </c>
      <c r="F492" s="227" t="s">
        <v>754</v>
      </c>
      <c r="G492" s="224"/>
      <c r="H492" s="228">
        <v>22.489999999999998</v>
      </c>
      <c r="I492" s="229"/>
      <c r="J492" s="224"/>
      <c r="K492" s="224"/>
      <c r="L492" s="230"/>
      <c r="M492" s="231"/>
      <c r="N492" s="232"/>
      <c r="O492" s="232"/>
      <c r="P492" s="232"/>
      <c r="Q492" s="232"/>
      <c r="R492" s="232"/>
      <c r="S492" s="232"/>
      <c r="T492" s="23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34" t="s">
        <v>152</v>
      </c>
      <c r="AU492" s="234" t="s">
        <v>82</v>
      </c>
      <c r="AV492" s="13" t="s">
        <v>82</v>
      </c>
      <c r="AW492" s="13" t="s">
        <v>34</v>
      </c>
      <c r="AX492" s="13" t="s">
        <v>72</v>
      </c>
      <c r="AY492" s="234" t="s">
        <v>134</v>
      </c>
    </row>
    <row r="493" s="14" customFormat="1">
      <c r="A493" s="14"/>
      <c r="B493" s="235"/>
      <c r="C493" s="236"/>
      <c r="D493" s="225" t="s">
        <v>152</v>
      </c>
      <c r="E493" s="237" t="s">
        <v>19</v>
      </c>
      <c r="F493" s="238" t="s">
        <v>182</v>
      </c>
      <c r="G493" s="236"/>
      <c r="H493" s="239">
        <v>144.22999999999999</v>
      </c>
      <c r="I493" s="240"/>
      <c r="J493" s="236"/>
      <c r="K493" s="236"/>
      <c r="L493" s="241"/>
      <c r="M493" s="242"/>
      <c r="N493" s="243"/>
      <c r="O493" s="243"/>
      <c r="P493" s="243"/>
      <c r="Q493" s="243"/>
      <c r="R493" s="243"/>
      <c r="S493" s="243"/>
      <c r="T493" s="24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45" t="s">
        <v>152</v>
      </c>
      <c r="AU493" s="245" t="s">
        <v>82</v>
      </c>
      <c r="AV493" s="14" t="s">
        <v>154</v>
      </c>
      <c r="AW493" s="14" t="s">
        <v>34</v>
      </c>
      <c r="AX493" s="14" t="s">
        <v>80</v>
      </c>
      <c r="AY493" s="245" t="s">
        <v>134</v>
      </c>
    </row>
    <row r="494" s="2" customFormat="1" ht="37.8" customHeight="1">
      <c r="A494" s="39"/>
      <c r="B494" s="40"/>
      <c r="C494" s="247" t="s">
        <v>417</v>
      </c>
      <c r="D494" s="247" t="s">
        <v>281</v>
      </c>
      <c r="E494" s="248" t="s">
        <v>572</v>
      </c>
      <c r="F494" s="249" t="s">
        <v>573</v>
      </c>
      <c r="G494" s="250" t="s">
        <v>149</v>
      </c>
      <c r="H494" s="251">
        <v>158.65299999999999</v>
      </c>
      <c r="I494" s="252"/>
      <c r="J494" s="253">
        <f>ROUND(I494*H494,2)</f>
        <v>0</v>
      </c>
      <c r="K494" s="249" t="s">
        <v>142</v>
      </c>
      <c r="L494" s="254"/>
      <c r="M494" s="255" t="s">
        <v>19</v>
      </c>
      <c r="N494" s="256" t="s">
        <v>43</v>
      </c>
      <c r="O494" s="85"/>
      <c r="P494" s="214">
        <f>O494*H494</f>
        <v>0</v>
      </c>
      <c r="Q494" s="214">
        <v>0.0025999999999999999</v>
      </c>
      <c r="R494" s="214">
        <f>Q494*H494</f>
        <v>0.41249779999999997</v>
      </c>
      <c r="S494" s="214">
        <v>0</v>
      </c>
      <c r="T494" s="215">
        <f>S494*H494</f>
        <v>0</v>
      </c>
      <c r="U494" s="39"/>
      <c r="V494" s="39"/>
      <c r="W494" s="39"/>
      <c r="X494" s="39"/>
      <c r="Y494" s="39"/>
      <c r="Z494" s="39"/>
      <c r="AA494" s="39"/>
      <c r="AB494" s="39"/>
      <c r="AC494" s="39"/>
      <c r="AD494" s="39"/>
      <c r="AE494" s="39"/>
      <c r="AR494" s="216" t="s">
        <v>348</v>
      </c>
      <c r="AT494" s="216" t="s">
        <v>281</v>
      </c>
      <c r="AU494" s="216" t="s">
        <v>82</v>
      </c>
      <c r="AY494" s="18" t="s">
        <v>134</v>
      </c>
      <c r="BE494" s="217">
        <f>IF(N494="základní",J494,0)</f>
        <v>0</v>
      </c>
      <c r="BF494" s="217">
        <f>IF(N494="snížená",J494,0)</f>
        <v>0</v>
      </c>
      <c r="BG494" s="217">
        <f>IF(N494="zákl. přenesená",J494,0)</f>
        <v>0</v>
      </c>
      <c r="BH494" s="217">
        <f>IF(N494="sníž. přenesená",J494,0)</f>
        <v>0</v>
      </c>
      <c r="BI494" s="217">
        <f>IF(N494="nulová",J494,0)</f>
        <v>0</v>
      </c>
      <c r="BJ494" s="18" t="s">
        <v>80</v>
      </c>
      <c r="BK494" s="217">
        <f>ROUND(I494*H494,2)</f>
        <v>0</v>
      </c>
      <c r="BL494" s="18" t="s">
        <v>348</v>
      </c>
      <c r="BM494" s="216" t="s">
        <v>899</v>
      </c>
    </row>
    <row r="495" s="13" customFormat="1">
      <c r="A495" s="13"/>
      <c r="B495" s="223"/>
      <c r="C495" s="224"/>
      <c r="D495" s="225" t="s">
        <v>152</v>
      </c>
      <c r="E495" s="226" t="s">
        <v>19</v>
      </c>
      <c r="F495" s="227" t="s">
        <v>751</v>
      </c>
      <c r="G495" s="224"/>
      <c r="H495" s="228">
        <v>14.99</v>
      </c>
      <c r="I495" s="229"/>
      <c r="J495" s="224"/>
      <c r="K495" s="224"/>
      <c r="L495" s="230"/>
      <c r="M495" s="231"/>
      <c r="N495" s="232"/>
      <c r="O495" s="232"/>
      <c r="P495" s="232"/>
      <c r="Q495" s="232"/>
      <c r="R495" s="232"/>
      <c r="S495" s="232"/>
      <c r="T495" s="23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34" t="s">
        <v>152</v>
      </c>
      <c r="AU495" s="234" t="s">
        <v>82</v>
      </c>
      <c r="AV495" s="13" t="s">
        <v>82</v>
      </c>
      <c r="AW495" s="13" t="s">
        <v>34</v>
      </c>
      <c r="AX495" s="13" t="s">
        <v>72</v>
      </c>
      <c r="AY495" s="234" t="s">
        <v>134</v>
      </c>
    </row>
    <row r="496" s="13" customFormat="1">
      <c r="A496" s="13"/>
      <c r="B496" s="223"/>
      <c r="C496" s="224"/>
      <c r="D496" s="225" t="s">
        <v>152</v>
      </c>
      <c r="E496" s="226" t="s">
        <v>19</v>
      </c>
      <c r="F496" s="227" t="s">
        <v>752</v>
      </c>
      <c r="G496" s="224"/>
      <c r="H496" s="228">
        <v>8.8699999999999992</v>
      </c>
      <c r="I496" s="229"/>
      <c r="J496" s="224"/>
      <c r="K496" s="224"/>
      <c r="L496" s="230"/>
      <c r="M496" s="231"/>
      <c r="N496" s="232"/>
      <c r="O496" s="232"/>
      <c r="P496" s="232"/>
      <c r="Q496" s="232"/>
      <c r="R496" s="232"/>
      <c r="S496" s="232"/>
      <c r="T496" s="23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34" t="s">
        <v>152</v>
      </c>
      <c r="AU496" s="234" t="s">
        <v>82</v>
      </c>
      <c r="AV496" s="13" t="s">
        <v>82</v>
      </c>
      <c r="AW496" s="13" t="s">
        <v>34</v>
      </c>
      <c r="AX496" s="13" t="s">
        <v>72</v>
      </c>
      <c r="AY496" s="234" t="s">
        <v>134</v>
      </c>
    </row>
    <row r="497" s="13" customFormat="1">
      <c r="A497" s="13"/>
      <c r="B497" s="223"/>
      <c r="C497" s="224"/>
      <c r="D497" s="225" t="s">
        <v>152</v>
      </c>
      <c r="E497" s="226" t="s">
        <v>19</v>
      </c>
      <c r="F497" s="227" t="s">
        <v>753</v>
      </c>
      <c r="G497" s="224"/>
      <c r="H497" s="228">
        <v>97.879999999999995</v>
      </c>
      <c r="I497" s="229"/>
      <c r="J497" s="224"/>
      <c r="K497" s="224"/>
      <c r="L497" s="230"/>
      <c r="M497" s="231"/>
      <c r="N497" s="232"/>
      <c r="O497" s="232"/>
      <c r="P497" s="232"/>
      <c r="Q497" s="232"/>
      <c r="R497" s="232"/>
      <c r="S497" s="232"/>
      <c r="T497" s="23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34" t="s">
        <v>152</v>
      </c>
      <c r="AU497" s="234" t="s">
        <v>82</v>
      </c>
      <c r="AV497" s="13" t="s">
        <v>82</v>
      </c>
      <c r="AW497" s="13" t="s">
        <v>34</v>
      </c>
      <c r="AX497" s="13" t="s">
        <v>72</v>
      </c>
      <c r="AY497" s="234" t="s">
        <v>134</v>
      </c>
    </row>
    <row r="498" s="13" customFormat="1">
      <c r="A498" s="13"/>
      <c r="B498" s="223"/>
      <c r="C498" s="224"/>
      <c r="D498" s="225" t="s">
        <v>152</v>
      </c>
      <c r="E498" s="226" t="s">
        <v>19</v>
      </c>
      <c r="F498" s="227" t="s">
        <v>754</v>
      </c>
      <c r="G498" s="224"/>
      <c r="H498" s="228">
        <v>22.489999999999998</v>
      </c>
      <c r="I498" s="229"/>
      <c r="J498" s="224"/>
      <c r="K498" s="224"/>
      <c r="L498" s="230"/>
      <c r="M498" s="231"/>
      <c r="N498" s="232"/>
      <c r="O498" s="232"/>
      <c r="P498" s="232"/>
      <c r="Q498" s="232"/>
      <c r="R498" s="232"/>
      <c r="S498" s="232"/>
      <c r="T498" s="23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34" t="s">
        <v>152</v>
      </c>
      <c r="AU498" s="234" t="s">
        <v>82</v>
      </c>
      <c r="AV498" s="13" t="s">
        <v>82</v>
      </c>
      <c r="AW498" s="13" t="s">
        <v>34</v>
      </c>
      <c r="AX498" s="13" t="s">
        <v>72</v>
      </c>
      <c r="AY498" s="234" t="s">
        <v>134</v>
      </c>
    </row>
    <row r="499" s="14" customFormat="1">
      <c r="A499" s="14"/>
      <c r="B499" s="235"/>
      <c r="C499" s="236"/>
      <c r="D499" s="225" t="s">
        <v>152</v>
      </c>
      <c r="E499" s="237" t="s">
        <v>19</v>
      </c>
      <c r="F499" s="238" t="s">
        <v>182</v>
      </c>
      <c r="G499" s="236"/>
      <c r="H499" s="239">
        <v>144.22999999999999</v>
      </c>
      <c r="I499" s="240"/>
      <c r="J499" s="236"/>
      <c r="K499" s="236"/>
      <c r="L499" s="241"/>
      <c r="M499" s="242"/>
      <c r="N499" s="243"/>
      <c r="O499" s="243"/>
      <c r="P499" s="243"/>
      <c r="Q499" s="243"/>
      <c r="R499" s="243"/>
      <c r="S499" s="243"/>
      <c r="T499" s="24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45" t="s">
        <v>152</v>
      </c>
      <c r="AU499" s="245" t="s">
        <v>82</v>
      </c>
      <c r="AV499" s="14" t="s">
        <v>154</v>
      </c>
      <c r="AW499" s="14" t="s">
        <v>34</v>
      </c>
      <c r="AX499" s="14" t="s">
        <v>80</v>
      </c>
      <c r="AY499" s="245" t="s">
        <v>134</v>
      </c>
    </row>
    <row r="500" s="13" customFormat="1">
      <c r="A500" s="13"/>
      <c r="B500" s="223"/>
      <c r="C500" s="224"/>
      <c r="D500" s="225" t="s">
        <v>152</v>
      </c>
      <c r="E500" s="224"/>
      <c r="F500" s="227" t="s">
        <v>897</v>
      </c>
      <c r="G500" s="224"/>
      <c r="H500" s="228">
        <v>158.65299999999999</v>
      </c>
      <c r="I500" s="229"/>
      <c r="J500" s="224"/>
      <c r="K500" s="224"/>
      <c r="L500" s="230"/>
      <c r="M500" s="231"/>
      <c r="N500" s="232"/>
      <c r="O500" s="232"/>
      <c r="P500" s="232"/>
      <c r="Q500" s="232"/>
      <c r="R500" s="232"/>
      <c r="S500" s="232"/>
      <c r="T500" s="23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34" t="s">
        <v>152</v>
      </c>
      <c r="AU500" s="234" t="s">
        <v>82</v>
      </c>
      <c r="AV500" s="13" t="s">
        <v>82</v>
      </c>
      <c r="AW500" s="13" t="s">
        <v>4</v>
      </c>
      <c r="AX500" s="13" t="s">
        <v>80</v>
      </c>
      <c r="AY500" s="234" t="s">
        <v>134</v>
      </c>
    </row>
    <row r="501" s="2" customFormat="1" ht="24.15" customHeight="1">
      <c r="A501" s="39"/>
      <c r="B501" s="40"/>
      <c r="C501" s="205" t="s">
        <v>900</v>
      </c>
      <c r="D501" s="205" t="s">
        <v>138</v>
      </c>
      <c r="E501" s="206" t="s">
        <v>576</v>
      </c>
      <c r="F501" s="207" t="s">
        <v>577</v>
      </c>
      <c r="G501" s="208" t="s">
        <v>157</v>
      </c>
      <c r="H501" s="209">
        <v>99.796999999999997</v>
      </c>
      <c r="I501" s="210"/>
      <c r="J501" s="211">
        <f>ROUND(I501*H501,2)</f>
        <v>0</v>
      </c>
      <c r="K501" s="207" t="s">
        <v>142</v>
      </c>
      <c r="L501" s="45"/>
      <c r="M501" s="212" t="s">
        <v>19</v>
      </c>
      <c r="N501" s="213" t="s">
        <v>43</v>
      </c>
      <c r="O501" s="85"/>
      <c r="P501" s="214">
        <f>O501*H501</f>
        <v>0</v>
      </c>
      <c r="Q501" s="214">
        <v>2.987E-05</v>
      </c>
      <c r="R501" s="214">
        <f>Q501*H501</f>
        <v>0.0029809363899999997</v>
      </c>
      <c r="S501" s="214">
        <v>0</v>
      </c>
      <c r="T501" s="215">
        <f>S501*H501</f>
        <v>0</v>
      </c>
      <c r="U501" s="39"/>
      <c r="V501" s="39"/>
      <c r="W501" s="39"/>
      <c r="X501" s="39"/>
      <c r="Y501" s="39"/>
      <c r="Z501" s="39"/>
      <c r="AA501" s="39"/>
      <c r="AB501" s="39"/>
      <c r="AC501" s="39"/>
      <c r="AD501" s="39"/>
      <c r="AE501" s="39"/>
      <c r="AR501" s="216" t="s">
        <v>348</v>
      </c>
      <c r="AT501" s="216" t="s">
        <v>138</v>
      </c>
      <c r="AU501" s="216" t="s">
        <v>82</v>
      </c>
      <c r="AY501" s="18" t="s">
        <v>134</v>
      </c>
      <c r="BE501" s="217">
        <f>IF(N501="základní",J501,0)</f>
        <v>0</v>
      </c>
      <c r="BF501" s="217">
        <f>IF(N501="snížená",J501,0)</f>
        <v>0</v>
      </c>
      <c r="BG501" s="217">
        <f>IF(N501="zákl. přenesená",J501,0)</f>
        <v>0</v>
      </c>
      <c r="BH501" s="217">
        <f>IF(N501="sníž. přenesená",J501,0)</f>
        <v>0</v>
      </c>
      <c r="BI501" s="217">
        <f>IF(N501="nulová",J501,0)</f>
        <v>0</v>
      </c>
      <c r="BJ501" s="18" t="s">
        <v>80</v>
      </c>
      <c r="BK501" s="217">
        <f>ROUND(I501*H501,2)</f>
        <v>0</v>
      </c>
      <c r="BL501" s="18" t="s">
        <v>348</v>
      </c>
      <c r="BM501" s="216" t="s">
        <v>901</v>
      </c>
    </row>
    <row r="502" s="2" customFormat="1">
      <c r="A502" s="39"/>
      <c r="B502" s="40"/>
      <c r="C502" s="41"/>
      <c r="D502" s="218" t="s">
        <v>145</v>
      </c>
      <c r="E502" s="41"/>
      <c r="F502" s="219" t="s">
        <v>579</v>
      </c>
      <c r="G502" s="41"/>
      <c r="H502" s="41"/>
      <c r="I502" s="220"/>
      <c r="J502" s="41"/>
      <c r="K502" s="41"/>
      <c r="L502" s="45"/>
      <c r="M502" s="221"/>
      <c r="N502" s="222"/>
      <c r="O502" s="85"/>
      <c r="P502" s="85"/>
      <c r="Q502" s="85"/>
      <c r="R502" s="85"/>
      <c r="S502" s="85"/>
      <c r="T502" s="86"/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T502" s="18" t="s">
        <v>145</v>
      </c>
      <c r="AU502" s="18" t="s">
        <v>82</v>
      </c>
    </row>
    <row r="503" s="13" customFormat="1">
      <c r="A503" s="13"/>
      <c r="B503" s="223"/>
      <c r="C503" s="224"/>
      <c r="D503" s="225" t="s">
        <v>152</v>
      </c>
      <c r="E503" s="226" t="s">
        <v>19</v>
      </c>
      <c r="F503" s="227" t="s">
        <v>902</v>
      </c>
      <c r="G503" s="224"/>
      <c r="H503" s="228">
        <v>16.561</v>
      </c>
      <c r="I503" s="229"/>
      <c r="J503" s="224"/>
      <c r="K503" s="224"/>
      <c r="L503" s="230"/>
      <c r="M503" s="231"/>
      <c r="N503" s="232"/>
      <c r="O503" s="232"/>
      <c r="P503" s="232"/>
      <c r="Q503" s="232"/>
      <c r="R503" s="232"/>
      <c r="S503" s="232"/>
      <c r="T503" s="23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34" t="s">
        <v>152</v>
      </c>
      <c r="AU503" s="234" t="s">
        <v>82</v>
      </c>
      <c r="AV503" s="13" t="s">
        <v>82</v>
      </c>
      <c r="AW503" s="13" t="s">
        <v>34</v>
      </c>
      <c r="AX503" s="13" t="s">
        <v>72</v>
      </c>
      <c r="AY503" s="234" t="s">
        <v>134</v>
      </c>
    </row>
    <row r="504" s="13" customFormat="1">
      <c r="A504" s="13"/>
      <c r="B504" s="223"/>
      <c r="C504" s="224"/>
      <c r="D504" s="225" t="s">
        <v>152</v>
      </c>
      <c r="E504" s="226" t="s">
        <v>19</v>
      </c>
      <c r="F504" s="227" t="s">
        <v>903</v>
      </c>
      <c r="G504" s="224"/>
      <c r="H504" s="228">
        <v>14.782</v>
      </c>
      <c r="I504" s="229"/>
      <c r="J504" s="224"/>
      <c r="K504" s="224"/>
      <c r="L504" s="230"/>
      <c r="M504" s="231"/>
      <c r="N504" s="232"/>
      <c r="O504" s="232"/>
      <c r="P504" s="232"/>
      <c r="Q504" s="232"/>
      <c r="R504" s="232"/>
      <c r="S504" s="232"/>
      <c r="T504" s="23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34" t="s">
        <v>152</v>
      </c>
      <c r="AU504" s="234" t="s">
        <v>82</v>
      </c>
      <c r="AV504" s="13" t="s">
        <v>82</v>
      </c>
      <c r="AW504" s="13" t="s">
        <v>34</v>
      </c>
      <c r="AX504" s="13" t="s">
        <v>72</v>
      </c>
      <c r="AY504" s="234" t="s">
        <v>134</v>
      </c>
    </row>
    <row r="505" s="13" customFormat="1">
      <c r="A505" s="13"/>
      <c r="B505" s="223"/>
      <c r="C505" s="224"/>
      <c r="D505" s="225" t="s">
        <v>152</v>
      </c>
      <c r="E505" s="226" t="s">
        <v>19</v>
      </c>
      <c r="F505" s="227" t="s">
        <v>904</v>
      </c>
      <c r="G505" s="224"/>
      <c r="H505" s="228">
        <v>46.338999999999999</v>
      </c>
      <c r="I505" s="229"/>
      <c r="J505" s="224"/>
      <c r="K505" s="224"/>
      <c r="L505" s="230"/>
      <c r="M505" s="231"/>
      <c r="N505" s="232"/>
      <c r="O505" s="232"/>
      <c r="P505" s="232"/>
      <c r="Q505" s="232"/>
      <c r="R505" s="232"/>
      <c r="S505" s="232"/>
      <c r="T505" s="23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34" t="s">
        <v>152</v>
      </c>
      <c r="AU505" s="234" t="s">
        <v>82</v>
      </c>
      <c r="AV505" s="13" t="s">
        <v>82</v>
      </c>
      <c r="AW505" s="13" t="s">
        <v>34</v>
      </c>
      <c r="AX505" s="13" t="s">
        <v>72</v>
      </c>
      <c r="AY505" s="234" t="s">
        <v>134</v>
      </c>
    </row>
    <row r="506" s="13" customFormat="1">
      <c r="A506" s="13"/>
      <c r="B506" s="223"/>
      <c r="C506" s="224"/>
      <c r="D506" s="225" t="s">
        <v>152</v>
      </c>
      <c r="E506" s="226" t="s">
        <v>19</v>
      </c>
      <c r="F506" s="227" t="s">
        <v>905</v>
      </c>
      <c r="G506" s="224"/>
      <c r="H506" s="228">
        <v>22.114999999999998</v>
      </c>
      <c r="I506" s="229"/>
      <c r="J506" s="224"/>
      <c r="K506" s="224"/>
      <c r="L506" s="230"/>
      <c r="M506" s="231"/>
      <c r="N506" s="232"/>
      <c r="O506" s="232"/>
      <c r="P506" s="232"/>
      <c r="Q506" s="232"/>
      <c r="R506" s="232"/>
      <c r="S506" s="232"/>
      <c r="T506" s="23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34" t="s">
        <v>152</v>
      </c>
      <c r="AU506" s="234" t="s">
        <v>82</v>
      </c>
      <c r="AV506" s="13" t="s">
        <v>82</v>
      </c>
      <c r="AW506" s="13" t="s">
        <v>34</v>
      </c>
      <c r="AX506" s="13" t="s">
        <v>72</v>
      </c>
      <c r="AY506" s="234" t="s">
        <v>134</v>
      </c>
    </row>
    <row r="507" s="14" customFormat="1">
      <c r="A507" s="14"/>
      <c r="B507" s="235"/>
      <c r="C507" s="236"/>
      <c r="D507" s="225" t="s">
        <v>152</v>
      </c>
      <c r="E507" s="237" t="s">
        <v>19</v>
      </c>
      <c r="F507" s="238" t="s">
        <v>182</v>
      </c>
      <c r="G507" s="236"/>
      <c r="H507" s="239">
        <v>99.796999999999997</v>
      </c>
      <c r="I507" s="240"/>
      <c r="J507" s="236"/>
      <c r="K507" s="236"/>
      <c r="L507" s="241"/>
      <c r="M507" s="242"/>
      <c r="N507" s="243"/>
      <c r="O507" s="243"/>
      <c r="P507" s="243"/>
      <c r="Q507" s="243"/>
      <c r="R507" s="243"/>
      <c r="S507" s="243"/>
      <c r="T507" s="24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T507" s="245" t="s">
        <v>152</v>
      </c>
      <c r="AU507" s="245" t="s">
        <v>82</v>
      </c>
      <c r="AV507" s="14" t="s">
        <v>154</v>
      </c>
      <c r="AW507" s="14" t="s">
        <v>34</v>
      </c>
      <c r="AX507" s="14" t="s">
        <v>80</v>
      </c>
      <c r="AY507" s="245" t="s">
        <v>134</v>
      </c>
    </row>
    <row r="508" s="2" customFormat="1" ht="16.5" customHeight="1">
      <c r="A508" s="39"/>
      <c r="B508" s="40"/>
      <c r="C508" s="247" t="s">
        <v>550</v>
      </c>
      <c r="D508" s="247" t="s">
        <v>281</v>
      </c>
      <c r="E508" s="248" t="s">
        <v>585</v>
      </c>
      <c r="F508" s="249" t="s">
        <v>586</v>
      </c>
      <c r="G508" s="250" t="s">
        <v>157</v>
      </c>
      <c r="H508" s="251">
        <v>109.777</v>
      </c>
      <c r="I508" s="252"/>
      <c r="J508" s="253">
        <f>ROUND(I508*H508,2)</f>
        <v>0</v>
      </c>
      <c r="K508" s="249" t="s">
        <v>142</v>
      </c>
      <c r="L508" s="254"/>
      <c r="M508" s="255" t="s">
        <v>19</v>
      </c>
      <c r="N508" s="256" t="s">
        <v>43</v>
      </c>
      <c r="O508" s="85"/>
      <c r="P508" s="214">
        <f>O508*H508</f>
        <v>0</v>
      </c>
      <c r="Q508" s="214">
        <v>0.00038000000000000002</v>
      </c>
      <c r="R508" s="214">
        <f>Q508*H508</f>
        <v>0.041715260000000004</v>
      </c>
      <c r="S508" s="214">
        <v>0</v>
      </c>
      <c r="T508" s="215">
        <f>S508*H508</f>
        <v>0</v>
      </c>
      <c r="U508" s="39"/>
      <c r="V508" s="39"/>
      <c r="W508" s="39"/>
      <c r="X508" s="39"/>
      <c r="Y508" s="39"/>
      <c r="Z508" s="39"/>
      <c r="AA508" s="39"/>
      <c r="AB508" s="39"/>
      <c r="AC508" s="39"/>
      <c r="AD508" s="39"/>
      <c r="AE508" s="39"/>
      <c r="AR508" s="216" t="s">
        <v>348</v>
      </c>
      <c r="AT508" s="216" t="s">
        <v>281</v>
      </c>
      <c r="AU508" s="216" t="s">
        <v>82</v>
      </c>
      <c r="AY508" s="18" t="s">
        <v>134</v>
      </c>
      <c r="BE508" s="217">
        <f>IF(N508="základní",J508,0)</f>
        <v>0</v>
      </c>
      <c r="BF508" s="217">
        <f>IF(N508="snížená",J508,0)</f>
        <v>0</v>
      </c>
      <c r="BG508" s="217">
        <f>IF(N508="zákl. přenesená",J508,0)</f>
        <v>0</v>
      </c>
      <c r="BH508" s="217">
        <f>IF(N508="sníž. přenesená",J508,0)</f>
        <v>0</v>
      </c>
      <c r="BI508" s="217">
        <f>IF(N508="nulová",J508,0)</f>
        <v>0</v>
      </c>
      <c r="BJ508" s="18" t="s">
        <v>80</v>
      </c>
      <c r="BK508" s="217">
        <f>ROUND(I508*H508,2)</f>
        <v>0</v>
      </c>
      <c r="BL508" s="18" t="s">
        <v>348</v>
      </c>
      <c r="BM508" s="216" t="s">
        <v>906</v>
      </c>
    </row>
    <row r="509" s="13" customFormat="1">
      <c r="A509" s="13"/>
      <c r="B509" s="223"/>
      <c r="C509" s="224"/>
      <c r="D509" s="225" t="s">
        <v>152</v>
      </c>
      <c r="E509" s="226" t="s">
        <v>19</v>
      </c>
      <c r="F509" s="227" t="s">
        <v>902</v>
      </c>
      <c r="G509" s="224"/>
      <c r="H509" s="228">
        <v>16.561</v>
      </c>
      <c r="I509" s="229"/>
      <c r="J509" s="224"/>
      <c r="K509" s="224"/>
      <c r="L509" s="230"/>
      <c r="M509" s="231"/>
      <c r="N509" s="232"/>
      <c r="O509" s="232"/>
      <c r="P509" s="232"/>
      <c r="Q509" s="232"/>
      <c r="R509" s="232"/>
      <c r="S509" s="232"/>
      <c r="T509" s="23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34" t="s">
        <v>152</v>
      </c>
      <c r="AU509" s="234" t="s">
        <v>82</v>
      </c>
      <c r="AV509" s="13" t="s">
        <v>82</v>
      </c>
      <c r="AW509" s="13" t="s">
        <v>34</v>
      </c>
      <c r="AX509" s="13" t="s">
        <v>72</v>
      </c>
      <c r="AY509" s="234" t="s">
        <v>134</v>
      </c>
    </row>
    <row r="510" s="13" customFormat="1">
      <c r="A510" s="13"/>
      <c r="B510" s="223"/>
      <c r="C510" s="224"/>
      <c r="D510" s="225" t="s">
        <v>152</v>
      </c>
      <c r="E510" s="226" t="s">
        <v>19</v>
      </c>
      <c r="F510" s="227" t="s">
        <v>903</v>
      </c>
      <c r="G510" s="224"/>
      <c r="H510" s="228">
        <v>14.782</v>
      </c>
      <c r="I510" s="229"/>
      <c r="J510" s="224"/>
      <c r="K510" s="224"/>
      <c r="L510" s="230"/>
      <c r="M510" s="231"/>
      <c r="N510" s="232"/>
      <c r="O510" s="232"/>
      <c r="P510" s="232"/>
      <c r="Q510" s="232"/>
      <c r="R510" s="232"/>
      <c r="S510" s="232"/>
      <c r="T510" s="23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34" t="s">
        <v>152</v>
      </c>
      <c r="AU510" s="234" t="s">
        <v>82</v>
      </c>
      <c r="AV510" s="13" t="s">
        <v>82</v>
      </c>
      <c r="AW510" s="13" t="s">
        <v>34</v>
      </c>
      <c r="AX510" s="13" t="s">
        <v>72</v>
      </c>
      <c r="AY510" s="234" t="s">
        <v>134</v>
      </c>
    </row>
    <row r="511" s="13" customFormat="1">
      <c r="A511" s="13"/>
      <c r="B511" s="223"/>
      <c r="C511" s="224"/>
      <c r="D511" s="225" t="s">
        <v>152</v>
      </c>
      <c r="E511" s="226" t="s">
        <v>19</v>
      </c>
      <c r="F511" s="227" t="s">
        <v>904</v>
      </c>
      <c r="G511" s="224"/>
      <c r="H511" s="228">
        <v>46.338999999999999</v>
      </c>
      <c r="I511" s="229"/>
      <c r="J511" s="224"/>
      <c r="K511" s="224"/>
      <c r="L511" s="230"/>
      <c r="M511" s="231"/>
      <c r="N511" s="232"/>
      <c r="O511" s="232"/>
      <c r="P511" s="232"/>
      <c r="Q511" s="232"/>
      <c r="R511" s="232"/>
      <c r="S511" s="232"/>
      <c r="T511" s="23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34" t="s">
        <v>152</v>
      </c>
      <c r="AU511" s="234" t="s">
        <v>82</v>
      </c>
      <c r="AV511" s="13" t="s">
        <v>82</v>
      </c>
      <c r="AW511" s="13" t="s">
        <v>34</v>
      </c>
      <c r="AX511" s="13" t="s">
        <v>72</v>
      </c>
      <c r="AY511" s="234" t="s">
        <v>134</v>
      </c>
    </row>
    <row r="512" s="13" customFormat="1">
      <c r="A512" s="13"/>
      <c r="B512" s="223"/>
      <c r="C512" s="224"/>
      <c r="D512" s="225" t="s">
        <v>152</v>
      </c>
      <c r="E512" s="226" t="s">
        <v>19</v>
      </c>
      <c r="F512" s="227" t="s">
        <v>905</v>
      </c>
      <c r="G512" s="224"/>
      <c r="H512" s="228">
        <v>22.114999999999998</v>
      </c>
      <c r="I512" s="229"/>
      <c r="J512" s="224"/>
      <c r="K512" s="224"/>
      <c r="L512" s="230"/>
      <c r="M512" s="231"/>
      <c r="N512" s="232"/>
      <c r="O512" s="232"/>
      <c r="P512" s="232"/>
      <c r="Q512" s="232"/>
      <c r="R512" s="232"/>
      <c r="S512" s="232"/>
      <c r="T512" s="23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34" t="s">
        <v>152</v>
      </c>
      <c r="AU512" s="234" t="s">
        <v>82</v>
      </c>
      <c r="AV512" s="13" t="s">
        <v>82</v>
      </c>
      <c r="AW512" s="13" t="s">
        <v>34</v>
      </c>
      <c r="AX512" s="13" t="s">
        <v>72</v>
      </c>
      <c r="AY512" s="234" t="s">
        <v>134</v>
      </c>
    </row>
    <row r="513" s="14" customFormat="1">
      <c r="A513" s="14"/>
      <c r="B513" s="235"/>
      <c r="C513" s="236"/>
      <c r="D513" s="225" t="s">
        <v>152</v>
      </c>
      <c r="E513" s="237" t="s">
        <v>19</v>
      </c>
      <c r="F513" s="238" t="s">
        <v>182</v>
      </c>
      <c r="G513" s="236"/>
      <c r="H513" s="239">
        <v>99.796999999999997</v>
      </c>
      <c r="I513" s="240"/>
      <c r="J513" s="236"/>
      <c r="K513" s="236"/>
      <c r="L513" s="241"/>
      <c r="M513" s="242"/>
      <c r="N513" s="243"/>
      <c r="O513" s="243"/>
      <c r="P513" s="243"/>
      <c r="Q513" s="243"/>
      <c r="R513" s="243"/>
      <c r="S513" s="243"/>
      <c r="T513" s="24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45" t="s">
        <v>152</v>
      </c>
      <c r="AU513" s="245" t="s">
        <v>82</v>
      </c>
      <c r="AV513" s="14" t="s">
        <v>154</v>
      </c>
      <c r="AW513" s="14" t="s">
        <v>34</v>
      </c>
      <c r="AX513" s="14" t="s">
        <v>80</v>
      </c>
      <c r="AY513" s="245" t="s">
        <v>134</v>
      </c>
    </row>
    <row r="514" s="13" customFormat="1">
      <c r="A514" s="13"/>
      <c r="B514" s="223"/>
      <c r="C514" s="224"/>
      <c r="D514" s="225" t="s">
        <v>152</v>
      </c>
      <c r="E514" s="224"/>
      <c r="F514" s="227" t="s">
        <v>907</v>
      </c>
      <c r="G514" s="224"/>
      <c r="H514" s="228">
        <v>109.777</v>
      </c>
      <c r="I514" s="229"/>
      <c r="J514" s="224"/>
      <c r="K514" s="224"/>
      <c r="L514" s="230"/>
      <c r="M514" s="231"/>
      <c r="N514" s="232"/>
      <c r="O514" s="232"/>
      <c r="P514" s="232"/>
      <c r="Q514" s="232"/>
      <c r="R514" s="232"/>
      <c r="S514" s="232"/>
      <c r="T514" s="23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34" t="s">
        <v>152</v>
      </c>
      <c r="AU514" s="234" t="s">
        <v>82</v>
      </c>
      <c r="AV514" s="13" t="s">
        <v>82</v>
      </c>
      <c r="AW514" s="13" t="s">
        <v>4</v>
      </c>
      <c r="AX514" s="13" t="s">
        <v>80</v>
      </c>
      <c r="AY514" s="234" t="s">
        <v>134</v>
      </c>
    </row>
    <row r="515" s="2" customFormat="1" ht="16.5" customHeight="1">
      <c r="A515" s="39"/>
      <c r="B515" s="40"/>
      <c r="C515" s="205" t="s">
        <v>556</v>
      </c>
      <c r="D515" s="205" t="s">
        <v>138</v>
      </c>
      <c r="E515" s="206" t="s">
        <v>590</v>
      </c>
      <c r="F515" s="207" t="s">
        <v>591</v>
      </c>
      <c r="G515" s="208" t="s">
        <v>157</v>
      </c>
      <c r="H515" s="209">
        <v>8.1999999999999993</v>
      </c>
      <c r="I515" s="210"/>
      <c r="J515" s="211">
        <f>ROUND(I515*H515,2)</f>
        <v>0</v>
      </c>
      <c r="K515" s="207" t="s">
        <v>142</v>
      </c>
      <c r="L515" s="45"/>
      <c r="M515" s="212" t="s">
        <v>19</v>
      </c>
      <c r="N515" s="213" t="s">
        <v>43</v>
      </c>
      <c r="O515" s="85"/>
      <c r="P515" s="214">
        <f>O515*H515</f>
        <v>0</v>
      </c>
      <c r="Q515" s="214">
        <v>0</v>
      </c>
      <c r="R515" s="214">
        <f>Q515*H515</f>
        <v>0</v>
      </c>
      <c r="S515" s="214">
        <v>0</v>
      </c>
      <c r="T515" s="215">
        <f>S515*H515</f>
        <v>0</v>
      </c>
      <c r="U515" s="39"/>
      <c r="V515" s="39"/>
      <c r="W515" s="39"/>
      <c r="X515" s="39"/>
      <c r="Y515" s="39"/>
      <c r="Z515" s="39"/>
      <c r="AA515" s="39"/>
      <c r="AB515" s="39"/>
      <c r="AC515" s="39"/>
      <c r="AD515" s="39"/>
      <c r="AE515" s="39"/>
      <c r="AR515" s="216" t="s">
        <v>348</v>
      </c>
      <c r="AT515" s="216" t="s">
        <v>138</v>
      </c>
      <c r="AU515" s="216" t="s">
        <v>82</v>
      </c>
      <c r="AY515" s="18" t="s">
        <v>134</v>
      </c>
      <c r="BE515" s="217">
        <f>IF(N515="základní",J515,0)</f>
        <v>0</v>
      </c>
      <c r="BF515" s="217">
        <f>IF(N515="snížená",J515,0)</f>
        <v>0</v>
      </c>
      <c r="BG515" s="217">
        <f>IF(N515="zákl. přenesená",J515,0)</f>
        <v>0</v>
      </c>
      <c r="BH515" s="217">
        <f>IF(N515="sníž. přenesená",J515,0)</f>
        <v>0</v>
      </c>
      <c r="BI515" s="217">
        <f>IF(N515="nulová",J515,0)</f>
        <v>0</v>
      </c>
      <c r="BJ515" s="18" t="s">
        <v>80</v>
      </c>
      <c r="BK515" s="217">
        <f>ROUND(I515*H515,2)</f>
        <v>0</v>
      </c>
      <c r="BL515" s="18" t="s">
        <v>348</v>
      </c>
      <c r="BM515" s="216" t="s">
        <v>908</v>
      </c>
    </row>
    <row r="516" s="2" customFormat="1">
      <c r="A516" s="39"/>
      <c r="B516" s="40"/>
      <c r="C516" s="41"/>
      <c r="D516" s="218" t="s">
        <v>145</v>
      </c>
      <c r="E516" s="41"/>
      <c r="F516" s="219" t="s">
        <v>593</v>
      </c>
      <c r="G516" s="41"/>
      <c r="H516" s="41"/>
      <c r="I516" s="220"/>
      <c r="J516" s="41"/>
      <c r="K516" s="41"/>
      <c r="L516" s="45"/>
      <c r="M516" s="221"/>
      <c r="N516" s="222"/>
      <c r="O516" s="85"/>
      <c r="P516" s="85"/>
      <c r="Q516" s="85"/>
      <c r="R516" s="85"/>
      <c r="S516" s="85"/>
      <c r="T516" s="86"/>
      <c r="U516" s="39"/>
      <c r="V516" s="39"/>
      <c r="W516" s="39"/>
      <c r="X516" s="39"/>
      <c r="Y516" s="39"/>
      <c r="Z516" s="39"/>
      <c r="AA516" s="39"/>
      <c r="AB516" s="39"/>
      <c r="AC516" s="39"/>
      <c r="AD516" s="39"/>
      <c r="AE516" s="39"/>
      <c r="AT516" s="18" t="s">
        <v>145</v>
      </c>
      <c r="AU516" s="18" t="s">
        <v>82</v>
      </c>
    </row>
    <row r="517" s="2" customFormat="1" ht="24.15" customHeight="1">
      <c r="A517" s="39"/>
      <c r="B517" s="40"/>
      <c r="C517" s="247" t="s">
        <v>561</v>
      </c>
      <c r="D517" s="247" t="s">
        <v>281</v>
      </c>
      <c r="E517" s="248" t="s">
        <v>595</v>
      </c>
      <c r="F517" s="249" t="s">
        <v>596</v>
      </c>
      <c r="G517" s="250" t="s">
        <v>157</v>
      </c>
      <c r="H517" s="251">
        <v>8.1999999999999993</v>
      </c>
      <c r="I517" s="252"/>
      <c r="J517" s="253">
        <f>ROUND(I517*H517,2)</f>
        <v>0</v>
      </c>
      <c r="K517" s="249" t="s">
        <v>142</v>
      </c>
      <c r="L517" s="254"/>
      <c r="M517" s="255" t="s">
        <v>19</v>
      </c>
      <c r="N517" s="256" t="s">
        <v>43</v>
      </c>
      <c r="O517" s="85"/>
      <c r="P517" s="214">
        <f>O517*H517</f>
        <v>0</v>
      </c>
      <c r="Q517" s="214">
        <v>0.00020000000000000001</v>
      </c>
      <c r="R517" s="214">
        <f>Q517*H517</f>
        <v>0.00164</v>
      </c>
      <c r="S517" s="214">
        <v>0</v>
      </c>
      <c r="T517" s="215">
        <f>S517*H517</f>
        <v>0</v>
      </c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R517" s="216" t="s">
        <v>348</v>
      </c>
      <c r="AT517" s="216" t="s">
        <v>281</v>
      </c>
      <c r="AU517" s="216" t="s">
        <v>82</v>
      </c>
      <c r="AY517" s="18" t="s">
        <v>134</v>
      </c>
      <c r="BE517" s="217">
        <f>IF(N517="základní",J517,0)</f>
        <v>0</v>
      </c>
      <c r="BF517" s="217">
        <f>IF(N517="snížená",J517,0)</f>
        <v>0</v>
      </c>
      <c r="BG517" s="217">
        <f>IF(N517="zákl. přenesená",J517,0)</f>
        <v>0</v>
      </c>
      <c r="BH517" s="217">
        <f>IF(N517="sníž. přenesená",J517,0)</f>
        <v>0</v>
      </c>
      <c r="BI517" s="217">
        <f>IF(N517="nulová",J517,0)</f>
        <v>0</v>
      </c>
      <c r="BJ517" s="18" t="s">
        <v>80</v>
      </c>
      <c r="BK517" s="217">
        <f>ROUND(I517*H517,2)</f>
        <v>0</v>
      </c>
      <c r="BL517" s="18" t="s">
        <v>348</v>
      </c>
      <c r="BM517" s="216" t="s">
        <v>909</v>
      </c>
    </row>
    <row r="518" s="2" customFormat="1" ht="44.25" customHeight="1">
      <c r="A518" s="39"/>
      <c r="B518" s="40"/>
      <c r="C518" s="205" t="s">
        <v>910</v>
      </c>
      <c r="D518" s="205" t="s">
        <v>138</v>
      </c>
      <c r="E518" s="206" t="s">
        <v>599</v>
      </c>
      <c r="F518" s="207" t="s">
        <v>600</v>
      </c>
      <c r="G518" s="208" t="s">
        <v>377</v>
      </c>
      <c r="H518" s="257"/>
      <c r="I518" s="210"/>
      <c r="J518" s="211">
        <f>ROUND(I518*H518,2)</f>
        <v>0</v>
      </c>
      <c r="K518" s="207" t="s">
        <v>142</v>
      </c>
      <c r="L518" s="45"/>
      <c r="M518" s="212" t="s">
        <v>19</v>
      </c>
      <c r="N518" s="213" t="s">
        <v>43</v>
      </c>
      <c r="O518" s="85"/>
      <c r="P518" s="214">
        <f>O518*H518</f>
        <v>0</v>
      </c>
      <c r="Q518" s="214">
        <v>0</v>
      </c>
      <c r="R518" s="214">
        <f>Q518*H518</f>
        <v>0</v>
      </c>
      <c r="S518" s="214">
        <v>0</v>
      </c>
      <c r="T518" s="215">
        <f>S518*H518</f>
        <v>0</v>
      </c>
      <c r="U518" s="39"/>
      <c r="V518" s="39"/>
      <c r="W518" s="39"/>
      <c r="X518" s="39"/>
      <c r="Y518" s="39"/>
      <c r="Z518" s="39"/>
      <c r="AA518" s="39"/>
      <c r="AB518" s="39"/>
      <c r="AC518" s="39"/>
      <c r="AD518" s="39"/>
      <c r="AE518" s="39"/>
      <c r="AR518" s="216" t="s">
        <v>143</v>
      </c>
      <c r="AT518" s="216" t="s">
        <v>138</v>
      </c>
      <c r="AU518" s="216" t="s">
        <v>82</v>
      </c>
      <c r="AY518" s="18" t="s">
        <v>134</v>
      </c>
      <c r="BE518" s="217">
        <f>IF(N518="základní",J518,0)</f>
        <v>0</v>
      </c>
      <c r="BF518" s="217">
        <f>IF(N518="snížená",J518,0)</f>
        <v>0</v>
      </c>
      <c r="BG518" s="217">
        <f>IF(N518="zákl. přenesená",J518,0)</f>
        <v>0</v>
      </c>
      <c r="BH518" s="217">
        <f>IF(N518="sníž. přenesená",J518,0)</f>
        <v>0</v>
      </c>
      <c r="BI518" s="217">
        <f>IF(N518="nulová",J518,0)</f>
        <v>0</v>
      </c>
      <c r="BJ518" s="18" t="s">
        <v>80</v>
      </c>
      <c r="BK518" s="217">
        <f>ROUND(I518*H518,2)</f>
        <v>0</v>
      </c>
      <c r="BL518" s="18" t="s">
        <v>143</v>
      </c>
      <c r="BM518" s="216" t="s">
        <v>911</v>
      </c>
    </row>
    <row r="519" s="2" customFormat="1">
      <c r="A519" s="39"/>
      <c r="B519" s="40"/>
      <c r="C519" s="41"/>
      <c r="D519" s="218" t="s">
        <v>145</v>
      </c>
      <c r="E519" s="41"/>
      <c r="F519" s="219" t="s">
        <v>912</v>
      </c>
      <c r="G519" s="41"/>
      <c r="H519" s="41"/>
      <c r="I519" s="220"/>
      <c r="J519" s="41"/>
      <c r="K519" s="41"/>
      <c r="L519" s="45"/>
      <c r="M519" s="221"/>
      <c r="N519" s="222"/>
      <c r="O519" s="85"/>
      <c r="P519" s="85"/>
      <c r="Q519" s="85"/>
      <c r="R519" s="85"/>
      <c r="S519" s="85"/>
      <c r="T519" s="86"/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T519" s="18" t="s">
        <v>145</v>
      </c>
      <c r="AU519" s="18" t="s">
        <v>82</v>
      </c>
    </row>
    <row r="520" s="12" customFormat="1" ht="22.8" customHeight="1">
      <c r="A520" s="12"/>
      <c r="B520" s="189"/>
      <c r="C520" s="190"/>
      <c r="D520" s="191" t="s">
        <v>71</v>
      </c>
      <c r="E520" s="203" t="s">
        <v>603</v>
      </c>
      <c r="F520" s="203" t="s">
        <v>604</v>
      </c>
      <c r="G520" s="190"/>
      <c r="H520" s="190"/>
      <c r="I520" s="193"/>
      <c r="J520" s="204">
        <f>BK520</f>
        <v>0</v>
      </c>
      <c r="K520" s="190"/>
      <c r="L520" s="195"/>
      <c r="M520" s="196"/>
      <c r="N520" s="197"/>
      <c r="O520" s="197"/>
      <c r="P520" s="198">
        <f>SUM(P521:P547)</f>
        <v>0</v>
      </c>
      <c r="Q520" s="197"/>
      <c r="R520" s="198">
        <f>SUM(R521:R547)</f>
        <v>0.77075223900000001</v>
      </c>
      <c r="S520" s="197"/>
      <c r="T520" s="199">
        <f>SUM(T521:T547)</f>
        <v>0.64281759999999999</v>
      </c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R520" s="200" t="s">
        <v>82</v>
      </c>
      <c r="AT520" s="201" t="s">
        <v>71</v>
      </c>
      <c r="AU520" s="201" t="s">
        <v>80</v>
      </c>
      <c r="AY520" s="200" t="s">
        <v>134</v>
      </c>
      <c r="BK520" s="202">
        <f>SUM(BK521:BK547)</f>
        <v>0</v>
      </c>
    </row>
    <row r="521" s="2" customFormat="1" ht="24.15" customHeight="1">
      <c r="A521" s="39"/>
      <c r="B521" s="40"/>
      <c r="C521" s="205" t="s">
        <v>598</v>
      </c>
      <c r="D521" s="205" t="s">
        <v>138</v>
      </c>
      <c r="E521" s="206" t="s">
        <v>606</v>
      </c>
      <c r="F521" s="207" t="s">
        <v>607</v>
      </c>
      <c r="G521" s="208" t="s">
        <v>149</v>
      </c>
      <c r="H521" s="209">
        <v>23.632999999999999</v>
      </c>
      <c r="I521" s="210"/>
      <c r="J521" s="211">
        <f>ROUND(I521*H521,2)</f>
        <v>0</v>
      </c>
      <c r="K521" s="207" t="s">
        <v>142</v>
      </c>
      <c r="L521" s="45"/>
      <c r="M521" s="212" t="s">
        <v>19</v>
      </c>
      <c r="N521" s="213" t="s">
        <v>43</v>
      </c>
      <c r="O521" s="85"/>
      <c r="P521" s="214">
        <f>O521*H521</f>
        <v>0</v>
      </c>
      <c r="Q521" s="214">
        <v>0.00029999999999999997</v>
      </c>
      <c r="R521" s="214">
        <f>Q521*H521</f>
        <v>0.0070898999999999988</v>
      </c>
      <c r="S521" s="214">
        <v>0</v>
      </c>
      <c r="T521" s="215">
        <f>S521*H521</f>
        <v>0</v>
      </c>
      <c r="U521" s="39"/>
      <c r="V521" s="39"/>
      <c r="W521" s="39"/>
      <c r="X521" s="39"/>
      <c r="Y521" s="39"/>
      <c r="Z521" s="39"/>
      <c r="AA521" s="39"/>
      <c r="AB521" s="39"/>
      <c r="AC521" s="39"/>
      <c r="AD521" s="39"/>
      <c r="AE521" s="39"/>
      <c r="AR521" s="216" t="s">
        <v>143</v>
      </c>
      <c r="AT521" s="216" t="s">
        <v>138</v>
      </c>
      <c r="AU521" s="216" t="s">
        <v>82</v>
      </c>
      <c r="AY521" s="18" t="s">
        <v>134</v>
      </c>
      <c r="BE521" s="217">
        <f>IF(N521="základní",J521,0)</f>
        <v>0</v>
      </c>
      <c r="BF521" s="217">
        <f>IF(N521="snížená",J521,0)</f>
        <v>0</v>
      </c>
      <c r="BG521" s="217">
        <f>IF(N521="zákl. přenesená",J521,0)</f>
        <v>0</v>
      </c>
      <c r="BH521" s="217">
        <f>IF(N521="sníž. přenesená",J521,0)</f>
        <v>0</v>
      </c>
      <c r="BI521" s="217">
        <f>IF(N521="nulová",J521,0)</f>
        <v>0</v>
      </c>
      <c r="BJ521" s="18" t="s">
        <v>80</v>
      </c>
      <c r="BK521" s="217">
        <f>ROUND(I521*H521,2)</f>
        <v>0</v>
      </c>
      <c r="BL521" s="18" t="s">
        <v>143</v>
      </c>
      <c r="BM521" s="216" t="s">
        <v>913</v>
      </c>
    </row>
    <row r="522" s="2" customFormat="1">
      <c r="A522" s="39"/>
      <c r="B522" s="40"/>
      <c r="C522" s="41"/>
      <c r="D522" s="218" t="s">
        <v>145</v>
      </c>
      <c r="E522" s="41"/>
      <c r="F522" s="219" t="s">
        <v>609</v>
      </c>
      <c r="G522" s="41"/>
      <c r="H522" s="41"/>
      <c r="I522" s="220"/>
      <c r="J522" s="41"/>
      <c r="K522" s="41"/>
      <c r="L522" s="45"/>
      <c r="M522" s="221"/>
      <c r="N522" s="222"/>
      <c r="O522" s="85"/>
      <c r="P522" s="85"/>
      <c r="Q522" s="85"/>
      <c r="R522" s="85"/>
      <c r="S522" s="85"/>
      <c r="T522" s="86"/>
      <c r="U522" s="39"/>
      <c r="V522" s="39"/>
      <c r="W522" s="39"/>
      <c r="X522" s="39"/>
      <c r="Y522" s="39"/>
      <c r="Z522" s="39"/>
      <c r="AA522" s="39"/>
      <c r="AB522" s="39"/>
      <c r="AC522" s="39"/>
      <c r="AD522" s="39"/>
      <c r="AE522" s="39"/>
      <c r="AT522" s="18" t="s">
        <v>145</v>
      </c>
      <c r="AU522" s="18" t="s">
        <v>82</v>
      </c>
    </row>
    <row r="523" s="13" customFormat="1">
      <c r="A523" s="13"/>
      <c r="B523" s="223"/>
      <c r="C523" s="224"/>
      <c r="D523" s="225" t="s">
        <v>152</v>
      </c>
      <c r="E523" s="226" t="s">
        <v>19</v>
      </c>
      <c r="F523" s="227" t="s">
        <v>914</v>
      </c>
      <c r="G523" s="224"/>
      <c r="H523" s="228">
        <v>23.632999999999999</v>
      </c>
      <c r="I523" s="229"/>
      <c r="J523" s="224"/>
      <c r="K523" s="224"/>
      <c r="L523" s="230"/>
      <c r="M523" s="231"/>
      <c r="N523" s="232"/>
      <c r="O523" s="232"/>
      <c r="P523" s="232"/>
      <c r="Q523" s="232"/>
      <c r="R523" s="232"/>
      <c r="S523" s="232"/>
      <c r="T523" s="23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34" t="s">
        <v>152</v>
      </c>
      <c r="AU523" s="234" t="s">
        <v>82</v>
      </c>
      <c r="AV523" s="13" t="s">
        <v>82</v>
      </c>
      <c r="AW523" s="13" t="s">
        <v>34</v>
      </c>
      <c r="AX523" s="13" t="s">
        <v>80</v>
      </c>
      <c r="AY523" s="234" t="s">
        <v>134</v>
      </c>
    </row>
    <row r="524" s="2" customFormat="1" ht="37.8" customHeight="1">
      <c r="A524" s="39"/>
      <c r="B524" s="40"/>
      <c r="C524" s="205" t="s">
        <v>275</v>
      </c>
      <c r="D524" s="205" t="s">
        <v>138</v>
      </c>
      <c r="E524" s="206" t="s">
        <v>612</v>
      </c>
      <c r="F524" s="207" t="s">
        <v>613</v>
      </c>
      <c r="G524" s="208" t="s">
        <v>149</v>
      </c>
      <c r="H524" s="209">
        <v>23.632999999999999</v>
      </c>
      <c r="I524" s="210"/>
      <c r="J524" s="211">
        <f>ROUND(I524*H524,2)</f>
        <v>0</v>
      </c>
      <c r="K524" s="207" t="s">
        <v>142</v>
      </c>
      <c r="L524" s="45"/>
      <c r="M524" s="212" t="s">
        <v>19</v>
      </c>
      <c r="N524" s="213" t="s">
        <v>43</v>
      </c>
      <c r="O524" s="85"/>
      <c r="P524" s="214">
        <f>O524*H524</f>
        <v>0</v>
      </c>
      <c r="Q524" s="214">
        <v>0.0090880000000000006</v>
      </c>
      <c r="R524" s="214">
        <f>Q524*H524</f>
        <v>0.21477670400000001</v>
      </c>
      <c r="S524" s="214">
        <v>0</v>
      </c>
      <c r="T524" s="215">
        <f>S524*H524</f>
        <v>0</v>
      </c>
      <c r="U524" s="39"/>
      <c r="V524" s="39"/>
      <c r="W524" s="39"/>
      <c r="X524" s="39"/>
      <c r="Y524" s="39"/>
      <c r="Z524" s="39"/>
      <c r="AA524" s="39"/>
      <c r="AB524" s="39"/>
      <c r="AC524" s="39"/>
      <c r="AD524" s="39"/>
      <c r="AE524" s="39"/>
      <c r="AR524" s="216" t="s">
        <v>143</v>
      </c>
      <c r="AT524" s="216" t="s">
        <v>138</v>
      </c>
      <c r="AU524" s="216" t="s">
        <v>82</v>
      </c>
      <c r="AY524" s="18" t="s">
        <v>134</v>
      </c>
      <c r="BE524" s="217">
        <f>IF(N524="základní",J524,0)</f>
        <v>0</v>
      </c>
      <c r="BF524" s="217">
        <f>IF(N524="snížená",J524,0)</f>
        <v>0</v>
      </c>
      <c r="BG524" s="217">
        <f>IF(N524="zákl. přenesená",J524,0)</f>
        <v>0</v>
      </c>
      <c r="BH524" s="217">
        <f>IF(N524="sníž. přenesená",J524,0)</f>
        <v>0</v>
      </c>
      <c r="BI524" s="217">
        <f>IF(N524="nulová",J524,0)</f>
        <v>0</v>
      </c>
      <c r="BJ524" s="18" t="s">
        <v>80</v>
      </c>
      <c r="BK524" s="217">
        <f>ROUND(I524*H524,2)</f>
        <v>0</v>
      </c>
      <c r="BL524" s="18" t="s">
        <v>143</v>
      </c>
      <c r="BM524" s="216" t="s">
        <v>915</v>
      </c>
    </row>
    <row r="525" s="2" customFormat="1">
      <c r="A525" s="39"/>
      <c r="B525" s="40"/>
      <c r="C525" s="41"/>
      <c r="D525" s="218" t="s">
        <v>145</v>
      </c>
      <c r="E525" s="41"/>
      <c r="F525" s="219" t="s">
        <v>615</v>
      </c>
      <c r="G525" s="41"/>
      <c r="H525" s="41"/>
      <c r="I525" s="220"/>
      <c r="J525" s="41"/>
      <c r="K525" s="41"/>
      <c r="L525" s="45"/>
      <c r="M525" s="221"/>
      <c r="N525" s="222"/>
      <c r="O525" s="85"/>
      <c r="P525" s="85"/>
      <c r="Q525" s="85"/>
      <c r="R525" s="85"/>
      <c r="S525" s="85"/>
      <c r="T525" s="86"/>
      <c r="U525" s="39"/>
      <c r="V525" s="39"/>
      <c r="W525" s="39"/>
      <c r="X525" s="39"/>
      <c r="Y525" s="39"/>
      <c r="Z525" s="39"/>
      <c r="AA525" s="39"/>
      <c r="AB525" s="39"/>
      <c r="AC525" s="39"/>
      <c r="AD525" s="39"/>
      <c r="AE525" s="39"/>
      <c r="AT525" s="18" t="s">
        <v>145</v>
      </c>
      <c r="AU525" s="18" t="s">
        <v>82</v>
      </c>
    </row>
    <row r="526" s="13" customFormat="1">
      <c r="A526" s="13"/>
      <c r="B526" s="223"/>
      <c r="C526" s="224"/>
      <c r="D526" s="225" t="s">
        <v>152</v>
      </c>
      <c r="E526" s="226" t="s">
        <v>19</v>
      </c>
      <c r="F526" s="227" t="s">
        <v>914</v>
      </c>
      <c r="G526" s="224"/>
      <c r="H526" s="228">
        <v>23.632999999999999</v>
      </c>
      <c r="I526" s="229"/>
      <c r="J526" s="224"/>
      <c r="K526" s="224"/>
      <c r="L526" s="230"/>
      <c r="M526" s="231"/>
      <c r="N526" s="232"/>
      <c r="O526" s="232"/>
      <c r="P526" s="232"/>
      <c r="Q526" s="232"/>
      <c r="R526" s="232"/>
      <c r="S526" s="232"/>
      <c r="T526" s="23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34" t="s">
        <v>152</v>
      </c>
      <c r="AU526" s="234" t="s">
        <v>82</v>
      </c>
      <c r="AV526" s="13" t="s">
        <v>82</v>
      </c>
      <c r="AW526" s="13" t="s">
        <v>34</v>
      </c>
      <c r="AX526" s="13" t="s">
        <v>80</v>
      </c>
      <c r="AY526" s="234" t="s">
        <v>134</v>
      </c>
    </row>
    <row r="527" s="2" customFormat="1" ht="24.15" customHeight="1">
      <c r="A527" s="39"/>
      <c r="B527" s="40"/>
      <c r="C527" s="247" t="s">
        <v>916</v>
      </c>
      <c r="D527" s="247" t="s">
        <v>281</v>
      </c>
      <c r="E527" s="248" t="s">
        <v>617</v>
      </c>
      <c r="F527" s="249" t="s">
        <v>917</v>
      </c>
      <c r="G527" s="250" t="s">
        <v>149</v>
      </c>
      <c r="H527" s="251">
        <v>28.359999999999999</v>
      </c>
      <c r="I527" s="252"/>
      <c r="J527" s="253">
        <f>ROUND(I527*H527,2)</f>
        <v>0</v>
      </c>
      <c r="K527" s="249" t="s">
        <v>19</v>
      </c>
      <c r="L527" s="254"/>
      <c r="M527" s="255" t="s">
        <v>19</v>
      </c>
      <c r="N527" s="256" t="s">
        <v>43</v>
      </c>
      <c r="O527" s="85"/>
      <c r="P527" s="214">
        <f>O527*H527</f>
        <v>0</v>
      </c>
      <c r="Q527" s="214">
        <v>0.019</v>
      </c>
      <c r="R527" s="214">
        <f>Q527*H527</f>
        <v>0.53883999999999999</v>
      </c>
      <c r="S527" s="214">
        <v>0</v>
      </c>
      <c r="T527" s="215">
        <f>S527*H527</f>
        <v>0</v>
      </c>
      <c r="U527" s="39"/>
      <c r="V527" s="39"/>
      <c r="W527" s="39"/>
      <c r="X527" s="39"/>
      <c r="Y527" s="39"/>
      <c r="Z527" s="39"/>
      <c r="AA527" s="39"/>
      <c r="AB527" s="39"/>
      <c r="AC527" s="39"/>
      <c r="AD527" s="39"/>
      <c r="AE527" s="39"/>
      <c r="AR527" s="216" t="s">
        <v>284</v>
      </c>
      <c r="AT527" s="216" t="s">
        <v>281</v>
      </c>
      <c r="AU527" s="216" t="s">
        <v>82</v>
      </c>
      <c r="AY527" s="18" t="s">
        <v>134</v>
      </c>
      <c r="BE527" s="217">
        <f>IF(N527="základní",J527,0)</f>
        <v>0</v>
      </c>
      <c r="BF527" s="217">
        <f>IF(N527="snížená",J527,0)</f>
        <v>0</v>
      </c>
      <c r="BG527" s="217">
        <f>IF(N527="zákl. přenesená",J527,0)</f>
        <v>0</v>
      </c>
      <c r="BH527" s="217">
        <f>IF(N527="sníž. přenesená",J527,0)</f>
        <v>0</v>
      </c>
      <c r="BI527" s="217">
        <f>IF(N527="nulová",J527,0)</f>
        <v>0</v>
      </c>
      <c r="BJ527" s="18" t="s">
        <v>80</v>
      </c>
      <c r="BK527" s="217">
        <f>ROUND(I527*H527,2)</f>
        <v>0</v>
      </c>
      <c r="BL527" s="18" t="s">
        <v>143</v>
      </c>
      <c r="BM527" s="216" t="s">
        <v>918</v>
      </c>
    </row>
    <row r="528" s="13" customFormat="1">
      <c r="A528" s="13"/>
      <c r="B528" s="223"/>
      <c r="C528" s="224"/>
      <c r="D528" s="225" t="s">
        <v>152</v>
      </c>
      <c r="E528" s="226" t="s">
        <v>19</v>
      </c>
      <c r="F528" s="227" t="s">
        <v>914</v>
      </c>
      <c r="G528" s="224"/>
      <c r="H528" s="228">
        <v>23.632999999999999</v>
      </c>
      <c r="I528" s="229"/>
      <c r="J528" s="224"/>
      <c r="K528" s="224"/>
      <c r="L528" s="230"/>
      <c r="M528" s="231"/>
      <c r="N528" s="232"/>
      <c r="O528" s="232"/>
      <c r="P528" s="232"/>
      <c r="Q528" s="232"/>
      <c r="R528" s="232"/>
      <c r="S528" s="232"/>
      <c r="T528" s="23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34" t="s">
        <v>152</v>
      </c>
      <c r="AU528" s="234" t="s">
        <v>82</v>
      </c>
      <c r="AV528" s="13" t="s">
        <v>82</v>
      </c>
      <c r="AW528" s="13" t="s">
        <v>34</v>
      </c>
      <c r="AX528" s="13" t="s">
        <v>80</v>
      </c>
      <c r="AY528" s="234" t="s">
        <v>134</v>
      </c>
    </row>
    <row r="529" s="13" customFormat="1">
      <c r="A529" s="13"/>
      <c r="B529" s="223"/>
      <c r="C529" s="224"/>
      <c r="D529" s="225" t="s">
        <v>152</v>
      </c>
      <c r="E529" s="224"/>
      <c r="F529" s="227" t="s">
        <v>919</v>
      </c>
      <c r="G529" s="224"/>
      <c r="H529" s="228">
        <v>28.359999999999999</v>
      </c>
      <c r="I529" s="229"/>
      <c r="J529" s="224"/>
      <c r="K529" s="224"/>
      <c r="L529" s="230"/>
      <c r="M529" s="231"/>
      <c r="N529" s="232"/>
      <c r="O529" s="232"/>
      <c r="P529" s="232"/>
      <c r="Q529" s="232"/>
      <c r="R529" s="232"/>
      <c r="S529" s="232"/>
      <c r="T529" s="23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34" t="s">
        <v>152</v>
      </c>
      <c r="AU529" s="234" t="s">
        <v>82</v>
      </c>
      <c r="AV529" s="13" t="s">
        <v>82</v>
      </c>
      <c r="AW529" s="13" t="s">
        <v>4</v>
      </c>
      <c r="AX529" s="13" t="s">
        <v>80</v>
      </c>
      <c r="AY529" s="234" t="s">
        <v>134</v>
      </c>
    </row>
    <row r="530" s="2" customFormat="1" ht="21.75" customHeight="1">
      <c r="A530" s="39"/>
      <c r="B530" s="40"/>
      <c r="C530" s="205" t="s">
        <v>435</v>
      </c>
      <c r="D530" s="205" t="s">
        <v>138</v>
      </c>
      <c r="E530" s="206" t="s">
        <v>622</v>
      </c>
      <c r="F530" s="207" t="s">
        <v>623</v>
      </c>
      <c r="G530" s="208" t="s">
        <v>149</v>
      </c>
      <c r="H530" s="209">
        <v>23.632999999999999</v>
      </c>
      <c r="I530" s="210"/>
      <c r="J530" s="211">
        <f>ROUND(I530*H530,2)</f>
        <v>0</v>
      </c>
      <c r="K530" s="207" t="s">
        <v>142</v>
      </c>
      <c r="L530" s="45"/>
      <c r="M530" s="212" t="s">
        <v>19</v>
      </c>
      <c r="N530" s="213" t="s">
        <v>43</v>
      </c>
      <c r="O530" s="85"/>
      <c r="P530" s="214">
        <f>O530*H530</f>
        <v>0</v>
      </c>
      <c r="Q530" s="214">
        <v>0</v>
      </c>
      <c r="R530" s="214">
        <f>Q530*H530</f>
        <v>0</v>
      </c>
      <c r="S530" s="214">
        <v>0.027199999999999998</v>
      </c>
      <c r="T530" s="215">
        <f>S530*H530</f>
        <v>0.64281759999999999</v>
      </c>
      <c r="U530" s="39"/>
      <c r="V530" s="39"/>
      <c r="W530" s="39"/>
      <c r="X530" s="39"/>
      <c r="Y530" s="39"/>
      <c r="Z530" s="39"/>
      <c r="AA530" s="39"/>
      <c r="AB530" s="39"/>
      <c r="AC530" s="39"/>
      <c r="AD530" s="39"/>
      <c r="AE530" s="39"/>
      <c r="AR530" s="216" t="s">
        <v>143</v>
      </c>
      <c r="AT530" s="216" t="s">
        <v>138</v>
      </c>
      <c r="AU530" s="216" t="s">
        <v>82</v>
      </c>
      <c r="AY530" s="18" t="s">
        <v>134</v>
      </c>
      <c r="BE530" s="217">
        <f>IF(N530="základní",J530,0)</f>
        <v>0</v>
      </c>
      <c r="BF530" s="217">
        <f>IF(N530="snížená",J530,0)</f>
        <v>0</v>
      </c>
      <c r="BG530" s="217">
        <f>IF(N530="zákl. přenesená",J530,0)</f>
        <v>0</v>
      </c>
      <c r="BH530" s="217">
        <f>IF(N530="sníž. přenesená",J530,0)</f>
        <v>0</v>
      </c>
      <c r="BI530" s="217">
        <f>IF(N530="nulová",J530,0)</f>
        <v>0</v>
      </c>
      <c r="BJ530" s="18" t="s">
        <v>80</v>
      </c>
      <c r="BK530" s="217">
        <f>ROUND(I530*H530,2)</f>
        <v>0</v>
      </c>
      <c r="BL530" s="18" t="s">
        <v>143</v>
      </c>
      <c r="BM530" s="216" t="s">
        <v>920</v>
      </c>
    </row>
    <row r="531" s="2" customFormat="1">
      <c r="A531" s="39"/>
      <c r="B531" s="40"/>
      <c r="C531" s="41"/>
      <c r="D531" s="218" t="s">
        <v>145</v>
      </c>
      <c r="E531" s="41"/>
      <c r="F531" s="219" t="s">
        <v>921</v>
      </c>
      <c r="G531" s="41"/>
      <c r="H531" s="41"/>
      <c r="I531" s="220"/>
      <c r="J531" s="41"/>
      <c r="K531" s="41"/>
      <c r="L531" s="45"/>
      <c r="M531" s="221"/>
      <c r="N531" s="222"/>
      <c r="O531" s="85"/>
      <c r="P531" s="85"/>
      <c r="Q531" s="85"/>
      <c r="R531" s="85"/>
      <c r="S531" s="85"/>
      <c r="T531" s="86"/>
      <c r="U531" s="39"/>
      <c r="V531" s="39"/>
      <c r="W531" s="39"/>
      <c r="X531" s="39"/>
      <c r="Y531" s="39"/>
      <c r="Z531" s="39"/>
      <c r="AA531" s="39"/>
      <c r="AB531" s="39"/>
      <c r="AC531" s="39"/>
      <c r="AD531" s="39"/>
      <c r="AE531" s="39"/>
      <c r="AT531" s="18" t="s">
        <v>145</v>
      </c>
      <c r="AU531" s="18" t="s">
        <v>82</v>
      </c>
    </row>
    <row r="532" s="13" customFormat="1">
      <c r="A532" s="13"/>
      <c r="B532" s="223"/>
      <c r="C532" s="224"/>
      <c r="D532" s="225" t="s">
        <v>152</v>
      </c>
      <c r="E532" s="226" t="s">
        <v>19</v>
      </c>
      <c r="F532" s="227" t="s">
        <v>914</v>
      </c>
      <c r="G532" s="224"/>
      <c r="H532" s="228">
        <v>23.632999999999999</v>
      </c>
      <c r="I532" s="229"/>
      <c r="J532" s="224"/>
      <c r="K532" s="224"/>
      <c r="L532" s="230"/>
      <c r="M532" s="231"/>
      <c r="N532" s="232"/>
      <c r="O532" s="232"/>
      <c r="P532" s="232"/>
      <c r="Q532" s="232"/>
      <c r="R532" s="232"/>
      <c r="S532" s="232"/>
      <c r="T532" s="23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34" t="s">
        <v>152</v>
      </c>
      <c r="AU532" s="234" t="s">
        <v>82</v>
      </c>
      <c r="AV532" s="13" t="s">
        <v>82</v>
      </c>
      <c r="AW532" s="13" t="s">
        <v>34</v>
      </c>
      <c r="AX532" s="13" t="s">
        <v>80</v>
      </c>
      <c r="AY532" s="234" t="s">
        <v>134</v>
      </c>
    </row>
    <row r="533" s="2" customFormat="1" ht="33" customHeight="1">
      <c r="A533" s="39"/>
      <c r="B533" s="40"/>
      <c r="C533" s="205" t="s">
        <v>440</v>
      </c>
      <c r="D533" s="205" t="s">
        <v>138</v>
      </c>
      <c r="E533" s="206" t="s">
        <v>627</v>
      </c>
      <c r="F533" s="207" t="s">
        <v>628</v>
      </c>
      <c r="G533" s="208" t="s">
        <v>157</v>
      </c>
      <c r="H533" s="209">
        <v>15.755000000000001</v>
      </c>
      <c r="I533" s="210"/>
      <c r="J533" s="211">
        <f>ROUND(I533*H533,2)</f>
        <v>0</v>
      </c>
      <c r="K533" s="207" t="s">
        <v>142</v>
      </c>
      <c r="L533" s="45"/>
      <c r="M533" s="212" t="s">
        <v>19</v>
      </c>
      <c r="N533" s="213" t="s">
        <v>43</v>
      </c>
      <c r="O533" s="85"/>
      <c r="P533" s="214">
        <f>O533*H533</f>
        <v>0</v>
      </c>
      <c r="Q533" s="214">
        <v>0.00018000000000000001</v>
      </c>
      <c r="R533" s="214">
        <f>Q533*H533</f>
        <v>0.0028359000000000001</v>
      </c>
      <c r="S533" s="214">
        <v>0</v>
      </c>
      <c r="T533" s="215">
        <f>S533*H533</f>
        <v>0</v>
      </c>
      <c r="U533" s="39"/>
      <c r="V533" s="39"/>
      <c r="W533" s="39"/>
      <c r="X533" s="39"/>
      <c r="Y533" s="39"/>
      <c r="Z533" s="39"/>
      <c r="AA533" s="39"/>
      <c r="AB533" s="39"/>
      <c r="AC533" s="39"/>
      <c r="AD533" s="39"/>
      <c r="AE533" s="39"/>
      <c r="AR533" s="216" t="s">
        <v>143</v>
      </c>
      <c r="AT533" s="216" t="s">
        <v>138</v>
      </c>
      <c r="AU533" s="216" t="s">
        <v>82</v>
      </c>
      <c r="AY533" s="18" t="s">
        <v>134</v>
      </c>
      <c r="BE533" s="217">
        <f>IF(N533="základní",J533,0)</f>
        <v>0</v>
      </c>
      <c r="BF533" s="217">
        <f>IF(N533="snížená",J533,0)</f>
        <v>0</v>
      </c>
      <c r="BG533" s="217">
        <f>IF(N533="zákl. přenesená",J533,0)</f>
        <v>0</v>
      </c>
      <c r="BH533" s="217">
        <f>IF(N533="sníž. přenesená",J533,0)</f>
        <v>0</v>
      </c>
      <c r="BI533" s="217">
        <f>IF(N533="nulová",J533,0)</f>
        <v>0</v>
      </c>
      <c r="BJ533" s="18" t="s">
        <v>80</v>
      </c>
      <c r="BK533" s="217">
        <f>ROUND(I533*H533,2)</f>
        <v>0</v>
      </c>
      <c r="BL533" s="18" t="s">
        <v>143</v>
      </c>
      <c r="BM533" s="216" t="s">
        <v>922</v>
      </c>
    </row>
    <row r="534" s="2" customFormat="1">
      <c r="A534" s="39"/>
      <c r="B534" s="40"/>
      <c r="C534" s="41"/>
      <c r="D534" s="218" t="s">
        <v>145</v>
      </c>
      <c r="E534" s="41"/>
      <c r="F534" s="219" t="s">
        <v>630</v>
      </c>
      <c r="G534" s="41"/>
      <c r="H534" s="41"/>
      <c r="I534" s="220"/>
      <c r="J534" s="41"/>
      <c r="K534" s="41"/>
      <c r="L534" s="45"/>
      <c r="M534" s="221"/>
      <c r="N534" s="222"/>
      <c r="O534" s="85"/>
      <c r="P534" s="85"/>
      <c r="Q534" s="85"/>
      <c r="R534" s="85"/>
      <c r="S534" s="85"/>
      <c r="T534" s="86"/>
      <c r="U534" s="39"/>
      <c r="V534" s="39"/>
      <c r="W534" s="39"/>
      <c r="X534" s="39"/>
      <c r="Y534" s="39"/>
      <c r="Z534" s="39"/>
      <c r="AA534" s="39"/>
      <c r="AB534" s="39"/>
      <c r="AC534" s="39"/>
      <c r="AD534" s="39"/>
      <c r="AE534" s="39"/>
      <c r="AT534" s="18" t="s">
        <v>145</v>
      </c>
      <c r="AU534" s="18" t="s">
        <v>82</v>
      </c>
    </row>
    <row r="535" s="13" customFormat="1">
      <c r="A535" s="13"/>
      <c r="B535" s="223"/>
      <c r="C535" s="224"/>
      <c r="D535" s="225" t="s">
        <v>152</v>
      </c>
      <c r="E535" s="226" t="s">
        <v>19</v>
      </c>
      <c r="F535" s="227" t="s">
        <v>923</v>
      </c>
      <c r="G535" s="224"/>
      <c r="H535" s="228">
        <v>15.755000000000001</v>
      </c>
      <c r="I535" s="229"/>
      <c r="J535" s="224"/>
      <c r="K535" s="224"/>
      <c r="L535" s="230"/>
      <c r="M535" s="231"/>
      <c r="N535" s="232"/>
      <c r="O535" s="232"/>
      <c r="P535" s="232"/>
      <c r="Q535" s="232"/>
      <c r="R535" s="232"/>
      <c r="S535" s="232"/>
      <c r="T535" s="23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34" t="s">
        <v>152</v>
      </c>
      <c r="AU535" s="234" t="s">
        <v>82</v>
      </c>
      <c r="AV535" s="13" t="s">
        <v>82</v>
      </c>
      <c r="AW535" s="13" t="s">
        <v>34</v>
      </c>
      <c r="AX535" s="13" t="s">
        <v>80</v>
      </c>
      <c r="AY535" s="234" t="s">
        <v>134</v>
      </c>
    </row>
    <row r="536" s="2" customFormat="1" ht="16.5" customHeight="1">
      <c r="A536" s="39"/>
      <c r="B536" s="40"/>
      <c r="C536" s="247" t="s">
        <v>924</v>
      </c>
      <c r="D536" s="247" t="s">
        <v>281</v>
      </c>
      <c r="E536" s="248" t="s">
        <v>633</v>
      </c>
      <c r="F536" s="249" t="s">
        <v>634</v>
      </c>
      <c r="G536" s="250" t="s">
        <v>157</v>
      </c>
      <c r="H536" s="251">
        <v>15.755000000000001</v>
      </c>
      <c r="I536" s="252"/>
      <c r="J536" s="253">
        <f>ROUND(I536*H536,2)</f>
        <v>0</v>
      </c>
      <c r="K536" s="249" t="s">
        <v>142</v>
      </c>
      <c r="L536" s="254"/>
      <c r="M536" s="255" t="s">
        <v>19</v>
      </c>
      <c r="N536" s="256" t="s">
        <v>43</v>
      </c>
      <c r="O536" s="85"/>
      <c r="P536" s="214">
        <f>O536*H536</f>
        <v>0</v>
      </c>
      <c r="Q536" s="214">
        <v>0.00029999999999999997</v>
      </c>
      <c r="R536" s="214">
        <f>Q536*H536</f>
        <v>0.0047264999999999998</v>
      </c>
      <c r="S536" s="214">
        <v>0</v>
      </c>
      <c r="T536" s="215">
        <f>S536*H536</f>
        <v>0</v>
      </c>
      <c r="U536" s="39"/>
      <c r="V536" s="39"/>
      <c r="W536" s="39"/>
      <c r="X536" s="39"/>
      <c r="Y536" s="39"/>
      <c r="Z536" s="39"/>
      <c r="AA536" s="39"/>
      <c r="AB536" s="39"/>
      <c r="AC536" s="39"/>
      <c r="AD536" s="39"/>
      <c r="AE536" s="39"/>
      <c r="AR536" s="216" t="s">
        <v>284</v>
      </c>
      <c r="AT536" s="216" t="s">
        <v>281</v>
      </c>
      <c r="AU536" s="216" t="s">
        <v>82</v>
      </c>
      <c r="AY536" s="18" t="s">
        <v>134</v>
      </c>
      <c r="BE536" s="217">
        <f>IF(N536="základní",J536,0)</f>
        <v>0</v>
      </c>
      <c r="BF536" s="217">
        <f>IF(N536="snížená",J536,0)</f>
        <v>0</v>
      </c>
      <c r="BG536" s="217">
        <f>IF(N536="zákl. přenesená",J536,0)</f>
        <v>0</v>
      </c>
      <c r="BH536" s="217">
        <f>IF(N536="sníž. přenesená",J536,0)</f>
        <v>0</v>
      </c>
      <c r="BI536" s="217">
        <f>IF(N536="nulová",J536,0)</f>
        <v>0</v>
      </c>
      <c r="BJ536" s="18" t="s">
        <v>80</v>
      </c>
      <c r="BK536" s="217">
        <f>ROUND(I536*H536,2)</f>
        <v>0</v>
      </c>
      <c r="BL536" s="18" t="s">
        <v>143</v>
      </c>
      <c r="BM536" s="216" t="s">
        <v>925</v>
      </c>
    </row>
    <row r="537" s="2" customFormat="1" ht="24.15" customHeight="1">
      <c r="A537" s="39"/>
      <c r="B537" s="40"/>
      <c r="C537" s="205" t="s">
        <v>448</v>
      </c>
      <c r="D537" s="205" t="s">
        <v>138</v>
      </c>
      <c r="E537" s="206" t="s">
        <v>637</v>
      </c>
      <c r="F537" s="207" t="s">
        <v>638</v>
      </c>
      <c r="G537" s="208" t="s">
        <v>157</v>
      </c>
      <c r="H537" s="209">
        <v>15.775</v>
      </c>
      <c r="I537" s="210"/>
      <c r="J537" s="211">
        <f>ROUND(I537*H537,2)</f>
        <v>0</v>
      </c>
      <c r="K537" s="207" t="s">
        <v>142</v>
      </c>
      <c r="L537" s="45"/>
      <c r="M537" s="212" t="s">
        <v>19</v>
      </c>
      <c r="N537" s="213" t="s">
        <v>43</v>
      </c>
      <c r="O537" s="85"/>
      <c r="P537" s="214">
        <f>O537*H537</f>
        <v>0</v>
      </c>
      <c r="Q537" s="214">
        <v>9.0000000000000006E-05</v>
      </c>
      <c r="R537" s="214">
        <f>Q537*H537</f>
        <v>0.0014197500000000002</v>
      </c>
      <c r="S537" s="214">
        <v>0</v>
      </c>
      <c r="T537" s="215">
        <f>S537*H537</f>
        <v>0</v>
      </c>
      <c r="U537" s="39"/>
      <c r="V537" s="39"/>
      <c r="W537" s="39"/>
      <c r="X537" s="39"/>
      <c r="Y537" s="39"/>
      <c r="Z537" s="39"/>
      <c r="AA537" s="39"/>
      <c r="AB537" s="39"/>
      <c r="AC537" s="39"/>
      <c r="AD537" s="39"/>
      <c r="AE537" s="39"/>
      <c r="AR537" s="216" t="s">
        <v>143</v>
      </c>
      <c r="AT537" s="216" t="s">
        <v>138</v>
      </c>
      <c r="AU537" s="216" t="s">
        <v>82</v>
      </c>
      <c r="AY537" s="18" t="s">
        <v>134</v>
      </c>
      <c r="BE537" s="217">
        <f>IF(N537="základní",J537,0)</f>
        <v>0</v>
      </c>
      <c r="BF537" s="217">
        <f>IF(N537="snížená",J537,0)</f>
        <v>0</v>
      </c>
      <c r="BG537" s="217">
        <f>IF(N537="zákl. přenesená",J537,0)</f>
        <v>0</v>
      </c>
      <c r="BH537" s="217">
        <f>IF(N537="sníž. přenesená",J537,0)</f>
        <v>0</v>
      </c>
      <c r="BI537" s="217">
        <f>IF(N537="nulová",J537,0)</f>
        <v>0</v>
      </c>
      <c r="BJ537" s="18" t="s">
        <v>80</v>
      </c>
      <c r="BK537" s="217">
        <f>ROUND(I537*H537,2)</f>
        <v>0</v>
      </c>
      <c r="BL537" s="18" t="s">
        <v>143</v>
      </c>
      <c r="BM537" s="216" t="s">
        <v>926</v>
      </c>
    </row>
    <row r="538" s="2" customFormat="1">
      <c r="A538" s="39"/>
      <c r="B538" s="40"/>
      <c r="C538" s="41"/>
      <c r="D538" s="218" t="s">
        <v>145</v>
      </c>
      <c r="E538" s="41"/>
      <c r="F538" s="219" t="s">
        <v>640</v>
      </c>
      <c r="G538" s="41"/>
      <c r="H538" s="41"/>
      <c r="I538" s="220"/>
      <c r="J538" s="41"/>
      <c r="K538" s="41"/>
      <c r="L538" s="45"/>
      <c r="M538" s="221"/>
      <c r="N538" s="222"/>
      <c r="O538" s="85"/>
      <c r="P538" s="85"/>
      <c r="Q538" s="85"/>
      <c r="R538" s="85"/>
      <c r="S538" s="85"/>
      <c r="T538" s="86"/>
      <c r="U538" s="39"/>
      <c r="V538" s="39"/>
      <c r="W538" s="39"/>
      <c r="X538" s="39"/>
      <c r="Y538" s="39"/>
      <c r="Z538" s="39"/>
      <c r="AA538" s="39"/>
      <c r="AB538" s="39"/>
      <c r="AC538" s="39"/>
      <c r="AD538" s="39"/>
      <c r="AE538" s="39"/>
      <c r="AT538" s="18" t="s">
        <v>145</v>
      </c>
      <c r="AU538" s="18" t="s">
        <v>82</v>
      </c>
    </row>
    <row r="539" s="2" customFormat="1" ht="24.15" customHeight="1">
      <c r="A539" s="39"/>
      <c r="B539" s="40"/>
      <c r="C539" s="205" t="s">
        <v>454</v>
      </c>
      <c r="D539" s="205" t="s">
        <v>138</v>
      </c>
      <c r="E539" s="206" t="s">
        <v>642</v>
      </c>
      <c r="F539" s="207" t="s">
        <v>643</v>
      </c>
      <c r="G539" s="208" t="s">
        <v>141</v>
      </c>
      <c r="H539" s="209">
        <v>10</v>
      </c>
      <c r="I539" s="210"/>
      <c r="J539" s="211">
        <f>ROUND(I539*H539,2)</f>
        <v>0</v>
      </c>
      <c r="K539" s="207" t="s">
        <v>142</v>
      </c>
      <c r="L539" s="45"/>
      <c r="M539" s="212" t="s">
        <v>19</v>
      </c>
      <c r="N539" s="213" t="s">
        <v>43</v>
      </c>
      <c r="O539" s="85"/>
      <c r="P539" s="214">
        <f>O539*H539</f>
        <v>0</v>
      </c>
      <c r="Q539" s="214">
        <v>0</v>
      </c>
      <c r="R539" s="214">
        <f>Q539*H539</f>
        <v>0</v>
      </c>
      <c r="S539" s="214">
        <v>0</v>
      </c>
      <c r="T539" s="215">
        <f>S539*H539</f>
        <v>0</v>
      </c>
      <c r="U539" s="39"/>
      <c r="V539" s="39"/>
      <c r="W539" s="39"/>
      <c r="X539" s="39"/>
      <c r="Y539" s="39"/>
      <c r="Z539" s="39"/>
      <c r="AA539" s="39"/>
      <c r="AB539" s="39"/>
      <c r="AC539" s="39"/>
      <c r="AD539" s="39"/>
      <c r="AE539" s="39"/>
      <c r="AR539" s="216" t="s">
        <v>143</v>
      </c>
      <c r="AT539" s="216" t="s">
        <v>138</v>
      </c>
      <c r="AU539" s="216" t="s">
        <v>82</v>
      </c>
      <c r="AY539" s="18" t="s">
        <v>134</v>
      </c>
      <c r="BE539" s="217">
        <f>IF(N539="základní",J539,0)</f>
        <v>0</v>
      </c>
      <c r="BF539" s="217">
        <f>IF(N539="snížená",J539,0)</f>
        <v>0</v>
      </c>
      <c r="BG539" s="217">
        <f>IF(N539="zákl. přenesená",J539,0)</f>
        <v>0</v>
      </c>
      <c r="BH539" s="217">
        <f>IF(N539="sníž. přenesená",J539,0)</f>
        <v>0</v>
      </c>
      <c r="BI539" s="217">
        <f>IF(N539="nulová",J539,0)</f>
        <v>0</v>
      </c>
      <c r="BJ539" s="18" t="s">
        <v>80</v>
      </c>
      <c r="BK539" s="217">
        <f>ROUND(I539*H539,2)</f>
        <v>0</v>
      </c>
      <c r="BL539" s="18" t="s">
        <v>143</v>
      </c>
      <c r="BM539" s="216" t="s">
        <v>927</v>
      </c>
    </row>
    <row r="540" s="2" customFormat="1">
      <c r="A540" s="39"/>
      <c r="B540" s="40"/>
      <c r="C540" s="41"/>
      <c r="D540" s="218" t="s">
        <v>145</v>
      </c>
      <c r="E540" s="41"/>
      <c r="F540" s="219" t="s">
        <v>645</v>
      </c>
      <c r="G540" s="41"/>
      <c r="H540" s="41"/>
      <c r="I540" s="220"/>
      <c r="J540" s="41"/>
      <c r="K540" s="41"/>
      <c r="L540" s="45"/>
      <c r="M540" s="221"/>
      <c r="N540" s="222"/>
      <c r="O540" s="85"/>
      <c r="P540" s="85"/>
      <c r="Q540" s="85"/>
      <c r="R540" s="85"/>
      <c r="S540" s="85"/>
      <c r="T540" s="86"/>
      <c r="U540" s="39"/>
      <c r="V540" s="39"/>
      <c r="W540" s="39"/>
      <c r="X540" s="39"/>
      <c r="Y540" s="39"/>
      <c r="Z540" s="39"/>
      <c r="AA540" s="39"/>
      <c r="AB540" s="39"/>
      <c r="AC540" s="39"/>
      <c r="AD540" s="39"/>
      <c r="AE540" s="39"/>
      <c r="AT540" s="18" t="s">
        <v>145</v>
      </c>
      <c r="AU540" s="18" t="s">
        <v>82</v>
      </c>
    </row>
    <row r="541" s="2" customFormat="1" ht="24.15" customHeight="1">
      <c r="A541" s="39"/>
      <c r="B541" s="40"/>
      <c r="C541" s="205" t="s">
        <v>458</v>
      </c>
      <c r="D541" s="205" t="s">
        <v>138</v>
      </c>
      <c r="E541" s="206" t="s">
        <v>646</v>
      </c>
      <c r="F541" s="207" t="s">
        <v>647</v>
      </c>
      <c r="G541" s="208" t="s">
        <v>141</v>
      </c>
      <c r="H541" s="209">
        <v>4</v>
      </c>
      <c r="I541" s="210"/>
      <c r="J541" s="211">
        <f>ROUND(I541*H541,2)</f>
        <v>0</v>
      </c>
      <c r="K541" s="207" t="s">
        <v>142</v>
      </c>
      <c r="L541" s="45"/>
      <c r="M541" s="212" t="s">
        <v>19</v>
      </c>
      <c r="N541" s="213" t="s">
        <v>43</v>
      </c>
      <c r="O541" s="85"/>
      <c r="P541" s="214">
        <f>O541*H541</f>
        <v>0</v>
      </c>
      <c r="Q541" s="214">
        <v>0</v>
      </c>
      <c r="R541" s="214">
        <f>Q541*H541</f>
        <v>0</v>
      </c>
      <c r="S541" s="214">
        <v>0</v>
      </c>
      <c r="T541" s="215">
        <f>S541*H541</f>
        <v>0</v>
      </c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R541" s="216" t="s">
        <v>143</v>
      </c>
      <c r="AT541" s="216" t="s">
        <v>138</v>
      </c>
      <c r="AU541" s="216" t="s">
        <v>82</v>
      </c>
      <c r="AY541" s="18" t="s">
        <v>134</v>
      </c>
      <c r="BE541" s="217">
        <f>IF(N541="základní",J541,0)</f>
        <v>0</v>
      </c>
      <c r="BF541" s="217">
        <f>IF(N541="snížená",J541,0)</f>
        <v>0</v>
      </c>
      <c r="BG541" s="217">
        <f>IF(N541="zákl. přenesená",J541,0)</f>
        <v>0</v>
      </c>
      <c r="BH541" s="217">
        <f>IF(N541="sníž. přenesená",J541,0)</f>
        <v>0</v>
      </c>
      <c r="BI541" s="217">
        <f>IF(N541="nulová",J541,0)</f>
        <v>0</v>
      </c>
      <c r="BJ541" s="18" t="s">
        <v>80</v>
      </c>
      <c r="BK541" s="217">
        <f>ROUND(I541*H541,2)</f>
        <v>0</v>
      </c>
      <c r="BL541" s="18" t="s">
        <v>143</v>
      </c>
      <c r="BM541" s="216" t="s">
        <v>928</v>
      </c>
    </row>
    <row r="542" s="2" customFormat="1">
      <c r="A542" s="39"/>
      <c r="B542" s="40"/>
      <c r="C542" s="41"/>
      <c r="D542" s="218" t="s">
        <v>145</v>
      </c>
      <c r="E542" s="41"/>
      <c r="F542" s="219" t="s">
        <v>649</v>
      </c>
      <c r="G542" s="41"/>
      <c r="H542" s="41"/>
      <c r="I542" s="220"/>
      <c r="J542" s="41"/>
      <c r="K542" s="41"/>
      <c r="L542" s="45"/>
      <c r="M542" s="221"/>
      <c r="N542" s="222"/>
      <c r="O542" s="85"/>
      <c r="P542" s="85"/>
      <c r="Q542" s="85"/>
      <c r="R542" s="85"/>
      <c r="S542" s="85"/>
      <c r="T542" s="86"/>
      <c r="U542" s="39"/>
      <c r="V542" s="39"/>
      <c r="W542" s="39"/>
      <c r="X542" s="39"/>
      <c r="Y542" s="39"/>
      <c r="Z542" s="39"/>
      <c r="AA542" s="39"/>
      <c r="AB542" s="39"/>
      <c r="AC542" s="39"/>
      <c r="AD542" s="39"/>
      <c r="AE542" s="39"/>
      <c r="AT542" s="18" t="s">
        <v>145</v>
      </c>
      <c r="AU542" s="18" t="s">
        <v>82</v>
      </c>
    </row>
    <row r="543" s="2" customFormat="1" ht="24.15" customHeight="1">
      <c r="A543" s="39"/>
      <c r="B543" s="40"/>
      <c r="C543" s="205" t="s">
        <v>463</v>
      </c>
      <c r="D543" s="205" t="s">
        <v>138</v>
      </c>
      <c r="E543" s="206" t="s">
        <v>650</v>
      </c>
      <c r="F543" s="207" t="s">
        <v>651</v>
      </c>
      <c r="G543" s="208" t="s">
        <v>149</v>
      </c>
      <c r="H543" s="209">
        <v>23.632999999999999</v>
      </c>
      <c r="I543" s="210"/>
      <c r="J543" s="211">
        <f>ROUND(I543*H543,2)</f>
        <v>0</v>
      </c>
      <c r="K543" s="207" t="s">
        <v>142</v>
      </c>
      <c r="L543" s="45"/>
      <c r="M543" s="212" t="s">
        <v>19</v>
      </c>
      <c r="N543" s="213" t="s">
        <v>43</v>
      </c>
      <c r="O543" s="85"/>
      <c r="P543" s="214">
        <f>O543*H543</f>
        <v>0</v>
      </c>
      <c r="Q543" s="214">
        <v>4.5000000000000003E-05</v>
      </c>
      <c r="R543" s="214">
        <f>Q543*H543</f>
        <v>0.0010634850000000001</v>
      </c>
      <c r="S543" s="214">
        <v>0</v>
      </c>
      <c r="T543" s="215">
        <f>S543*H543</f>
        <v>0</v>
      </c>
      <c r="U543" s="39"/>
      <c r="V543" s="39"/>
      <c r="W543" s="39"/>
      <c r="X543" s="39"/>
      <c r="Y543" s="39"/>
      <c r="Z543" s="39"/>
      <c r="AA543" s="39"/>
      <c r="AB543" s="39"/>
      <c r="AC543" s="39"/>
      <c r="AD543" s="39"/>
      <c r="AE543" s="39"/>
      <c r="AR543" s="216" t="s">
        <v>143</v>
      </c>
      <c r="AT543" s="216" t="s">
        <v>138</v>
      </c>
      <c r="AU543" s="216" t="s">
        <v>82</v>
      </c>
      <c r="AY543" s="18" t="s">
        <v>134</v>
      </c>
      <c r="BE543" s="217">
        <f>IF(N543="základní",J543,0)</f>
        <v>0</v>
      </c>
      <c r="BF543" s="217">
        <f>IF(N543="snížená",J543,0)</f>
        <v>0</v>
      </c>
      <c r="BG543" s="217">
        <f>IF(N543="zákl. přenesená",J543,0)</f>
        <v>0</v>
      </c>
      <c r="BH543" s="217">
        <f>IF(N543="sníž. přenesená",J543,0)</f>
        <v>0</v>
      </c>
      <c r="BI543" s="217">
        <f>IF(N543="nulová",J543,0)</f>
        <v>0</v>
      </c>
      <c r="BJ543" s="18" t="s">
        <v>80</v>
      </c>
      <c r="BK543" s="217">
        <f>ROUND(I543*H543,2)</f>
        <v>0</v>
      </c>
      <c r="BL543" s="18" t="s">
        <v>143</v>
      </c>
      <c r="BM543" s="216" t="s">
        <v>929</v>
      </c>
    </row>
    <row r="544" s="2" customFormat="1">
      <c r="A544" s="39"/>
      <c r="B544" s="40"/>
      <c r="C544" s="41"/>
      <c r="D544" s="218" t="s">
        <v>145</v>
      </c>
      <c r="E544" s="41"/>
      <c r="F544" s="219" t="s">
        <v>653</v>
      </c>
      <c r="G544" s="41"/>
      <c r="H544" s="41"/>
      <c r="I544" s="220"/>
      <c r="J544" s="41"/>
      <c r="K544" s="41"/>
      <c r="L544" s="45"/>
      <c r="M544" s="221"/>
      <c r="N544" s="222"/>
      <c r="O544" s="85"/>
      <c r="P544" s="85"/>
      <c r="Q544" s="85"/>
      <c r="R544" s="85"/>
      <c r="S544" s="85"/>
      <c r="T544" s="86"/>
      <c r="U544" s="39"/>
      <c r="V544" s="39"/>
      <c r="W544" s="39"/>
      <c r="X544" s="39"/>
      <c r="Y544" s="39"/>
      <c r="Z544" s="39"/>
      <c r="AA544" s="39"/>
      <c r="AB544" s="39"/>
      <c r="AC544" s="39"/>
      <c r="AD544" s="39"/>
      <c r="AE544" s="39"/>
      <c r="AT544" s="18" t="s">
        <v>145</v>
      </c>
      <c r="AU544" s="18" t="s">
        <v>82</v>
      </c>
    </row>
    <row r="545" s="13" customFormat="1">
      <c r="A545" s="13"/>
      <c r="B545" s="223"/>
      <c r="C545" s="224"/>
      <c r="D545" s="225" t="s">
        <v>152</v>
      </c>
      <c r="E545" s="226" t="s">
        <v>19</v>
      </c>
      <c r="F545" s="227" t="s">
        <v>914</v>
      </c>
      <c r="G545" s="224"/>
      <c r="H545" s="228">
        <v>23.632999999999999</v>
      </c>
      <c r="I545" s="229"/>
      <c r="J545" s="224"/>
      <c r="K545" s="224"/>
      <c r="L545" s="230"/>
      <c r="M545" s="231"/>
      <c r="N545" s="232"/>
      <c r="O545" s="232"/>
      <c r="P545" s="232"/>
      <c r="Q545" s="232"/>
      <c r="R545" s="232"/>
      <c r="S545" s="232"/>
      <c r="T545" s="23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34" t="s">
        <v>152</v>
      </c>
      <c r="AU545" s="234" t="s">
        <v>82</v>
      </c>
      <c r="AV545" s="13" t="s">
        <v>82</v>
      </c>
      <c r="AW545" s="13" t="s">
        <v>34</v>
      </c>
      <c r="AX545" s="13" t="s">
        <v>80</v>
      </c>
      <c r="AY545" s="234" t="s">
        <v>134</v>
      </c>
    </row>
    <row r="546" s="2" customFormat="1" ht="49.05" customHeight="1">
      <c r="A546" s="39"/>
      <c r="B546" s="40"/>
      <c r="C546" s="205" t="s">
        <v>467</v>
      </c>
      <c r="D546" s="205" t="s">
        <v>138</v>
      </c>
      <c r="E546" s="206" t="s">
        <v>654</v>
      </c>
      <c r="F546" s="207" t="s">
        <v>655</v>
      </c>
      <c r="G546" s="208" t="s">
        <v>377</v>
      </c>
      <c r="H546" s="257"/>
      <c r="I546" s="210"/>
      <c r="J546" s="211">
        <f>ROUND(I546*H546,2)</f>
        <v>0</v>
      </c>
      <c r="K546" s="207" t="s">
        <v>142</v>
      </c>
      <c r="L546" s="45"/>
      <c r="M546" s="212" t="s">
        <v>19</v>
      </c>
      <c r="N546" s="213" t="s">
        <v>43</v>
      </c>
      <c r="O546" s="85"/>
      <c r="P546" s="214">
        <f>O546*H546</f>
        <v>0</v>
      </c>
      <c r="Q546" s="214">
        <v>0</v>
      </c>
      <c r="R546" s="214">
        <f>Q546*H546</f>
        <v>0</v>
      </c>
      <c r="S546" s="214">
        <v>0</v>
      </c>
      <c r="T546" s="215">
        <f>S546*H546</f>
        <v>0</v>
      </c>
      <c r="U546" s="39"/>
      <c r="V546" s="39"/>
      <c r="W546" s="39"/>
      <c r="X546" s="39"/>
      <c r="Y546" s="39"/>
      <c r="Z546" s="39"/>
      <c r="AA546" s="39"/>
      <c r="AB546" s="39"/>
      <c r="AC546" s="39"/>
      <c r="AD546" s="39"/>
      <c r="AE546" s="39"/>
      <c r="AR546" s="216" t="s">
        <v>143</v>
      </c>
      <c r="AT546" s="216" t="s">
        <v>138</v>
      </c>
      <c r="AU546" s="216" t="s">
        <v>82</v>
      </c>
      <c r="AY546" s="18" t="s">
        <v>134</v>
      </c>
      <c r="BE546" s="217">
        <f>IF(N546="základní",J546,0)</f>
        <v>0</v>
      </c>
      <c r="BF546" s="217">
        <f>IF(N546="snížená",J546,0)</f>
        <v>0</v>
      </c>
      <c r="BG546" s="217">
        <f>IF(N546="zákl. přenesená",J546,0)</f>
        <v>0</v>
      </c>
      <c r="BH546" s="217">
        <f>IF(N546="sníž. přenesená",J546,0)</f>
        <v>0</v>
      </c>
      <c r="BI546" s="217">
        <f>IF(N546="nulová",J546,0)</f>
        <v>0</v>
      </c>
      <c r="BJ546" s="18" t="s">
        <v>80</v>
      </c>
      <c r="BK546" s="217">
        <f>ROUND(I546*H546,2)</f>
        <v>0</v>
      </c>
      <c r="BL546" s="18" t="s">
        <v>143</v>
      </c>
      <c r="BM546" s="216" t="s">
        <v>930</v>
      </c>
    </row>
    <row r="547" s="2" customFormat="1">
      <c r="A547" s="39"/>
      <c r="B547" s="40"/>
      <c r="C547" s="41"/>
      <c r="D547" s="218" t="s">
        <v>145</v>
      </c>
      <c r="E547" s="41"/>
      <c r="F547" s="219" t="s">
        <v>657</v>
      </c>
      <c r="G547" s="41"/>
      <c r="H547" s="41"/>
      <c r="I547" s="220"/>
      <c r="J547" s="41"/>
      <c r="K547" s="41"/>
      <c r="L547" s="45"/>
      <c r="M547" s="221"/>
      <c r="N547" s="222"/>
      <c r="O547" s="85"/>
      <c r="P547" s="85"/>
      <c r="Q547" s="85"/>
      <c r="R547" s="85"/>
      <c r="S547" s="85"/>
      <c r="T547" s="86"/>
      <c r="U547" s="39"/>
      <c r="V547" s="39"/>
      <c r="W547" s="39"/>
      <c r="X547" s="39"/>
      <c r="Y547" s="39"/>
      <c r="Z547" s="39"/>
      <c r="AA547" s="39"/>
      <c r="AB547" s="39"/>
      <c r="AC547" s="39"/>
      <c r="AD547" s="39"/>
      <c r="AE547" s="39"/>
      <c r="AT547" s="18" t="s">
        <v>145</v>
      </c>
      <c r="AU547" s="18" t="s">
        <v>82</v>
      </c>
    </row>
    <row r="548" s="12" customFormat="1" ht="22.8" customHeight="1">
      <c r="A548" s="12"/>
      <c r="B548" s="189"/>
      <c r="C548" s="190"/>
      <c r="D548" s="191" t="s">
        <v>71</v>
      </c>
      <c r="E548" s="203" t="s">
        <v>658</v>
      </c>
      <c r="F548" s="203" t="s">
        <v>659</v>
      </c>
      <c r="G548" s="190"/>
      <c r="H548" s="190"/>
      <c r="I548" s="193"/>
      <c r="J548" s="204">
        <f>BK548</f>
        <v>0</v>
      </c>
      <c r="K548" s="190"/>
      <c r="L548" s="195"/>
      <c r="M548" s="196"/>
      <c r="N548" s="197"/>
      <c r="O548" s="197"/>
      <c r="P548" s="198">
        <f>SUM(P549:P566)</f>
        <v>0</v>
      </c>
      <c r="Q548" s="197"/>
      <c r="R548" s="198">
        <f>SUM(R549:R566)</f>
        <v>0.65605721360000002</v>
      </c>
      <c r="S548" s="197"/>
      <c r="T548" s="199">
        <f>SUM(T549:T566)</f>
        <v>0.16929229000000001</v>
      </c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R548" s="200" t="s">
        <v>82</v>
      </c>
      <c r="AT548" s="201" t="s">
        <v>71</v>
      </c>
      <c r="AU548" s="201" t="s">
        <v>80</v>
      </c>
      <c r="AY548" s="200" t="s">
        <v>134</v>
      </c>
      <c r="BK548" s="202">
        <f>SUM(BK549:BK566)</f>
        <v>0</v>
      </c>
    </row>
    <row r="549" s="2" customFormat="1" ht="24.15" customHeight="1">
      <c r="A549" s="39"/>
      <c r="B549" s="40"/>
      <c r="C549" s="205" t="s">
        <v>480</v>
      </c>
      <c r="D549" s="205" t="s">
        <v>138</v>
      </c>
      <c r="E549" s="206" t="s">
        <v>661</v>
      </c>
      <c r="F549" s="207" t="s">
        <v>662</v>
      </c>
      <c r="G549" s="208" t="s">
        <v>149</v>
      </c>
      <c r="H549" s="209">
        <v>393.70299999999997</v>
      </c>
      <c r="I549" s="210"/>
      <c r="J549" s="211">
        <f>ROUND(I549*H549,2)</f>
        <v>0</v>
      </c>
      <c r="K549" s="207" t="s">
        <v>142</v>
      </c>
      <c r="L549" s="45"/>
      <c r="M549" s="212" t="s">
        <v>19</v>
      </c>
      <c r="N549" s="213" t="s">
        <v>43</v>
      </c>
      <c r="O549" s="85"/>
      <c r="P549" s="214">
        <f>O549*H549</f>
        <v>0</v>
      </c>
      <c r="Q549" s="214">
        <v>0</v>
      </c>
      <c r="R549" s="214">
        <f>Q549*H549</f>
        <v>0</v>
      </c>
      <c r="S549" s="214">
        <v>0</v>
      </c>
      <c r="T549" s="215">
        <f>S549*H549</f>
        <v>0</v>
      </c>
      <c r="U549" s="39"/>
      <c r="V549" s="39"/>
      <c r="W549" s="39"/>
      <c r="X549" s="39"/>
      <c r="Y549" s="39"/>
      <c r="Z549" s="39"/>
      <c r="AA549" s="39"/>
      <c r="AB549" s="39"/>
      <c r="AC549" s="39"/>
      <c r="AD549" s="39"/>
      <c r="AE549" s="39"/>
      <c r="AR549" s="216" t="s">
        <v>143</v>
      </c>
      <c r="AT549" s="216" t="s">
        <v>138</v>
      </c>
      <c r="AU549" s="216" t="s">
        <v>82</v>
      </c>
      <c r="AY549" s="18" t="s">
        <v>134</v>
      </c>
      <c r="BE549" s="217">
        <f>IF(N549="základní",J549,0)</f>
        <v>0</v>
      </c>
      <c r="BF549" s="217">
        <f>IF(N549="snížená",J549,0)</f>
        <v>0</v>
      </c>
      <c r="BG549" s="217">
        <f>IF(N549="zákl. přenesená",J549,0)</f>
        <v>0</v>
      </c>
      <c r="BH549" s="217">
        <f>IF(N549="sníž. přenesená",J549,0)</f>
        <v>0</v>
      </c>
      <c r="BI549" s="217">
        <f>IF(N549="nulová",J549,0)</f>
        <v>0</v>
      </c>
      <c r="BJ549" s="18" t="s">
        <v>80</v>
      </c>
      <c r="BK549" s="217">
        <f>ROUND(I549*H549,2)</f>
        <v>0</v>
      </c>
      <c r="BL549" s="18" t="s">
        <v>143</v>
      </c>
      <c r="BM549" s="216" t="s">
        <v>931</v>
      </c>
    </row>
    <row r="550" s="2" customFormat="1">
      <c r="A550" s="39"/>
      <c r="B550" s="40"/>
      <c r="C550" s="41"/>
      <c r="D550" s="218" t="s">
        <v>145</v>
      </c>
      <c r="E550" s="41"/>
      <c r="F550" s="219" t="s">
        <v>664</v>
      </c>
      <c r="G550" s="41"/>
      <c r="H550" s="41"/>
      <c r="I550" s="220"/>
      <c r="J550" s="41"/>
      <c r="K550" s="41"/>
      <c r="L550" s="45"/>
      <c r="M550" s="221"/>
      <c r="N550" s="222"/>
      <c r="O550" s="85"/>
      <c r="P550" s="85"/>
      <c r="Q550" s="85"/>
      <c r="R550" s="85"/>
      <c r="S550" s="85"/>
      <c r="T550" s="86"/>
      <c r="U550" s="39"/>
      <c r="V550" s="39"/>
      <c r="W550" s="39"/>
      <c r="X550" s="39"/>
      <c r="Y550" s="39"/>
      <c r="Z550" s="39"/>
      <c r="AA550" s="39"/>
      <c r="AB550" s="39"/>
      <c r="AC550" s="39"/>
      <c r="AD550" s="39"/>
      <c r="AE550" s="39"/>
      <c r="AT550" s="18" t="s">
        <v>145</v>
      </c>
      <c r="AU550" s="18" t="s">
        <v>82</v>
      </c>
    </row>
    <row r="551" s="13" customFormat="1">
      <c r="A551" s="13"/>
      <c r="B551" s="223"/>
      <c r="C551" s="224"/>
      <c r="D551" s="225" t="s">
        <v>152</v>
      </c>
      <c r="E551" s="226" t="s">
        <v>19</v>
      </c>
      <c r="F551" s="227" t="s">
        <v>932</v>
      </c>
      <c r="G551" s="224"/>
      <c r="H551" s="228">
        <v>393.70299999999997</v>
      </c>
      <c r="I551" s="229"/>
      <c r="J551" s="224"/>
      <c r="K551" s="224"/>
      <c r="L551" s="230"/>
      <c r="M551" s="231"/>
      <c r="N551" s="232"/>
      <c r="O551" s="232"/>
      <c r="P551" s="232"/>
      <c r="Q551" s="232"/>
      <c r="R551" s="232"/>
      <c r="S551" s="232"/>
      <c r="T551" s="23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34" t="s">
        <v>152</v>
      </c>
      <c r="AU551" s="234" t="s">
        <v>82</v>
      </c>
      <c r="AV551" s="13" t="s">
        <v>82</v>
      </c>
      <c r="AW551" s="13" t="s">
        <v>34</v>
      </c>
      <c r="AX551" s="13" t="s">
        <v>80</v>
      </c>
      <c r="AY551" s="234" t="s">
        <v>134</v>
      </c>
    </row>
    <row r="552" s="2" customFormat="1" ht="24.15" customHeight="1">
      <c r="A552" s="39"/>
      <c r="B552" s="40"/>
      <c r="C552" s="205" t="s">
        <v>605</v>
      </c>
      <c r="D552" s="205" t="s">
        <v>138</v>
      </c>
      <c r="E552" s="206" t="s">
        <v>667</v>
      </c>
      <c r="F552" s="207" t="s">
        <v>668</v>
      </c>
      <c r="G552" s="208" t="s">
        <v>149</v>
      </c>
      <c r="H552" s="209">
        <v>393.70299999999997</v>
      </c>
      <c r="I552" s="210"/>
      <c r="J552" s="211">
        <f>ROUND(I552*H552,2)</f>
        <v>0</v>
      </c>
      <c r="K552" s="207" t="s">
        <v>142</v>
      </c>
      <c r="L552" s="45"/>
      <c r="M552" s="212" t="s">
        <v>19</v>
      </c>
      <c r="N552" s="213" t="s">
        <v>43</v>
      </c>
      <c r="O552" s="85"/>
      <c r="P552" s="214">
        <f>O552*H552</f>
        <v>0</v>
      </c>
      <c r="Q552" s="214">
        <v>5.2000000000000002E-06</v>
      </c>
      <c r="R552" s="214">
        <f>Q552*H552</f>
        <v>0.0020472555999999998</v>
      </c>
      <c r="S552" s="214">
        <v>0.00012</v>
      </c>
      <c r="T552" s="215">
        <f>S552*H552</f>
        <v>0.047244359999999999</v>
      </c>
      <c r="U552" s="39"/>
      <c r="V552" s="39"/>
      <c r="W552" s="39"/>
      <c r="X552" s="39"/>
      <c r="Y552" s="39"/>
      <c r="Z552" s="39"/>
      <c r="AA552" s="39"/>
      <c r="AB552" s="39"/>
      <c r="AC552" s="39"/>
      <c r="AD552" s="39"/>
      <c r="AE552" s="39"/>
      <c r="AR552" s="216" t="s">
        <v>143</v>
      </c>
      <c r="AT552" s="216" t="s">
        <v>138</v>
      </c>
      <c r="AU552" s="216" t="s">
        <v>82</v>
      </c>
      <c r="AY552" s="18" t="s">
        <v>134</v>
      </c>
      <c r="BE552" s="217">
        <f>IF(N552="základní",J552,0)</f>
        <v>0</v>
      </c>
      <c r="BF552" s="217">
        <f>IF(N552="snížená",J552,0)</f>
        <v>0</v>
      </c>
      <c r="BG552" s="217">
        <f>IF(N552="zákl. přenesená",J552,0)</f>
        <v>0</v>
      </c>
      <c r="BH552" s="217">
        <f>IF(N552="sníž. přenesená",J552,0)</f>
        <v>0</v>
      </c>
      <c r="BI552" s="217">
        <f>IF(N552="nulová",J552,0)</f>
        <v>0</v>
      </c>
      <c r="BJ552" s="18" t="s">
        <v>80</v>
      </c>
      <c r="BK552" s="217">
        <f>ROUND(I552*H552,2)</f>
        <v>0</v>
      </c>
      <c r="BL552" s="18" t="s">
        <v>143</v>
      </c>
      <c r="BM552" s="216" t="s">
        <v>933</v>
      </c>
    </row>
    <row r="553" s="2" customFormat="1">
      <c r="A553" s="39"/>
      <c r="B553" s="40"/>
      <c r="C553" s="41"/>
      <c r="D553" s="218" t="s">
        <v>145</v>
      </c>
      <c r="E553" s="41"/>
      <c r="F553" s="219" t="s">
        <v>670</v>
      </c>
      <c r="G553" s="41"/>
      <c r="H553" s="41"/>
      <c r="I553" s="220"/>
      <c r="J553" s="41"/>
      <c r="K553" s="41"/>
      <c r="L553" s="45"/>
      <c r="M553" s="221"/>
      <c r="N553" s="222"/>
      <c r="O553" s="85"/>
      <c r="P553" s="85"/>
      <c r="Q553" s="85"/>
      <c r="R553" s="85"/>
      <c r="S553" s="85"/>
      <c r="T553" s="86"/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  <c r="AT553" s="18" t="s">
        <v>145</v>
      </c>
      <c r="AU553" s="18" t="s">
        <v>82</v>
      </c>
    </row>
    <row r="554" s="13" customFormat="1">
      <c r="A554" s="13"/>
      <c r="B554" s="223"/>
      <c r="C554" s="224"/>
      <c r="D554" s="225" t="s">
        <v>152</v>
      </c>
      <c r="E554" s="226" t="s">
        <v>19</v>
      </c>
      <c r="F554" s="227" t="s">
        <v>932</v>
      </c>
      <c r="G554" s="224"/>
      <c r="H554" s="228">
        <v>393.70299999999997</v>
      </c>
      <c r="I554" s="229"/>
      <c r="J554" s="224"/>
      <c r="K554" s="224"/>
      <c r="L554" s="230"/>
      <c r="M554" s="231"/>
      <c r="N554" s="232"/>
      <c r="O554" s="232"/>
      <c r="P554" s="232"/>
      <c r="Q554" s="232"/>
      <c r="R554" s="232"/>
      <c r="S554" s="232"/>
      <c r="T554" s="23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34" t="s">
        <v>152</v>
      </c>
      <c r="AU554" s="234" t="s">
        <v>82</v>
      </c>
      <c r="AV554" s="13" t="s">
        <v>82</v>
      </c>
      <c r="AW554" s="13" t="s">
        <v>34</v>
      </c>
      <c r="AX554" s="13" t="s">
        <v>80</v>
      </c>
      <c r="AY554" s="234" t="s">
        <v>134</v>
      </c>
    </row>
    <row r="555" s="2" customFormat="1" ht="16.5" customHeight="1">
      <c r="A555" s="39"/>
      <c r="B555" s="40"/>
      <c r="C555" s="205" t="s">
        <v>611</v>
      </c>
      <c r="D555" s="205" t="s">
        <v>138</v>
      </c>
      <c r="E555" s="206" t="s">
        <v>672</v>
      </c>
      <c r="F555" s="207" t="s">
        <v>673</v>
      </c>
      <c r="G555" s="208" t="s">
        <v>149</v>
      </c>
      <c r="H555" s="209">
        <v>393.70299999999997</v>
      </c>
      <c r="I555" s="210"/>
      <c r="J555" s="211">
        <f>ROUND(I555*H555,2)</f>
        <v>0</v>
      </c>
      <c r="K555" s="207" t="s">
        <v>142</v>
      </c>
      <c r="L555" s="45"/>
      <c r="M555" s="212" t="s">
        <v>19</v>
      </c>
      <c r="N555" s="213" t="s">
        <v>43</v>
      </c>
      <c r="O555" s="85"/>
      <c r="P555" s="214">
        <f>O555*H555</f>
        <v>0</v>
      </c>
      <c r="Q555" s="214">
        <v>0.001</v>
      </c>
      <c r="R555" s="214">
        <f>Q555*H555</f>
        <v>0.39370299999999997</v>
      </c>
      <c r="S555" s="214">
        <v>0.00031</v>
      </c>
      <c r="T555" s="215">
        <f>S555*H555</f>
        <v>0.12204793</v>
      </c>
      <c r="U555" s="39"/>
      <c r="V555" s="39"/>
      <c r="W555" s="39"/>
      <c r="X555" s="39"/>
      <c r="Y555" s="39"/>
      <c r="Z555" s="39"/>
      <c r="AA555" s="39"/>
      <c r="AB555" s="39"/>
      <c r="AC555" s="39"/>
      <c r="AD555" s="39"/>
      <c r="AE555" s="39"/>
      <c r="AR555" s="216" t="s">
        <v>143</v>
      </c>
      <c r="AT555" s="216" t="s">
        <v>138</v>
      </c>
      <c r="AU555" s="216" t="s">
        <v>82</v>
      </c>
      <c r="AY555" s="18" t="s">
        <v>134</v>
      </c>
      <c r="BE555" s="217">
        <f>IF(N555="základní",J555,0)</f>
        <v>0</v>
      </c>
      <c r="BF555" s="217">
        <f>IF(N555="snížená",J555,0)</f>
        <v>0</v>
      </c>
      <c r="BG555" s="217">
        <f>IF(N555="zákl. přenesená",J555,0)</f>
        <v>0</v>
      </c>
      <c r="BH555" s="217">
        <f>IF(N555="sníž. přenesená",J555,0)</f>
        <v>0</v>
      </c>
      <c r="BI555" s="217">
        <f>IF(N555="nulová",J555,0)</f>
        <v>0</v>
      </c>
      <c r="BJ555" s="18" t="s">
        <v>80</v>
      </c>
      <c r="BK555" s="217">
        <f>ROUND(I555*H555,2)</f>
        <v>0</v>
      </c>
      <c r="BL555" s="18" t="s">
        <v>143</v>
      </c>
      <c r="BM555" s="216" t="s">
        <v>934</v>
      </c>
    </row>
    <row r="556" s="2" customFormat="1">
      <c r="A556" s="39"/>
      <c r="B556" s="40"/>
      <c r="C556" s="41"/>
      <c r="D556" s="218" t="s">
        <v>145</v>
      </c>
      <c r="E556" s="41"/>
      <c r="F556" s="219" t="s">
        <v>675</v>
      </c>
      <c r="G556" s="41"/>
      <c r="H556" s="41"/>
      <c r="I556" s="220"/>
      <c r="J556" s="41"/>
      <c r="K556" s="41"/>
      <c r="L556" s="45"/>
      <c r="M556" s="221"/>
      <c r="N556" s="222"/>
      <c r="O556" s="85"/>
      <c r="P556" s="85"/>
      <c r="Q556" s="85"/>
      <c r="R556" s="85"/>
      <c r="S556" s="85"/>
      <c r="T556" s="86"/>
      <c r="U556" s="39"/>
      <c r="V556" s="39"/>
      <c r="W556" s="39"/>
      <c r="X556" s="39"/>
      <c r="Y556" s="39"/>
      <c r="Z556" s="39"/>
      <c r="AA556" s="39"/>
      <c r="AB556" s="39"/>
      <c r="AC556" s="39"/>
      <c r="AD556" s="39"/>
      <c r="AE556" s="39"/>
      <c r="AT556" s="18" t="s">
        <v>145</v>
      </c>
      <c r="AU556" s="18" t="s">
        <v>82</v>
      </c>
    </row>
    <row r="557" s="13" customFormat="1">
      <c r="A557" s="13"/>
      <c r="B557" s="223"/>
      <c r="C557" s="224"/>
      <c r="D557" s="225" t="s">
        <v>152</v>
      </c>
      <c r="E557" s="226" t="s">
        <v>19</v>
      </c>
      <c r="F557" s="227" t="s">
        <v>932</v>
      </c>
      <c r="G557" s="224"/>
      <c r="H557" s="228">
        <v>393.70299999999997</v>
      </c>
      <c r="I557" s="229"/>
      <c r="J557" s="224"/>
      <c r="K557" s="224"/>
      <c r="L557" s="230"/>
      <c r="M557" s="231"/>
      <c r="N557" s="232"/>
      <c r="O557" s="232"/>
      <c r="P557" s="232"/>
      <c r="Q557" s="232"/>
      <c r="R557" s="232"/>
      <c r="S557" s="232"/>
      <c r="T557" s="23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34" t="s">
        <v>152</v>
      </c>
      <c r="AU557" s="234" t="s">
        <v>82</v>
      </c>
      <c r="AV557" s="13" t="s">
        <v>82</v>
      </c>
      <c r="AW557" s="13" t="s">
        <v>34</v>
      </c>
      <c r="AX557" s="13" t="s">
        <v>80</v>
      </c>
      <c r="AY557" s="234" t="s">
        <v>134</v>
      </c>
    </row>
    <row r="558" s="2" customFormat="1" ht="24.15" customHeight="1">
      <c r="A558" s="39"/>
      <c r="B558" s="40"/>
      <c r="C558" s="205" t="s">
        <v>616</v>
      </c>
      <c r="D558" s="205" t="s">
        <v>138</v>
      </c>
      <c r="E558" s="206" t="s">
        <v>677</v>
      </c>
      <c r="F558" s="207" t="s">
        <v>678</v>
      </c>
      <c r="G558" s="208" t="s">
        <v>149</v>
      </c>
      <c r="H558" s="209">
        <v>393.70299999999997</v>
      </c>
      <c r="I558" s="210"/>
      <c r="J558" s="211">
        <f>ROUND(I558*H558,2)</f>
        <v>0</v>
      </c>
      <c r="K558" s="207" t="s">
        <v>142</v>
      </c>
      <c r="L558" s="45"/>
      <c r="M558" s="212" t="s">
        <v>19</v>
      </c>
      <c r="N558" s="213" t="s">
        <v>43</v>
      </c>
      <c r="O558" s="85"/>
      <c r="P558" s="214">
        <f>O558*H558</f>
        <v>0</v>
      </c>
      <c r="Q558" s="214">
        <v>0</v>
      </c>
      <c r="R558" s="214">
        <f>Q558*H558</f>
        <v>0</v>
      </c>
      <c r="S558" s="214">
        <v>0</v>
      </c>
      <c r="T558" s="215">
        <f>S558*H558</f>
        <v>0</v>
      </c>
      <c r="U558" s="39"/>
      <c r="V558" s="39"/>
      <c r="W558" s="39"/>
      <c r="X558" s="39"/>
      <c r="Y558" s="39"/>
      <c r="Z558" s="39"/>
      <c r="AA558" s="39"/>
      <c r="AB558" s="39"/>
      <c r="AC558" s="39"/>
      <c r="AD558" s="39"/>
      <c r="AE558" s="39"/>
      <c r="AR558" s="216" t="s">
        <v>143</v>
      </c>
      <c r="AT558" s="216" t="s">
        <v>138</v>
      </c>
      <c r="AU558" s="216" t="s">
        <v>82</v>
      </c>
      <c r="AY558" s="18" t="s">
        <v>134</v>
      </c>
      <c r="BE558" s="217">
        <f>IF(N558="základní",J558,0)</f>
        <v>0</v>
      </c>
      <c r="BF558" s="217">
        <f>IF(N558="snížená",J558,0)</f>
        <v>0</v>
      </c>
      <c r="BG558" s="217">
        <f>IF(N558="zákl. přenesená",J558,0)</f>
        <v>0</v>
      </c>
      <c r="BH558" s="217">
        <f>IF(N558="sníž. přenesená",J558,0)</f>
        <v>0</v>
      </c>
      <c r="BI558" s="217">
        <f>IF(N558="nulová",J558,0)</f>
        <v>0</v>
      </c>
      <c r="BJ558" s="18" t="s">
        <v>80</v>
      </c>
      <c r="BK558" s="217">
        <f>ROUND(I558*H558,2)</f>
        <v>0</v>
      </c>
      <c r="BL558" s="18" t="s">
        <v>143</v>
      </c>
      <c r="BM558" s="216" t="s">
        <v>935</v>
      </c>
    </row>
    <row r="559" s="2" customFormat="1">
      <c r="A559" s="39"/>
      <c r="B559" s="40"/>
      <c r="C559" s="41"/>
      <c r="D559" s="218" t="s">
        <v>145</v>
      </c>
      <c r="E559" s="41"/>
      <c r="F559" s="219" t="s">
        <v>680</v>
      </c>
      <c r="G559" s="41"/>
      <c r="H559" s="41"/>
      <c r="I559" s="220"/>
      <c r="J559" s="41"/>
      <c r="K559" s="41"/>
      <c r="L559" s="45"/>
      <c r="M559" s="221"/>
      <c r="N559" s="222"/>
      <c r="O559" s="85"/>
      <c r="P559" s="85"/>
      <c r="Q559" s="85"/>
      <c r="R559" s="85"/>
      <c r="S559" s="85"/>
      <c r="T559" s="86"/>
      <c r="U559" s="39"/>
      <c r="V559" s="39"/>
      <c r="W559" s="39"/>
      <c r="X559" s="39"/>
      <c r="Y559" s="39"/>
      <c r="Z559" s="39"/>
      <c r="AA559" s="39"/>
      <c r="AB559" s="39"/>
      <c r="AC559" s="39"/>
      <c r="AD559" s="39"/>
      <c r="AE559" s="39"/>
      <c r="AT559" s="18" t="s">
        <v>145</v>
      </c>
      <c r="AU559" s="18" t="s">
        <v>82</v>
      </c>
    </row>
    <row r="560" s="13" customFormat="1">
      <c r="A560" s="13"/>
      <c r="B560" s="223"/>
      <c r="C560" s="224"/>
      <c r="D560" s="225" t="s">
        <v>152</v>
      </c>
      <c r="E560" s="226" t="s">
        <v>19</v>
      </c>
      <c r="F560" s="227" t="s">
        <v>932</v>
      </c>
      <c r="G560" s="224"/>
      <c r="H560" s="228">
        <v>393.70299999999997</v>
      </c>
      <c r="I560" s="229"/>
      <c r="J560" s="224"/>
      <c r="K560" s="224"/>
      <c r="L560" s="230"/>
      <c r="M560" s="231"/>
      <c r="N560" s="232"/>
      <c r="O560" s="232"/>
      <c r="P560" s="232"/>
      <c r="Q560" s="232"/>
      <c r="R560" s="232"/>
      <c r="S560" s="232"/>
      <c r="T560" s="23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34" t="s">
        <v>152</v>
      </c>
      <c r="AU560" s="234" t="s">
        <v>82</v>
      </c>
      <c r="AV560" s="13" t="s">
        <v>82</v>
      </c>
      <c r="AW560" s="13" t="s">
        <v>34</v>
      </c>
      <c r="AX560" s="13" t="s">
        <v>80</v>
      </c>
      <c r="AY560" s="234" t="s">
        <v>134</v>
      </c>
    </row>
    <row r="561" s="2" customFormat="1" ht="33" customHeight="1">
      <c r="A561" s="39"/>
      <c r="B561" s="40"/>
      <c r="C561" s="205" t="s">
        <v>621</v>
      </c>
      <c r="D561" s="205" t="s">
        <v>138</v>
      </c>
      <c r="E561" s="206" t="s">
        <v>682</v>
      </c>
      <c r="F561" s="207" t="s">
        <v>683</v>
      </c>
      <c r="G561" s="208" t="s">
        <v>149</v>
      </c>
      <c r="H561" s="209">
        <v>528.00599999999997</v>
      </c>
      <c r="I561" s="210"/>
      <c r="J561" s="211">
        <f>ROUND(I561*H561,2)</f>
        <v>0</v>
      </c>
      <c r="K561" s="207" t="s">
        <v>142</v>
      </c>
      <c r="L561" s="45"/>
      <c r="M561" s="212" t="s">
        <v>19</v>
      </c>
      <c r="N561" s="213" t="s">
        <v>43</v>
      </c>
      <c r="O561" s="85"/>
      <c r="P561" s="214">
        <f>O561*H561</f>
        <v>0</v>
      </c>
      <c r="Q561" s="214">
        <v>0.00020799999999999999</v>
      </c>
      <c r="R561" s="214">
        <f>Q561*H561</f>
        <v>0.10982524799999999</v>
      </c>
      <c r="S561" s="214">
        <v>0</v>
      </c>
      <c r="T561" s="215">
        <f>S561*H561</f>
        <v>0</v>
      </c>
      <c r="U561" s="39"/>
      <c r="V561" s="39"/>
      <c r="W561" s="39"/>
      <c r="X561" s="39"/>
      <c r="Y561" s="39"/>
      <c r="Z561" s="39"/>
      <c r="AA561" s="39"/>
      <c r="AB561" s="39"/>
      <c r="AC561" s="39"/>
      <c r="AD561" s="39"/>
      <c r="AE561" s="39"/>
      <c r="AR561" s="216" t="s">
        <v>143</v>
      </c>
      <c r="AT561" s="216" t="s">
        <v>138</v>
      </c>
      <c r="AU561" s="216" t="s">
        <v>82</v>
      </c>
      <c r="AY561" s="18" t="s">
        <v>134</v>
      </c>
      <c r="BE561" s="217">
        <f>IF(N561="základní",J561,0)</f>
        <v>0</v>
      </c>
      <c r="BF561" s="217">
        <f>IF(N561="snížená",J561,0)</f>
        <v>0</v>
      </c>
      <c r="BG561" s="217">
        <f>IF(N561="zákl. přenesená",J561,0)</f>
        <v>0</v>
      </c>
      <c r="BH561" s="217">
        <f>IF(N561="sníž. přenesená",J561,0)</f>
        <v>0</v>
      </c>
      <c r="BI561" s="217">
        <f>IF(N561="nulová",J561,0)</f>
        <v>0</v>
      </c>
      <c r="BJ561" s="18" t="s">
        <v>80</v>
      </c>
      <c r="BK561" s="217">
        <f>ROUND(I561*H561,2)</f>
        <v>0</v>
      </c>
      <c r="BL561" s="18" t="s">
        <v>143</v>
      </c>
      <c r="BM561" s="216" t="s">
        <v>936</v>
      </c>
    </row>
    <row r="562" s="2" customFormat="1">
      <c r="A562" s="39"/>
      <c r="B562" s="40"/>
      <c r="C562" s="41"/>
      <c r="D562" s="218" t="s">
        <v>145</v>
      </c>
      <c r="E562" s="41"/>
      <c r="F562" s="219" t="s">
        <v>937</v>
      </c>
      <c r="G562" s="41"/>
      <c r="H562" s="41"/>
      <c r="I562" s="220"/>
      <c r="J562" s="41"/>
      <c r="K562" s="41"/>
      <c r="L562" s="45"/>
      <c r="M562" s="221"/>
      <c r="N562" s="222"/>
      <c r="O562" s="85"/>
      <c r="P562" s="85"/>
      <c r="Q562" s="85"/>
      <c r="R562" s="85"/>
      <c r="S562" s="85"/>
      <c r="T562" s="86"/>
      <c r="U562" s="39"/>
      <c r="V562" s="39"/>
      <c r="W562" s="39"/>
      <c r="X562" s="39"/>
      <c r="Y562" s="39"/>
      <c r="Z562" s="39"/>
      <c r="AA562" s="39"/>
      <c r="AB562" s="39"/>
      <c r="AC562" s="39"/>
      <c r="AD562" s="39"/>
      <c r="AE562" s="39"/>
      <c r="AT562" s="18" t="s">
        <v>145</v>
      </c>
      <c r="AU562" s="18" t="s">
        <v>82</v>
      </c>
    </row>
    <row r="563" s="13" customFormat="1">
      <c r="A563" s="13"/>
      <c r="B563" s="223"/>
      <c r="C563" s="224"/>
      <c r="D563" s="225" t="s">
        <v>152</v>
      </c>
      <c r="E563" s="226" t="s">
        <v>19</v>
      </c>
      <c r="F563" s="227" t="s">
        <v>938</v>
      </c>
      <c r="G563" s="224"/>
      <c r="H563" s="228">
        <v>528.00599999999997</v>
      </c>
      <c r="I563" s="229"/>
      <c r="J563" s="224"/>
      <c r="K563" s="224"/>
      <c r="L563" s="230"/>
      <c r="M563" s="231"/>
      <c r="N563" s="232"/>
      <c r="O563" s="232"/>
      <c r="P563" s="232"/>
      <c r="Q563" s="232"/>
      <c r="R563" s="232"/>
      <c r="S563" s="232"/>
      <c r="T563" s="23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34" t="s">
        <v>152</v>
      </c>
      <c r="AU563" s="234" t="s">
        <v>82</v>
      </c>
      <c r="AV563" s="13" t="s">
        <v>82</v>
      </c>
      <c r="AW563" s="13" t="s">
        <v>34</v>
      </c>
      <c r="AX563" s="13" t="s">
        <v>80</v>
      </c>
      <c r="AY563" s="234" t="s">
        <v>134</v>
      </c>
    </row>
    <row r="564" s="2" customFormat="1" ht="37.8" customHeight="1">
      <c r="A564" s="39"/>
      <c r="B564" s="40"/>
      <c r="C564" s="205" t="s">
        <v>626</v>
      </c>
      <c r="D564" s="205" t="s">
        <v>138</v>
      </c>
      <c r="E564" s="206" t="s">
        <v>687</v>
      </c>
      <c r="F564" s="207" t="s">
        <v>688</v>
      </c>
      <c r="G564" s="208" t="s">
        <v>149</v>
      </c>
      <c r="H564" s="209">
        <v>528.00599999999997</v>
      </c>
      <c r="I564" s="210"/>
      <c r="J564" s="211">
        <f>ROUND(I564*H564,2)</f>
        <v>0</v>
      </c>
      <c r="K564" s="207" t="s">
        <v>142</v>
      </c>
      <c r="L564" s="45"/>
      <c r="M564" s="212" t="s">
        <v>19</v>
      </c>
      <c r="N564" s="213" t="s">
        <v>43</v>
      </c>
      <c r="O564" s="85"/>
      <c r="P564" s="214">
        <f>O564*H564</f>
        <v>0</v>
      </c>
      <c r="Q564" s="214">
        <v>0.00028499999999999999</v>
      </c>
      <c r="R564" s="214">
        <f>Q564*H564</f>
        <v>0.15048170999999999</v>
      </c>
      <c r="S564" s="214">
        <v>0</v>
      </c>
      <c r="T564" s="215">
        <f>S564*H564</f>
        <v>0</v>
      </c>
      <c r="U564" s="39"/>
      <c r="V564" s="39"/>
      <c r="W564" s="39"/>
      <c r="X564" s="39"/>
      <c r="Y564" s="39"/>
      <c r="Z564" s="39"/>
      <c r="AA564" s="39"/>
      <c r="AB564" s="39"/>
      <c r="AC564" s="39"/>
      <c r="AD564" s="39"/>
      <c r="AE564" s="39"/>
      <c r="AR564" s="216" t="s">
        <v>143</v>
      </c>
      <c r="AT564" s="216" t="s">
        <v>138</v>
      </c>
      <c r="AU564" s="216" t="s">
        <v>82</v>
      </c>
      <c r="AY564" s="18" t="s">
        <v>134</v>
      </c>
      <c r="BE564" s="217">
        <f>IF(N564="základní",J564,0)</f>
        <v>0</v>
      </c>
      <c r="BF564" s="217">
        <f>IF(N564="snížená",J564,0)</f>
        <v>0</v>
      </c>
      <c r="BG564" s="217">
        <f>IF(N564="zákl. přenesená",J564,0)</f>
        <v>0</v>
      </c>
      <c r="BH564" s="217">
        <f>IF(N564="sníž. přenesená",J564,0)</f>
        <v>0</v>
      </c>
      <c r="BI564" s="217">
        <f>IF(N564="nulová",J564,0)</f>
        <v>0</v>
      </c>
      <c r="BJ564" s="18" t="s">
        <v>80</v>
      </c>
      <c r="BK564" s="217">
        <f>ROUND(I564*H564,2)</f>
        <v>0</v>
      </c>
      <c r="BL564" s="18" t="s">
        <v>143</v>
      </c>
      <c r="BM564" s="216" t="s">
        <v>939</v>
      </c>
    </row>
    <row r="565" s="2" customFormat="1">
      <c r="A565" s="39"/>
      <c r="B565" s="40"/>
      <c r="C565" s="41"/>
      <c r="D565" s="218" t="s">
        <v>145</v>
      </c>
      <c r="E565" s="41"/>
      <c r="F565" s="219" t="s">
        <v>690</v>
      </c>
      <c r="G565" s="41"/>
      <c r="H565" s="41"/>
      <c r="I565" s="220"/>
      <c r="J565" s="41"/>
      <c r="K565" s="41"/>
      <c r="L565" s="45"/>
      <c r="M565" s="221"/>
      <c r="N565" s="222"/>
      <c r="O565" s="85"/>
      <c r="P565" s="85"/>
      <c r="Q565" s="85"/>
      <c r="R565" s="85"/>
      <c r="S565" s="85"/>
      <c r="T565" s="86"/>
      <c r="U565" s="39"/>
      <c r="V565" s="39"/>
      <c r="W565" s="39"/>
      <c r="X565" s="39"/>
      <c r="Y565" s="39"/>
      <c r="Z565" s="39"/>
      <c r="AA565" s="39"/>
      <c r="AB565" s="39"/>
      <c r="AC565" s="39"/>
      <c r="AD565" s="39"/>
      <c r="AE565" s="39"/>
      <c r="AT565" s="18" t="s">
        <v>145</v>
      </c>
      <c r="AU565" s="18" t="s">
        <v>82</v>
      </c>
    </row>
    <row r="566" s="13" customFormat="1">
      <c r="A566" s="13"/>
      <c r="B566" s="223"/>
      <c r="C566" s="224"/>
      <c r="D566" s="225" t="s">
        <v>152</v>
      </c>
      <c r="E566" s="226" t="s">
        <v>19</v>
      </c>
      <c r="F566" s="227" t="s">
        <v>938</v>
      </c>
      <c r="G566" s="224"/>
      <c r="H566" s="228">
        <v>528.00599999999997</v>
      </c>
      <c r="I566" s="229"/>
      <c r="J566" s="224"/>
      <c r="K566" s="224"/>
      <c r="L566" s="230"/>
      <c r="M566" s="231"/>
      <c r="N566" s="232"/>
      <c r="O566" s="232"/>
      <c r="P566" s="232"/>
      <c r="Q566" s="232"/>
      <c r="R566" s="232"/>
      <c r="S566" s="232"/>
      <c r="T566" s="23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34" t="s">
        <v>152</v>
      </c>
      <c r="AU566" s="234" t="s">
        <v>82</v>
      </c>
      <c r="AV566" s="13" t="s">
        <v>82</v>
      </c>
      <c r="AW566" s="13" t="s">
        <v>34</v>
      </c>
      <c r="AX566" s="13" t="s">
        <v>80</v>
      </c>
      <c r="AY566" s="234" t="s">
        <v>134</v>
      </c>
    </row>
    <row r="567" s="12" customFormat="1" ht="25.92" customHeight="1">
      <c r="A567" s="12"/>
      <c r="B567" s="189"/>
      <c r="C567" s="190"/>
      <c r="D567" s="191" t="s">
        <v>71</v>
      </c>
      <c r="E567" s="192" t="s">
        <v>281</v>
      </c>
      <c r="F567" s="192" t="s">
        <v>691</v>
      </c>
      <c r="G567" s="190"/>
      <c r="H567" s="190"/>
      <c r="I567" s="193"/>
      <c r="J567" s="194">
        <f>BK567</f>
        <v>0</v>
      </c>
      <c r="K567" s="190"/>
      <c r="L567" s="195"/>
      <c r="M567" s="196"/>
      <c r="N567" s="197"/>
      <c r="O567" s="197"/>
      <c r="P567" s="198">
        <f>P568</f>
        <v>0</v>
      </c>
      <c r="Q567" s="197"/>
      <c r="R567" s="198">
        <f>R568</f>
        <v>0</v>
      </c>
      <c r="S567" s="197"/>
      <c r="T567" s="199">
        <f>T568</f>
        <v>0</v>
      </c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R567" s="200" t="s">
        <v>135</v>
      </c>
      <c r="AT567" s="201" t="s">
        <v>71</v>
      </c>
      <c r="AU567" s="201" t="s">
        <v>72</v>
      </c>
      <c r="AY567" s="200" t="s">
        <v>134</v>
      </c>
      <c r="BK567" s="202">
        <f>BK568</f>
        <v>0</v>
      </c>
    </row>
    <row r="568" s="12" customFormat="1" ht="22.8" customHeight="1">
      <c r="A568" s="12"/>
      <c r="B568" s="189"/>
      <c r="C568" s="190"/>
      <c r="D568" s="191" t="s">
        <v>71</v>
      </c>
      <c r="E568" s="203" t="s">
        <v>692</v>
      </c>
      <c r="F568" s="203" t="s">
        <v>693</v>
      </c>
      <c r="G568" s="190"/>
      <c r="H568" s="190"/>
      <c r="I568" s="193"/>
      <c r="J568" s="204">
        <f>BK568</f>
        <v>0</v>
      </c>
      <c r="K568" s="190"/>
      <c r="L568" s="195"/>
      <c r="M568" s="196"/>
      <c r="N568" s="197"/>
      <c r="O568" s="197"/>
      <c r="P568" s="198">
        <f>SUM(P569:P572)</f>
        <v>0</v>
      </c>
      <c r="Q568" s="197"/>
      <c r="R568" s="198">
        <f>SUM(R569:R572)</f>
        <v>0</v>
      </c>
      <c r="S568" s="197"/>
      <c r="T568" s="199">
        <f>SUM(T569:T572)</f>
        <v>0</v>
      </c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R568" s="200" t="s">
        <v>135</v>
      </c>
      <c r="AT568" s="201" t="s">
        <v>71</v>
      </c>
      <c r="AU568" s="201" t="s">
        <v>80</v>
      </c>
      <c r="AY568" s="200" t="s">
        <v>134</v>
      </c>
      <c r="BK568" s="202">
        <f>SUM(BK569:BK572)</f>
        <v>0</v>
      </c>
    </row>
    <row r="569" s="2" customFormat="1" ht="16.5" customHeight="1">
      <c r="A569" s="39"/>
      <c r="B569" s="40"/>
      <c r="C569" s="205" t="s">
        <v>632</v>
      </c>
      <c r="D569" s="205" t="s">
        <v>138</v>
      </c>
      <c r="E569" s="206" t="s">
        <v>695</v>
      </c>
      <c r="F569" s="207" t="s">
        <v>696</v>
      </c>
      <c r="G569" s="208" t="s">
        <v>141</v>
      </c>
      <c r="H569" s="209">
        <v>10</v>
      </c>
      <c r="I569" s="210"/>
      <c r="J569" s="211">
        <f>ROUND(I569*H569,2)</f>
        <v>0</v>
      </c>
      <c r="K569" s="207" t="s">
        <v>19</v>
      </c>
      <c r="L569" s="45"/>
      <c r="M569" s="212" t="s">
        <v>19</v>
      </c>
      <c r="N569" s="213" t="s">
        <v>43</v>
      </c>
      <c r="O569" s="85"/>
      <c r="P569" s="214">
        <f>O569*H569</f>
        <v>0</v>
      </c>
      <c r="Q569" s="214">
        <v>0</v>
      </c>
      <c r="R569" s="214">
        <f>Q569*H569</f>
        <v>0</v>
      </c>
      <c r="S569" s="214">
        <v>0</v>
      </c>
      <c r="T569" s="215">
        <f>S569*H569</f>
        <v>0</v>
      </c>
      <c r="U569" s="39"/>
      <c r="V569" s="39"/>
      <c r="W569" s="39"/>
      <c r="X569" s="39"/>
      <c r="Y569" s="39"/>
      <c r="Z569" s="39"/>
      <c r="AA569" s="39"/>
      <c r="AB569" s="39"/>
      <c r="AC569" s="39"/>
      <c r="AD569" s="39"/>
      <c r="AE569" s="39"/>
      <c r="AR569" s="216" t="s">
        <v>269</v>
      </c>
      <c r="AT569" s="216" t="s">
        <v>138</v>
      </c>
      <c r="AU569" s="216" t="s">
        <v>82</v>
      </c>
      <c r="AY569" s="18" t="s">
        <v>134</v>
      </c>
      <c r="BE569" s="217">
        <f>IF(N569="základní",J569,0)</f>
        <v>0</v>
      </c>
      <c r="BF569" s="217">
        <f>IF(N569="snížená",J569,0)</f>
        <v>0</v>
      </c>
      <c r="BG569" s="217">
        <f>IF(N569="zákl. přenesená",J569,0)</f>
        <v>0</v>
      </c>
      <c r="BH569" s="217">
        <f>IF(N569="sníž. přenesená",J569,0)</f>
        <v>0</v>
      </c>
      <c r="BI569" s="217">
        <f>IF(N569="nulová",J569,0)</f>
        <v>0</v>
      </c>
      <c r="BJ569" s="18" t="s">
        <v>80</v>
      </c>
      <c r="BK569" s="217">
        <f>ROUND(I569*H569,2)</f>
        <v>0</v>
      </c>
      <c r="BL569" s="18" t="s">
        <v>269</v>
      </c>
      <c r="BM569" s="216" t="s">
        <v>940</v>
      </c>
    </row>
    <row r="570" s="2" customFormat="1" ht="33" customHeight="1">
      <c r="A570" s="39"/>
      <c r="B570" s="40"/>
      <c r="C570" s="205" t="s">
        <v>636</v>
      </c>
      <c r="D570" s="205" t="s">
        <v>138</v>
      </c>
      <c r="E570" s="206" t="s">
        <v>698</v>
      </c>
      <c r="F570" s="207" t="s">
        <v>699</v>
      </c>
      <c r="G570" s="208" t="s">
        <v>141</v>
      </c>
      <c r="H570" s="209">
        <v>10</v>
      </c>
      <c r="I570" s="210"/>
      <c r="J570" s="211">
        <f>ROUND(I570*H570,2)</f>
        <v>0</v>
      </c>
      <c r="K570" s="207" t="s">
        <v>19</v>
      </c>
      <c r="L570" s="45"/>
      <c r="M570" s="212" t="s">
        <v>19</v>
      </c>
      <c r="N570" s="213" t="s">
        <v>43</v>
      </c>
      <c r="O570" s="85"/>
      <c r="P570" s="214">
        <f>O570*H570</f>
        <v>0</v>
      </c>
      <c r="Q570" s="214">
        <v>0</v>
      </c>
      <c r="R570" s="214">
        <f>Q570*H570</f>
        <v>0</v>
      </c>
      <c r="S570" s="214">
        <v>0</v>
      </c>
      <c r="T570" s="215">
        <f>S570*H570</f>
        <v>0</v>
      </c>
      <c r="U570" s="39"/>
      <c r="V570" s="39"/>
      <c r="W570" s="39"/>
      <c r="X570" s="39"/>
      <c r="Y570" s="39"/>
      <c r="Z570" s="39"/>
      <c r="AA570" s="39"/>
      <c r="AB570" s="39"/>
      <c r="AC570" s="39"/>
      <c r="AD570" s="39"/>
      <c r="AE570" s="39"/>
      <c r="AR570" s="216" t="s">
        <v>269</v>
      </c>
      <c r="AT570" s="216" t="s">
        <v>138</v>
      </c>
      <c r="AU570" s="216" t="s">
        <v>82</v>
      </c>
      <c r="AY570" s="18" t="s">
        <v>134</v>
      </c>
      <c r="BE570" s="217">
        <f>IF(N570="základní",J570,0)</f>
        <v>0</v>
      </c>
      <c r="BF570" s="217">
        <f>IF(N570="snížená",J570,0)</f>
        <v>0</v>
      </c>
      <c r="BG570" s="217">
        <f>IF(N570="zákl. přenesená",J570,0)</f>
        <v>0</v>
      </c>
      <c r="BH570" s="217">
        <f>IF(N570="sníž. přenesená",J570,0)</f>
        <v>0</v>
      </c>
      <c r="BI570" s="217">
        <f>IF(N570="nulová",J570,0)</f>
        <v>0</v>
      </c>
      <c r="BJ570" s="18" t="s">
        <v>80</v>
      </c>
      <c r="BK570" s="217">
        <f>ROUND(I570*H570,2)</f>
        <v>0</v>
      </c>
      <c r="BL570" s="18" t="s">
        <v>269</v>
      </c>
      <c r="BM570" s="216" t="s">
        <v>941</v>
      </c>
    </row>
    <row r="571" s="2" customFormat="1" ht="16.5" customHeight="1">
      <c r="A571" s="39"/>
      <c r="B571" s="40"/>
      <c r="C571" s="205" t="s">
        <v>641</v>
      </c>
      <c r="D571" s="205" t="s">
        <v>138</v>
      </c>
      <c r="E571" s="206" t="s">
        <v>702</v>
      </c>
      <c r="F571" s="207" t="s">
        <v>703</v>
      </c>
      <c r="G571" s="208" t="s">
        <v>704</v>
      </c>
      <c r="H571" s="209">
        <v>5</v>
      </c>
      <c r="I571" s="210"/>
      <c r="J571" s="211">
        <f>ROUND(I571*H571,2)</f>
        <v>0</v>
      </c>
      <c r="K571" s="207" t="s">
        <v>19</v>
      </c>
      <c r="L571" s="45"/>
      <c r="M571" s="212" t="s">
        <v>19</v>
      </c>
      <c r="N571" s="213" t="s">
        <v>43</v>
      </c>
      <c r="O571" s="85"/>
      <c r="P571" s="214">
        <f>O571*H571</f>
        <v>0</v>
      </c>
      <c r="Q571" s="214">
        <v>0</v>
      </c>
      <c r="R571" s="214">
        <f>Q571*H571</f>
        <v>0</v>
      </c>
      <c r="S571" s="214">
        <v>0</v>
      </c>
      <c r="T571" s="215">
        <f>S571*H571</f>
        <v>0</v>
      </c>
      <c r="U571" s="39"/>
      <c r="V571" s="39"/>
      <c r="W571" s="39"/>
      <c r="X571" s="39"/>
      <c r="Y571" s="39"/>
      <c r="Z571" s="39"/>
      <c r="AA571" s="39"/>
      <c r="AB571" s="39"/>
      <c r="AC571" s="39"/>
      <c r="AD571" s="39"/>
      <c r="AE571" s="39"/>
      <c r="AR571" s="216" t="s">
        <v>269</v>
      </c>
      <c r="AT571" s="216" t="s">
        <v>138</v>
      </c>
      <c r="AU571" s="216" t="s">
        <v>82</v>
      </c>
      <c r="AY571" s="18" t="s">
        <v>134</v>
      </c>
      <c r="BE571" s="217">
        <f>IF(N571="základní",J571,0)</f>
        <v>0</v>
      </c>
      <c r="BF571" s="217">
        <f>IF(N571="snížená",J571,0)</f>
        <v>0</v>
      </c>
      <c r="BG571" s="217">
        <f>IF(N571="zákl. přenesená",J571,0)</f>
        <v>0</v>
      </c>
      <c r="BH571" s="217">
        <f>IF(N571="sníž. přenesená",J571,0)</f>
        <v>0</v>
      </c>
      <c r="BI571" s="217">
        <f>IF(N571="nulová",J571,0)</f>
        <v>0</v>
      </c>
      <c r="BJ571" s="18" t="s">
        <v>80</v>
      </c>
      <c r="BK571" s="217">
        <f>ROUND(I571*H571,2)</f>
        <v>0</v>
      </c>
      <c r="BL571" s="18" t="s">
        <v>269</v>
      </c>
      <c r="BM571" s="216" t="s">
        <v>942</v>
      </c>
    </row>
    <row r="572" s="2" customFormat="1" ht="16.5" customHeight="1">
      <c r="A572" s="39"/>
      <c r="B572" s="40"/>
      <c r="C572" s="205" t="s">
        <v>287</v>
      </c>
      <c r="D572" s="205" t="s">
        <v>138</v>
      </c>
      <c r="E572" s="206" t="s">
        <v>707</v>
      </c>
      <c r="F572" s="207" t="s">
        <v>708</v>
      </c>
      <c r="G572" s="208" t="s">
        <v>704</v>
      </c>
      <c r="H572" s="209">
        <v>10</v>
      </c>
      <c r="I572" s="210"/>
      <c r="J572" s="211">
        <f>ROUND(I572*H572,2)</f>
        <v>0</v>
      </c>
      <c r="K572" s="207" t="s">
        <v>19</v>
      </c>
      <c r="L572" s="45"/>
      <c r="M572" s="212" t="s">
        <v>19</v>
      </c>
      <c r="N572" s="213" t="s">
        <v>43</v>
      </c>
      <c r="O572" s="85"/>
      <c r="P572" s="214">
        <f>O572*H572</f>
        <v>0</v>
      </c>
      <c r="Q572" s="214">
        <v>0</v>
      </c>
      <c r="R572" s="214">
        <f>Q572*H572</f>
        <v>0</v>
      </c>
      <c r="S572" s="214">
        <v>0</v>
      </c>
      <c r="T572" s="215">
        <f>S572*H572</f>
        <v>0</v>
      </c>
      <c r="U572" s="39"/>
      <c r="V572" s="39"/>
      <c r="W572" s="39"/>
      <c r="X572" s="39"/>
      <c r="Y572" s="39"/>
      <c r="Z572" s="39"/>
      <c r="AA572" s="39"/>
      <c r="AB572" s="39"/>
      <c r="AC572" s="39"/>
      <c r="AD572" s="39"/>
      <c r="AE572" s="39"/>
      <c r="AR572" s="216" t="s">
        <v>269</v>
      </c>
      <c r="AT572" s="216" t="s">
        <v>138</v>
      </c>
      <c r="AU572" s="216" t="s">
        <v>82</v>
      </c>
      <c r="AY572" s="18" t="s">
        <v>134</v>
      </c>
      <c r="BE572" s="217">
        <f>IF(N572="základní",J572,0)</f>
        <v>0</v>
      </c>
      <c r="BF572" s="217">
        <f>IF(N572="snížená",J572,0)</f>
        <v>0</v>
      </c>
      <c r="BG572" s="217">
        <f>IF(N572="zákl. přenesená",J572,0)</f>
        <v>0</v>
      </c>
      <c r="BH572" s="217">
        <f>IF(N572="sníž. přenesená",J572,0)</f>
        <v>0</v>
      </c>
      <c r="BI572" s="217">
        <f>IF(N572="nulová",J572,0)</f>
        <v>0</v>
      </c>
      <c r="BJ572" s="18" t="s">
        <v>80</v>
      </c>
      <c r="BK572" s="217">
        <f>ROUND(I572*H572,2)</f>
        <v>0</v>
      </c>
      <c r="BL572" s="18" t="s">
        <v>269</v>
      </c>
      <c r="BM572" s="216" t="s">
        <v>943</v>
      </c>
    </row>
    <row r="573" s="12" customFormat="1" ht="25.92" customHeight="1">
      <c r="A573" s="12"/>
      <c r="B573" s="189"/>
      <c r="C573" s="190"/>
      <c r="D573" s="191" t="s">
        <v>71</v>
      </c>
      <c r="E573" s="192" t="s">
        <v>710</v>
      </c>
      <c r="F573" s="192" t="s">
        <v>711</v>
      </c>
      <c r="G573" s="190"/>
      <c r="H573" s="190"/>
      <c r="I573" s="193"/>
      <c r="J573" s="194">
        <f>BK573</f>
        <v>0</v>
      </c>
      <c r="K573" s="190"/>
      <c r="L573" s="195"/>
      <c r="M573" s="196"/>
      <c r="N573" s="197"/>
      <c r="O573" s="197"/>
      <c r="P573" s="198">
        <f>SUM(P574:P580)</f>
        <v>0</v>
      </c>
      <c r="Q573" s="197"/>
      <c r="R573" s="198">
        <f>SUM(R574:R580)</f>
        <v>0</v>
      </c>
      <c r="S573" s="197"/>
      <c r="T573" s="199">
        <f>SUM(T574:T580)</f>
        <v>0</v>
      </c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R573" s="200" t="s">
        <v>161</v>
      </c>
      <c r="AT573" s="201" t="s">
        <v>71</v>
      </c>
      <c r="AU573" s="201" t="s">
        <v>72</v>
      </c>
      <c r="AY573" s="200" t="s">
        <v>134</v>
      </c>
      <c r="BK573" s="202">
        <f>SUM(BK574:BK580)</f>
        <v>0</v>
      </c>
    </row>
    <row r="574" s="2" customFormat="1" ht="24.15" customHeight="1">
      <c r="A574" s="39"/>
      <c r="B574" s="40"/>
      <c r="C574" s="205" t="s">
        <v>294</v>
      </c>
      <c r="D574" s="205" t="s">
        <v>138</v>
      </c>
      <c r="E574" s="206" t="s">
        <v>713</v>
      </c>
      <c r="F574" s="207" t="s">
        <v>714</v>
      </c>
      <c r="G574" s="208" t="s">
        <v>715</v>
      </c>
      <c r="H574" s="209">
        <v>1</v>
      </c>
      <c r="I574" s="210"/>
      <c r="J574" s="211">
        <f>ROUND(I574*H574,2)</f>
        <v>0</v>
      </c>
      <c r="K574" s="207" t="s">
        <v>19</v>
      </c>
      <c r="L574" s="45"/>
      <c r="M574" s="212" t="s">
        <v>19</v>
      </c>
      <c r="N574" s="213" t="s">
        <v>43</v>
      </c>
      <c r="O574" s="85"/>
      <c r="P574" s="214">
        <f>O574*H574</f>
        <v>0</v>
      </c>
      <c r="Q574" s="214">
        <v>0</v>
      </c>
      <c r="R574" s="214">
        <f>Q574*H574</f>
        <v>0</v>
      </c>
      <c r="S574" s="214">
        <v>0</v>
      </c>
      <c r="T574" s="215">
        <f>S574*H574</f>
        <v>0</v>
      </c>
      <c r="U574" s="39"/>
      <c r="V574" s="39"/>
      <c r="W574" s="39"/>
      <c r="X574" s="39"/>
      <c r="Y574" s="39"/>
      <c r="Z574" s="39"/>
      <c r="AA574" s="39"/>
      <c r="AB574" s="39"/>
      <c r="AC574" s="39"/>
      <c r="AD574" s="39"/>
      <c r="AE574" s="39"/>
      <c r="AR574" s="216" t="s">
        <v>154</v>
      </c>
      <c r="AT574" s="216" t="s">
        <v>138</v>
      </c>
      <c r="AU574" s="216" t="s">
        <v>80</v>
      </c>
      <c r="AY574" s="18" t="s">
        <v>134</v>
      </c>
      <c r="BE574" s="217">
        <f>IF(N574="základní",J574,0)</f>
        <v>0</v>
      </c>
      <c r="BF574" s="217">
        <f>IF(N574="snížená",J574,0)</f>
        <v>0</v>
      </c>
      <c r="BG574" s="217">
        <f>IF(N574="zákl. přenesená",J574,0)</f>
        <v>0</v>
      </c>
      <c r="BH574" s="217">
        <f>IF(N574="sníž. přenesená",J574,0)</f>
        <v>0</v>
      </c>
      <c r="BI574" s="217">
        <f>IF(N574="nulová",J574,0)</f>
        <v>0</v>
      </c>
      <c r="BJ574" s="18" t="s">
        <v>80</v>
      </c>
      <c r="BK574" s="217">
        <f>ROUND(I574*H574,2)</f>
        <v>0</v>
      </c>
      <c r="BL574" s="18" t="s">
        <v>154</v>
      </c>
      <c r="BM574" s="216" t="s">
        <v>944</v>
      </c>
    </row>
    <row r="575" s="2" customFormat="1" ht="24.15" customHeight="1">
      <c r="A575" s="39"/>
      <c r="B575" s="40"/>
      <c r="C575" s="205" t="s">
        <v>301</v>
      </c>
      <c r="D575" s="205" t="s">
        <v>138</v>
      </c>
      <c r="E575" s="206" t="s">
        <v>718</v>
      </c>
      <c r="F575" s="207" t="s">
        <v>719</v>
      </c>
      <c r="G575" s="208" t="s">
        <v>715</v>
      </c>
      <c r="H575" s="209">
        <v>1</v>
      </c>
      <c r="I575" s="210"/>
      <c r="J575" s="211">
        <f>ROUND(I575*H575,2)</f>
        <v>0</v>
      </c>
      <c r="K575" s="207" t="s">
        <v>19</v>
      </c>
      <c r="L575" s="45"/>
      <c r="M575" s="212" t="s">
        <v>19</v>
      </c>
      <c r="N575" s="213" t="s">
        <v>43</v>
      </c>
      <c r="O575" s="85"/>
      <c r="P575" s="214">
        <f>O575*H575</f>
        <v>0</v>
      </c>
      <c r="Q575" s="214">
        <v>0</v>
      </c>
      <c r="R575" s="214">
        <f>Q575*H575</f>
        <v>0</v>
      </c>
      <c r="S575" s="214">
        <v>0</v>
      </c>
      <c r="T575" s="215">
        <f>S575*H575</f>
        <v>0</v>
      </c>
      <c r="U575" s="39"/>
      <c r="V575" s="39"/>
      <c r="W575" s="39"/>
      <c r="X575" s="39"/>
      <c r="Y575" s="39"/>
      <c r="Z575" s="39"/>
      <c r="AA575" s="39"/>
      <c r="AB575" s="39"/>
      <c r="AC575" s="39"/>
      <c r="AD575" s="39"/>
      <c r="AE575" s="39"/>
      <c r="AR575" s="216" t="s">
        <v>154</v>
      </c>
      <c r="AT575" s="216" t="s">
        <v>138</v>
      </c>
      <c r="AU575" s="216" t="s">
        <v>80</v>
      </c>
      <c r="AY575" s="18" t="s">
        <v>134</v>
      </c>
      <c r="BE575" s="217">
        <f>IF(N575="základní",J575,0)</f>
        <v>0</v>
      </c>
      <c r="BF575" s="217">
        <f>IF(N575="snížená",J575,0)</f>
        <v>0</v>
      </c>
      <c r="BG575" s="217">
        <f>IF(N575="zákl. přenesená",J575,0)</f>
        <v>0</v>
      </c>
      <c r="BH575" s="217">
        <f>IF(N575="sníž. přenesená",J575,0)</f>
        <v>0</v>
      </c>
      <c r="BI575" s="217">
        <f>IF(N575="nulová",J575,0)</f>
        <v>0</v>
      </c>
      <c r="BJ575" s="18" t="s">
        <v>80</v>
      </c>
      <c r="BK575" s="217">
        <f>ROUND(I575*H575,2)</f>
        <v>0</v>
      </c>
      <c r="BL575" s="18" t="s">
        <v>154</v>
      </c>
      <c r="BM575" s="216" t="s">
        <v>945</v>
      </c>
    </row>
    <row r="576" s="2" customFormat="1" ht="24.15" customHeight="1">
      <c r="A576" s="39"/>
      <c r="B576" s="40"/>
      <c r="C576" s="205" t="s">
        <v>694</v>
      </c>
      <c r="D576" s="205" t="s">
        <v>138</v>
      </c>
      <c r="E576" s="206" t="s">
        <v>722</v>
      </c>
      <c r="F576" s="207" t="s">
        <v>723</v>
      </c>
      <c r="G576" s="208" t="s">
        <v>715</v>
      </c>
      <c r="H576" s="209">
        <v>1</v>
      </c>
      <c r="I576" s="210"/>
      <c r="J576" s="211">
        <f>ROUND(I576*H576,2)</f>
        <v>0</v>
      </c>
      <c r="K576" s="207" t="s">
        <v>19</v>
      </c>
      <c r="L576" s="45"/>
      <c r="M576" s="212" t="s">
        <v>19</v>
      </c>
      <c r="N576" s="213" t="s">
        <v>43</v>
      </c>
      <c r="O576" s="85"/>
      <c r="P576" s="214">
        <f>O576*H576</f>
        <v>0</v>
      </c>
      <c r="Q576" s="214">
        <v>0</v>
      </c>
      <c r="R576" s="214">
        <f>Q576*H576</f>
        <v>0</v>
      </c>
      <c r="S576" s="214">
        <v>0</v>
      </c>
      <c r="T576" s="215">
        <f>S576*H576</f>
        <v>0</v>
      </c>
      <c r="U576" s="39"/>
      <c r="V576" s="39"/>
      <c r="W576" s="39"/>
      <c r="X576" s="39"/>
      <c r="Y576" s="39"/>
      <c r="Z576" s="39"/>
      <c r="AA576" s="39"/>
      <c r="AB576" s="39"/>
      <c r="AC576" s="39"/>
      <c r="AD576" s="39"/>
      <c r="AE576" s="39"/>
      <c r="AR576" s="216" t="s">
        <v>154</v>
      </c>
      <c r="AT576" s="216" t="s">
        <v>138</v>
      </c>
      <c r="AU576" s="216" t="s">
        <v>80</v>
      </c>
      <c r="AY576" s="18" t="s">
        <v>134</v>
      </c>
      <c r="BE576" s="217">
        <f>IF(N576="základní",J576,0)</f>
        <v>0</v>
      </c>
      <c r="BF576" s="217">
        <f>IF(N576="snížená",J576,0)</f>
        <v>0</v>
      </c>
      <c r="BG576" s="217">
        <f>IF(N576="zákl. přenesená",J576,0)</f>
        <v>0</v>
      </c>
      <c r="BH576" s="217">
        <f>IF(N576="sníž. přenesená",J576,0)</f>
        <v>0</v>
      </c>
      <c r="BI576" s="217">
        <f>IF(N576="nulová",J576,0)</f>
        <v>0</v>
      </c>
      <c r="BJ576" s="18" t="s">
        <v>80</v>
      </c>
      <c r="BK576" s="217">
        <f>ROUND(I576*H576,2)</f>
        <v>0</v>
      </c>
      <c r="BL576" s="18" t="s">
        <v>154</v>
      </c>
      <c r="BM576" s="216" t="s">
        <v>946</v>
      </c>
    </row>
    <row r="577" s="2" customFormat="1" ht="24.15" customHeight="1">
      <c r="A577" s="39"/>
      <c r="B577" s="40"/>
      <c r="C577" s="205" t="s">
        <v>303</v>
      </c>
      <c r="D577" s="205" t="s">
        <v>138</v>
      </c>
      <c r="E577" s="206" t="s">
        <v>726</v>
      </c>
      <c r="F577" s="207" t="s">
        <v>727</v>
      </c>
      <c r="G577" s="208" t="s">
        <v>715</v>
      </c>
      <c r="H577" s="209">
        <v>1</v>
      </c>
      <c r="I577" s="210"/>
      <c r="J577" s="211">
        <f>ROUND(I577*H577,2)</f>
        <v>0</v>
      </c>
      <c r="K577" s="207" t="s">
        <v>19</v>
      </c>
      <c r="L577" s="45"/>
      <c r="M577" s="212" t="s">
        <v>19</v>
      </c>
      <c r="N577" s="213" t="s">
        <v>43</v>
      </c>
      <c r="O577" s="85"/>
      <c r="P577" s="214">
        <f>O577*H577</f>
        <v>0</v>
      </c>
      <c r="Q577" s="214">
        <v>0</v>
      </c>
      <c r="R577" s="214">
        <f>Q577*H577</f>
        <v>0</v>
      </c>
      <c r="S577" s="214">
        <v>0</v>
      </c>
      <c r="T577" s="215">
        <f>S577*H577</f>
        <v>0</v>
      </c>
      <c r="U577" s="39"/>
      <c r="V577" s="39"/>
      <c r="W577" s="39"/>
      <c r="X577" s="39"/>
      <c r="Y577" s="39"/>
      <c r="Z577" s="39"/>
      <c r="AA577" s="39"/>
      <c r="AB577" s="39"/>
      <c r="AC577" s="39"/>
      <c r="AD577" s="39"/>
      <c r="AE577" s="39"/>
      <c r="AR577" s="216" t="s">
        <v>154</v>
      </c>
      <c r="AT577" s="216" t="s">
        <v>138</v>
      </c>
      <c r="AU577" s="216" t="s">
        <v>80</v>
      </c>
      <c r="AY577" s="18" t="s">
        <v>134</v>
      </c>
      <c r="BE577" s="217">
        <f>IF(N577="základní",J577,0)</f>
        <v>0</v>
      </c>
      <c r="BF577" s="217">
        <f>IF(N577="snížená",J577,0)</f>
        <v>0</v>
      </c>
      <c r="BG577" s="217">
        <f>IF(N577="zákl. přenesená",J577,0)</f>
        <v>0</v>
      </c>
      <c r="BH577" s="217">
        <f>IF(N577="sníž. přenesená",J577,0)</f>
        <v>0</v>
      </c>
      <c r="BI577" s="217">
        <f>IF(N577="nulová",J577,0)</f>
        <v>0</v>
      </c>
      <c r="BJ577" s="18" t="s">
        <v>80</v>
      </c>
      <c r="BK577" s="217">
        <f>ROUND(I577*H577,2)</f>
        <v>0</v>
      </c>
      <c r="BL577" s="18" t="s">
        <v>154</v>
      </c>
      <c r="BM577" s="216" t="s">
        <v>947</v>
      </c>
    </row>
    <row r="578" s="2" customFormat="1" ht="24.15" customHeight="1">
      <c r="A578" s="39"/>
      <c r="B578" s="40"/>
      <c r="C578" s="205" t="s">
        <v>701</v>
      </c>
      <c r="D578" s="205" t="s">
        <v>138</v>
      </c>
      <c r="E578" s="206" t="s">
        <v>730</v>
      </c>
      <c r="F578" s="207" t="s">
        <v>731</v>
      </c>
      <c r="G578" s="208" t="s">
        <v>715</v>
      </c>
      <c r="H578" s="209">
        <v>1</v>
      </c>
      <c r="I578" s="210"/>
      <c r="J578" s="211">
        <f>ROUND(I578*H578,2)</f>
        <v>0</v>
      </c>
      <c r="K578" s="207" t="s">
        <v>19</v>
      </c>
      <c r="L578" s="45"/>
      <c r="M578" s="212" t="s">
        <v>19</v>
      </c>
      <c r="N578" s="213" t="s">
        <v>43</v>
      </c>
      <c r="O578" s="85"/>
      <c r="P578" s="214">
        <f>O578*H578</f>
        <v>0</v>
      </c>
      <c r="Q578" s="214">
        <v>0</v>
      </c>
      <c r="R578" s="214">
        <f>Q578*H578</f>
        <v>0</v>
      </c>
      <c r="S578" s="214">
        <v>0</v>
      </c>
      <c r="T578" s="215">
        <f>S578*H578</f>
        <v>0</v>
      </c>
      <c r="U578" s="39"/>
      <c r="V578" s="39"/>
      <c r="W578" s="39"/>
      <c r="X578" s="39"/>
      <c r="Y578" s="39"/>
      <c r="Z578" s="39"/>
      <c r="AA578" s="39"/>
      <c r="AB578" s="39"/>
      <c r="AC578" s="39"/>
      <c r="AD578" s="39"/>
      <c r="AE578" s="39"/>
      <c r="AR578" s="216" t="s">
        <v>154</v>
      </c>
      <c r="AT578" s="216" t="s">
        <v>138</v>
      </c>
      <c r="AU578" s="216" t="s">
        <v>80</v>
      </c>
      <c r="AY578" s="18" t="s">
        <v>134</v>
      </c>
      <c r="BE578" s="217">
        <f>IF(N578="základní",J578,0)</f>
        <v>0</v>
      </c>
      <c r="BF578" s="217">
        <f>IF(N578="snížená",J578,0)</f>
        <v>0</v>
      </c>
      <c r="BG578" s="217">
        <f>IF(N578="zákl. přenesená",J578,0)</f>
        <v>0</v>
      </c>
      <c r="BH578" s="217">
        <f>IF(N578="sníž. přenesená",J578,0)</f>
        <v>0</v>
      </c>
      <c r="BI578" s="217">
        <f>IF(N578="nulová",J578,0)</f>
        <v>0</v>
      </c>
      <c r="BJ578" s="18" t="s">
        <v>80</v>
      </c>
      <c r="BK578" s="217">
        <f>ROUND(I578*H578,2)</f>
        <v>0</v>
      </c>
      <c r="BL578" s="18" t="s">
        <v>154</v>
      </c>
      <c r="BM578" s="216" t="s">
        <v>948</v>
      </c>
    </row>
    <row r="579" s="2" customFormat="1" ht="24.15" customHeight="1">
      <c r="A579" s="39"/>
      <c r="B579" s="40"/>
      <c r="C579" s="205" t="s">
        <v>706</v>
      </c>
      <c r="D579" s="205" t="s">
        <v>138</v>
      </c>
      <c r="E579" s="206" t="s">
        <v>734</v>
      </c>
      <c r="F579" s="207" t="s">
        <v>735</v>
      </c>
      <c r="G579" s="208" t="s">
        <v>715</v>
      </c>
      <c r="H579" s="209">
        <v>1</v>
      </c>
      <c r="I579" s="210"/>
      <c r="J579" s="211">
        <f>ROUND(I579*H579,2)</f>
        <v>0</v>
      </c>
      <c r="K579" s="207" t="s">
        <v>19</v>
      </c>
      <c r="L579" s="45"/>
      <c r="M579" s="212" t="s">
        <v>19</v>
      </c>
      <c r="N579" s="213" t="s">
        <v>43</v>
      </c>
      <c r="O579" s="85"/>
      <c r="P579" s="214">
        <f>O579*H579</f>
        <v>0</v>
      </c>
      <c r="Q579" s="214">
        <v>0</v>
      </c>
      <c r="R579" s="214">
        <f>Q579*H579</f>
        <v>0</v>
      </c>
      <c r="S579" s="214">
        <v>0</v>
      </c>
      <c r="T579" s="215">
        <f>S579*H579</f>
        <v>0</v>
      </c>
      <c r="U579" s="39"/>
      <c r="V579" s="39"/>
      <c r="W579" s="39"/>
      <c r="X579" s="39"/>
      <c r="Y579" s="39"/>
      <c r="Z579" s="39"/>
      <c r="AA579" s="39"/>
      <c r="AB579" s="39"/>
      <c r="AC579" s="39"/>
      <c r="AD579" s="39"/>
      <c r="AE579" s="39"/>
      <c r="AR579" s="216" t="s">
        <v>154</v>
      </c>
      <c r="AT579" s="216" t="s">
        <v>138</v>
      </c>
      <c r="AU579" s="216" t="s">
        <v>80</v>
      </c>
      <c r="AY579" s="18" t="s">
        <v>134</v>
      </c>
      <c r="BE579" s="217">
        <f>IF(N579="základní",J579,0)</f>
        <v>0</v>
      </c>
      <c r="BF579" s="217">
        <f>IF(N579="snížená",J579,0)</f>
        <v>0</v>
      </c>
      <c r="BG579" s="217">
        <f>IF(N579="zákl. přenesená",J579,0)</f>
        <v>0</v>
      </c>
      <c r="BH579" s="217">
        <f>IF(N579="sníž. přenesená",J579,0)</f>
        <v>0</v>
      </c>
      <c r="BI579" s="217">
        <f>IF(N579="nulová",J579,0)</f>
        <v>0</v>
      </c>
      <c r="BJ579" s="18" t="s">
        <v>80</v>
      </c>
      <c r="BK579" s="217">
        <f>ROUND(I579*H579,2)</f>
        <v>0</v>
      </c>
      <c r="BL579" s="18" t="s">
        <v>154</v>
      </c>
      <c r="BM579" s="216" t="s">
        <v>949</v>
      </c>
    </row>
    <row r="580" s="2" customFormat="1" ht="24.15" customHeight="1">
      <c r="A580" s="39"/>
      <c r="B580" s="40"/>
      <c r="C580" s="205" t="s">
        <v>950</v>
      </c>
      <c r="D580" s="205" t="s">
        <v>138</v>
      </c>
      <c r="E580" s="206" t="s">
        <v>738</v>
      </c>
      <c r="F580" s="207" t="s">
        <v>739</v>
      </c>
      <c r="G580" s="208" t="s">
        <v>715</v>
      </c>
      <c r="H580" s="209">
        <v>1</v>
      </c>
      <c r="I580" s="210"/>
      <c r="J580" s="211">
        <f>ROUND(I580*H580,2)</f>
        <v>0</v>
      </c>
      <c r="K580" s="207" t="s">
        <v>19</v>
      </c>
      <c r="L580" s="45"/>
      <c r="M580" s="258" t="s">
        <v>19</v>
      </c>
      <c r="N580" s="259" t="s">
        <v>43</v>
      </c>
      <c r="O580" s="260"/>
      <c r="P580" s="261">
        <f>O580*H580</f>
        <v>0</v>
      </c>
      <c r="Q580" s="261">
        <v>0</v>
      </c>
      <c r="R580" s="261">
        <f>Q580*H580</f>
        <v>0</v>
      </c>
      <c r="S580" s="261">
        <v>0</v>
      </c>
      <c r="T580" s="262">
        <f>S580*H580</f>
        <v>0</v>
      </c>
      <c r="U580" s="39"/>
      <c r="V580" s="39"/>
      <c r="W580" s="39"/>
      <c r="X580" s="39"/>
      <c r="Y580" s="39"/>
      <c r="Z580" s="39"/>
      <c r="AA580" s="39"/>
      <c r="AB580" s="39"/>
      <c r="AC580" s="39"/>
      <c r="AD580" s="39"/>
      <c r="AE580" s="39"/>
      <c r="AR580" s="216" t="s">
        <v>154</v>
      </c>
      <c r="AT580" s="216" t="s">
        <v>138</v>
      </c>
      <c r="AU580" s="216" t="s">
        <v>80</v>
      </c>
      <c r="AY580" s="18" t="s">
        <v>134</v>
      </c>
      <c r="BE580" s="217">
        <f>IF(N580="základní",J580,0)</f>
        <v>0</v>
      </c>
      <c r="BF580" s="217">
        <f>IF(N580="snížená",J580,0)</f>
        <v>0</v>
      </c>
      <c r="BG580" s="217">
        <f>IF(N580="zákl. přenesená",J580,0)</f>
        <v>0</v>
      </c>
      <c r="BH580" s="217">
        <f>IF(N580="sníž. přenesená",J580,0)</f>
        <v>0</v>
      </c>
      <c r="BI580" s="217">
        <f>IF(N580="nulová",J580,0)</f>
        <v>0</v>
      </c>
      <c r="BJ580" s="18" t="s">
        <v>80</v>
      </c>
      <c r="BK580" s="217">
        <f>ROUND(I580*H580,2)</f>
        <v>0</v>
      </c>
      <c r="BL580" s="18" t="s">
        <v>154</v>
      </c>
      <c r="BM580" s="216" t="s">
        <v>951</v>
      </c>
    </row>
    <row r="581" s="2" customFormat="1" ht="6.96" customHeight="1">
      <c r="A581" s="39"/>
      <c r="B581" s="60"/>
      <c r="C581" s="61"/>
      <c r="D581" s="61"/>
      <c r="E581" s="61"/>
      <c r="F581" s="61"/>
      <c r="G581" s="61"/>
      <c r="H581" s="61"/>
      <c r="I581" s="61"/>
      <c r="J581" s="61"/>
      <c r="K581" s="61"/>
      <c r="L581" s="45"/>
      <c r="M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39"/>
      <c r="AA581" s="39"/>
      <c r="AB581" s="39"/>
      <c r="AC581" s="39"/>
      <c r="AD581" s="39"/>
      <c r="AE581" s="39"/>
    </row>
  </sheetData>
  <sheetProtection sheet="1" autoFilter="0" formatColumns="0" formatRows="0" objects="1" scenarios="1" spinCount="100000" saltValue="rNr551BhMIKG+X9L5XUTMCLP6TR/TXZ/a+mRsfntUJNR/J6M7f9Q2L6GC6D+coHXYKeWfZNF7L3vj+lf36w6BA==" hashValue="QTS3rafJjhqH5Tz1r6kT2SOcBM+hb0R/+e8BCc9ECJsbIvjjuo2YSSicIB92uO53cPMBa1OTq6dtquTONhDFiA==" algorithmName="SHA-512" password="CC35"/>
  <autoFilter ref="C102:K580"/>
  <mergeCells count="9">
    <mergeCell ref="E7:H7"/>
    <mergeCell ref="E9:H9"/>
    <mergeCell ref="E18:H18"/>
    <mergeCell ref="E27:H27"/>
    <mergeCell ref="E48:H48"/>
    <mergeCell ref="E50:H50"/>
    <mergeCell ref="E93:H93"/>
    <mergeCell ref="E95:H95"/>
    <mergeCell ref="L2:V2"/>
  </mergeCells>
  <hyperlinks>
    <hyperlink ref="F107" r:id="rId1" display="https://podminky.urs.cz/item/CS_URS_2025_01/317142422"/>
    <hyperlink ref="F109" r:id="rId2" display="https://podminky.urs.cz/item/CS_URS_2025_01/342272225"/>
    <hyperlink ref="F112" r:id="rId3" display="https://podminky.urs.cz/item/CS_URS_2025_01/342291111"/>
    <hyperlink ref="F115" r:id="rId4" display="https://podminky.urs.cz/item/CS_URS_2025_01/342291121"/>
    <hyperlink ref="F120" r:id="rId5" display="https://podminky.urs.cz/item/CS_URS_2025_01/611131121"/>
    <hyperlink ref="F130" r:id="rId6" display="https://podminky.urs.cz/item/CS_URS_2025_01/611311131"/>
    <hyperlink ref="F140" r:id="rId7" display="https://podminky.urs.cz/item/CS_URS_2025_01/611315401"/>
    <hyperlink ref="F150" r:id="rId8" display="https://podminky.urs.cz/item/CS_URS_2025_01/612131121"/>
    <hyperlink ref="F160" r:id="rId9" display="https://podminky.urs.cz/item/CS_URS_2025_01/612131151"/>
    <hyperlink ref="F171" r:id="rId10" display="https://podminky.urs.cz/item/CS_URS_2025_01/612142001"/>
    <hyperlink ref="F174" r:id="rId11" display="https://podminky.urs.cz/item/CS_URS_2025_01/612315203"/>
    <hyperlink ref="F176" r:id="rId12" display="https://podminky.urs.cz/item/CS_URS_2025_01/612315401"/>
    <hyperlink ref="F186" r:id="rId13" display="https://podminky.urs.cz/item/CS_URS_2025_01/612316121"/>
    <hyperlink ref="F197" r:id="rId14" display="https://podminky.urs.cz/item/CS_URS_2025_01/612324111"/>
    <hyperlink ref="F207" r:id="rId15" display="https://podminky.urs.cz/item/CS_URS_2025_01/612324191"/>
    <hyperlink ref="F219" r:id="rId16" display="https://podminky.urs.cz/item/CS_URS_2025_01/612328131"/>
    <hyperlink ref="F230" r:id="rId17" display="https://podminky.urs.cz/item/CS_URS_2025_01/619995001"/>
    <hyperlink ref="F233" r:id="rId18" display="https://podminky.urs.cz/item/CS_URS_2025_01/632450123"/>
    <hyperlink ref="F235" r:id="rId19" display="https://podminky.urs.cz/item/CS_URS_2025_01/635211221"/>
    <hyperlink ref="F243" r:id="rId20" display="https://podminky.urs.cz/item/CS_URS_2025_01/777111111"/>
    <hyperlink ref="F252" r:id="rId21" display="https://podminky.urs.cz/item/CS_URS_2025_01/642944121"/>
    <hyperlink ref="F257" r:id="rId22" display="https://podminky.urs.cz/item/CS_URS_2025_01/949101111"/>
    <hyperlink ref="F268" r:id="rId23" display="https://podminky.urs.cz/item/CS_URS_2025_01/952901111"/>
    <hyperlink ref="F271" r:id="rId24" display="https://podminky.urs.cz/item/CS_URS_2025_01/985421113"/>
    <hyperlink ref="F274" r:id="rId25" display="https://podminky.urs.cz/item/CS_URS_2025_01/997013151"/>
    <hyperlink ref="F276" r:id="rId26" display="https://podminky.urs.cz/item/CS_URS_2025_01/997013501"/>
    <hyperlink ref="F278" r:id="rId27" display="https://podminky.urs.cz/item/CS_URS_2025_01/997013509"/>
    <hyperlink ref="F282" r:id="rId28" display="https://podminky.urs.cz/item/CS_URS_2025_01/997013631"/>
    <hyperlink ref="F285" r:id="rId29" display="https://podminky.urs.cz/item/CS_URS_2025_01/998011008"/>
    <hyperlink ref="F289" r:id="rId30" display="https://podminky.urs.cz/item/CS_URS_2025_01/711121131"/>
    <hyperlink ref="F304" r:id="rId31" display="https://podminky.urs.cz/item/CS_URS_2025_01/711141559"/>
    <hyperlink ref="F320" r:id="rId32" display="https://podminky.urs.cz/item/CS_URS_2025_01/711141811"/>
    <hyperlink ref="F328" r:id="rId33" display="https://podminky.urs.cz/item/CS_URS_2025_01/998711201"/>
    <hyperlink ref="F331" r:id="rId34" display="https://podminky.urs.cz/item/CS_URS_2025_01/713121111"/>
    <hyperlink ref="F347" r:id="rId35" display="https://podminky.urs.cz/item/CS_URS_2025_01/713191132"/>
    <hyperlink ref="F363" r:id="rId36" display="https://podminky.urs.cz/item/CS_URS_2025_01/998713201"/>
    <hyperlink ref="F366" r:id="rId37" display="https://podminky.urs.cz/item/CS_URS_2025_01/762511264"/>
    <hyperlink ref="F374" r:id="rId38" display="https://podminky.urs.cz/item/CS_URS_2025_01/762511274"/>
    <hyperlink ref="F382" r:id="rId39" display="https://podminky.urs.cz/item/CS_URS_2025_01/762595001"/>
    <hyperlink ref="F390" r:id="rId40" display="https://podminky.urs.cz/item/CS_URS_2025_01/998762201"/>
    <hyperlink ref="F397" r:id="rId41" display="https://podminky.urs.cz/item/CS_URS_2025_01/766622814"/>
    <hyperlink ref="F402" r:id="rId42" display="https://podminky.urs.cz/item/CS_URS_2025_01/766622833"/>
    <hyperlink ref="F413" r:id="rId43" display="https://podminky.urs.cz/item/CS_URS_2025_01/766660001"/>
    <hyperlink ref="F416" r:id="rId44" display="https://podminky.urs.cz/item/CS_URS_2025_01/766660723"/>
    <hyperlink ref="F419" r:id="rId45" display="https://podminky.urs.cz/item/CS_URS_2025_01/766691914"/>
    <hyperlink ref="F423" r:id="rId46" display="https://podminky.urs.cz/item/CS_URS_2025_01/998766202"/>
    <hyperlink ref="F426" r:id="rId47" display="https://podminky.urs.cz/item/CS_URS_2025_01/771111011"/>
    <hyperlink ref="F428" r:id="rId48" display="https://podminky.urs.cz/item/CS_URS_2025_01/771121015"/>
    <hyperlink ref="F430" r:id="rId49" display="https://podminky.urs.cz/item/CS_URS_2025_01/771474113"/>
    <hyperlink ref="F432" r:id="rId50" display="https://podminky.urs.cz/item/CS_URS_2025_01/771574414"/>
    <hyperlink ref="F434" r:id="rId51" display="https://podminky.urs.cz/item/CS_URS_2025_01/771591115"/>
    <hyperlink ref="F436" r:id="rId52" display="https://podminky.urs.cz/item/CS_URS_2025_01/771591184"/>
    <hyperlink ref="F438" r:id="rId53" display="https://podminky.urs.cz/item/CS_URS_2025_01/771592011"/>
    <hyperlink ref="F443" r:id="rId54" display="https://podminky.urs.cz/item/CS_URS_2025_01/998771201"/>
    <hyperlink ref="F446" r:id="rId55" display="https://podminky.urs.cz/item/CS_URS_2025_01/776111311"/>
    <hyperlink ref="F453" r:id="rId56" display="https://podminky.urs.cz/item/CS_URS_2025_01/776121112"/>
    <hyperlink ref="F460" r:id="rId57" display="https://podminky.urs.cz/item/CS_URS_2025_01/776141123"/>
    <hyperlink ref="F467" r:id="rId58" display="https://podminky.urs.cz/item/CS_URS_2025_01/776145111"/>
    <hyperlink ref="F474" r:id="rId59" display="https://podminky.urs.cz/item/CS_URS_2025_01/776213111"/>
    <hyperlink ref="F488" r:id="rId60" display="https://podminky.urs.cz/item/CS_URS_2025_01/776221211"/>
    <hyperlink ref="F502" r:id="rId61" display="https://podminky.urs.cz/item/CS_URS_2025_01/776411112"/>
    <hyperlink ref="F516" r:id="rId62" display="https://podminky.urs.cz/item/CS_URS_2025_01/776421311"/>
    <hyperlink ref="F519" r:id="rId63" display="https://podminky.urs.cz/item/CS_URS_2025_01/998776201"/>
    <hyperlink ref="F522" r:id="rId64" display="https://podminky.urs.cz/item/CS_URS_2025_01/781121011"/>
    <hyperlink ref="F525" r:id="rId65" display="https://podminky.urs.cz/item/CS_URS_2025_01/781472214"/>
    <hyperlink ref="F531" r:id="rId66" display="https://podminky.urs.cz/item/CS_URS_2025_01/781473810"/>
    <hyperlink ref="F534" r:id="rId67" display="https://podminky.urs.cz/item/CS_URS_2025_01/781492251"/>
    <hyperlink ref="F538" r:id="rId68" display="https://podminky.urs.cz/item/CS_URS_2025_01/781495115"/>
    <hyperlink ref="F540" r:id="rId69" display="https://podminky.urs.cz/item/CS_URS_2025_01/781495141"/>
    <hyperlink ref="F542" r:id="rId70" display="https://podminky.urs.cz/item/CS_URS_2025_01/781495142"/>
    <hyperlink ref="F544" r:id="rId71" display="https://podminky.urs.cz/item/CS_URS_2025_01/781495211"/>
    <hyperlink ref="F547" r:id="rId72" display="https://podminky.urs.cz/item/CS_URS_2025_01/998781202"/>
    <hyperlink ref="F550" r:id="rId73" display="https://podminky.urs.cz/item/CS_URS_2025_01/784111001"/>
    <hyperlink ref="F553" r:id="rId74" display="https://podminky.urs.cz/item/CS_URS_2025_01/784111021"/>
    <hyperlink ref="F556" r:id="rId75" display="https://podminky.urs.cz/item/CS_URS_2025_01/784121001"/>
    <hyperlink ref="F559" r:id="rId76" display="https://podminky.urs.cz/item/CS_URS_2025_01/784121011"/>
    <hyperlink ref="F562" r:id="rId77" display="https://podminky.urs.cz/item/CS_URS_2025_01/784181101"/>
    <hyperlink ref="F565" r:id="rId78" display="https://podminky.urs.cz/item/CS_URS_2025_01/784211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79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63" customWidth="1"/>
    <col min="2" max="2" width="1.667969" style="263" customWidth="1"/>
    <col min="3" max="4" width="5" style="263" customWidth="1"/>
    <col min="5" max="5" width="11.66016" style="263" customWidth="1"/>
    <col min="6" max="6" width="9.160156" style="263" customWidth="1"/>
    <col min="7" max="7" width="5" style="263" customWidth="1"/>
    <col min="8" max="8" width="77.83203" style="263" customWidth="1"/>
    <col min="9" max="10" width="20" style="263" customWidth="1"/>
    <col min="11" max="11" width="1.667969" style="263" customWidth="1"/>
  </cols>
  <sheetData>
    <row r="1" s="1" customFormat="1" ht="37.5" customHeight="1"/>
    <row r="2" s="1" customFormat="1" ht="7.5" customHeight="1">
      <c r="B2" s="264"/>
      <c r="C2" s="265"/>
      <c r="D2" s="265"/>
      <c r="E2" s="265"/>
      <c r="F2" s="265"/>
      <c r="G2" s="265"/>
      <c r="H2" s="265"/>
      <c r="I2" s="265"/>
      <c r="J2" s="265"/>
      <c r="K2" s="266"/>
    </row>
    <row r="3" s="15" customFormat="1" ht="45" customHeight="1">
      <c r="B3" s="267"/>
      <c r="C3" s="268" t="s">
        <v>952</v>
      </c>
      <c r="D3" s="268"/>
      <c r="E3" s="268"/>
      <c r="F3" s="268"/>
      <c r="G3" s="268"/>
      <c r="H3" s="268"/>
      <c r="I3" s="268"/>
      <c r="J3" s="268"/>
      <c r="K3" s="269"/>
    </row>
    <row r="4" s="1" customFormat="1" ht="25.5" customHeight="1">
      <c r="B4" s="270"/>
      <c r="C4" s="271" t="s">
        <v>953</v>
      </c>
      <c r="D4" s="271"/>
      <c r="E4" s="271"/>
      <c r="F4" s="271"/>
      <c r="G4" s="271"/>
      <c r="H4" s="271"/>
      <c r="I4" s="271"/>
      <c r="J4" s="271"/>
      <c r="K4" s="272"/>
    </row>
    <row r="5" s="1" customFormat="1" ht="5.25" customHeight="1">
      <c r="B5" s="270"/>
      <c r="C5" s="273"/>
      <c r="D5" s="273"/>
      <c r="E5" s="273"/>
      <c r="F5" s="273"/>
      <c r="G5" s="273"/>
      <c r="H5" s="273"/>
      <c r="I5" s="273"/>
      <c r="J5" s="273"/>
      <c r="K5" s="272"/>
    </row>
    <row r="6" s="1" customFormat="1" ht="15" customHeight="1">
      <c r="B6" s="270"/>
      <c r="C6" s="274" t="s">
        <v>954</v>
      </c>
      <c r="D6" s="274"/>
      <c r="E6" s="274"/>
      <c r="F6" s="274"/>
      <c r="G6" s="274"/>
      <c r="H6" s="274"/>
      <c r="I6" s="274"/>
      <c r="J6" s="274"/>
      <c r="K6" s="272"/>
    </row>
    <row r="7" s="1" customFormat="1" ht="15" customHeight="1">
      <c r="B7" s="275"/>
      <c r="C7" s="274" t="s">
        <v>955</v>
      </c>
      <c r="D7" s="274"/>
      <c r="E7" s="274"/>
      <c r="F7" s="274"/>
      <c r="G7" s="274"/>
      <c r="H7" s="274"/>
      <c r="I7" s="274"/>
      <c r="J7" s="274"/>
      <c r="K7" s="272"/>
    </row>
    <row r="8" s="1" customFormat="1" ht="12.75" customHeight="1">
      <c r="B8" s="275"/>
      <c r="C8" s="274"/>
      <c r="D8" s="274"/>
      <c r="E8" s="274"/>
      <c r="F8" s="274"/>
      <c r="G8" s="274"/>
      <c r="H8" s="274"/>
      <c r="I8" s="274"/>
      <c r="J8" s="274"/>
      <c r="K8" s="272"/>
    </row>
    <row r="9" s="1" customFormat="1" ht="15" customHeight="1">
      <c r="B9" s="275"/>
      <c r="C9" s="274" t="s">
        <v>956</v>
      </c>
      <c r="D9" s="274"/>
      <c r="E9" s="274"/>
      <c r="F9" s="274"/>
      <c r="G9" s="274"/>
      <c r="H9" s="274"/>
      <c r="I9" s="274"/>
      <c r="J9" s="274"/>
      <c r="K9" s="272"/>
    </row>
    <row r="10" s="1" customFormat="1" ht="15" customHeight="1">
      <c r="B10" s="275"/>
      <c r="C10" s="274"/>
      <c r="D10" s="274" t="s">
        <v>957</v>
      </c>
      <c r="E10" s="274"/>
      <c r="F10" s="274"/>
      <c r="G10" s="274"/>
      <c r="H10" s="274"/>
      <c r="I10" s="274"/>
      <c r="J10" s="274"/>
      <c r="K10" s="272"/>
    </row>
    <row r="11" s="1" customFormat="1" ht="15" customHeight="1">
      <c r="B11" s="275"/>
      <c r="C11" s="276"/>
      <c r="D11" s="274" t="s">
        <v>958</v>
      </c>
      <c r="E11" s="274"/>
      <c r="F11" s="274"/>
      <c r="G11" s="274"/>
      <c r="H11" s="274"/>
      <c r="I11" s="274"/>
      <c r="J11" s="274"/>
      <c r="K11" s="272"/>
    </row>
    <row r="12" s="1" customFormat="1" ht="15" customHeight="1">
      <c r="B12" s="275"/>
      <c r="C12" s="276"/>
      <c r="D12" s="274"/>
      <c r="E12" s="274"/>
      <c r="F12" s="274"/>
      <c r="G12" s="274"/>
      <c r="H12" s="274"/>
      <c r="I12" s="274"/>
      <c r="J12" s="274"/>
      <c r="K12" s="272"/>
    </row>
    <row r="13" s="1" customFormat="1" ht="15" customHeight="1">
      <c r="B13" s="275"/>
      <c r="C13" s="276"/>
      <c r="D13" s="277" t="s">
        <v>959</v>
      </c>
      <c r="E13" s="274"/>
      <c r="F13" s="274"/>
      <c r="G13" s="274"/>
      <c r="H13" s="274"/>
      <c r="I13" s="274"/>
      <c r="J13" s="274"/>
      <c r="K13" s="272"/>
    </row>
    <row r="14" s="1" customFormat="1" ht="12.75" customHeight="1">
      <c r="B14" s="275"/>
      <c r="C14" s="276"/>
      <c r="D14" s="276"/>
      <c r="E14" s="276"/>
      <c r="F14" s="276"/>
      <c r="G14" s="276"/>
      <c r="H14" s="276"/>
      <c r="I14" s="276"/>
      <c r="J14" s="276"/>
      <c r="K14" s="272"/>
    </row>
    <row r="15" s="1" customFormat="1" ht="15" customHeight="1">
      <c r="B15" s="275"/>
      <c r="C15" s="276"/>
      <c r="D15" s="274" t="s">
        <v>960</v>
      </c>
      <c r="E15" s="274"/>
      <c r="F15" s="274"/>
      <c r="G15" s="274"/>
      <c r="H15" s="274"/>
      <c r="I15" s="274"/>
      <c r="J15" s="274"/>
      <c r="K15" s="272"/>
    </row>
    <row r="16" s="1" customFormat="1" ht="15" customHeight="1">
      <c r="B16" s="275"/>
      <c r="C16" s="276"/>
      <c r="D16" s="274" t="s">
        <v>961</v>
      </c>
      <c r="E16" s="274"/>
      <c r="F16" s="274"/>
      <c r="G16" s="274"/>
      <c r="H16" s="274"/>
      <c r="I16" s="274"/>
      <c r="J16" s="274"/>
      <c r="K16" s="272"/>
    </row>
    <row r="17" s="1" customFormat="1" ht="15" customHeight="1">
      <c r="B17" s="275"/>
      <c r="C17" s="276"/>
      <c r="D17" s="274" t="s">
        <v>962</v>
      </c>
      <c r="E17" s="274"/>
      <c r="F17" s="274"/>
      <c r="G17" s="274"/>
      <c r="H17" s="274"/>
      <c r="I17" s="274"/>
      <c r="J17" s="274"/>
      <c r="K17" s="272"/>
    </row>
    <row r="18" s="1" customFormat="1" ht="15" customHeight="1">
      <c r="B18" s="275"/>
      <c r="C18" s="276"/>
      <c r="D18" s="276"/>
      <c r="E18" s="278" t="s">
        <v>79</v>
      </c>
      <c r="F18" s="274" t="s">
        <v>963</v>
      </c>
      <c r="G18" s="274"/>
      <c r="H18" s="274"/>
      <c r="I18" s="274"/>
      <c r="J18" s="274"/>
      <c r="K18" s="272"/>
    </row>
    <row r="19" s="1" customFormat="1" ht="15" customHeight="1">
      <c r="B19" s="275"/>
      <c r="C19" s="276"/>
      <c r="D19" s="276"/>
      <c r="E19" s="278" t="s">
        <v>964</v>
      </c>
      <c r="F19" s="274" t="s">
        <v>965</v>
      </c>
      <c r="G19" s="274"/>
      <c r="H19" s="274"/>
      <c r="I19" s="274"/>
      <c r="J19" s="274"/>
      <c r="K19" s="272"/>
    </row>
    <row r="20" s="1" customFormat="1" ht="15" customHeight="1">
      <c r="B20" s="275"/>
      <c r="C20" s="276"/>
      <c r="D20" s="276"/>
      <c r="E20" s="278" t="s">
        <v>966</v>
      </c>
      <c r="F20" s="274" t="s">
        <v>967</v>
      </c>
      <c r="G20" s="274"/>
      <c r="H20" s="274"/>
      <c r="I20" s="274"/>
      <c r="J20" s="274"/>
      <c r="K20" s="272"/>
    </row>
    <row r="21" s="1" customFormat="1" ht="15" customHeight="1">
      <c r="B21" s="275"/>
      <c r="C21" s="276"/>
      <c r="D21" s="276"/>
      <c r="E21" s="278" t="s">
        <v>968</v>
      </c>
      <c r="F21" s="274" t="s">
        <v>969</v>
      </c>
      <c r="G21" s="274"/>
      <c r="H21" s="274"/>
      <c r="I21" s="274"/>
      <c r="J21" s="274"/>
      <c r="K21" s="272"/>
    </row>
    <row r="22" s="1" customFormat="1" ht="15" customHeight="1">
      <c r="B22" s="275"/>
      <c r="C22" s="276"/>
      <c r="D22" s="276"/>
      <c r="E22" s="278" t="s">
        <v>970</v>
      </c>
      <c r="F22" s="274" t="s">
        <v>971</v>
      </c>
      <c r="G22" s="274"/>
      <c r="H22" s="274"/>
      <c r="I22" s="274"/>
      <c r="J22" s="274"/>
      <c r="K22" s="272"/>
    </row>
    <row r="23" s="1" customFormat="1" ht="15" customHeight="1">
      <c r="B23" s="275"/>
      <c r="C23" s="276"/>
      <c r="D23" s="276"/>
      <c r="E23" s="278" t="s">
        <v>972</v>
      </c>
      <c r="F23" s="274" t="s">
        <v>973</v>
      </c>
      <c r="G23" s="274"/>
      <c r="H23" s="274"/>
      <c r="I23" s="274"/>
      <c r="J23" s="274"/>
      <c r="K23" s="272"/>
    </row>
    <row r="24" s="1" customFormat="1" ht="12.75" customHeight="1">
      <c r="B24" s="275"/>
      <c r="C24" s="276"/>
      <c r="D24" s="276"/>
      <c r="E24" s="276"/>
      <c r="F24" s="276"/>
      <c r="G24" s="276"/>
      <c r="H24" s="276"/>
      <c r="I24" s="276"/>
      <c r="J24" s="276"/>
      <c r="K24" s="272"/>
    </row>
    <row r="25" s="1" customFormat="1" ht="15" customHeight="1">
      <c r="B25" s="275"/>
      <c r="C25" s="274" t="s">
        <v>974</v>
      </c>
      <c r="D25" s="274"/>
      <c r="E25" s="274"/>
      <c r="F25" s="274"/>
      <c r="G25" s="274"/>
      <c r="H25" s="274"/>
      <c r="I25" s="274"/>
      <c r="J25" s="274"/>
      <c r="K25" s="272"/>
    </row>
    <row r="26" s="1" customFormat="1" ht="15" customHeight="1">
      <c r="B26" s="275"/>
      <c r="C26" s="274" t="s">
        <v>975</v>
      </c>
      <c r="D26" s="274"/>
      <c r="E26" s="274"/>
      <c r="F26" s="274"/>
      <c r="G26" s="274"/>
      <c r="H26" s="274"/>
      <c r="I26" s="274"/>
      <c r="J26" s="274"/>
      <c r="K26" s="272"/>
    </row>
    <row r="27" s="1" customFormat="1" ht="15" customHeight="1">
      <c r="B27" s="275"/>
      <c r="C27" s="274"/>
      <c r="D27" s="274" t="s">
        <v>976</v>
      </c>
      <c r="E27" s="274"/>
      <c r="F27" s="274"/>
      <c r="G27" s="274"/>
      <c r="H27" s="274"/>
      <c r="I27" s="274"/>
      <c r="J27" s="274"/>
      <c r="K27" s="272"/>
    </row>
    <row r="28" s="1" customFormat="1" ht="15" customHeight="1">
      <c r="B28" s="275"/>
      <c r="C28" s="276"/>
      <c r="D28" s="274" t="s">
        <v>977</v>
      </c>
      <c r="E28" s="274"/>
      <c r="F28" s="274"/>
      <c r="G28" s="274"/>
      <c r="H28" s="274"/>
      <c r="I28" s="274"/>
      <c r="J28" s="274"/>
      <c r="K28" s="272"/>
    </row>
    <row r="29" s="1" customFormat="1" ht="12.75" customHeight="1">
      <c r="B29" s="275"/>
      <c r="C29" s="276"/>
      <c r="D29" s="276"/>
      <c r="E29" s="276"/>
      <c r="F29" s="276"/>
      <c r="G29" s="276"/>
      <c r="H29" s="276"/>
      <c r="I29" s="276"/>
      <c r="J29" s="276"/>
      <c r="K29" s="272"/>
    </row>
    <row r="30" s="1" customFormat="1" ht="15" customHeight="1">
      <c r="B30" s="275"/>
      <c r="C30" s="276"/>
      <c r="D30" s="274" t="s">
        <v>978</v>
      </c>
      <c r="E30" s="274"/>
      <c r="F30" s="274"/>
      <c r="G30" s="274"/>
      <c r="H30" s="274"/>
      <c r="I30" s="274"/>
      <c r="J30" s="274"/>
      <c r="K30" s="272"/>
    </row>
    <row r="31" s="1" customFormat="1" ht="15" customHeight="1">
      <c r="B31" s="275"/>
      <c r="C31" s="276"/>
      <c r="D31" s="274" t="s">
        <v>979</v>
      </c>
      <c r="E31" s="274"/>
      <c r="F31" s="274"/>
      <c r="G31" s="274"/>
      <c r="H31" s="274"/>
      <c r="I31" s="274"/>
      <c r="J31" s="274"/>
      <c r="K31" s="272"/>
    </row>
    <row r="32" s="1" customFormat="1" ht="12.75" customHeight="1">
      <c r="B32" s="275"/>
      <c r="C32" s="276"/>
      <c r="D32" s="276"/>
      <c r="E32" s="276"/>
      <c r="F32" s="276"/>
      <c r="G32" s="276"/>
      <c r="H32" s="276"/>
      <c r="I32" s="276"/>
      <c r="J32" s="276"/>
      <c r="K32" s="272"/>
    </row>
    <row r="33" s="1" customFormat="1" ht="15" customHeight="1">
      <c r="B33" s="275"/>
      <c r="C33" s="276"/>
      <c r="D33" s="274" t="s">
        <v>980</v>
      </c>
      <c r="E33" s="274"/>
      <c r="F33" s="274"/>
      <c r="G33" s="274"/>
      <c r="H33" s="274"/>
      <c r="I33" s="274"/>
      <c r="J33" s="274"/>
      <c r="K33" s="272"/>
    </row>
    <row r="34" s="1" customFormat="1" ht="15" customHeight="1">
      <c r="B34" s="275"/>
      <c r="C34" s="276"/>
      <c r="D34" s="274" t="s">
        <v>981</v>
      </c>
      <c r="E34" s="274"/>
      <c r="F34" s="274"/>
      <c r="G34" s="274"/>
      <c r="H34" s="274"/>
      <c r="I34" s="274"/>
      <c r="J34" s="274"/>
      <c r="K34" s="272"/>
    </row>
    <row r="35" s="1" customFormat="1" ht="15" customHeight="1">
      <c r="B35" s="275"/>
      <c r="C35" s="276"/>
      <c r="D35" s="274" t="s">
        <v>982</v>
      </c>
      <c r="E35" s="274"/>
      <c r="F35" s="274"/>
      <c r="G35" s="274"/>
      <c r="H35" s="274"/>
      <c r="I35" s="274"/>
      <c r="J35" s="274"/>
      <c r="K35" s="272"/>
    </row>
    <row r="36" s="1" customFormat="1" ht="15" customHeight="1">
      <c r="B36" s="275"/>
      <c r="C36" s="276"/>
      <c r="D36" s="274"/>
      <c r="E36" s="277" t="s">
        <v>120</v>
      </c>
      <c r="F36" s="274"/>
      <c r="G36" s="274" t="s">
        <v>983</v>
      </c>
      <c r="H36" s="274"/>
      <c r="I36" s="274"/>
      <c r="J36" s="274"/>
      <c r="K36" s="272"/>
    </row>
    <row r="37" s="1" customFormat="1" ht="30.75" customHeight="1">
      <c r="B37" s="275"/>
      <c r="C37" s="276"/>
      <c r="D37" s="274"/>
      <c r="E37" s="277" t="s">
        <v>984</v>
      </c>
      <c r="F37" s="274"/>
      <c r="G37" s="274" t="s">
        <v>985</v>
      </c>
      <c r="H37" s="274"/>
      <c r="I37" s="274"/>
      <c r="J37" s="274"/>
      <c r="K37" s="272"/>
    </row>
    <row r="38" s="1" customFormat="1" ht="15" customHeight="1">
      <c r="B38" s="275"/>
      <c r="C38" s="276"/>
      <c r="D38" s="274"/>
      <c r="E38" s="277" t="s">
        <v>53</v>
      </c>
      <c r="F38" s="274"/>
      <c r="G38" s="274" t="s">
        <v>986</v>
      </c>
      <c r="H38" s="274"/>
      <c r="I38" s="274"/>
      <c r="J38" s="274"/>
      <c r="K38" s="272"/>
    </row>
    <row r="39" s="1" customFormat="1" ht="15" customHeight="1">
      <c r="B39" s="275"/>
      <c r="C39" s="276"/>
      <c r="D39" s="274"/>
      <c r="E39" s="277" t="s">
        <v>54</v>
      </c>
      <c r="F39" s="274"/>
      <c r="G39" s="274" t="s">
        <v>987</v>
      </c>
      <c r="H39" s="274"/>
      <c r="I39" s="274"/>
      <c r="J39" s="274"/>
      <c r="K39" s="272"/>
    </row>
    <row r="40" s="1" customFormat="1" ht="15" customHeight="1">
      <c r="B40" s="275"/>
      <c r="C40" s="276"/>
      <c r="D40" s="274"/>
      <c r="E40" s="277" t="s">
        <v>121</v>
      </c>
      <c r="F40" s="274"/>
      <c r="G40" s="274" t="s">
        <v>988</v>
      </c>
      <c r="H40" s="274"/>
      <c r="I40" s="274"/>
      <c r="J40" s="274"/>
      <c r="K40" s="272"/>
    </row>
    <row r="41" s="1" customFormat="1" ht="15" customHeight="1">
      <c r="B41" s="275"/>
      <c r="C41" s="276"/>
      <c r="D41" s="274"/>
      <c r="E41" s="277" t="s">
        <v>122</v>
      </c>
      <c r="F41" s="274"/>
      <c r="G41" s="274" t="s">
        <v>989</v>
      </c>
      <c r="H41" s="274"/>
      <c r="I41" s="274"/>
      <c r="J41" s="274"/>
      <c r="K41" s="272"/>
    </row>
    <row r="42" s="1" customFormat="1" ht="15" customHeight="1">
      <c r="B42" s="275"/>
      <c r="C42" s="276"/>
      <c r="D42" s="274"/>
      <c r="E42" s="277" t="s">
        <v>990</v>
      </c>
      <c r="F42" s="274"/>
      <c r="G42" s="274" t="s">
        <v>991</v>
      </c>
      <c r="H42" s="274"/>
      <c r="I42" s="274"/>
      <c r="J42" s="274"/>
      <c r="K42" s="272"/>
    </row>
    <row r="43" s="1" customFormat="1" ht="15" customHeight="1">
      <c r="B43" s="275"/>
      <c r="C43" s="276"/>
      <c r="D43" s="274"/>
      <c r="E43" s="277"/>
      <c r="F43" s="274"/>
      <c r="G43" s="274" t="s">
        <v>992</v>
      </c>
      <c r="H43" s="274"/>
      <c r="I43" s="274"/>
      <c r="J43" s="274"/>
      <c r="K43" s="272"/>
    </row>
    <row r="44" s="1" customFormat="1" ht="15" customHeight="1">
      <c r="B44" s="275"/>
      <c r="C44" s="276"/>
      <c r="D44" s="274"/>
      <c r="E44" s="277" t="s">
        <v>993</v>
      </c>
      <c r="F44" s="274"/>
      <c r="G44" s="274" t="s">
        <v>994</v>
      </c>
      <c r="H44" s="274"/>
      <c r="I44" s="274"/>
      <c r="J44" s="274"/>
      <c r="K44" s="272"/>
    </row>
    <row r="45" s="1" customFormat="1" ht="15" customHeight="1">
      <c r="B45" s="275"/>
      <c r="C45" s="276"/>
      <c r="D45" s="274"/>
      <c r="E45" s="277" t="s">
        <v>124</v>
      </c>
      <c r="F45" s="274"/>
      <c r="G45" s="274" t="s">
        <v>995</v>
      </c>
      <c r="H45" s="274"/>
      <c r="I45" s="274"/>
      <c r="J45" s="274"/>
      <c r="K45" s="272"/>
    </row>
    <row r="46" s="1" customFormat="1" ht="12.75" customHeight="1">
      <c r="B46" s="275"/>
      <c r="C46" s="276"/>
      <c r="D46" s="274"/>
      <c r="E46" s="274"/>
      <c r="F46" s="274"/>
      <c r="G46" s="274"/>
      <c r="H46" s="274"/>
      <c r="I46" s="274"/>
      <c r="J46" s="274"/>
      <c r="K46" s="272"/>
    </row>
    <row r="47" s="1" customFormat="1" ht="15" customHeight="1">
      <c r="B47" s="275"/>
      <c r="C47" s="276"/>
      <c r="D47" s="274" t="s">
        <v>996</v>
      </c>
      <c r="E47" s="274"/>
      <c r="F47" s="274"/>
      <c r="G47" s="274"/>
      <c r="H47" s="274"/>
      <c r="I47" s="274"/>
      <c r="J47" s="274"/>
      <c r="K47" s="272"/>
    </row>
    <row r="48" s="1" customFormat="1" ht="15" customHeight="1">
      <c r="B48" s="275"/>
      <c r="C48" s="276"/>
      <c r="D48" s="276"/>
      <c r="E48" s="274" t="s">
        <v>997</v>
      </c>
      <c r="F48" s="274"/>
      <c r="G48" s="274"/>
      <c r="H48" s="274"/>
      <c r="I48" s="274"/>
      <c r="J48" s="274"/>
      <c r="K48" s="272"/>
    </row>
    <row r="49" s="1" customFormat="1" ht="15" customHeight="1">
      <c r="B49" s="275"/>
      <c r="C49" s="276"/>
      <c r="D49" s="276"/>
      <c r="E49" s="274" t="s">
        <v>998</v>
      </c>
      <c r="F49" s="274"/>
      <c r="G49" s="274"/>
      <c r="H49" s="274"/>
      <c r="I49" s="274"/>
      <c r="J49" s="274"/>
      <c r="K49" s="272"/>
    </row>
    <row r="50" s="1" customFormat="1" ht="15" customHeight="1">
      <c r="B50" s="275"/>
      <c r="C50" s="276"/>
      <c r="D50" s="276"/>
      <c r="E50" s="274" t="s">
        <v>999</v>
      </c>
      <c r="F50" s="274"/>
      <c r="G50" s="274"/>
      <c r="H50" s="274"/>
      <c r="I50" s="274"/>
      <c r="J50" s="274"/>
      <c r="K50" s="272"/>
    </row>
    <row r="51" s="1" customFormat="1" ht="15" customHeight="1">
      <c r="B51" s="275"/>
      <c r="C51" s="276"/>
      <c r="D51" s="274" t="s">
        <v>1000</v>
      </c>
      <c r="E51" s="274"/>
      <c r="F51" s="274"/>
      <c r="G51" s="274"/>
      <c r="H51" s="274"/>
      <c r="I51" s="274"/>
      <c r="J51" s="274"/>
      <c r="K51" s="272"/>
    </row>
    <row r="52" s="1" customFormat="1" ht="25.5" customHeight="1">
      <c r="B52" s="270"/>
      <c r="C52" s="271" t="s">
        <v>1001</v>
      </c>
      <c r="D52" s="271"/>
      <c r="E52" s="271"/>
      <c r="F52" s="271"/>
      <c r="G52" s="271"/>
      <c r="H52" s="271"/>
      <c r="I52" s="271"/>
      <c r="J52" s="271"/>
      <c r="K52" s="272"/>
    </row>
    <row r="53" s="1" customFormat="1" ht="5.25" customHeight="1">
      <c r="B53" s="270"/>
      <c r="C53" s="273"/>
      <c r="D53" s="273"/>
      <c r="E53" s="273"/>
      <c r="F53" s="273"/>
      <c r="G53" s="273"/>
      <c r="H53" s="273"/>
      <c r="I53" s="273"/>
      <c r="J53" s="273"/>
      <c r="K53" s="272"/>
    </row>
    <row r="54" s="1" customFormat="1" ht="15" customHeight="1">
      <c r="B54" s="270"/>
      <c r="C54" s="274" t="s">
        <v>1002</v>
      </c>
      <c r="D54" s="274"/>
      <c r="E54" s="274"/>
      <c r="F54" s="274"/>
      <c r="G54" s="274"/>
      <c r="H54" s="274"/>
      <c r="I54" s="274"/>
      <c r="J54" s="274"/>
      <c r="K54" s="272"/>
    </row>
    <row r="55" s="1" customFormat="1" ht="15" customHeight="1">
      <c r="B55" s="270"/>
      <c r="C55" s="274" t="s">
        <v>1003</v>
      </c>
      <c r="D55" s="274"/>
      <c r="E55" s="274"/>
      <c r="F55" s="274"/>
      <c r="G55" s="274"/>
      <c r="H55" s="274"/>
      <c r="I55" s="274"/>
      <c r="J55" s="274"/>
      <c r="K55" s="272"/>
    </row>
    <row r="56" s="1" customFormat="1" ht="12.75" customHeight="1">
      <c r="B56" s="270"/>
      <c r="C56" s="274"/>
      <c r="D56" s="274"/>
      <c r="E56" s="274"/>
      <c r="F56" s="274"/>
      <c r="G56" s="274"/>
      <c r="H56" s="274"/>
      <c r="I56" s="274"/>
      <c r="J56" s="274"/>
      <c r="K56" s="272"/>
    </row>
    <row r="57" s="1" customFormat="1" ht="15" customHeight="1">
      <c r="B57" s="270"/>
      <c r="C57" s="274" t="s">
        <v>1004</v>
      </c>
      <c r="D57" s="274"/>
      <c r="E57" s="274"/>
      <c r="F57" s="274"/>
      <c r="G57" s="274"/>
      <c r="H57" s="274"/>
      <c r="I57" s="274"/>
      <c r="J57" s="274"/>
      <c r="K57" s="272"/>
    </row>
    <row r="58" s="1" customFormat="1" ht="15" customHeight="1">
      <c r="B58" s="270"/>
      <c r="C58" s="276"/>
      <c r="D58" s="274" t="s">
        <v>1005</v>
      </c>
      <c r="E58" s="274"/>
      <c r="F58" s="274"/>
      <c r="G58" s="274"/>
      <c r="H58" s="274"/>
      <c r="I58" s="274"/>
      <c r="J58" s="274"/>
      <c r="K58" s="272"/>
    </row>
    <row r="59" s="1" customFormat="1" ht="15" customHeight="1">
      <c r="B59" s="270"/>
      <c r="C59" s="276"/>
      <c r="D59" s="274" t="s">
        <v>1006</v>
      </c>
      <c r="E59" s="274"/>
      <c r="F59" s="274"/>
      <c r="G59" s="274"/>
      <c r="H59" s="274"/>
      <c r="I59" s="274"/>
      <c r="J59" s="274"/>
      <c r="K59" s="272"/>
    </row>
    <row r="60" s="1" customFormat="1" ht="15" customHeight="1">
      <c r="B60" s="270"/>
      <c r="C60" s="276"/>
      <c r="D60" s="274" t="s">
        <v>1007</v>
      </c>
      <c r="E60" s="274"/>
      <c r="F60" s="274"/>
      <c r="G60" s="274"/>
      <c r="H60" s="274"/>
      <c r="I60" s="274"/>
      <c r="J60" s="274"/>
      <c r="K60" s="272"/>
    </row>
    <row r="61" s="1" customFormat="1" ht="15" customHeight="1">
      <c r="B61" s="270"/>
      <c r="C61" s="276"/>
      <c r="D61" s="274" t="s">
        <v>1008</v>
      </c>
      <c r="E61" s="274"/>
      <c r="F61" s="274"/>
      <c r="G61" s="274"/>
      <c r="H61" s="274"/>
      <c r="I61" s="274"/>
      <c r="J61" s="274"/>
      <c r="K61" s="272"/>
    </row>
    <row r="62" s="1" customFormat="1" ht="15" customHeight="1">
      <c r="B62" s="270"/>
      <c r="C62" s="276"/>
      <c r="D62" s="279" t="s">
        <v>1009</v>
      </c>
      <c r="E62" s="279"/>
      <c r="F62" s="279"/>
      <c r="G62" s="279"/>
      <c r="H62" s="279"/>
      <c r="I62" s="279"/>
      <c r="J62" s="279"/>
      <c r="K62" s="272"/>
    </row>
    <row r="63" s="1" customFormat="1" ht="15" customHeight="1">
      <c r="B63" s="270"/>
      <c r="C63" s="276"/>
      <c r="D63" s="274" t="s">
        <v>1010</v>
      </c>
      <c r="E63" s="274"/>
      <c r="F63" s="274"/>
      <c r="G63" s="274"/>
      <c r="H63" s="274"/>
      <c r="I63" s="274"/>
      <c r="J63" s="274"/>
      <c r="K63" s="272"/>
    </row>
    <row r="64" s="1" customFormat="1" ht="12.75" customHeight="1">
      <c r="B64" s="270"/>
      <c r="C64" s="276"/>
      <c r="D64" s="276"/>
      <c r="E64" s="280"/>
      <c r="F64" s="276"/>
      <c r="G64" s="276"/>
      <c r="H64" s="276"/>
      <c r="I64" s="276"/>
      <c r="J64" s="276"/>
      <c r="K64" s="272"/>
    </row>
    <row r="65" s="1" customFormat="1" ht="15" customHeight="1">
      <c r="B65" s="270"/>
      <c r="C65" s="276"/>
      <c r="D65" s="274" t="s">
        <v>1011</v>
      </c>
      <c r="E65" s="274"/>
      <c r="F65" s="274"/>
      <c r="G65" s="274"/>
      <c r="H65" s="274"/>
      <c r="I65" s="274"/>
      <c r="J65" s="274"/>
      <c r="K65" s="272"/>
    </row>
    <row r="66" s="1" customFormat="1" ht="15" customHeight="1">
      <c r="B66" s="270"/>
      <c r="C66" s="276"/>
      <c r="D66" s="279" t="s">
        <v>1012</v>
      </c>
      <c r="E66" s="279"/>
      <c r="F66" s="279"/>
      <c r="G66" s="279"/>
      <c r="H66" s="279"/>
      <c r="I66" s="279"/>
      <c r="J66" s="279"/>
      <c r="K66" s="272"/>
    </row>
    <row r="67" s="1" customFormat="1" ht="15" customHeight="1">
      <c r="B67" s="270"/>
      <c r="C67" s="276"/>
      <c r="D67" s="274" t="s">
        <v>1013</v>
      </c>
      <c r="E67" s="274"/>
      <c r="F67" s="274"/>
      <c r="G67" s="274"/>
      <c r="H67" s="274"/>
      <c r="I67" s="274"/>
      <c r="J67" s="274"/>
      <c r="K67" s="272"/>
    </row>
    <row r="68" s="1" customFormat="1" ht="15" customHeight="1">
      <c r="B68" s="270"/>
      <c r="C68" s="276"/>
      <c r="D68" s="274" t="s">
        <v>1014</v>
      </c>
      <c r="E68" s="274"/>
      <c r="F68" s="274"/>
      <c r="G68" s="274"/>
      <c r="H68" s="274"/>
      <c r="I68" s="274"/>
      <c r="J68" s="274"/>
      <c r="K68" s="272"/>
    </row>
    <row r="69" s="1" customFormat="1" ht="15" customHeight="1">
      <c r="B69" s="270"/>
      <c r="C69" s="276"/>
      <c r="D69" s="274" t="s">
        <v>1015</v>
      </c>
      <c r="E69" s="274"/>
      <c r="F69" s="274"/>
      <c r="G69" s="274"/>
      <c r="H69" s="274"/>
      <c r="I69" s="274"/>
      <c r="J69" s="274"/>
      <c r="K69" s="272"/>
    </row>
    <row r="70" s="1" customFormat="1" ht="15" customHeight="1">
      <c r="B70" s="270"/>
      <c r="C70" s="276"/>
      <c r="D70" s="274" t="s">
        <v>1016</v>
      </c>
      <c r="E70" s="274"/>
      <c r="F70" s="274"/>
      <c r="G70" s="274"/>
      <c r="H70" s="274"/>
      <c r="I70" s="274"/>
      <c r="J70" s="274"/>
      <c r="K70" s="272"/>
    </row>
    <row r="71" s="1" customFormat="1" ht="12.75" customHeight="1">
      <c r="B71" s="281"/>
      <c r="C71" s="282"/>
      <c r="D71" s="282"/>
      <c r="E71" s="282"/>
      <c r="F71" s="282"/>
      <c r="G71" s="282"/>
      <c r="H71" s="282"/>
      <c r="I71" s="282"/>
      <c r="J71" s="282"/>
      <c r="K71" s="283"/>
    </row>
    <row r="72" s="1" customFormat="1" ht="18.75" customHeight="1">
      <c r="B72" s="284"/>
      <c r="C72" s="284"/>
      <c r="D72" s="284"/>
      <c r="E72" s="284"/>
      <c r="F72" s="284"/>
      <c r="G72" s="284"/>
      <c r="H72" s="284"/>
      <c r="I72" s="284"/>
      <c r="J72" s="284"/>
      <c r="K72" s="285"/>
    </row>
    <row r="73" s="1" customFormat="1" ht="18.75" customHeight="1">
      <c r="B73" s="285"/>
      <c r="C73" s="285"/>
      <c r="D73" s="285"/>
      <c r="E73" s="285"/>
      <c r="F73" s="285"/>
      <c r="G73" s="285"/>
      <c r="H73" s="285"/>
      <c r="I73" s="285"/>
      <c r="J73" s="285"/>
      <c r="K73" s="285"/>
    </row>
    <row r="74" s="1" customFormat="1" ht="7.5" customHeight="1">
      <c r="B74" s="286"/>
      <c r="C74" s="287"/>
      <c r="D74" s="287"/>
      <c r="E74" s="287"/>
      <c r="F74" s="287"/>
      <c r="G74" s="287"/>
      <c r="H74" s="287"/>
      <c r="I74" s="287"/>
      <c r="J74" s="287"/>
      <c r="K74" s="288"/>
    </row>
    <row r="75" s="1" customFormat="1" ht="45" customHeight="1">
      <c r="B75" s="289"/>
      <c r="C75" s="290" t="s">
        <v>1017</v>
      </c>
      <c r="D75" s="290"/>
      <c r="E75" s="290"/>
      <c r="F75" s="290"/>
      <c r="G75" s="290"/>
      <c r="H75" s="290"/>
      <c r="I75" s="290"/>
      <c r="J75" s="290"/>
      <c r="K75" s="291"/>
    </row>
    <row r="76" s="1" customFormat="1" ht="17.25" customHeight="1">
      <c r="B76" s="289"/>
      <c r="C76" s="292" t="s">
        <v>1018</v>
      </c>
      <c r="D76" s="292"/>
      <c r="E76" s="292"/>
      <c r="F76" s="292" t="s">
        <v>1019</v>
      </c>
      <c r="G76" s="293"/>
      <c r="H76" s="292" t="s">
        <v>54</v>
      </c>
      <c r="I76" s="292" t="s">
        <v>57</v>
      </c>
      <c r="J76" s="292" t="s">
        <v>1020</v>
      </c>
      <c r="K76" s="291"/>
    </row>
    <row r="77" s="1" customFormat="1" ht="17.25" customHeight="1">
      <c r="B77" s="289"/>
      <c r="C77" s="294" t="s">
        <v>1021</v>
      </c>
      <c r="D77" s="294"/>
      <c r="E77" s="294"/>
      <c r="F77" s="295" t="s">
        <v>1022</v>
      </c>
      <c r="G77" s="296"/>
      <c r="H77" s="294"/>
      <c r="I77" s="294"/>
      <c r="J77" s="294" t="s">
        <v>1023</v>
      </c>
      <c r="K77" s="291"/>
    </row>
    <row r="78" s="1" customFormat="1" ht="5.25" customHeight="1">
      <c r="B78" s="289"/>
      <c r="C78" s="297"/>
      <c r="D78" s="297"/>
      <c r="E78" s="297"/>
      <c r="F78" s="297"/>
      <c r="G78" s="298"/>
      <c r="H78" s="297"/>
      <c r="I78" s="297"/>
      <c r="J78" s="297"/>
      <c r="K78" s="291"/>
    </row>
    <row r="79" s="1" customFormat="1" ht="15" customHeight="1">
      <c r="B79" s="289"/>
      <c r="C79" s="277" t="s">
        <v>53</v>
      </c>
      <c r="D79" s="299"/>
      <c r="E79" s="299"/>
      <c r="F79" s="300" t="s">
        <v>1024</v>
      </c>
      <c r="G79" s="301"/>
      <c r="H79" s="277" t="s">
        <v>1025</v>
      </c>
      <c r="I79" s="277" t="s">
        <v>1026</v>
      </c>
      <c r="J79" s="277">
        <v>20</v>
      </c>
      <c r="K79" s="291"/>
    </row>
    <row r="80" s="1" customFormat="1" ht="15" customHeight="1">
      <c r="B80" s="289"/>
      <c r="C80" s="277" t="s">
        <v>1027</v>
      </c>
      <c r="D80" s="277"/>
      <c r="E80" s="277"/>
      <c r="F80" s="300" t="s">
        <v>1024</v>
      </c>
      <c r="G80" s="301"/>
      <c r="H80" s="277" t="s">
        <v>1028</v>
      </c>
      <c r="I80" s="277" t="s">
        <v>1026</v>
      </c>
      <c r="J80" s="277">
        <v>120</v>
      </c>
      <c r="K80" s="291"/>
    </row>
    <row r="81" s="1" customFormat="1" ht="15" customHeight="1">
      <c r="B81" s="302"/>
      <c r="C81" s="277" t="s">
        <v>1029</v>
      </c>
      <c r="D81" s="277"/>
      <c r="E81" s="277"/>
      <c r="F81" s="300" t="s">
        <v>1030</v>
      </c>
      <c r="G81" s="301"/>
      <c r="H81" s="277" t="s">
        <v>1031</v>
      </c>
      <c r="I81" s="277" t="s">
        <v>1026</v>
      </c>
      <c r="J81" s="277">
        <v>50</v>
      </c>
      <c r="K81" s="291"/>
    </row>
    <row r="82" s="1" customFormat="1" ht="15" customHeight="1">
      <c r="B82" s="302"/>
      <c r="C82" s="277" t="s">
        <v>1032</v>
      </c>
      <c r="D82" s="277"/>
      <c r="E82" s="277"/>
      <c r="F82" s="300" t="s">
        <v>1024</v>
      </c>
      <c r="G82" s="301"/>
      <c r="H82" s="277" t="s">
        <v>1033</v>
      </c>
      <c r="I82" s="277" t="s">
        <v>1034</v>
      </c>
      <c r="J82" s="277"/>
      <c r="K82" s="291"/>
    </row>
    <row r="83" s="1" customFormat="1" ht="15" customHeight="1">
      <c r="B83" s="302"/>
      <c r="C83" s="303" t="s">
        <v>1035</v>
      </c>
      <c r="D83" s="303"/>
      <c r="E83" s="303"/>
      <c r="F83" s="304" t="s">
        <v>1030</v>
      </c>
      <c r="G83" s="303"/>
      <c r="H83" s="303" t="s">
        <v>1036</v>
      </c>
      <c r="I83" s="303" t="s">
        <v>1026</v>
      </c>
      <c r="J83" s="303">
        <v>15</v>
      </c>
      <c r="K83" s="291"/>
    </row>
    <row r="84" s="1" customFormat="1" ht="15" customHeight="1">
      <c r="B84" s="302"/>
      <c r="C84" s="303" t="s">
        <v>1037</v>
      </c>
      <c r="D84" s="303"/>
      <c r="E84" s="303"/>
      <c r="F84" s="304" t="s">
        <v>1030</v>
      </c>
      <c r="G84" s="303"/>
      <c r="H84" s="303" t="s">
        <v>1038</v>
      </c>
      <c r="I84" s="303" t="s">
        <v>1026</v>
      </c>
      <c r="J84" s="303">
        <v>15</v>
      </c>
      <c r="K84" s="291"/>
    </row>
    <row r="85" s="1" customFormat="1" ht="15" customHeight="1">
      <c r="B85" s="302"/>
      <c r="C85" s="303" t="s">
        <v>1039</v>
      </c>
      <c r="D85" s="303"/>
      <c r="E85" s="303"/>
      <c r="F85" s="304" t="s">
        <v>1030</v>
      </c>
      <c r="G85" s="303"/>
      <c r="H85" s="303" t="s">
        <v>1040</v>
      </c>
      <c r="I85" s="303" t="s">
        <v>1026</v>
      </c>
      <c r="J85" s="303">
        <v>20</v>
      </c>
      <c r="K85" s="291"/>
    </row>
    <row r="86" s="1" customFormat="1" ht="15" customHeight="1">
      <c r="B86" s="302"/>
      <c r="C86" s="303" t="s">
        <v>1041</v>
      </c>
      <c r="D86" s="303"/>
      <c r="E86" s="303"/>
      <c r="F86" s="304" t="s">
        <v>1030</v>
      </c>
      <c r="G86" s="303"/>
      <c r="H86" s="303" t="s">
        <v>1042</v>
      </c>
      <c r="I86" s="303" t="s">
        <v>1026</v>
      </c>
      <c r="J86" s="303">
        <v>20</v>
      </c>
      <c r="K86" s="291"/>
    </row>
    <row r="87" s="1" customFormat="1" ht="15" customHeight="1">
      <c r="B87" s="302"/>
      <c r="C87" s="277" t="s">
        <v>1043</v>
      </c>
      <c r="D87" s="277"/>
      <c r="E87" s="277"/>
      <c r="F87" s="300" t="s">
        <v>1030</v>
      </c>
      <c r="G87" s="301"/>
      <c r="H87" s="277" t="s">
        <v>1044</v>
      </c>
      <c r="I87" s="277" t="s">
        <v>1026</v>
      </c>
      <c r="J87" s="277">
        <v>50</v>
      </c>
      <c r="K87" s="291"/>
    </row>
    <row r="88" s="1" customFormat="1" ht="15" customHeight="1">
      <c r="B88" s="302"/>
      <c r="C88" s="277" t="s">
        <v>1045</v>
      </c>
      <c r="D88" s="277"/>
      <c r="E88" s="277"/>
      <c r="F88" s="300" t="s">
        <v>1030</v>
      </c>
      <c r="G88" s="301"/>
      <c r="H88" s="277" t="s">
        <v>1046</v>
      </c>
      <c r="I88" s="277" t="s">
        <v>1026</v>
      </c>
      <c r="J88" s="277">
        <v>20</v>
      </c>
      <c r="K88" s="291"/>
    </row>
    <row r="89" s="1" customFormat="1" ht="15" customHeight="1">
      <c r="B89" s="302"/>
      <c r="C89" s="277" t="s">
        <v>1047</v>
      </c>
      <c r="D89" s="277"/>
      <c r="E89" s="277"/>
      <c r="F89" s="300" t="s">
        <v>1030</v>
      </c>
      <c r="G89" s="301"/>
      <c r="H89" s="277" t="s">
        <v>1048</v>
      </c>
      <c r="I89" s="277" t="s">
        <v>1026</v>
      </c>
      <c r="J89" s="277">
        <v>20</v>
      </c>
      <c r="K89" s="291"/>
    </row>
    <row r="90" s="1" customFormat="1" ht="15" customHeight="1">
      <c r="B90" s="302"/>
      <c r="C90" s="277" t="s">
        <v>1049</v>
      </c>
      <c r="D90" s="277"/>
      <c r="E90" s="277"/>
      <c r="F90" s="300" t="s">
        <v>1030</v>
      </c>
      <c r="G90" s="301"/>
      <c r="H90" s="277" t="s">
        <v>1050</v>
      </c>
      <c r="I90" s="277" t="s">
        <v>1026</v>
      </c>
      <c r="J90" s="277">
        <v>50</v>
      </c>
      <c r="K90" s="291"/>
    </row>
    <row r="91" s="1" customFormat="1" ht="15" customHeight="1">
      <c r="B91" s="302"/>
      <c r="C91" s="277" t="s">
        <v>1051</v>
      </c>
      <c r="D91" s="277"/>
      <c r="E91" s="277"/>
      <c r="F91" s="300" t="s">
        <v>1030</v>
      </c>
      <c r="G91" s="301"/>
      <c r="H91" s="277" t="s">
        <v>1051</v>
      </c>
      <c r="I91" s="277" t="s">
        <v>1026</v>
      </c>
      <c r="J91" s="277">
        <v>50</v>
      </c>
      <c r="K91" s="291"/>
    </row>
    <row r="92" s="1" customFormat="1" ht="15" customHeight="1">
      <c r="B92" s="302"/>
      <c r="C92" s="277" t="s">
        <v>1052</v>
      </c>
      <c r="D92" s="277"/>
      <c r="E92" s="277"/>
      <c r="F92" s="300" t="s">
        <v>1030</v>
      </c>
      <c r="G92" s="301"/>
      <c r="H92" s="277" t="s">
        <v>1053</v>
      </c>
      <c r="I92" s="277" t="s">
        <v>1026</v>
      </c>
      <c r="J92" s="277">
        <v>255</v>
      </c>
      <c r="K92" s="291"/>
    </row>
    <row r="93" s="1" customFormat="1" ht="15" customHeight="1">
      <c r="B93" s="302"/>
      <c r="C93" s="277" t="s">
        <v>1054</v>
      </c>
      <c r="D93" s="277"/>
      <c r="E93" s="277"/>
      <c r="F93" s="300" t="s">
        <v>1024</v>
      </c>
      <c r="G93" s="301"/>
      <c r="H93" s="277" t="s">
        <v>1055</v>
      </c>
      <c r="I93" s="277" t="s">
        <v>1056</v>
      </c>
      <c r="J93" s="277"/>
      <c r="K93" s="291"/>
    </row>
    <row r="94" s="1" customFormat="1" ht="15" customHeight="1">
      <c r="B94" s="302"/>
      <c r="C94" s="277" t="s">
        <v>1057</v>
      </c>
      <c r="D94" s="277"/>
      <c r="E94" s="277"/>
      <c r="F94" s="300" t="s">
        <v>1024</v>
      </c>
      <c r="G94" s="301"/>
      <c r="H94" s="277" t="s">
        <v>1058</v>
      </c>
      <c r="I94" s="277" t="s">
        <v>1059</v>
      </c>
      <c r="J94" s="277"/>
      <c r="K94" s="291"/>
    </row>
    <row r="95" s="1" customFormat="1" ht="15" customHeight="1">
      <c r="B95" s="302"/>
      <c r="C95" s="277" t="s">
        <v>1060</v>
      </c>
      <c r="D95" s="277"/>
      <c r="E95" s="277"/>
      <c r="F95" s="300" t="s">
        <v>1024</v>
      </c>
      <c r="G95" s="301"/>
      <c r="H95" s="277" t="s">
        <v>1060</v>
      </c>
      <c r="I95" s="277" t="s">
        <v>1059</v>
      </c>
      <c r="J95" s="277"/>
      <c r="K95" s="291"/>
    </row>
    <row r="96" s="1" customFormat="1" ht="15" customHeight="1">
      <c r="B96" s="302"/>
      <c r="C96" s="277" t="s">
        <v>38</v>
      </c>
      <c r="D96" s="277"/>
      <c r="E96" s="277"/>
      <c r="F96" s="300" t="s">
        <v>1024</v>
      </c>
      <c r="G96" s="301"/>
      <c r="H96" s="277" t="s">
        <v>1061</v>
      </c>
      <c r="I96" s="277" t="s">
        <v>1059</v>
      </c>
      <c r="J96" s="277"/>
      <c r="K96" s="291"/>
    </row>
    <row r="97" s="1" customFormat="1" ht="15" customHeight="1">
      <c r="B97" s="302"/>
      <c r="C97" s="277" t="s">
        <v>48</v>
      </c>
      <c r="D97" s="277"/>
      <c r="E97" s="277"/>
      <c r="F97" s="300" t="s">
        <v>1024</v>
      </c>
      <c r="G97" s="301"/>
      <c r="H97" s="277" t="s">
        <v>1062</v>
      </c>
      <c r="I97" s="277" t="s">
        <v>1059</v>
      </c>
      <c r="J97" s="277"/>
      <c r="K97" s="291"/>
    </row>
    <row r="98" s="1" customFormat="1" ht="15" customHeight="1">
      <c r="B98" s="305"/>
      <c r="C98" s="306"/>
      <c r="D98" s="306"/>
      <c r="E98" s="306"/>
      <c r="F98" s="306"/>
      <c r="G98" s="306"/>
      <c r="H98" s="306"/>
      <c r="I98" s="306"/>
      <c r="J98" s="306"/>
      <c r="K98" s="307"/>
    </row>
    <row r="99" s="1" customFormat="1" ht="18.75" customHeight="1">
      <c r="B99" s="308"/>
      <c r="C99" s="309"/>
      <c r="D99" s="309"/>
      <c r="E99" s="309"/>
      <c r="F99" s="309"/>
      <c r="G99" s="309"/>
      <c r="H99" s="309"/>
      <c r="I99" s="309"/>
      <c r="J99" s="309"/>
      <c r="K99" s="308"/>
    </row>
    <row r="100" s="1" customFormat="1" ht="18.75" customHeight="1">
      <c r="B100" s="285"/>
      <c r="C100" s="285"/>
      <c r="D100" s="285"/>
      <c r="E100" s="285"/>
      <c r="F100" s="285"/>
      <c r="G100" s="285"/>
      <c r="H100" s="285"/>
      <c r="I100" s="285"/>
      <c r="J100" s="285"/>
      <c r="K100" s="285"/>
    </row>
    <row r="101" s="1" customFormat="1" ht="7.5" customHeight="1">
      <c r="B101" s="286"/>
      <c r="C101" s="287"/>
      <c r="D101" s="287"/>
      <c r="E101" s="287"/>
      <c r="F101" s="287"/>
      <c r="G101" s="287"/>
      <c r="H101" s="287"/>
      <c r="I101" s="287"/>
      <c r="J101" s="287"/>
      <c r="K101" s="288"/>
    </row>
    <row r="102" s="1" customFormat="1" ht="45" customHeight="1">
      <c r="B102" s="289"/>
      <c r="C102" s="290" t="s">
        <v>1063</v>
      </c>
      <c r="D102" s="290"/>
      <c r="E102" s="290"/>
      <c r="F102" s="290"/>
      <c r="G102" s="290"/>
      <c r="H102" s="290"/>
      <c r="I102" s="290"/>
      <c r="J102" s="290"/>
      <c r="K102" s="291"/>
    </row>
    <row r="103" s="1" customFormat="1" ht="17.25" customHeight="1">
      <c r="B103" s="289"/>
      <c r="C103" s="292" t="s">
        <v>1018</v>
      </c>
      <c r="D103" s="292"/>
      <c r="E103" s="292"/>
      <c r="F103" s="292" t="s">
        <v>1019</v>
      </c>
      <c r="G103" s="293"/>
      <c r="H103" s="292" t="s">
        <v>54</v>
      </c>
      <c r="I103" s="292" t="s">
        <v>57</v>
      </c>
      <c r="J103" s="292" t="s">
        <v>1020</v>
      </c>
      <c r="K103" s="291"/>
    </row>
    <row r="104" s="1" customFormat="1" ht="17.25" customHeight="1">
      <c r="B104" s="289"/>
      <c r="C104" s="294" t="s">
        <v>1021</v>
      </c>
      <c r="D104" s="294"/>
      <c r="E104" s="294"/>
      <c r="F104" s="295" t="s">
        <v>1022</v>
      </c>
      <c r="G104" s="296"/>
      <c r="H104" s="294"/>
      <c r="I104" s="294"/>
      <c r="J104" s="294" t="s">
        <v>1023</v>
      </c>
      <c r="K104" s="291"/>
    </row>
    <row r="105" s="1" customFormat="1" ht="5.25" customHeight="1">
      <c r="B105" s="289"/>
      <c r="C105" s="292"/>
      <c r="D105" s="292"/>
      <c r="E105" s="292"/>
      <c r="F105" s="292"/>
      <c r="G105" s="310"/>
      <c r="H105" s="292"/>
      <c r="I105" s="292"/>
      <c r="J105" s="292"/>
      <c r="K105" s="291"/>
    </row>
    <row r="106" s="1" customFormat="1" ht="15" customHeight="1">
      <c r="B106" s="289"/>
      <c r="C106" s="277" t="s">
        <v>53</v>
      </c>
      <c r="D106" s="299"/>
      <c r="E106" s="299"/>
      <c r="F106" s="300" t="s">
        <v>1024</v>
      </c>
      <c r="G106" s="277"/>
      <c r="H106" s="277" t="s">
        <v>1064</v>
      </c>
      <c r="I106" s="277" t="s">
        <v>1026</v>
      </c>
      <c r="J106" s="277">
        <v>20</v>
      </c>
      <c r="K106" s="291"/>
    </row>
    <row r="107" s="1" customFormat="1" ht="15" customHeight="1">
      <c r="B107" s="289"/>
      <c r="C107" s="277" t="s">
        <v>1027</v>
      </c>
      <c r="D107" s="277"/>
      <c r="E107" s="277"/>
      <c r="F107" s="300" t="s">
        <v>1024</v>
      </c>
      <c r="G107" s="277"/>
      <c r="H107" s="277" t="s">
        <v>1064</v>
      </c>
      <c r="I107" s="277" t="s">
        <v>1026</v>
      </c>
      <c r="J107" s="277">
        <v>120</v>
      </c>
      <c r="K107" s="291"/>
    </row>
    <row r="108" s="1" customFormat="1" ht="15" customHeight="1">
      <c r="B108" s="302"/>
      <c r="C108" s="277" t="s">
        <v>1029</v>
      </c>
      <c r="D108" s="277"/>
      <c r="E108" s="277"/>
      <c r="F108" s="300" t="s">
        <v>1030</v>
      </c>
      <c r="G108" s="277"/>
      <c r="H108" s="277" t="s">
        <v>1064</v>
      </c>
      <c r="I108" s="277" t="s">
        <v>1026</v>
      </c>
      <c r="J108" s="277">
        <v>50</v>
      </c>
      <c r="K108" s="291"/>
    </row>
    <row r="109" s="1" customFormat="1" ht="15" customHeight="1">
      <c r="B109" s="302"/>
      <c r="C109" s="277" t="s">
        <v>1032</v>
      </c>
      <c r="D109" s="277"/>
      <c r="E109" s="277"/>
      <c r="F109" s="300" t="s">
        <v>1024</v>
      </c>
      <c r="G109" s="277"/>
      <c r="H109" s="277" t="s">
        <v>1064</v>
      </c>
      <c r="I109" s="277" t="s">
        <v>1034</v>
      </c>
      <c r="J109" s="277"/>
      <c r="K109" s="291"/>
    </row>
    <row r="110" s="1" customFormat="1" ht="15" customHeight="1">
      <c r="B110" s="302"/>
      <c r="C110" s="277" t="s">
        <v>1043</v>
      </c>
      <c r="D110" s="277"/>
      <c r="E110" s="277"/>
      <c r="F110" s="300" t="s">
        <v>1030</v>
      </c>
      <c r="G110" s="277"/>
      <c r="H110" s="277" t="s">
        <v>1064</v>
      </c>
      <c r="I110" s="277" t="s">
        <v>1026</v>
      </c>
      <c r="J110" s="277">
        <v>50</v>
      </c>
      <c r="K110" s="291"/>
    </row>
    <row r="111" s="1" customFormat="1" ht="15" customHeight="1">
      <c r="B111" s="302"/>
      <c r="C111" s="277" t="s">
        <v>1051</v>
      </c>
      <c r="D111" s="277"/>
      <c r="E111" s="277"/>
      <c r="F111" s="300" t="s">
        <v>1030</v>
      </c>
      <c r="G111" s="277"/>
      <c r="H111" s="277" t="s">
        <v>1064</v>
      </c>
      <c r="I111" s="277" t="s">
        <v>1026</v>
      </c>
      <c r="J111" s="277">
        <v>50</v>
      </c>
      <c r="K111" s="291"/>
    </row>
    <row r="112" s="1" customFormat="1" ht="15" customHeight="1">
      <c r="B112" s="302"/>
      <c r="C112" s="277" t="s">
        <v>1049</v>
      </c>
      <c r="D112" s="277"/>
      <c r="E112" s="277"/>
      <c r="F112" s="300" t="s">
        <v>1030</v>
      </c>
      <c r="G112" s="277"/>
      <c r="H112" s="277" t="s">
        <v>1064</v>
      </c>
      <c r="I112" s="277" t="s">
        <v>1026</v>
      </c>
      <c r="J112" s="277">
        <v>50</v>
      </c>
      <c r="K112" s="291"/>
    </row>
    <row r="113" s="1" customFormat="1" ht="15" customHeight="1">
      <c r="B113" s="302"/>
      <c r="C113" s="277" t="s">
        <v>53</v>
      </c>
      <c r="D113" s="277"/>
      <c r="E113" s="277"/>
      <c r="F113" s="300" t="s">
        <v>1024</v>
      </c>
      <c r="G113" s="277"/>
      <c r="H113" s="277" t="s">
        <v>1065</v>
      </c>
      <c r="I113" s="277" t="s">
        <v>1026</v>
      </c>
      <c r="J113" s="277">
        <v>20</v>
      </c>
      <c r="K113" s="291"/>
    </row>
    <row r="114" s="1" customFormat="1" ht="15" customHeight="1">
      <c r="B114" s="302"/>
      <c r="C114" s="277" t="s">
        <v>1066</v>
      </c>
      <c r="D114" s="277"/>
      <c r="E114" s="277"/>
      <c r="F114" s="300" t="s">
        <v>1024</v>
      </c>
      <c r="G114" s="277"/>
      <c r="H114" s="277" t="s">
        <v>1067</v>
      </c>
      <c r="I114" s="277" t="s">
        <v>1026</v>
      </c>
      <c r="J114" s="277">
        <v>120</v>
      </c>
      <c r="K114" s="291"/>
    </row>
    <row r="115" s="1" customFormat="1" ht="15" customHeight="1">
      <c r="B115" s="302"/>
      <c r="C115" s="277" t="s">
        <v>38</v>
      </c>
      <c r="D115" s="277"/>
      <c r="E115" s="277"/>
      <c r="F115" s="300" t="s">
        <v>1024</v>
      </c>
      <c r="G115" s="277"/>
      <c r="H115" s="277" t="s">
        <v>1068</v>
      </c>
      <c r="I115" s="277" t="s">
        <v>1059</v>
      </c>
      <c r="J115" s="277"/>
      <c r="K115" s="291"/>
    </row>
    <row r="116" s="1" customFormat="1" ht="15" customHeight="1">
      <c r="B116" s="302"/>
      <c r="C116" s="277" t="s">
        <v>48</v>
      </c>
      <c r="D116" s="277"/>
      <c r="E116" s="277"/>
      <c r="F116" s="300" t="s">
        <v>1024</v>
      </c>
      <c r="G116" s="277"/>
      <c r="H116" s="277" t="s">
        <v>1069</v>
      </c>
      <c r="I116" s="277" t="s">
        <v>1059</v>
      </c>
      <c r="J116" s="277"/>
      <c r="K116" s="291"/>
    </row>
    <row r="117" s="1" customFormat="1" ht="15" customHeight="1">
      <c r="B117" s="302"/>
      <c r="C117" s="277" t="s">
        <v>57</v>
      </c>
      <c r="D117" s="277"/>
      <c r="E117" s="277"/>
      <c r="F117" s="300" t="s">
        <v>1024</v>
      </c>
      <c r="G117" s="277"/>
      <c r="H117" s="277" t="s">
        <v>1070</v>
      </c>
      <c r="I117" s="277" t="s">
        <v>1071</v>
      </c>
      <c r="J117" s="277"/>
      <c r="K117" s="291"/>
    </row>
    <row r="118" s="1" customFormat="1" ht="15" customHeight="1">
      <c r="B118" s="305"/>
      <c r="C118" s="311"/>
      <c r="D118" s="311"/>
      <c r="E118" s="311"/>
      <c r="F118" s="311"/>
      <c r="G118" s="311"/>
      <c r="H118" s="311"/>
      <c r="I118" s="311"/>
      <c r="J118" s="311"/>
      <c r="K118" s="307"/>
    </row>
    <row r="119" s="1" customFormat="1" ht="18.75" customHeight="1">
      <c r="B119" s="312"/>
      <c r="C119" s="313"/>
      <c r="D119" s="313"/>
      <c r="E119" s="313"/>
      <c r="F119" s="314"/>
      <c r="G119" s="313"/>
      <c r="H119" s="313"/>
      <c r="I119" s="313"/>
      <c r="J119" s="313"/>
      <c r="K119" s="312"/>
    </row>
    <row r="120" s="1" customFormat="1" ht="18.75" customHeight="1">
      <c r="B120" s="285"/>
      <c r="C120" s="285"/>
      <c r="D120" s="285"/>
      <c r="E120" s="285"/>
      <c r="F120" s="285"/>
      <c r="G120" s="285"/>
      <c r="H120" s="285"/>
      <c r="I120" s="285"/>
      <c r="J120" s="285"/>
      <c r="K120" s="285"/>
    </row>
    <row r="121" s="1" customFormat="1" ht="7.5" customHeight="1">
      <c r="B121" s="315"/>
      <c r="C121" s="316"/>
      <c r="D121" s="316"/>
      <c r="E121" s="316"/>
      <c r="F121" s="316"/>
      <c r="G121" s="316"/>
      <c r="H121" s="316"/>
      <c r="I121" s="316"/>
      <c r="J121" s="316"/>
      <c r="K121" s="317"/>
    </row>
    <row r="122" s="1" customFormat="1" ht="45" customHeight="1">
      <c r="B122" s="318"/>
      <c r="C122" s="268" t="s">
        <v>1072</v>
      </c>
      <c r="D122" s="268"/>
      <c r="E122" s="268"/>
      <c r="F122" s="268"/>
      <c r="G122" s="268"/>
      <c r="H122" s="268"/>
      <c r="I122" s="268"/>
      <c r="J122" s="268"/>
      <c r="K122" s="319"/>
    </row>
    <row r="123" s="1" customFormat="1" ht="17.25" customHeight="1">
      <c r="B123" s="320"/>
      <c r="C123" s="292" t="s">
        <v>1018</v>
      </c>
      <c r="D123" s="292"/>
      <c r="E123" s="292"/>
      <c r="F123" s="292" t="s">
        <v>1019</v>
      </c>
      <c r="G123" s="293"/>
      <c r="H123" s="292" t="s">
        <v>54</v>
      </c>
      <c r="I123" s="292" t="s">
        <v>57</v>
      </c>
      <c r="J123" s="292" t="s">
        <v>1020</v>
      </c>
      <c r="K123" s="321"/>
    </row>
    <row r="124" s="1" customFormat="1" ht="17.25" customHeight="1">
      <c r="B124" s="320"/>
      <c r="C124" s="294" t="s">
        <v>1021</v>
      </c>
      <c r="D124" s="294"/>
      <c r="E124" s="294"/>
      <c r="F124" s="295" t="s">
        <v>1022</v>
      </c>
      <c r="G124" s="296"/>
      <c r="H124" s="294"/>
      <c r="I124" s="294"/>
      <c r="J124" s="294" t="s">
        <v>1023</v>
      </c>
      <c r="K124" s="321"/>
    </row>
    <row r="125" s="1" customFormat="1" ht="5.25" customHeight="1">
      <c r="B125" s="322"/>
      <c r="C125" s="297"/>
      <c r="D125" s="297"/>
      <c r="E125" s="297"/>
      <c r="F125" s="297"/>
      <c r="G125" s="323"/>
      <c r="H125" s="297"/>
      <c r="I125" s="297"/>
      <c r="J125" s="297"/>
      <c r="K125" s="324"/>
    </row>
    <row r="126" s="1" customFormat="1" ht="15" customHeight="1">
      <c r="B126" s="322"/>
      <c r="C126" s="277" t="s">
        <v>1027</v>
      </c>
      <c r="D126" s="299"/>
      <c r="E126" s="299"/>
      <c r="F126" s="300" t="s">
        <v>1024</v>
      </c>
      <c r="G126" s="277"/>
      <c r="H126" s="277" t="s">
        <v>1064</v>
      </c>
      <c r="I126" s="277" t="s">
        <v>1026</v>
      </c>
      <c r="J126" s="277">
        <v>120</v>
      </c>
      <c r="K126" s="325"/>
    </row>
    <row r="127" s="1" customFormat="1" ht="15" customHeight="1">
      <c r="B127" s="322"/>
      <c r="C127" s="277" t="s">
        <v>1073</v>
      </c>
      <c r="D127" s="277"/>
      <c r="E127" s="277"/>
      <c r="F127" s="300" t="s">
        <v>1024</v>
      </c>
      <c r="G127" s="277"/>
      <c r="H127" s="277" t="s">
        <v>1074</v>
      </c>
      <c r="I127" s="277" t="s">
        <v>1026</v>
      </c>
      <c r="J127" s="277" t="s">
        <v>1075</v>
      </c>
      <c r="K127" s="325"/>
    </row>
    <row r="128" s="1" customFormat="1" ht="15" customHeight="1">
      <c r="B128" s="322"/>
      <c r="C128" s="277" t="s">
        <v>972</v>
      </c>
      <c r="D128" s="277"/>
      <c r="E128" s="277"/>
      <c r="F128" s="300" t="s">
        <v>1024</v>
      </c>
      <c r="G128" s="277"/>
      <c r="H128" s="277" t="s">
        <v>1076</v>
      </c>
      <c r="I128" s="277" t="s">
        <v>1026</v>
      </c>
      <c r="J128" s="277" t="s">
        <v>1075</v>
      </c>
      <c r="K128" s="325"/>
    </row>
    <row r="129" s="1" customFormat="1" ht="15" customHeight="1">
      <c r="B129" s="322"/>
      <c r="C129" s="277" t="s">
        <v>1035</v>
      </c>
      <c r="D129" s="277"/>
      <c r="E129" s="277"/>
      <c r="F129" s="300" t="s">
        <v>1030</v>
      </c>
      <c r="G129" s="277"/>
      <c r="H129" s="277" t="s">
        <v>1036</v>
      </c>
      <c r="I129" s="277" t="s">
        <v>1026</v>
      </c>
      <c r="J129" s="277">
        <v>15</v>
      </c>
      <c r="K129" s="325"/>
    </row>
    <row r="130" s="1" customFormat="1" ht="15" customHeight="1">
      <c r="B130" s="322"/>
      <c r="C130" s="303" t="s">
        <v>1037</v>
      </c>
      <c r="D130" s="303"/>
      <c r="E130" s="303"/>
      <c r="F130" s="304" t="s">
        <v>1030</v>
      </c>
      <c r="G130" s="303"/>
      <c r="H130" s="303" t="s">
        <v>1038</v>
      </c>
      <c r="I130" s="303" t="s">
        <v>1026</v>
      </c>
      <c r="J130" s="303">
        <v>15</v>
      </c>
      <c r="K130" s="325"/>
    </row>
    <row r="131" s="1" customFormat="1" ht="15" customHeight="1">
      <c r="B131" s="322"/>
      <c r="C131" s="303" t="s">
        <v>1039</v>
      </c>
      <c r="D131" s="303"/>
      <c r="E131" s="303"/>
      <c r="F131" s="304" t="s">
        <v>1030</v>
      </c>
      <c r="G131" s="303"/>
      <c r="H131" s="303" t="s">
        <v>1040</v>
      </c>
      <c r="I131" s="303" t="s">
        <v>1026</v>
      </c>
      <c r="J131" s="303">
        <v>20</v>
      </c>
      <c r="K131" s="325"/>
    </row>
    <row r="132" s="1" customFormat="1" ht="15" customHeight="1">
      <c r="B132" s="322"/>
      <c r="C132" s="303" t="s">
        <v>1041</v>
      </c>
      <c r="D132" s="303"/>
      <c r="E132" s="303"/>
      <c r="F132" s="304" t="s">
        <v>1030</v>
      </c>
      <c r="G132" s="303"/>
      <c r="H132" s="303" t="s">
        <v>1042</v>
      </c>
      <c r="I132" s="303" t="s">
        <v>1026</v>
      </c>
      <c r="J132" s="303">
        <v>20</v>
      </c>
      <c r="K132" s="325"/>
    </row>
    <row r="133" s="1" customFormat="1" ht="15" customHeight="1">
      <c r="B133" s="322"/>
      <c r="C133" s="277" t="s">
        <v>1029</v>
      </c>
      <c r="D133" s="277"/>
      <c r="E133" s="277"/>
      <c r="F133" s="300" t="s">
        <v>1030</v>
      </c>
      <c r="G133" s="277"/>
      <c r="H133" s="277" t="s">
        <v>1064</v>
      </c>
      <c r="I133" s="277" t="s">
        <v>1026</v>
      </c>
      <c r="J133" s="277">
        <v>50</v>
      </c>
      <c r="K133" s="325"/>
    </row>
    <row r="134" s="1" customFormat="1" ht="15" customHeight="1">
      <c r="B134" s="322"/>
      <c r="C134" s="277" t="s">
        <v>1043</v>
      </c>
      <c r="D134" s="277"/>
      <c r="E134" s="277"/>
      <c r="F134" s="300" t="s">
        <v>1030</v>
      </c>
      <c r="G134" s="277"/>
      <c r="H134" s="277" t="s">
        <v>1064</v>
      </c>
      <c r="I134" s="277" t="s">
        <v>1026</v>
      </c>
      <c r="J134" s="277">
        <v>50</v>
      </c>
      <c r="K134" s="325"/>
    </row>
    <row r="135" s="1" customFormat="1" ht="15" customHeight="1">
      <c r="B135" s="322"/>
      <c r="C135" s="277" t="s">
        <v>1049</v>
      </c>
      <c r="D135" s="277"/>
      <c r="E135" s="277"/>
      <c r="F135" s="300" t="s">
        <v>1030</v>
      </c>
      <c r="G135" s="277"/>
      <c r="H135" s="277" t="s">
        <v>1064</v>
      </c>
      <c r="I135" s="277" t="s">
        <v>1026</v>
      </c>
      <c r="J135" s="277">
        <v>50</v>
      </c>
      <c r="K135" s="325"/>
    </row>
    <row r="136" s="1" customFormat="1" ht="15" customHeight="1">
      <c r="B136" s="322"/>
      <c r="C136" s="277" t="s">
        <v>1051</v>
      </c>
      <c r="D136" s="277"/>
      <c r="E136" s="277"/>
      <c r="F136" s="300" t="s">
        <v>1030</v>
      </c>
      <c r="G136" s="277"/>
      <c r="H136" s="277" t="s">
        <v>1064</v>
      </c>
      <c r="I136" s="277" t="s">
        <v>1026</v>
      </c>
      <c r="J136" s="277">
        <v>50</v>
      </c>
      <c r="K136" s="325"/>
    </row>
    <row r="137" s="1" customFormat="1" ht="15" customHeight="1">
      <c r="B137" s="322"/>
      <c r="C137" s="277" t="s">
        <v>1052</v>
      </c>
      <c r="D137" s="277"/>
      <c r="E137" s="277"/>
      <c r="F137" s="300" t="s">
        <v>1030</v>
      </c>
      <c r="G137" s="277"/>
      <c r="H137" s="277" t="s">
        <v>1077</v>
      </c>
      <c r="I137" s="277" t="s">
        <v>1026</v>
      </c>
      <c r="J137" s="277">
        <v>255</v>
      </c>
      <c r="K137" s="325"/>
    </row>
    <row r="138" s="1" customFormat="1" ht="15" customHeight="1">
      <c r="B138" s="322"/>
      <c r="C138" s="277" t="s">
        <v>1054</v>
      </c>
      <c r="D138" s="277"/>
      <c r="E138" s="277"/>
      <c r="F138" s="300" t="s">
        <v>1024</v>
      </c>
      <c r="G138" s="277"/>
      <c r="H138" s="277" t="s">
        <v>1078</v>
      </c>
      <c r="I138" s="277" t="s">
        <v>1056</v>
      </c>
      <c r="J138" s="277"/>
      <c r="K138" s="325"/>
    </row>
    <row r="139" s="1" customFormat="1" ht="15" customHeight="1">
      <c r="B139" s="322"/>
      <c r="C139" s="277" t="s">
        <v>1057</v>
      </c>
      <c r="D139" s="277"/>
      <c r="E139" s="277"/>
      <c r="F139" s="300" t="s">
        <v>1024</v>
      </c>
      <c r="G139" s="277"/>
      <c r="H139" s="277" t="s">
        <v>1079</v>
      </c>
      <c r="I139" s="277" t="s">
        <v>1059</v>
      </c>
      <c r="J139" s="277"/>
      <c r="K139" s="325"/>
    </row>
    <row r="140" s="1" customFormat="1" ht="15" customHeight="1">
      <c r="B140" s="322"/>
      <c r="C140" s="277" t="s">
        <v>1060</v>
      </c>
      <c r="D140" s="277"/>
      <c r="E140" s="277"/>
      <c r="F140" s="300" t="s">
        <v>1024</v>
      </c>
      <c r="G140" s="277"/>
      <c r="H140" s="277" t="s">
        <v>1060</v>
      </c>
      <c r="I140" s="277" t="s">
        <v>1059</v>
      </c>
      <c r="J140" s="277"/>
      <c r="K140" s="325"/>
    </row>
    <row r="141" s="1" customFormat="1" ht="15" customHeight="1">
      <c r="B141" s="322"/>
      <c r="C141" s="277" t="s">
        <v>38</v>
      </c>
      <c r="D141" s="277"/>
      <c r="E141" s="277"/>
      <c r="F141" s="300" t="s">
        <v>1024</v>
      </c>
      <c r="G141" s="277"/>
      <c r="H141" s="277" t="s">
        <v>1080</v>
      </c>
      <c r="I141" s="277" t="s">
        <v>1059</v>
      </c>
      <c r="J141" s="277"/>
      <c r="K141" s="325"/>
    </row>
    <row r="142" s="1" customFormat="1" ht="15" customHeight="1">
      <c r="B142" s="322"/>
      <c r="C142" s="277" t="s">
        <v>1081</v>
      </c>
      <c r="D142" s="277"/>
      <c r="E142" s="277"/>
      <c r="F142" s="300" t="s">
        <v>1024</v>
      </c>
      <c r="G142" s="277"/>
      <c r="H142" s="277" t="s">
        <v>1082</v>
      </c>
      <c r="I142" s="277" t="s">
        <v>1059</v>
      </c>
      <c r="J142" s="277"/>
      <c r="K142" s="325"/>
    </row>
    <row r="143" s="1" customFormat="1" ht="15" customHeight="1">
      <c r="B143" s="326"/>
      <c r="C143" s="327"/>
      <c r="D143" s="327"/>
      <c r="E143" s="327"/>
      <c r="F143" s="327"/>
      <c r="G143" s="327"/>
      <c r="H143" s="327"/>
      <c r="I143" s="327"/>
      <c r="J143" s="327"/>
      <c r="K143" s="328"/>
    </row>
    <row r="144" s="1" customFormat="1" ht="18.75" customHeight="1">
      <c r="B144" s="313"/>
      <c r="C144" s="313"/>
      <c r="D144" s="313"/>
      <c r="E144" s="313"/>
      <c r="F144" s="314"/>
      <c r="G144" s="313"/>
      <c r="H144" s="313"/>
      <c r="I144" s="313"/>
      <c r="J144" s="313"/>
      <c r="K144" s="313"/>
    </row>
    <row r="145" s="1" customFormat="1" ht="18.75" customHeight="1">
      <c r="B145" s="285"/>
      <c r="C145" s="285"/>
      <c r="D145" s="285"/>
      <c r="E145" s="285"/>
      <c r="F145" s="285"/>
      <c r="G145" s="285"/>
      <c r="H145" s="285"/>
      <c r="I145" s="285"/>
      <c r="J145" s="285"/>
      <c r="K145" s="285"/>
    </row>
    <row r="146" s="1" customFormat="1" ht="7.5" customHeight="1">
      <c r="B146" s="286"/>
      <c r="C146" s="287"/>
      <c r="D146" s="287"/>
      <c r="E146" s="287"/>
      <c r="F146" s="287"/>
      <c r="G146" s="287"/>
      <c r="H146" s="287"/>
      <c r="I146" s="287"/>
      <c r="J146" s="287"/>
      <c r="K146" s="288"/>
    </row>
    <row r="147" s="1" customFormat="1" ht="45" customHeight="1">
      <c r="B147" s="289"/>
      <c r="C147" s="290" t="s">
        <v>1083</v>
      </c>
      <c r="D147" s="290"/>
      <c r="E147" s="290"/>
      <c r="F147" s="290"/>
      <c r="G147" s="290"/>
      <c r="H147" s="290"/>
      <c r="I147" s="290"/>
      <c r="J147" s="290"/>
      <c r="K147" s="291"/>
    </row>
    <row r="148" s="1" customFormat="1" ht="17.25" customHeight="1">
      <c r="B148" s="289"/>
      <c r="C148" s="292" t="s">
        <v>1018</v>
      </c>
      <c r="D148" s="292"/>
      <c r="E148" s="292"/>
      <c r="F148" s="292" t="s">
        <v>1019</v>
      </c>
      <c r="G148" s="293"/>
      <c r="H148" s="292" t="s">
        <v>54</v>
      </c>
      <c r="I148" s="292" t="s">
        <v>57</v>
      </c>
      <c r="J148" s="292" t="s">
        <v>1020</v>
      </c>
      <c r="K148" s="291"/>
    </row>
    <row r="149" s="1" customFormat="1" ht="17.25" customHeight="1">
      <c r="B149" s="289"/>
      <c r="C149" s="294" t="s">
        <v>1021</v>
      </c>
      <c r="D149" s="294"/>
      <c r="E149" s="294"/>
      <c r="F149" s="295" t="s">
        <v>1022</v>
      </c>
      <c r="G149" s="296"/>
      <c r="H149" s="294"/>
      <c r="I149" s="294"/>
      <c r="J149" s="294" t="s">
        <v>1023</v>
      </c>
      <c r="K149" s="291"/>
    </row>
    <row r="150" s="1" customFormat="1" ht="5.25" customHeight="1">
      <c r="B150" s="302"/>
      <c r="C150" s="297"/>
      <c r="D150" s="297"/>
      <c r="E150" s="297"/>
      <c r="F150" s="297"/>
      <c r="G150" s="298"/>
      <c r="H150" s="297"/>
      <c r="I150" s="297"/>
      <c r="J150" s="297"/>
      <c r="K150" s="325"/>
    </row>
    <row r="151" s="1" customFormat="1" ht="15" customHeight="1">
      <c r="B151" s="302"/>
      <c r="C151" s="329" t="s">
        <v>1027</v>
      </c>
      <c r="D151" s="277"/>
      <c r="E151" s="277"/>
      <c r="F151" s="330" t="s">
        <v>1024</v>
      </c>
      <c r="G151" s="277"/>
      <c r="H151" s="329" t="s">
        <v>1064</v>
      </c>
      <c r="I151" s="329" t="s">
        <v>1026</v>
      </c>
      <c r="J151" s="329">
        <v>120</v>
      </c>
      <c r="K151" s="325"/>
    </row>
    <row r="152" s="1" customFormat="1" ht="15" customHeight="1">
      <c r="B152" s="302"/>
      <c r="C152" s="329" t="s">
        <v>1073</v>
      </c>
      <c r="D152" s="277"/>
      <c r="E152" s="277"/>
      <c r="F152" s="330" t="s">
        <v>1024</v>
      </c>
      <c r="G152" s="277"/>
      <c r="H152" s="329" t="s">
        <v>1084</v>
      </c>
      <c r="I152" s="329" t="s">
        <v>1026</v>
      </c>
      <c r="J152" s="329" t="s">
        <v>1075</v>
      </c>
      <c r="K152" s="325"/>
    </row>
    <row r="153" s="1" customFormat="1" ht="15" customHeight="1">
      <c r="B153" s="302"/>
      <c r="C153" s="329" t="s">
        <v>972</v>
      </c>
      <c r="D153" s="277"/>
      <c r="E153" s="277"/>
      <c r="F153" s="330" t="s">
        <v>1024</v>
      </c>
      <c r="G153" s="277"/>
      <c r="H153" s="329" t="s">
        <v>1085</v>
      </c>
      <c r="I153" s="329" t="s">
        <v>1026</v>
      </c>
      <c r="J153" s="329" t="s">
        <v>1075</v>
      </c>
      <c r="K153" s="325"/>
    </row>
    <row r="154" s="1" customFormat="1" ht="15" customHeight="1">
      <c r="B154" s="302"/>
      <c r="C154" s="329" t="s">
        <v>1029</v>
      </c>
      <c r="D154" s="277"/>
      <c r="E154" s="277"/>
      <c r="F154" s="330" t="s">
        <v>1030</v>
      </c>
      <c r="G154" s="277"/>
      <c r="H154" s="329" t="s">
        <v>1064</v>
      </c>
      <c r="I154" s="329" t="s">
        <v>1026</v>
      </c>
      <c r="J154" s="329">
        <v>50</v>
      </c>
      <c r="K154" s="325"/>
    </row>
    <row r="155" s="1" customFormat="1" ht="15" customHeight="1">
      <c r="B155" s="302"/>
      <c r="C155" s="329" t="s">
        <v>1032</v>
      </c>
      <c r="D155" s="277"/>
      <c r="E155" s="277"/>
      <c r="F155" s="330" t="s">
        <v>1024</v>
      </c>
      <c r="G155" s="277"/>
      <c r="H155" s="329" t="s">
        <v>1064</v>
      </c>
      <c r="I155" s="329" t="s">
        <v>1034</v>
      </c>
      <c r="J155" s="329"/>
      <c r="K155" s="325"/>
    </row>
    <row r="156" s="1" customFormat="1" ht="15" customHeight="1">
      <c r="B156" s="302"/>
      <c r="C156" s="329" t="s">
        <v>1043</v>
      </c>
      <c r="D156" s="277"/>
      <c r="E156" s="277"/>
      <c r="F156" s="330" t="s">
        <v>1030</v>
      </c>
      <c r="G156" s="277"/>
      <c r="H156" s="329" t="s">
        <v>1064</v>
      </c>
      <c r="I156" s="329" t="s">
        <v>1026</v>
      </c>
      <c r="J156" s="329">
        <v>50</v>
      </c>
      <c r="K156" s="325"/>
    </row>
    <row r="157" s="1" customFormat="1" ht="15" customHeight="1">
      <c r="B157" s="302"/>
      <c r="C157" s="329" t="s">
        <v>1051</v>
      </c>
      <c r="D157" s="277"/>
      <c r="E157" s="277"/>
      <c r="F157" s="330" t="s">
        <v>1030</v>
      </c>
      <c r="G157" s="277"/>
      <c r="H157" s="329" t="s">
        <v>1064</v>
      </c>
      <c r="I157" s="329" t="s">
        <v>1026</v>
      </c>
      <c r="J157" s="329">
        <v>50</v>
      </c>
      <c r="K157" s="325"/>
    </row>
    <row r="158" s="1" customFormat="1" ht="15" customHeight="1">
      <c r="B158" s="302"/>
      <c r="C158" s="329" t="s">
        <v>1049</v>
      </c>
      <c r="D158" s="277"/>
      <c r="E158" s="277"/>
      <c r="F158" s="330" t="s">
        <v>1030</v>
      </c>
      <c r="G158" s="277"/>
      <c r="H158" s="329" t="s">
        <v>1064</v>
      </c>
      <c r="I158" s="329" t="s">
        <v>1026</v>
      </c>
      <c r="J158" s="329">
        <v>50</v>
      </c>
      <c r="K158" s="325"/>
    </row>
    <row r="159" s="1" customFormat="1" ht="15" customHeight="1">
      <c r="B159" s="302"/>
      <c r="C159" s="329" t="s">
        <v>90</v>
      </c>
      <c r="D159" s="277"/>
      <c r="E159" s="277"/>
      <c r="F159" s="330" t="s">
        <v>1024</v>
      </c>
      <c r="G159" s="277"/>
      <c r="H159" s="329" t="s">
        <v>1086</v>
      </c>
      <c r="I159" s="329" t="s">
        <v>1026</v>
      </c>
      <c r="J159" s="329" t="s">
        <v>1087</v>
      </c>
      <c r="K159" s="325"/>
    </row>
    <row r="160" s="1" customFormat="1" ht="15" customHeight="1">
      <c r="B160" s="302"/>
      <c r="C160" s="329" t="s">
        <v>1088</v>
      </c>
      <c r="D160" s="277"/>
      <c r="E160" s="277"/>
      <c r="F160" s="330" t="s">
        <v>1024</v>
      </c>
      <c r="G160" s="277"/>
      <c r="H160" s="329" t="s">
        <v>1089</v>
      </c>
      <c r="I160" s="329" t="s">
        <v>1059</v>
      </c>
      <c r="J160" s="329"/>
      <c r="K160" s="325"/>
    </row>
    <row r="161" s="1" customFormat="1" ht="15" customHeight="1">
      <c r="B161" s="331"/>
      <c r="C161" s="311"/>
      <c r="D161" s="311"/>
      <c r="E161" s="311"/>
      <c r="F161" s="311"/>
      <c r="G161" s="311"/>
      <c r="H161" s="311"/>
      <c r="I161" s="311"/>
      <c r="J161" s="311"/>
      <c r="K161" s="332"/>
    </row>
    <row r="162" s="1" customFormat="1" ht="18.75" customHeight="1">
      <c r="B162" s="313"/>
      <c r="C162" s="323"/>
      <c r="D162" s="323"/>
      <c r="E162" s="323"/>
      <c r="F162" s="333"/>
      <c r="G162" s="323"/>
      <c r="H162" s="323"/>
      <c r="I162" s="323"/>
      <c r="J162" s="323"/>
      <c r="K162" s="313"/>
    </row>
    <row r="163" s="1" customFormat="1" ht="18.75" customHeight="1">
      <c r="B163" s="285"/>
      <c r="C163" s="285"/>
      <c r="D163" s="285"/>
      <c r="E163" s="285"/>
      <c r="F163" s="285"/>
      <c r="G163" s="285"/>
      <c r="H163" s="285"/>
      <c r="I163" s="285"/>
      <c r="J163" s="285"/>
      <c r="K163" s="285"/>
    </row>
    <row r="164" s="1" customFormat="1" ht="7.5" customHeight="1">
      <c r="B164" s="264"/>
      <c r="C164" s="265"/>
      <c r="D164" s="265"/>
      <c r="E164" s="265"/>
      <c r="F164" s="265"/>
      <c r="G164" s="265"/>
      <c r="H164" s="265"/>
      <c r="I164" s="265"/>
      <c r="J164" s="265"/>
      <c r="K164" s="266"/>
    </row>
    <row r="165" s="1" customFormat="1" ht="45" customHeight="1">
      <c r="B165" s="267"/>
      <c r="C165" s="268" t="s">
        <v>1090</v>
      </c>
      <c r="D165" s="268"/>
      <c r="E165" s="268"/>
      <c r="F165" s="268"/>
      <c r="G165" s="268"/>
      <c r="H165" s="268"/>
      <c r="I165" s="268"/>
      <c r="J165" s="268"/>
      <c r="K165" s="269"/>
    </row>
    <row r="166" s="1" customFormat="1" ht="17.25" customHeight="1">
      <c r="B166" s="267"/>
      <c r="C166" s="292" t="s">
        <v>1018</v>
      </c>
      <c r="D166" s="292"/>
      <c r="E166" s="292"/>
      <c r="F166" s="292" t="s">
        <v>1019</v>
      </c>
      <c r="G166" s="334"/>
      <c r="H166" s="335" t="s">
        <v>54</v>
      </c>
      <c r="I166" s="335" t="s">
        <v>57</v>
      </c>
      <c r="J166" s="292" t="s">
        <v>1020</v>
      </c>
      <c r="K166" s="269"/>
    </row>
    <row r="167" s="1" customFormat="1" ht="17.25" customHeight="1">
      <c r="B167" s="270"/>
      <c r="C167" s="294" t="s">
        <v>1021</v>
      </c>
      <c r="D167" s="294"/>
      <c r="E167" s="294"/>
      <c r="F167" s="295" t="s">
        <v>1022</v>
      </c>
      <c r="G167" s="336"/>
      <c r="H167" s="337"/>
      <c r="I167" s="337"/>
      <c r="J167" s="294" t="s">
        <v>1023</v>
      </c>
      <c r="K167" s="272"/>
    </row>
    <row r="168" s="1" customFormat="1" ht="5.25" customHeight="1">
      <c r="B168" s="302"/>
      <c r="C168" s="297"/>
      <c r="D168" s="297"/>
      <c r="E168" s="297"/>
      <c r="F168" s="297"/>
      <c r="G168" s="298"/>
      <c r="H168" s="297"/>
      <c r="I168" s="297"/>
      <c r="J168" s="297"/>
      <c r="K168" s="325"/>
    </row>
    <row r="169" s="1" customFormat="1" ht="15" customHeight="1">
      <c r="B169" s="302"/>
      <c r="C169" s="277" t="s">
        <v>1027</v>
      </c>
      <c r="D169" s="277"/>
      <c r="E169" s="277"/>
      <c r="F169" s="300" t="s">
        <v>1024</v>
      </c>
      <c r="G169" s="277"/>
      <c r="H169" s="277" t="s">
        <v>1064</v>
      </c>
      <c r="I169" s="277" t="s">
        <v>1026</v>
      </c>
      <c r="J169" s="277">
        <v>120</v>
      </c>
      <c r="K169" s="325"/>
    </row>
    <row r="170" s="1" customFormat="1" ht="15" customHeight="1">
      <c r="B170" s="302"/>
      <c r="C170" s="277" t="s">
        <v>1073</v>
      </c>
      <c r="D170" s="277"/>
      <c r="E170" s="277"/>
      <c r="F170" s="300" t="s">
        <v>1024</v>
      </c>
      <c r="G170" s="277"/>
      <c r="H170" s="277" t="s">
        <v>1074</v>
      </c>
      <c r="I170" s="277" t="s">
        <v>1026</v>
      </c>
      <c r="J170" s="277" t="s">
        <v>1075</v>
      </c>
      <c r="K170" s="325"/>
    </row>
    <row r="171" s="1" customFormat="1" ht="15" customHeight="1">
      <c r="B171" s="302"/>
      <c r="C171" s="277" t="s">
        <v>972</v>
      </c>
      <c r="D171" s="277"/>
      <c r="E171" s="277"/>
      <c r="F171" s="300" t="s">
        <v>1024</v>
      </c>
      <c r="G171" s="277"/>
      <c r="H171" s="277" t="s">
        <v>1091</v>
      </c>
      <c r="I171" s="277" t="s">
        <v>1026</v>
      </c>
      <c r="J171" s="277" t="s">
        <v>1075</v>
      </c>
      <c r="K171" s="325"/>
    </row>
    <row r="172" s="1" customFormat="1" ht="15" customHeight="1">
      <c r="B172" s="302"/>
      <c r="C172" s="277" t="s">
        <v>1029</v>
      </c>
      <c r="D172" s="277"/>
      <c r="E172" s="277"/>
      <c r="F172" s="300" t="s">
        <v>1030</v>
      </c>
      <c r="G172" s="277"/>
      <c r="H172" s="277" t="s">
        <v>1091</v>
      </c>
      <c r="I172" s="277" t="s">
        <v>1026</v>
      </c>
      <c r="J172" s="277">
        <v>50</v>
      </c>
      <c r="K172" s="325"/>
    </row>
    <row r="173" s="1" customFormat="1" ht="15" customHeight="1">
      <c r="B173" s="302"/>
      <c r="C173" s="277" t="s">
        <v>1032</v>
      </c>
      <c r="D173" s="277"/>
      <c r="E173" s="277"/>
      <c r="F173" s="300" t="s">
        <v>1024</v>
      </c>
      <c r="G173" s="277"/>
      <c r="H173" s="277" t="s">
        <v>1091</v>
      </c>
      <c r="I173" s="277" t="s">
        <v>1034</v>
      </c>
      <c r="J173" s="277"/>
      <c r="K173" s="325"/>
    </row>
    <row r="174" s="1" customFormat="1" ht="15" customHeight="1">
      <c r="B174" s="302"/>
      <c r="C174" s="277" t="s">
        <v>1043</v>
      </c>
      <c r="D174" s="277"/>
      <c r="E174" s="277"/>
      <c r="F174" s="300" t="s">
        <v>1030</v>
      </c>
      <c r="G174" s="277"/>
      <c r="H174" s="277" t="s">
        <v>1091</v>
      </c>
      <c r="I174" s="277" t="s">
        <v>1026</v>
      </c>
      <c r="J174" s="277">
        <v>50</v>
      </c>
      <c r="K174" s="325"/>
    </row>
    <row r="175" s="1" customFormat="1" ht="15" customHeight="1">
      <c r="B175" s="302"/>
      <c r="C175" s="277" t="s">
        <v>1051</v>
      </c>
      <c r="D175" s="277"/>
      <c r="E175" s="277"/>
      <c r="F175" s="300" t="s">
        <v>1030</v>
      </c>
      <c r="G175" s="277"/>
      <c r="H175" s="277" t="s">
        <v>1091</v>
      </c>
      <c r="I175" s="277" t="s">
        <v>1026</v>
      </c>
      <c r="J175" s="277">
        <v>50</v>
      </c>
      <c r="K175" s="325"/>
    </row>
    <row r="176" s="1" customFormat="1" ht="15" customHeight="1">
      <c r="B176" s="302"/>
      <c r="C176" s="277" t="s">
        <v>1049</v>
      </c>
      <c r="D176" s="277"/>
      <c r="E176" s="277"/>
      <c r="F176" s="300" t="s">
        <v>1030</v>
      </c>
      <c r="G176" s="277"/>
      <c r="H176" s="277" t="s">
        <v>1091</v>
      </c>
      <c r="I176" s="277" t="s">
        <v>1026</v>
      </c>
      <c r="J176" s="277">
        <v>50</v>
      </c>
      <c r="K176" s="325"/>
    </row>
    <row r="177" s="1" customFormat="1" ht="15" customHeight="1">
      <c r="B177" s="302"/>
      <c r="C177" s="277" t="s">
        <v>120</v>
      </c>
      <c r="D177" s="277"/>
      <c r="E177" s="277"/>
      <c r="F177" s="300" t="s">
        <v>1024</v>
      </c>
      <c r="G177" s="277"/>
      <c r="H177" s="277" t="s">
        <v>1092</v>
      </c>
      <c r="I177" s="277" t="s">
        <v>1093</v>
      </c>
      <c r="J177" s="277"/>
      <c r="K177" s="325"/>
    </row>
    <row r="178" s="1" customFormat="1" ht="15" customHeight="1">
      <c r="B178" s="302"/>
      <c r="C178" s="277" t="s">
        <v>57</v>
      </c>
      <c r="D178" s="277"/>
      <c r="E178" s="277"/>
      <c r="F178" s="300" t="s">
        <v>1024</v>
      </c>
      <c r="G178" s="277"/>
      <c r="H178" s="277" t="s">
        <v>1094</v>
      </c>
      <c r="I178" s="277" t="s">
        <v>1095</v>
      </c>
      <c r="J178" s="277">
        <v>1</v>
      </c>
      <c r="K178" s="325"/>
    </row>
    <row r="179" s="1" customFormat="1" ht="15" customHeight="1">
      <c r="B179" s="302"/>
      <c r="C179" s="277" t="s">
        <v>53</v>
      </c>
      <c r="D179" s="277"/>
      <c r="E179" s="277"/>
      <c r="F179" s="300" t="s">
        <v>1024</v>
      </c>
      <c r="G179" s="277"/>
      <c r="H179" s="277" t="s">
        <v>1096</v>
      </c>
      <c r="I179" s="277" t="s">
        <v>1026</v>
      </c>
      <c r="J179" s="277">
        <v>20</v>
      </c>
      <c r="K179" s="325"/>
    </row>
    <row r="180" s="1" customFormat="1" ht="15" customHeight="1">
      <c r="B180" s="302"/>
      <c r="C180" s="277" t="s">
        <v>54</v>
      </c>
      <c r="D180" s="277"/>
      <c r="E180" s="277"/>
      <c r="F180" s="300" t="s">
        <v>1024</v>
      </c>
      <c r="G180" s="277"/>
      <c r="H180" s="277" t="s">
        <v>1097</v>
      </c>
      <c r="I180" s="277" t="s">
        <v>1026</v>
      </c>
      <c r="J180" s="277">
        <v>255</v>
      </c>
      <c r="K180" s="325"/>
    </row>
    <row r="181" s="1" customFormat="1" ht="15" customHeight="1">
      <c r="B181" s="302"/>
      <c r="C181" s="277" t="s">
        <v>121</v>
      </c>
      <c r="D181" s="277"/>
      <c r="E181" s="277"/>
      <c r="F181" s="300" t="s">
        <v>1024</v>
      </c>
      <c r="G181" s="277"/>
      <c r="H181" s="277" t="s">
        <v>988</v>
      </c>
      <c r="I181" s="277" t="s">
        <v>1026</v>
      </c>
      <c r="J181" s="277">
        <v>10</v>
      </c>
      <c r="K181" s="325"/>
    </row>
    <row r="182" s="1" customFormat="1" ht="15" customHeight="1">
      <c r="B182" s="302"/>
      <c r="C182" s="277" t="s">
        <v>122</v>
      </c>
      <c r="D182" s="277"/>
      <c r="E182" s="277"/>
      <c r="F182" s="300" t="s">
        <v>1024</v>
      </c>
      <c r="G182" s="277"/>
      <c r="H182" s="277" t="s">
        <v>1098</v>
      </c>
      <c r="I182" s="277" t="s">
        <v>1059</v>
      </c>
      <c r="J182" s="277"/>
      <c r="K182" s="325"/>
    </row>
    <row r="183" s="1" customFormat="1" ht="15" customHeight="1">
      <c r="B183" s="302"/>
      <c r="C183" s="277" t="s">
        <v>1099</v>
      </c>
      <c r="D183" s="277"/>
      <c r="E183" s="277"/>
      <c r="F183" s="300" t="s">
        <v>1024</v>
      </c>
      <c r="G183" s="277"/>
      <c r="H183" s="277" t="s">
        <v>1100</v>
      </c>
      <c r="I183" s="277" t="s">
        <v>1059</v>
      </c>
      <c r="J183" s="277"/>
      <c r="K183" s="325"/>
    </row>
    <row r="184" s="1" customFormat="1" ht="15" customHeight="1">
      <c r="B184" s="302"/>
      <c r="C184" s="277" t="s">
        <v>1088</v>
      </c>
      <c r="D184" s="277"/>
      <c r="E184" s="277"/>
      <c r="F184" s="300" t="s">
        <v>1024</v>
      </c>
      <c r="G184" s="277"/>
      <c r="H184" s="277" t="s">
        <v>1101</v>
      </c>
      <c r="I184" s="277" t="s">
        <v>1059</v>
      </c>
      <c r="J184" s="277"/>
      <c r="K184" s="325"/>
    </row>
    <row r="185" s="1" customFormat="1" ht="15" customHeight="1">
      <c r="B185" s="302"/>
      <c r="C185" s="277" t="s">
        <v>124</v>
      </c>
      <c r="D185" s="277"/>
      <c r="E185" s="277"/>
      <c r="F185" s="300" t="s">
        <v>1030</v>
      </c>
      <c r="G185" s="277"/>
      <c r="H185" s="277" t="s">
        <v>1102</v>
      </c>
      <c r="I185" s="277" t="s">
        <v>1026</v>
      </c>
      <c r="J185" s="277">
        <v>50</v>
      </c>
      <c r="K185" s="325"/>
    </row>
    <row r="186" s="1" customFormat="1" ht="15" customHeight="1">
      <c r="B186" s="302"/>
      <c r="C186" s="277" t="s">
        <v>1103</v>
      </c>
      <c r="D186" s="277"/>
      <c r="E186" s="277"/>
      <c r="F186" s="300" t="s">
        <v>1030</v>
      </c>
      <c r="G186" s="277"/>
      <c r="H186" s="277" t="s">
        <v>1104</v>
      </c>
      <c r="I186" s="277" t="s">
        <v>1105</v>
      </c>
      <c r="J186" s="277"/>
      <c r="K186" s="325"/>
    </row>
    <row r="187" s="1" customFormat="1" ht="15" customHeight="1">
      <c r="B187" s="302"/>
      <c r="C187" s="277" t="s">
        <v>1106</v>
      </c>
      <c r="D187" s="277"/>
      <c r="E187" s="277"/>
      <c r="F187" s="300" t="s">
        <v>1030</v>
      </c>
      <c r="G187" s="277"/>
      <c r="H187" s="277" t="s">
        <v>1107</v>
      </c>
      <c r="I187" s="277" t="s">
        <v>1105</v>
      </c>
      <c r="J187" s="277"/>
      <c r="K187" s="325"/>
    </row>
    <row r="188" s="1" customFormat="1" ht="15" customHeight="1">
      <c r="B188" s="302"/>
      <c r="C188" s="277" t="s">
        <v>1108</v>
      </c>
      <c r="D188" s="277"/>
      <c r="E188" s="277"/>
      <c r="F188" s="300" t="s">
        <v>1030</v>
      </c>
      <c r="G188" s="277"/>
      <c r="H188" s="277" t="s">
        <v>1109</v>
      </c>
      <c r="I188" s="277" t="s">
        <v>1105</v>
      </c>
      <c r="J188" s="277"/>
      <c r="K188" s="325"/>
    </row>
    <row r="189" s="1" customFormat="1" ht="15" customHeight="1">
      <c r="B189" s="302"/>
      <c r="C189" s="338" t="s">
        <v>1110</v>
      </c>
      <c r="D189" s="277"/>
      <c r="E189" s="277"/>
      <c r="F189" s="300" t="s">
        <v>1030</v>
      </c>
      <c r="G189" s="277"/>
      <c r="H189" s="277" t="s">
        <v>1111</v>
      </c>
      <c r="I189" s="277" t="s">
        <v>1112</v>
      </c>
      <c r="J189" s="339" t="s">
        <v>1113</v>
      </c>
      <c r="K189" s="325"/>
    </row>
    <row r="190" s="16" customFormat="1" ht="15" customHeight="1">
      <c r="B190" s="340"/>
      <c r="C190" s="341" t="s">
        <v>1114</v>
      </c>
      <c r="D190" s="342"/>
      <c r="E190" s="342"/>
      <c r="F190" s="343" t="s">
        <v>1030</v>
      </c>
      <c r="G190" s="342"/>
      <c r="H190" s="342" t="s">
        <v>1115</v>
      </c>
      <c r="I190" s="342" t="s">
        <v>1112</v>
      </c>
      <c r="J190" s="344" t="s">
        <v>1113</v>
      </c>
      <c r="K190" s="345"/>
    </row>
    <row r="191" s="1" customFormat="1" ht="15" customHeight="1">
      <c r="B191" s="302"/>
      <c r="C191" s="338" t="s">
        <v>42</v>
      </c>
      <c r="D191" s="277"/>
      <c r="E191" s="277"/>
      <c r="F191" s="300" t="s">
        <v>1024</v>
      </c>
      <c r="G191" s="277"/>
      <c r="H191" s="274" t="s">
        <v>1116</v>
      </c>
      <c r="I191" s="277" t="s">
        <v>1117</v>
      </c>
      <c r="J191" s="277"/>
      <c r="K191" s="325"/>
    </row>
    <row r="192" s="1" customFormat="1" ht="15" customHeight="1">
      <c r="B192" s="302"/>
      <c r="C192" s="338" t="s">
        <v>1118</v>
      </c>
      <c r="D192" s="277"/>
      <c r="E192" s="277"/>
      <c r="F192" s="300" t="s">
        <v>1024</v>
      </c>
      <c r="G192" s="277"/>
      <c r="H192" s="277" t="s">
        <v>1119</v>
      </c>
      <c r="I192" s="277" t="s">
        <v>1059</v>
      </c>
      <c r="J192" s="277"/>
      <c r="K192" s="325"/>
    </row>
    <row r="193" s="1" customFormat="1" ht="15" customHeight="1">
      <c r="B193" s="302"/>
      <c r="C193" s="338" t="s">
        <v>1120</v>
      </c>
      <c r="D193" s="277"/>
      <c r="E193" s="277"/>
      <c r="F193" s="300" t="s">
        <v>1024</v>
      </c>
      <c r="G193" s="277"/>
      <c r="H193" s="277" t="s">
        <v>1121</v>
      </c>
      <c r="I193" s="277" t="s">
        <v>1059</v>
      </c>
      <c r="J193" s="277"/>
      <c r="K193" s="325"/>
    </row>
    <row r="194" s="1" customFormat="1" ht="15" customHeight="1">
      <c r="B194" s="302"/>
      <c r="C194" s="338" t="s">
        <v>1122</v>
      </c>
      <c r="D194" s="277"/>
      <c r="E194" s="277"/>
      <c r="F194" s="300" t="s">
        <v>1030</v>
      </c>
      <c r="G194" s="277"/>
      <c r="H194" s="277" t="s">
        <v>1123</v>
      </c>
      <c r="I194" s="277" t="s">
        <v>1059</v>
      </c>
      <c r="J194" s="277"/>
      <c r="K194" s="325"/>
    </row>
    <row r="195" s="1" customFormat="1" ht="15" customHeight="1">
      <c r="B195" s="331"/>
      <c r="C195" s="346"/>
      <c r="D195" s="311"/>
      <c r="E195" s="311"/>
      <c r="F195" s="311"/>
      <c r="G195" s="311"/>
      <c r="H195" s="311"/>
      <c r="I195" s="311"/>
      <c r="J195" s="311"/>
      <c r="K195" s="332"/>
    </row>
    <row r="196" s="1" customFormat="1" ht="18.75" customHeight="1">
      <c r="B196" s="313"/>
      <c r="C196" s="323"/>
      <c r="D196" s="323"/>
      <c r="E196" s="323"/>
      <c r="F196" s="333"/>
      <c r="G196" s="323"/>
      <c r="H196" s="323"/>
      <c r="I196" s="323"/>
      <c r="J196" s="323"/>
      <c r="K196" s="313"/>
    </row>
    <row r="197" s="1" customFormat="1" ht="18.75" customHeight="1">
      <c r="B197" s="313"/>
      <c r="C197" s="323"/>
      <c r="D197" s="323"/>
      <c r="E197" s="323"/>
      <c r="F197" s="333"/>
      <c r="G197" s="323"/>
      <c r="H197" s="323"/>
      <c r="I197" s="323"/>
      <c r="J197" s="323"/>
      <c r="K197" s="313"/>
    </row>
    <row r="198" s="1" customFormat="1" ht="18.75" customHeight="1">
      <c r="B198" s="285"/>
      <c r="C198" s="285"/>
      <c r="D198" s="285"/>
      <c r="E198" s="285"/>
      <c r="F198" s="285"/>
      <c r="G198" s="285"/>
      <c r="H198" s="285"/>
      <c r="I198" s="285"/>
      <c r="J198" s="285"/>
      <c r="K198" s="285"/>
    </row>
    <row r="199" s="1" customFormat="1" ht="13.5">
      <c r="B199" s="264"/>
      <c r="C199" s="265"/>
      <c r="D199" s="265"/>
      <c r="E199" s="265"/>
      <c r="F199" s="265"/>
      <c r="G199" s="265"/>
      <c r="H199" s="265"/>
      <c r="I199" s="265"/>
      <c r="J199" s="265"/>
      <c r="K199" s="266"/>
    </row>
    <row r="200" s="1" customFormat="1" ht="21">
      <c r="B200" s="267"/>
      <c r="C200" s="268" t="s">
        <v>1124</v>
      </c>
      <c r="D200" s="268"/>
      <c r="E200" s="268"/>
      <c r="F200" s="268"/>
      <c r="G200" s="268"/>
      <c r="H200" s="268"/>
      <c r="I200" s="268"/>
      <c r="J200" s="268"/>
      <c r="K200" s="269"/>
    </row>
    <row r="201" s="1" customFormat="1" ht="25.5" customHeight="1">
      <c r="B201" s="267"/>
      <c r="C201" s="347" t="s">
        <v>1125</v>
      </c>
      <c r="D201" s="347"/>
      <c r="E201" s="347"/>
      <c r="F201" s="347" t="s">
        <v>1126</v>
      </c>
      <c r="G201" s="348"/>
      <c r="H201" s="347" t="s">
        <v>1127</v>
      </c>
      <c r="I201" s="347"/>
      <c r="J201" s="347"/>
      <c r="K201" s="269"/>
    </row>
    <row r="202" s="1" customFormat="1" ht="5.25" customHeight="1">
      <c r="B202" s="302"/>
      <c r="C202" s="297"/>
      <c r="D202" s="297"/>
      <c r="E202" s="297"/>
      <c r="F202" s="297"/>
      <c r="G202" s="323"/>
      <c r="H202" s="297"/>
      <c r="I202" s="297"/>
      <c r="J202" s="297"/>
      <c r="K202" s="325"/>
    </row>
    <row r="203" s="1" customFormat="1" ht="15" customHeight="1">
      <c r="B203" s="302"/>
      <c r="C203" s="277" t="s">
        <v>1117</v>
      </c>
      <c r="D203" s="277"/>
      <c r="E203" s="277"/>
      <c r="F203" s="300" t="s">
        <v>43</v>
      </c>
      <c r="G203" s="277"/>
      <c r="H203" s="277" t="s">
        <v>1128</v>
      </c>
      <c r="I203" s="277"/>
      <c r="J203" s="277"/>
      <c r="K203" s="325"/>
    </row>
    <row r="204" s="1" customFormat="1" ht="15" customHeight="1">
      <c r="B204" s="302"/>
      <c r="C204" s="277"/>
      <c r="D204" s="277"/>
      <c r="E204" s="277"/>
      <c r="F204" s="300" t="s">
        <v>44</v>
      </c>
      <c r="G204" s="277"/>
      <c r="H204" s="277" t="s">
        <v>1129</v>
      </c>
      <c r="I204" s="277"/>
      <c r="J204" s="277"/>
      <c r="K204" s="325"/>
    </row>
    <row r="205" s="1" customFormat="1" ht="15" customHeight="1">
      <c r="B205" s="302"/>
      <c r="C205" s="277"/>
      <c r="D205" s="277"/>
      <c r="E205" s="277"/>
      <c r="F205" s="300" t="s">
        <v>47</v>
      </c>
      <c r="G205" s="277"/>
      <c r="H205" s="277" t="s">
        <v>1130</v>
      </c>
      <c r="I205" s="277"/>
      <c r="J205" s="277"/>
      <c r="K205" s="325"/>
    </row>
    <row r="206" s="1" customFormat="1" ht="15" customHeight="1">
      <c r="B206" s="302"/>
      <c r="C206" s="277"/>
      <c r="D206" s="277"/>
      <c r="E206" s="277"/>
      <c r="F206" s="300" t="s">
        <v>45</v>
      </c>
      <c r="G206" s="277"/>
      <c r="H206" s="277" t="s">
        <v>1131</v>
      </c>
      <c r="I206" s="277"/>
      <c r="J206" s="277"/>
      <c r="K206" s="325"/>
    </row>
    <row r="207" s="1" customFormat="1" ht="15" customHeight="1">
      <c r="B207" s="302"/>
      <c r="C207" s="277"/>
      <c r="D207" s="277"/>
      <c r="E207" s="277"/>
      <c r="F207" s="300" t="s">
        <v>46</v>
      </c>
      <c r="G207" s="277"/>
      <c r="H207" s="277" t="s">
        <v>1132</v>
      </c>
      <c r="I207" s="277"/>
      <c r="J207" s="277"/>
      <c r="K207" s="325"/>
    </row>
    <row r="208" s="1" customFormat="1" ht="15" customHeight="1">
      <c r="B208" s="302"/>
      <c r="C208" s="277"/>
      <c r="D208" s="277"/>
      <c r="E208" s="277"/>
      <c r="F208" s="300"/>
      <c r="G208" s="277"/>
      <c r="H208" s="277"/>
      <c r="I208" s="277"/>
      <c r="J208" s="277"/>
      <c r="K208" s="325"/>
    </row>
    <row r="209" s="1" customFormat="1" ht="15" customHeight="1">
      <c r="B209" s="302"/>
      <c r="C209" s="277" t="s">
        <v>1071</v>
      </c>
      <c r="D209" s="277"/>
      <c r="E209" s="277"/>
      <c r="F209" s="300" t="s">
        <v>79</v>
      </c>
      <c r="G209" s="277"/>
      <c r="H209" s="277" t="s">
        <v>1133</v>
      </c>
      <c r="I209" s="277"/>
      <c r="J209" s="277"/>
      <c r="K209" s="325"/>
    </row>
    <row r="210" s="1" customFormat="1" ht="15" customHeight="1">
      <c r="B210" s="302"/>
      <c r="C210" s="277"/>
      <c r="D210" s="277"/>
      <c r="E210" s="277"/>
      <c r="F210" s="300" t="s">
        <v>966</v>
      </c>
      <c r="G210" s="277"/>
      <c r="H210" s="277" t="s">
        <v>967</v>
      </c>
      <c r="I210" s="277"/>
      <c r="J210" s="277"/>
      <c r="K210" s="325"/>
    </row>
    <row r="211" s="1" customFormat="1" ht="15" customHeight="1">
      <c r="B211" s="302"/>
      <c r="C211" s="277"/>
      <c r="D211" s="277"/>
      <c r="E211" s="277"/>
      <c r="F211" s="300" t="s">
        <v>964</v>
      </c>
      <c r="G211" s="277"/>
      <c r="H211" s="277" t="s">
        <v>1134</v>
      </c>
      <c r="I211" s="277"/>
      <c r="J211" s="277"/>
      <c r="K211" s="325"/>
    </row>
    <row r="212" s="1" customFormat="1" ht="15" customHeight="1">
      <c r="B212" s="349"/>
      <c r="C212" s="277"/>
      <c r="D212" s="277"/>
      <c r="E212" s="277"/>
      <c r="F212" s="300" t="s">
        <v>968</v>
      </c>
      <c r="G212" s="338"/>
      <c r="H212" s="329" t="s">
        <v>969</v>
      </c>
      <c r="I212" s="329"/>
      <c r="J212" s="329"/>
      <c r="K212" s="350"/>
    </row>
    <row r="213" s="1" customFormat="1" ht="15" customHeight="1">
      <c r="B213" s="349"/>
      <c r="C213" s="277"/>
      <c r="D213" s="277"/>
      <c r="E213" s="277"/>
      <c r="F213" s="300" t="s">
        <v>970</v>
      </c>
      <c r="G213" s="338"/>
      <c r="H213" s="329" t="s">
        <v>1135</v>
      </c>
      <c r="I213" s="329"/>
      <c r="J213" s="329"/>
      <c r="K213" s="350"/>
    </row>
    <row r="214" s="1" customFormat="1" ht="15" customHeight="1">
      <c r="B214" s="349"/>
      <c r="C214" s="277"/>
      <c r="D214" s="277"/>
      <c r="E214" s="277"/>
      <c r="F214" s="300"/>
      <c r="G214" s="338"/>
      <c r="H214" s="329"/>
      <c r="I214" s="329"/>
      <c r="J214" s="329"/>
      <c r="K214" s="350"/>
    </row>
    <row r="215" s="1" customFormat="1" ht="15" customHeight="1">
      <c r="B215" s="349"/>
      <c r="C215" s="277" t="s">
        <v>1095</v>
      </c>
      <c r="D215" s="277"/>
      <c r="E215" s="277"/>
      <c r="F215" s="300">
        <v>1</v>
      </c>
      <c r="G215" s="338"/>
      <c r="H215" s="329" t="s">
        <v>1136</v>
      </c>
      <c r="I215" s="329"/>
      <c r="J215" s="329"/>
      <c r="K215" s="350"/>
    </row>
    <row r="216" s="1" customFormat="1" ht="15" customHeight="1">
      <c r="B216" s="349"/>
      <c r="C216" s="277"/>
      <c r="D216" s="277"/>
      <c r="E216" s="277"/>
      <c r="F216" s="300">
        <v>2</v>
      </c>
      <c r="G216" s="338"/>
      <c r="H216" s="329" t="s">
        <v>1137</v>
      </c>
      <c r="I216" s="329"/>
      <c r="J216" s="329"/>
      <c r="K216" s="350"/>
    </row>
    <row r="217" s="1" customFormat="1" ht="15" customHeight="1">
      <c r="B217" s="349"/>
      <c r="C217" s="277"/>
      <c r="D217" s="277"/>
      <c r="E217" s="277"/>
      <c r="F217" s="300">
        <v>3</v>
      </c>
      <c r="G217" s="338"/>
      <c r="H217" s="329" t="s">
        <v>1138</v>
      </c>
      <c r="I217" s="329"/>
      <c r="J217" s="329"/>
      <c r="K217" s="350"/>
    </row>
    <row r="218" s="1" customFormat="1" ht="15" customHeight="1">
      <c r="B218" s="349"/>
      <c r="C218" s="277"/>
      <c r="D218" s="277"/>
      <c r="E218" s="277"/>
      <c r="F218" s="300">
        <v>4</v>
      </c>
      <c r="G218" s="338"/>
      <c r="H218" s="329" t="s">
        <v>1139</v>
      </c>
      <c r="I218" s="329"/>
      <c r="J218" s="329"/>
      <c r="K218" s="350"/>
    </row>
    <row r="219" s="1" customFormat="1" ht="12.75" customHeight="1">
      <c r="B219" s="351"/>
      <c r="C219" s="352"/>
      <c r="D219" s="352"/>
      <c r="E219" s="352"/>
      <c r="F219" s="352"/>
      <c r="G219" s="352"/>
      <c r="H219" s="352"/>
      <c r="I219" s="352"/>
      <c r="J219" s="352"/>
      <c r="K219" s="353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Kamil Beck</dc:creator>
  <cp:lastModifiedBy>Kamil Beck</cp:lastModifiedBy>
  <dcterms:created xsi:type="dcterms:W3CDTF">2025-05-26T14:45:53Z</dcterms:created>
  <dcterms:modified xsi:type="dcterms:W3CDTF">2025-05-26T14:45:59Z</dcterms:modified>
</cp:coreProperties>
</file>