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ovodeň\Stavby\ZUŠ\PD Svoboda\PD_finál\"/>
    </mc:Choice>
  </mc:AlternateContent>
  <bookViews>
    <workbookView xWindow="-120" yWindow="-120" windowWidth="29040" windowHeight="15720" firstSheet="7" activeTab="9"/>
  </bookViews>
  <sheets>
    <sheet name="Pokyny pro vyplnění" sheetId="11" r:id="rId1"/>
    <sheet name="Stavba" sheetId="1" r:id="rId2"/>
    <sheet name="VzorPolozky" sheetId="10" state="hidden" r:id="rId3"/>
    <sheet name="SO 01,02 00 Pol" sheetId="12" r:id="rId4"/>
    <sheet name="SO 01,02 01 Pol" sheetId="13" r:id="rId5"/>
    <sheet name="SO 01,02 02 Pol" sheetId="14" r:id="rId6"/>
    <sheet name="SO 01,02 03 Pol" sheetId="15" r:id="rId7"/>
    <sheet name="SO 01,02 04 Pol" sheetId="16" r:id="rId8"/>
    <sheet name="SO 01,02 05 Pol" sheetId="17" r:id="rId9"/>
    <sheet name="SO 01,02 06 Pol" sheetId="18" r:id="rId10"/>
    <sheet name="SO 01,02 07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01,02 00 Pol'!$1:$7</definedName>
    <definedName name="_xlnm.Print_Titles" localSheetId="4">'SO 01,02 01 Pol'!$1:$7</definedName>
    <definedName name="_xlnm.Print_Titles" localSheetId="5">'SO 01,02 02 Pol'!$1:$7</definedName>
    <definedName name="_xlnm.Print_Titles" localSheetId="6">'SO 01,02 03 Pol'!$1:$7</definedName>
    <definedName name="_xlnm.Print_Titles" localSheetId="7">'SO 01,02 04 Pol'!$1:$7</definedName>
    <definedName name="_xlnm.Print_Titles" localSheetId="8">'SO 01,02 05 Pol'!$1:$7</definedName>
    <definedName name="_xlnm.Print_Titles" localSheetId="9">'SO 01,02 06 Pol'!$1:$7</definedName>
    <definedName name="_xlnm.Print_Titles" localSheetId="10">'SO 01,02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01,02 00 Pol'!$A$1:$Y$42</definedName>
    <definedName name="_xlnm.Print_Area" localSheetId="4">'SO 01,02 01 Pol'!$A$1:$Y$420</definedName>
    <definedName name="_xlnm.Print_Area" localSheetId="5">'SO 01,02 02 Pol'!$A$1:$Y$39</definedName>
    <definedName name="_xlnm.Print_Area" localSheetId="6">'SO 01,02 03 Pol'!$A$1:$Y$59</definedName>
    <definedName name="_xlnm.Print_Area" localSheetId="7">'SO 01,02 04 Pol'!$A$1:$Y$51</definedName>
    <definedName name="_xlnm.Print_Area" localSheetId="8">'SO 01,02 05 Pol'!$A$1:$Y$24</definedName>
    <definedName name="_xlnm.Print_Area" localSheetId="9">'SO 01,02 06 Pol'!$A$1:$Y$64</definedName>
    <definedName name="_xlnm.Print_Area" localSheetId="10">'SO 01,02 07 Pol'!$A$1:$Y$39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9" i="19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G20" i="19"/>
  <c r="M20" i="19" s="1"/>
  <c r="I20" i="19"/>
  <c r="K20" i="19"/>
  <c r="O20" i="19"/>
  <c r="O19" i="19" s="1"/>
  <c r="Q20" i="19"/>
  <c r="Q19" i="19" s="1"/>
  <c r="V20" i="19"/>
  <c r="V19" i="19" s="1"/>
  <c r="G21" i="19"/>
  <c r="I21" i="19"/>
  <c r="K21" i="19"/>
  <c r="K19" i="19" s="1"/>
  <c r="M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I19" i="19" s="1"/>
  <c r="K26" i="19"/>
  <c r="O26" i="19"/>
  <c r="Q26" i="19"/>
  <c r="V26" i="19"/>
  <c r="G27" i="19"/>
  <c r="M27" i="19" s="1"/>
  <c r="I27" i="19"/>
  <c r="K27" i="19"/>
  <c r="O27" i="19"/>
  <c r="Q27" i="19"/>
  <c r="V27" i="19"/>
  <c r="AE29" i="19"/>
  <c r="AF29" i="19"/>
  <c r="G54" i="18"/>
  <c r="Q8" i="18"/>
  <c r="G9" i="18"/>
  <c r="G8" i="18" s="1"/>
  <c r="I9" i="18"/>
  <c r="I8" i="18" s="1"/>
  <c r="K9" i="18"/>
  <c r="K8" i="18" s="1"/>
  <c r="M9" i="18"/>
  <c r="O9" i="18"/>
  <c r="O8" i="18" s="1"/>
  <c r="Q9" i="18"/>
  <c r="V9" i="18"/>
  <c r="V8" i="18" s="1"/>
  <c r="G15" i="18"/>
  <c r="M15" i="18" s="1"/>
  <c r="I15" i="18"/>
  <c r="K15" i="18"/>
  <c r="O15" i="18"/>
  <c r="Q15" i="18"/>
  <c r="V15" i="18"/>
  <c r="G17" i="18"/>
  <c r="O17" i="18"/>
  <c r="Q17" i="18"/>
  <c r="V17" i="18"/>
  <c r="G18" i="18"/>
  <c r="I18" i="18"/>
  <c r="I17" i="18" s="1"/>
  <c r="K18" i="18"/>
  <c r="K17" i="18" s="1"/>
  <c r="M18" i="18"/>
  <c r="M17" i="18" s="1"/>
  <c r="O18" i="18"/>
  <c r="Q18" i="18"/>
  <c r="V18" i="18"/>
  <c r="K19" i="18"/>
  <c r="G20" i="18"/>
  <c r="G19" i="18" s="1"/>
  <c r="I20" i="18"/>
  <c r="I19" i="18" s="1"/>
  <c r="K20" i="18"/>
  <c r="M20" i="18"/>
  <c r="O20" i="18"/>
  <c r="O19" i="18" s="1"/>
  <c r="Q20" i="18"/>
  <c r="Q19" i="18" s="1"/>
  <c r="V20" i="18"/>
  <c r="G22" i="18"/>
  <c r="I22" i="18"/>
  <c r="K22" i="18"/>
  <c r="M22" i="18"/>
  <c r="O22" i="18"/>
  <c r="Q22" i="18"/>
  <c r="V22" i="18"/>
  <c r="G24" i="18"/>
  <c r="I24" i="18"/>
  <c r="K24" i="18"/>
  <c r="M24" i="18"/>
  <c r="O24" i="18"/>
  <c r="Q24" i="18"/>
  <c r="V24" i="18"/>
  <c r="V19" i="18" s="1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V38" i="18"/>
  <c r="G39" i="18"/>
  <c r="M39" i="18" s="1"/>
  <c r="I39" i="18"/>
  <c r="I38" i="18" s="1"/>
  <c r="K39" i="18"/>
  <c r="O39" i="18"/>
  <c r="Q39" i="18"/>
  <c r="V39" i="18"/>
  <c r="G41" i="18"/>
  <c r="M41" i="18" s="1"/>
  <c r="I41" i="18"/>
  <c r="K41" i="18"/>
  <c r="K38" i="18" s="1"/>
  <c r="O41" i="18"/>
  <c r="Q41" i="18"/>
  <c r="V41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O38" i="18" s="1"/>
  <c r="Q43" i="18"/>
  <c r="V43" i="18"/>
  <c r="G44" i="18"/>
  <c r="I44" i="18"/>
  <c r="K44" i="18"/>
  <c r="M44" i="18"/>
  <c r="O44" i="18"/>
  <c r="Q44" i="18"/>
  <c r="Q38" i="18" s="1"/>
  <c r="V44" i="18"/>
  <c r="O45" i="18"/>
  <c r="G46" i="18"/>
  <c r="I46" i="18"/>
  <c r="I45" i="18" s="1"/>
  <c r="K46" i="18"/>
  <c r="K45" i="18" s="1"/>
  <c r="M46" i="18"/>
  <c r="O46" i="18"/>
  <c r="Q46" i="18"/>
  <c r="Q45" i="18" s="1"/>
  <c r="V46" i="18"/>
  <c r="V45" i="18" s="1"/>
  <c r="G48" i="18"/>
  <c r="G45" i="18" s="1"/>
  <c r="I48" i="18"/>
  <c r="K48" i="18"/>
  <c r="O48" i="18"/>
  <c r="Q48" i="18"/>
  <c r="V48" i="18"/>
  <c r="G50" i="18"/>
  <c r="O50" i="18"/>
  <c r="Q50" i="18"/>
  <c r="V50" i="18"/>
  <c r="G51" i="18"/>
  <c r="M51" i="18" s="1"/>
  <c r="M50" i="18" s="1"/>
  <c r="I51" i="18"/>
  <c r="I50" i="18" s="1"/>
  <c r="K51" i="18"/>
  <c r="K50" i="18" s="1"/>
  <c r="O51" i="18"/>
  <c r="Q51" i="18"/>
  <c r="V51" i="18"/>
  <c r="AE54" i="18"/>
  <c r="AF54" i="18"/>
  <c r="G14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AE14" i="17"/>
  <c r="G41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AE41" i="16"/>
  <c r="AF41" i="16"/>
  <c r="G49" i="15"/>
  <c r="G8" i="15"/>
  <c r="G9" i="15"/>
  <c r="AF4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1" i="15"/>
  <c r="I21" i="15"/>
  <c r="K21" i="15"/>
  <c r="M21" i="15"/>
  <c r="O21" i="15"/>
  <c r="Q21" i="15"/>
  <c r="V21" i="15"/>
  <c r="G23" i="15"/>
  <c r="I23" i="15"/>
  <c r="K23" i="15"/>
  <c r="M23" i="15"/>
  <c r="O23" i="15"/>
  <c r="Q23" i="15"/>
  <c r="V23" i="15"/>
  <c r="G24" i="15"/>
  <c r="I24" i="15"/>
  <c r="G25" i="15"/>
  <c r="M25" i="15" s="1"/>
  <c r="M24" i="15" s="1"/>
  <c r="I25" i="15"/>
  <c r="K25" i="15"/>
  <c r="K24" i="15" s="1"/>
  <c r="O25" i="15"/>
  <c r="O24" i="15" s="1"/>
  <c r="Q25" i="15"/>
  <c r="Q24" i="15" s="1"/>
  <c r="V25" i="15"/>
  <c r="V24" i="15" s="1"/>
  <c r="G28" i="15"/>
  <c r="I28" i="15"/>
  <c r="K28" i="15"/>
  <c r="M28" i="15"/>
  <c r="O28" i="15"/>
  <c r="Q28" i="15"/>
  <c r="V28" i="15"/>
  <c r="G31" i="15"/>
  <c r="I31" i="15"/>
  <c r="K31" i="15"/>
  <c r="M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I37" i="15"/>
  <c r="K37" i="15"/>
  <c r="M37" i="15"/>
  <c r="O37" i="15"/>
  <c r="Q37" i="15"/>
  <c r="V37" i="15"/>
  <c r="G38" i="15"/>
  <c r="G39" i="15"/>
  <c r="M39" i="15" s="1"/>
  <c r="M38" i="15" s="1"/>
  <c r="I39" i="15"/>
  <c r="I38" i="15" s="1"/>
  <c r="K39" i="15"/>
  <c r="K38" i="15" s="1"/>
  <c r="O39" i="15"/>
  <c r="O38" i="15" s="1"/>
  <c r="Q39" i="15"/>
  <c r="Q38" i="15" s="1"/>
  <c r="V39" i="15"/>
  <c r="V38" i="15" s="1"/>
  <c r="G42" i="15"/>
  <c r="I42" i="15"/>
  <c r="K42" i="15"/>
  <c r="G43" i="15"/>
  <c r="M43" i="15" s="1"/>
  <c r="M42" i="15" s="1"/>
  <c r="I43" i="15"/>
  <c r="K43" i="15"/>
  <c r="O43" i="15"/>
  <c r="O42" i="15" s="1"/>
  <c r="Q43" i="15"/>
  <c r="Q42" i="15" s="1"/>
  <c r="V43" i="15"/>
  <c r="V42" i="15" s="1"/>
  <c r="G46" i="15"/>
  <c r="I46" i="15"/>
  <c r="K46" i="15"/>
  <c r="M46" i="15"/>
  <c r="O46" i="15"/>
  <c r="Q46" i="15"/>
  <c r="V46" i="15"/>
  <c r="AE49" i="15"/>
  <c r="G29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3" i="14"/>
  <c r="M13" i="14" s="1"/>
  <c r="I13" i="14"/>
  <c r="K13" i="14"/>
  <c r="O13" i="14"/>
  <c r="Q13" i="14"/>
  <c r="V13" i="14"/>
  <c r="G19" i="14"/>
  <c r="M19" i="14" s="1"/>
  <c r="I19" i="14"/>
  <c r="K19" i="14"/>
  <c r="O19" i="14"/>
  <c r="Q19" i="14"/>
  <c r="V19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Q27" i="14"/>
  <c r="V27" i="14"/>
  <c r="AE29" i="14"/>
  <c r="G410" i="13"/>
  <c r="BA404" i="13"/>
  <c r="BA153" i="13"/>
  <c r="BA147" i="13"/>
  <c r="BA27" i="13"/>
  <c r="BA21" i="13"/>
  <c r="G8" i="13"/>
  <c r="O8" i="13"/>
  <c r="Q8" i="13"/>
  <c r="V8" i="13"/>
  <c r="G9" i="13"/>
  <c r="I9" i="13"/>
  <c r="I8" i="13" s="1"/>
  <c r="K9" i="13"/>
  <c r="K8" i="13" s="1"/>
  <c r="M9" i="13"/>
  <c r="M8" i="13" s="1"/>
  <c r="O9" i="13"/>
  <c r="Q9" i="13"/>
  <c r="V9" i="13"/>
  <c r="K11" i="13"/>
  <c r="V11" i="13"/>
  <c r="G12" i="13"/>
  <c r="G11" i="13" s="1"/>
  <c r="I12" i="13"/>
  <c r="I11" i="13" s="1"/>
  <c r="K12" i="13"/>
  <c r="M12" i="13"/>
  <c r="M11" i="13" s="1"/>
  <c r="O12" i="13"/>
  <c r="O11" i="13" s="1"/>
  <c r="Q12" i="13"/>
  <c r="Q11" i="13" s="1"/>
  <c r="V12" i="13"/>
  <c r="G14" i="13"/>
  <c r="I14" i="13"/>
  <c r="K14" i="13"/>
  <c r="M14" i="13"/>
  <c r="O14" i="13"/>
  <c r="Q14" i="13"/>
  <c r="V14" i="13"/>
  <c r="I16" i="13"/>
  <c r="O16" i="13"/>
  <c r="Q16" i="13"/>
  <c r="G17" i="13"/>
  <c r="M17" i="13" s="1"/>
  <c r="I17" i="13"/>
  <c r="K17" i="13"/>
  <c r="O17" i="13"/>
  <c r="Q17" i="13"/>
  <c r="V17" i="13"/>
  <c r="V16" i="13" s="1"/>
  <c r="G23" i="13"/>
  <c r="M23" i="13" s="1"/>
  <c r="I23" i="13"/>
  <c r="K23" i="13"/>
  <c r="K16" i="13" s="1"/>
  <c r="O23" i="13"/>
  <c r="Q23" i="13"/>
  <c r="V23" i="13"/>
  <c r="G30" i="13"/>
  <c r="K30" i="13"/>
  <c r="V30" i="13"/>
  <c r="G31" i="13"/>
  <c r="M31" i="13" s="1"/>
  <c r="M30" i="13" s="1"/>
  <c r="I31" i="13"/>
  <c r="I30" i="13" s="1"/>
  <c r="K31" i="13"/>
  <c r="O31" i="13"/>
  <c r="O30" i="13" s="1"/>
  <c r="Q31" i="13"/>
  <c r="Q30" i="13" s="1"/>
  <c r="V31" i="13"/>
  <c r="G33" i="13"/>
  <c r="I33" i="13"/>
  <c r="K33" i="13"/>
  <c r="O33" i="13"/>
  <c r="G34" i="13"/>
  <c r="I34" i="13"/>
  <c r="K34" i="13"/>
  <c r="M34" i="13"/>
  <c r="M33" i="13" s="1"/>
  <c r="O34" i="13"/>
  <c r="Q34" i="13"/>
  <c r="Q33" i="13" s="1"/>
  <c r="V34" i="13"/>
  <c r="V33" i="13" s="1"/>
  <c r="G36" i="13"/>
  <c r="O36" i="13"/>
  <c r="G37" i="13"/>
  <c r="I37" i="13"/>
  <c r="K37" i="13"/>
  <c r="M37" i="13"/>
  <c r="O37" i="13"/>
  <c r="Q37" i="13"/>
  <c r="Q36" i="13" s="1"/>
  <c r="V37" i="13"/>
  <c r="G39" i="13"/>
  <c r="I39" i="13"/>
  <c r="I36" i="13" s="1"/>
  <c r="K39" i="13"/>
  <c r="K36" i="13" s="1"/>
  <c r="M39" i="13"/>
  <c r="O39" i="13"/>
  <c r="Q39" i="13"/>
  <c r="V39" i="13"/>
  <c r="V36" i="13" s="1"/>
  <c r="G61" i="13"/>
  <c r="M61" i="13" s="1"/>
  <c r="M36" i="13" s="1"/>
  <c r="I61" i="13"/>
  <c r="K61" i="13"/>
  <c r="O61" i="13"/>
  <c r="Q61" i="13"/>
  <c r="V61" i="13"/>
  <c r="G67" i="13"/>
  <c r="O67" i="13"/>
  <c r="G68" i="13"/>
  <c r="I68" i="13"/>
  <c r="I67" i="13" s="1"/>
  <c r="K68" i="13"/>
  <c r="K67" i="13" s="1"/>
  <c r="M68" i="13"/>
  <c r="O68" i="13"/>
  <c r="Q68" i="13"/>
  <c r="V68" i="13"/>
  <c r="G70" i="13"/>
  <c r="I70" i="13"/>
  <c r="K70" i="13"/>
  <c r="M70" i="13"/>
  <c r="O70" i="13"/>
  <c r="Q70" i="13"/>
  <c r="Q67" i="13" s="1"/>
  <c r="V70" i="13"/>
  <c r="V67" i="13" s="1"/>
  <c r="G72" i="13"/>
  <c r="I72" i="13"/>
  <c r="K72" i="13"/>
  <c r="M72" i="13"/>
  <c r="O72" i="13"/>
  <c r="Q72" i="13"/>
  <c r="V72" i="13"/>
  <c r="G75" i="13"/>
  <c r="I75" i="13"/>
  <c r="K75" i="13"/>
  <c r="M75" i="13"/>
  <c r="O75" i="13"/>
  <c r="Q75" i="13"/>
  <c r="V75" i="13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5" i="13"/>
  <c r="M85" i="13" s="1"/>
  <c r="I85" i="13"/>
  <c r="I84" i="13" s="1"/>
  <c r="K85" i="13"/>
  <c r="K84" i="13" s="1"/>
  <c r="O85" i="13"/>
  <c r="Q85" i="13"/>
  <c r="V85" i="13"/>
  <c r="G87" i="13"/>
  <c r="M87" i="13" s="1"/>
  <c r="I87" i="13"/>
  <c r="K87" i="13"/>
  <c r="O87" i="13"/>
  <c r="O84" i="13" s="1"/>
  <c r="Q87" i="13"/>
  <c r="Q84" i="13" s="1"/>
  <c r="V87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96" i="13"/>
  <c r="M96" i="13" s="1"/>
  <c r="I96" i="13"/>
  <c r="K96" i="13"/>
  <c r="O96" i="13"/>
  <c r="Q96" i="13"/>
  <c r="V96" i="13"/>
  <c r="V84" i="13" s="1"/>
  <c r="Q99" i="13"/>
  <c r="G100" i="13"/>
  <c r="I100" i="13"/>
  <c r="I99" i="13" s="1"/>
  <c r="K100" i="13"/>
  <c r="K99" i="13" s="1"/>
  <c r="M100" i="13"/>
  <c r="O100" i="13"/>
  <c r="O99" i="13" s="1"/>
  <c r="Q100" i="13"/>
  <c r="V100" i="13"/>
  <c r="V99" i="13" s="1"/>
  <c r="G103" i="13"/>
  <c r="G99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12" i="13"/>
  <c r="I112" i="13"/>
  <c r="O112" i="13"/>
  <c r="G113" i="13"/>
  <c r="I113" i="13"/>
  <c r="K113" i="13"/>
  <c r="K112" i="13" s="1"/>
  <c r="M113" i="13"/>
  <c r="M112" i="13" s="1"/>
  <c r="O113" i="13"/>
  <c r="Q113" i="13"/>
  <c r="Q112" i="13" s="1"/>
  <c r="V113" i="13"/>
  <c r="V112" i="13" s="1"/>
  <c r="G115" i="13"/>
  <c r="K115" i="13"/>
  <c r="M115" i="13"/>
  <c r="G116" i="13"/>
  <c r="I116" i="13"/>
  <c r="K116" i="13"/>
  <c r="M116" i="13"/>
  <c r="O116" i="13"/>
  <c r="O115" i="13" s="1"/>
  <c r="Q116" i="13"/>
  <c r="Q115" i="13" s="1"/>
  <c r="V116" i="13"/>
  <c r="G121" i="13"/>
  <c r="I121" i="13"/>
  <c r="I115" i="13" s="1"/>
  <c r="K121" i="13"/>
  <c r="M121" i="13"/>
  <c r="O121" i="13"/>
  <c r="Q121" i="13"/>
  <c r="V121" i="13"/>
  <c r="V115" i="13" s="1"/>
  <c r="I122" i="13"/>
  <c r="G123" i="13"/>
  <c r="M123" i="13" s="1"/>
  <c r="M122" i="13" s="1"/>
  <c r="I123" i="13"/>
  <c r="K123" i="13"/>
  <c r="K122" i="13" s="1"/>
  <c r="O123" i="13"/>
  <c r="O122" i="13" s="1"/>
  <c r="Q123" i="13"/>
  <c r="Q122" i="13" s="1"/>
  <c r="V123" i="13"/>
  <c r="V122" i="13" s="1"/>
  <c r="G125" i="13"/>
  <c r="G126" i="13"/>
  <c r="M126" i="13" s="1"/>
  <c r="M125" i="13" s="1"/>
  <c r="I126" i="13"/>
  <c r="I125" i="13" s="1"/>
  <c r="K126" i="13"/>
  <c r="K125" i="13" s="1"/>
  <c r="O126" i="13"/>
  <c r="O125" i="13" s="1"/>
  <c r="Q126" i="13"/>
  <c r="Q125" i="13" s="1"/>
  <c r="V126" i="13"/>
  <c r="V125" i="13" s="1"/>
  <c r="G130" i="13"/>
  <c r="M130" i="13" s="1"/>
  <c r="I130" i="13"/>
  <c r="K130" i="13"/>
  <c r="O130" i="13"/>
  <c r="Q130" i="13"/>
  <c r="V130" i="13"/>
  <c r="G134" i="13"/>
  <c r="I134" i="13"/>
  <c r="K134" i="13"/>
  <c r="M134" i="13"/>
  <c r="O134" i="13"/>
  <c r="Q134" i="13"/>
  <c r="V134" i="13"/>
  <c r="G137" i="13"/>
  <c r="I137" i="13"/>
  <c r="K137" i="13"/>
  <c r="M137" i="13"/>
  <c r="O137" i="13"/>
  <c r="Q137" i="13"/>
  <c r="V137" i="13"/>
  <c r="G143" i="13"/>
  <c r="I143" i="13"/>
  <c r="I142" i="13" s="1"/>
  <c r="K143" i="13"/>
  <c r="K142" i="13" s="1"/>
  <c r="M143" i="13"/>
  <c r="O143" i="13"/>
  <c r="O142" i="13" s="1"/>
  <c r="Q143" i="13"/>
  <c r="Q142" i="13" s="1"/>
  <c r="V143" i="13"/>
  <c r="V142" i="13" s="1"/>
  <c r="G149" i="13"/>
  <c r="G142" i="13" s="1"/>
  <c r="I149" i="13"/>
  <c r="K149" i="13"/>
  <c r="O149" i="13"/>
  <c r="Q149" i="13"/>
  <c r="V149" i="13"/>
  <c r="G156" i="13"/>
  <c r="G155" i="13" s="1"/>
  <c r="I156" i="13"/>
  <c r="I155" i="13" s="1"/>
  <c r="K156" i="13"/>
  <c r="K155" i="13" s="1"/>
  <c r="O156" i="13"/>
  <c r="Q156" i="13"/>
  <c r="V156" i="13"/>
  <c r="G159" i="13"/>
  <c r="I159" i="13"/>
  <c r="K159" i="13"/>
  <c r="M159" i="13"/>
  <c r="O159" i="13"/>
  <c r="Q159" i="13"/>
  <c r="V159" i="13"/>
  <c r="V155" i="13" s="1"/>
  <c r="G162" i="13"/>
  <c r="I162" i="13"/>
  <c r="K162" i="13"/>
  <c r="M162" i="13"/>
  <c r="O162" i="13"/>
  <c r="Q162" i="13"/>
  <c r="Q155" i="13" s="1"/>
  <c r="V162" i="13"/>
  <c r="G164" i="13"/>
  <c r="I164" i="13"/>
  <c r="K164" i="13"/>
  <c r="M164" i="13"/>
  <c r="O164" i="13"/>
  <c r="Q164" i="13"/>
  <c r="V164" i="13"/>
  <c r="G167" i="13"/>
  <c r="I167" i="13"/>
  <c r="K167" i="13"/>
  <c r="M167" i="13"/>
  <c r="O167" i="13"/>
  <c r="O155" i="13" s="1"/>
  <c r="Q167" i="13"/>
  <c r="V167" i="13"/>
  <c r="G169" i="13"/>
  <c r="M169" i="13" s="1"/>
  <c r="I169" i="13"/>
  <c r="K169" i="13"/>
  <c r="O169" i="13"/>
  <c r="Q169" i="13"/>
  <c r="V169" i="13"/>
  <c r="G171" i="13"/>
  <c r="M171" i="13" s="1"/>
  <c r="I171" i="13"/>
  <c r="K171" i="13"/>
  <c r="O171" i="13"/>
  <c r="Q171" i="13"/>
  <c r="V171" i="13"/>
  <c r="G177" i="13"/>
  <c r="G178" i="13"/>
  <c r="M178" i="13" s="1"/>
  <c r="M177" i="13" s="1"/>
  <c r="I178" i="13"/>
  <c r="I177" i="13" s="1"/>
  <c r="K178" i="13"/>
  <c r="K177" i="13" s="1"/>
  <c r="O178" i="13"/>
  <c r="O177" i="13" s="1"/>
  <c r="Q178" i="13"/>
  <c r="Q177" i="13" s="1"/>
  <c r="V178" i="13"/>
  <c r="V177" i="13" s="1"/>
  <c r="G179" i="13"/>
  <c r="I179" i="13"/>
  <c r="K179" i="13"/>
  <c r="G180" i="13"/>
  <c r="I180" i="13"/>
  <c r="K180" i="13"/>
  <c r="M180" i="13"/>
  <c r="M179" i="13" s="1"/>
  <c r="O180" i="13"/>
  <c r="O179" i="13" s="1"/>
  <c r="Q180" i="13"/>
  <c r="V180" i="13"/>
  <c r="V179" i="13" s="1"/>
  <c r="G182" i="13"/>
  <c r="I182" i="13"/>
  <c r="K182" i="13"/>
  <c r="M182" i="13"/>
  <c r="O182" i="13"/>
  <c r="Q182" i="13"/>
  <c r="Q179" i="13" s="1"/>
  <c r="V182" i="13"/>
  <c r="G186" i="13"/>
  <c r="I186" i="13"/>
  <c r="K186" i="13"/>
  <c r="M186" i="13"/>
  <c r="O186" i="13"/>
  <c r="Q186" i="13"/>
  <c r="V186" i="13"/>
  <c r="G188" i="13"/>
  <c r="I188" i="13"/>
  <c r="K188" i="13"/>
  <c r="M188" i="13"/>
  <c r="O188" i="13"/>
  <c r="Q188" i="13"/>
  <c r="V188" i="13"/>
  <c r="K190" i="13"/>
  <c r="G191" i="13"/>
  <c r="M191" i="13" s="1"/>
  <c r="M190" i="13" s="1"/>
  <c r="I191" i="13"/>
  <c r="I190" i="13" s="1"/>
  <c r="K191" i="13"/>
  <c r="O191" i="13"/>
  <c r="O190" i="13" s="1"/>
  <c r="Q191" i="13"/>
  <c r="Q190" i="13" s="1"/>
  <c r="V191" i="13"/>
  <c r="V190" i="13" s="1"/>
  <c r="G193" i="13"/>
  <c r="I193" i="13"/>
  <c r="O193" i="13"/>
  <c r="G194" i="13"/>
  <c r="I194" i="13"/>
  <c r="K194" i="13"/>
  <c r="K193" i="13" s="1"/>
  <c r="M194" i="13"/>
  <c r="M193" i="13" s="1"/>
  <c r="O194" i="13"/>
  <c r="Q194" i="13"/>
  <c r="Q193" i="13" s="1"/>
  <c r="V194" i="13"/>
  <c r="V193" i="13" s="1"/>
  <c r="G196" i="13"/>
  <c r="I196" i="13"/>
  <c r="K196" i="13"/>
  <c r="M196" i="13"/>
  <c r="V196" i="13"/>
  <c r="G197" i="13"/>
  <c r="I197" i="13"/>
  <c r="K197" i="13"/>
  <c r="M197" i="13"/>
  <c r="O197" i="13"/>
  <c r="O196" i="13" s="1"/>
  <c r="Q197" i="13"/>
  <c r="Q196" i="13" s="1"/>
  <c r="V197" i="13"/>
  <c r="I200" i="13"/>
  <c r="K200" i="13"/>
  <c r="O200" i="13"/>
  <c r="Q200" i="13"/>
  <c r="G201" i="13"/>
  <c r="M201" i="13" s="1"/>
  <c r="I201" i="13"/>
  <c r="K201" i="13"/>
  <c r="O201" i="13"/>
  <c r="Q201" i="13"/>
  <c r="V201" i="13"/>
  <c r="V200" i="13" s="1"/>
  <c r="G204" i="13"/>
  <c r="M204" i="13" s="1"/>
  <c r="I204" i="13"/>
  <c r="K204" i="13"/>
  <c r="O204" i="13"/>
  <c r="Q204" i="13"/>
  <c r="V204" i="13"/>
  <c r="G205" i="13"/>
  <c r="G206" i="13"/>
  <c r="M206" i="13" s="1"/>
  <c r="I206" i="13"/>
  <c r="I205" i="13" s="1"/>
  <c r="K206" i="13"/>
  <c r="K205" i="13" s="1"/>
  <c r="O206" i="13"/>
  <c r="O205" i="13" s="1"/>
  <c r="Q206" i="13"/>
  <c r="Q205" i="13" s="1"/>
  <c r="V206" i="13"/>
  <c r="V205" i="13" s="1"/>
  <c r="G208" i="13"/>
  <c r="M208" i="13" s="1"/>
  <c r="I208" i="13"/>
  <c r="K208" i="13"/>
  <c r="O208" i="13"/>
  <c r="Q208" i="13"/>
  <c r="V208" i="13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I214" i="13"/>
  <c r="K214" i="13"/>
  <c r="M214" i="13"/>
  <c r="O214" i="13"/>
  <c r="Q214" i="13"/>
  <c r="V214" i="13"/>
  <c r="G216" i="13"/>
  <c r="I216" i="13"/>
  <c r="K216" i="13"/>
  <c r="M216" i="13"/>
  <c r="O216" i="13"/>
  <c r="Q216" i="13"/>
  <c r="V216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K224" i="13"/>
  <c r="M224" i="13"/>
  <c r="O224" i="13"/>
  <c r="Q224" i="13"/>
  <c r="V224" i="13"/>
  <c r="G228" i="13"/>
  <c r="I228" i="13"/>
  <c r="K228" i="13"/>
  <c r="M228" i="13"/>
  <c r="O228" i="13"/>
  <c r="Q228" i="13"/>
  <c r="V228" i="13"/>
  <c r="G232" i="13"/>
  <c r="I232" i="13"/>
  <c r="K232" i="13"/>
  <c r="M232" i="13"/>
  <c r="O232" i="13"/>
  <c r="Q232" i="13"/>
  <c r="V232" i="13"/>
  <c r="O233" i="13"/>
  <c r="Q233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V233" i="13" s="1"/>
  <c r="G238" i="13"/>
  <c r="M238" i="13" s="1"/>
  <c r="I238" i="13"/>
  <c r="K238" i="13"/>
  <c r="K233" i="13" s="1"/>
  <c r="O238" i="13"/>
  <c r="Q238" i="13"/>
  <c r="V238" i="13"/>
  <c r="G240" i="13"/>
  <c r="M240" i="13" s="1"/>
  <c r="I240" i="13"/>
  <c r="K240" i="13"/>
  <c r="O240" i="13"/>
  <c r="Q240" i="13"/>
  <c r="V240" i="13"/>
  <c r="G243" i="13"/>
  <c r="M243" i="13" s="1"/>
  <c r="I243" i="13"/>
  <c r="I233" i="13" s="1"/>
  <c r="K243" i="13"/>
  <c r="O243" i="13"/>
  <c r="Q243" i="13"/>
  <c r="V243" i="13"/>
  <c r="G245" i="13"/>
  <c r="G244" i="13" s="1"/>
  <c r="I245" i="13"/>
  <c r="I244" i="13" s="1"/>
  <c r="K245" i="13"/>
  <c r="K244" i="13" s="1"/>
  <c r="M245" i="13"/>
  <c r="O245" i="13"/>
  <c r="O244" i="13" s="1"/>
  <c r="Q245" i="13"/>
  <c r="Q244" i="13" s="1"/>
  <c r="V245" i="13"/>
  <c r="V244" i="13" s="1"/>
  <c r="G247" i="13"/>
  <c r="I247" i="13"/>
  <c r="K247" i="13"/>
  <c r="M247" i="13"/>
  <c r="O247" i="13"/>
  <c r="Q247" i="13"/>
  <c r="V247" i="13"/>
  <c r="G249" i="13"/>
  <c r="I249" i="13"/>
  <c r="K249" i="13"/>
  <c r="M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M253" i="13" s="1"/>
  <c r="I253" i="13"/>
  <c r="K253" i="13"/>
  <c r="O253" i="13"/>
  <c r="Q253" i="13"/>
  <c r="V253" i="13"/>
  <c r="G255" i="13"/>
  <c r="M255" i="13" s="1"/>
  <c r="I255" i="13"/>
  <c r="K255" i="13"/>
  <c r="O255" i="13"/>
  <c r="Q255" i="13"/>
  <c r="V255" i="13"/>
  <c r="G257" i="13"/>
  <c r="I257" i="13"/>
  <c r="K257" i="13"/>
  <c r="M257" i="13"/>
  <c r="O257" i="13"/>
  <c r="Q257" i="13"/>
  <c r="V257" i="13"/>
  <c r="G259" i="13"/>
  <c r="I259" i="13"/>
  <c r="K259" i="13"/>
  <c r="M259" i="13"/>
  <c r="O259" i="13"/>
  <c r="Q259" i="13"/>
  <c r="V259" i="13"/>
  <c r="G262" i="13"/>
  <c r="I262" i="13"/>
  <c r="K262" i="13"/>
  <c r="M262" i="13"/>
  <c r="O262" i="13"/>
  <c r="Q262" i="13"/>
  <c r="V262" i="13"/>
  <c r="Q263" i="13"/>
  <c r="G264" i="13"/>
  <c r="M264" i="13" s="1"/>
  <c r="I264" i="13"/>
  <c r="K264" i="13"/>
  <c r="O264" i="13"/>
  <c r="Q264" i="13"/>
  <c r="V264" i="13"/>
  <c r="G270" i="13"/>
  <c r="G263" i="13" s="1"/>
  <c r="I270" i="13"/>
  <c r="K270" i="13"/>
  <c r="O270" i="13"/>
  <c r="Q270" i="13"/>
  <c r="V270" i="13"/>
  <c r="V263" i="13" s="1"/>
  <c r="G272" i="13"/>
  <c r="M272" i="13" s="1"/>
  <c r="I272" i="13"/>
  <c r="K272" i="13"/>
  <c r="K263" i="13" s="1"/>
  <c r="O272" i="13"/>
  <c r="Q272" i="13"/>
  <c r="V272" i="13"/>
  <c r="G274" i="13"/>
  <c r="M274" i="13" s="1"/>
  <c r="I274" i="13"/>
  <c r="K274" i="13"/>
  <c r="O274" i="13"/>
  <c r="Q274" i="13"/>
  <c r="V274" i="13"/>
  <c r="G277" i="13"/>
  <c r="M277" i="13" s="1"/>
  <c r="I277" i="13"/>
  <c r="I263" i="13" s="1"/>
  <c r="K277" i="13"/>
  <c r="O277" i="13"/>
  <c r="Q277" i="13"/>
  <c r="V277" i="13"/>
  <c r="G280" i="13"/>
  <c r="I280" i="13"/>
  <c r="K280" i="13"/>
  <c r="M280" i="13"/>
  <c r="O280" i="13"/>
  <c r="Q280" i="13"/>
  <c r="V280" i="13"/>
  <c r="G284" i="13"/>
  <c r="I284" i="13"/>
  <c r="K284" i="13"/>
  <c r="M284" i="13"/>
  <c r="O284" i="13"/>
  <c r="O263" i="13" s="1"/>
  <c r="Q284" i="13"/>
  <c r="V284" i="13"/>
  <c r="G306" i="13"/>
  <c r="I306" i="13"/>
  <c r="K306" i="13"/>
  <c r="M306" i="13"/>
  <c r="O306" i="13"/>
  <c r="Q306" i="13"/>
  <c r="V306" i="13"/>
  <c r="G310" i="13"/>
  <c r="I310" i="13"/>
  <c r="K310" i="13"/>
  <c r="M310" i="13"/>
  <c r="O310" i="13"/>
  <c r="Q310" i="13"/>
  <c r="V310" i="13"/>
  <c r="G312" i="13"/>
  <c r="M312" i="13" s="1"/>
  <c r="I312" i="13"/>
  <c r="K312" i="13"/>
  <c r="O312" i="13"/>
  <c r="Q312" i="13"/>
  <c r="V312" i="13"/>
  <c r="G318" i="13"/>
  <c r="M318" i="13" s="1"/>
  <c r="I318" i="13"/>
  <c r="K318" i="13"/>
  <c r="O318" i="13"/>
  <c r="Q318" i="13"/>
  <c r="V318" i="13"/>
  <c r="G322" i="13"/>
  <c r="M322" i="13" s="1"/>
  <c r="I322" i="13"/>
  <c r="K322" i="13"/>
  <c r="O322" i="13"/>
  <c r="Q322" i="13"/>
  <c r="V322" i="13"/>
  <c r="G325" i="13"/>
  <c r="I325" i="13"/>
  <c r="K325" i="13"/>
  <c r="M325" i="13"/>
  <c r="O325" i="13"/>
  <c r="Q325" i="13"/>
  <c r="V325" i="13"/>
  <c r="G327" i="13"/>
  <c r="I327" i="13"/>
  <c r="K327" i="13"/>
  <c r="M327" i="13"/>
  <c r="O327" i="13"/>
  <c r="Q327" i="13"/>
  <c r="V327" i="13"/>
  <c r="G329" i="13"/>
  <c r="I329" i="13"/>
  <c r="K329" i="13"/>
  <c r="M329" i="13"/>
  <c r="O329" i="13"/>
  <c r="Q329" i="13"/>
  <c r="V329" i="13"/>
  <c r="G333" i="13"/>
  <c r="I333" i="13"/>
  <c r="K333" i="13"/>
  <c r="M333" i="13"/>
  <c r="O333" i="13"/>
  <c r="Q333" i="13"/>
  <c r="V333" i="13"/>
  <c r="G335" i="13"/>
  <c r="M335" i="13" s="1"/>
  <c r="I335" i="13"/>
  <c r="K335" i="13"/>
  <c r="O335" i="13"/>
  <c r="Q335" i="13"/>
  <c r="V335" i="13"/>
  <c r="Q336" i="13"/>
  <c r="V336" i="13"/>
  <c r="G337" i="13"/>
  <c r="M337" i="13" s="1"/>
  <c r="I337" i="13"/>
  <c r="I336" i="13" s="1"/>
  <c r="K337" i="13"/>
  <c r="K336" i="13" s="1"/>
  <c r="O337" i="13"/>
  <c r="Q337" i="13"/>
  <c r="V337" i="13"/>
  <c r="G341" i="13"/>
  <c r="M341" i="13" s="1"/>
  <c r="I341" i="13"/>
  <c r="K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I345" i="13"/>
  <c r="K345" i="13"/>
  <c r="M345" i="13"/>
  <c r="O345" i="13"/>
  <c r="O336" i="13" s="1"/>
  <c r="Q345" i="13"/>
  <c r="V345" i="13"/>
  <c r="G389" i="13"/>
  <c r="I389" i="13"/>
  <c r="K389" i="13"/>
  <c r="M389" i="13"/>
  <c r="O389" i="13"/>
  <c r="Q389" i="13"/>
  <c r="V389" i="13"/>
  <c r="G392" i="13"/>
  <c r="I392" i="13"/>
  <c r="I391" i="13" s="1"/>
  <c r="K392" i="13"/>
  <c r="K391" i="13" s="1"/>
  <c r="M392" i="13"/>
  <c r="O392" i="13"/>
  <c r="O391" i="13" s="1"/>
  <c r="Q392" i="13"/>
  <c r="Q391" i="13" s="1"/>
  <c r="V392" i="13"/>
  <c r="V391" i="13" s="1"/>
  <c r="G394" i="13"/>
  <c r="G391" i="13" s="1"/>
  <c r="I394" i="13"/>
  <c r="K394" i="13"/>
  <c r="O394" i="13"/>
  <c r="Q394" i="13"/>
  <c r="V394" i="13"/>
  <c r="V396" i="13"/>
  <c r="G397" i="13"/>
  <c r="G396" i="13" s="1"/>
  <c r="I397" i="13"/>
  <c r="I396" i="13" s="1"/>
  <c r="K397" i="13"/>
  <c r="K396" i="13" s="1"/>
  <c r="O397" i="13"/>
  <c r="Q397" i="13"/>
  <c r="V397" i="13"/>
  <c r="G398" i="13"/>
  <c r="I398" i="13"/>
  <c r="K398" i="13"/>
  <c r="M398" i="13"/>
  <c r="O398" i="13"/>
  <c r="Q398" i="13"/>
  <c r="V398" i="13"/>
  <c r="G400" i="13"/>
  <c r="I400" i="13"/>
  <c r="K400" i="13"/>
  <c r="M400" i="13"/>
  <c r="O400" i="13"/>
  <c r="O396" i="13" s="1"/>
  <c r="Q400" i="13"/>
  <c r="V400" i="13"/>
  <c r="G401" i="13"/>
  <c r="I401" i="13"/>
  <c r="K401" i="13"/>
  <c r="M401" i="13"/>
  <c r="O401" i="13"/>
  <c r="Q401" i="13"/>
  <c r="V401" i="13"/>
  <c r="G403" i="13"/>
  <c r="I403" i="13"/>
  <c r="K403" i="13"/>
  <c r="M403" i="13"/>
  <c r="O403" i="13"/>
  <c r="Q403" i="13"/>
  <c r="Q396" i="13" s="1"/>
  <c r="V403" i="13"/>
  <c r="G405" i="13"/>
  <c r="M405" i="13" s="1"/>
  <c r="I405" i="13"/>
  <c r="K405" i="13"/>
  <c r="O405" i="13"/>
  <c r="Q405" i="13"/>
  <c r="V405" i="13"/>
  <c r="O406" i="13"/>
  <c r="Q406" i="13"/>
  <c r="V406" i="13"/>
  <c r="G407" i="13"/>
  <c r="M407" i="13" s="1"/>
  <c r="I407" i="13"/>
  <c r="I406" i="13" s="1"/>
  <c r="K407" i="13"/>
  <c r="K406" i="13" s="1"/>
  <c r="O407" i="13"/>
  <c r="Q407" i="13"/>
  <c r="V407" i="13"/>
  <c r="G408" i="13"/>
  <c r="M408" i="13" s="1"/>
  <c r="I408" i="13"/>
  <c r="K408" i="13"/>
  <c r="O408" i="13"/>
  <c r="Q408" i="13"/>
  <c r="V408" i="13"/>
  <c r="AE410" i="13"/>
  <c r="AF410" i="13"/>
  <c r="G32" i="12"/>
  <c r="BA30" i="12"/>
  <c r="BA28" i="12"/>
  <c r="BA26" i="12"/>
  <c r="BA21" i="12"/>
  <c r="BA16" i="12"/>
  <c r="BA14" i="12"/>
  <c r="BA12" i="12"/>
  <c r="BA10" i="12"/>
  <c r="G8" i="12"/>
  <c r="Q8" i="12"/>
  <c r="V8" i="12"/>
  <c r="G9" i="12"/>
  <c r="AF32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3" i="12"/>
  <c r="M13" i="12" s="1"/>
  <c r="I13" i="12"/>
  <c r="I8" i="12" s="1"/>
  <c r="K13" i="12"/>
  <c r="K8" i="12" s="1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O8" i="12" s="1"/>
  <c r="Q17" i="12"/>
  <c r="V17" i="12"/>
  <c r="G20" i="12"/>
  <c r="I20" i="12"/>
  <c r="I19" i="12" s="1"/>
  <c r="K20" i="12"/>
  <c r="K19" i="12" s="1"/>
  <c r="M20" i="12"/>
  <c r="M19" i="12" s="1"/>
  <c r="O20" i="12"/>
  <c r="O19" i="12" s="1"/>
  <c r="Q20" i="12"/>
  <c r="Q19" i="12" s="1"/>
  <c r="V20" i="12"/>
  <c r="V19" i="12" s="1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AE32" i="12"/>
  <c r="I20" i="1"/>
  <c r="I19" i="1"/>
  <c r="I18" i="1"/>
  <c r="I17" i="1"/>
  <c r="I16" i="1"/>
  <c r="I105" i="1"/>
  <c r="J104" i="1" s="1"/>
  <c r="AZ61" i="1"/>
  <c r="F49" i="1"/>
  <c r="G23" i="1" s="1"/>
  <c r="G49" i="1"/>
  <c r="G25" i="1" s="1"/>
  <c r="A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J102" i="1" l="1"/>
  <c r="J101" i="1"/>
  <c r="J76" i="1"/>
  <c r="J100" i="1"/>
  <c r="J91" i="1"/>
  <c r="J82" i="1"/>
  <c r="J83" i="1"/>
  <c r="J92" i="1"/>
  <c r="J93" i="1"/>
  <c r="J84" i="1"/>
  <c r="J74" i="1"/>
  <c r="J85" i="1"/>
  <c r="J75" i="1"/>
  <c r="J99" i="1"/>
  <c r="J77" i="1"/>
  <c r="J94" i="1"/>
  <c r="J86" i="1"/>
  <c r="J67" i="1"/>
  <c r="J78" i="1"/>
  <c r="J68" i="1"/>
  <c r="J96" i="1"/>
  <c r="J69" i="1"/>
  <c r="J88" i="1"/>
  <c r="J70" i="1"/>
  <c r="J80" i="1"/>
  <c r="J97" i="1"/>
  <c r="J72" i="1"/>
  <c r="J89" i="1"/>
  <c r="J81" i="1"/>
  <c r="J98" i="1"/>
  <c r="J73" i="1"/>
  <c r="J90" i="1"/>
  <c r="J71" i="1"/>
  <c r="J79" i="1"/>
  <c r="J87" i="1"/>
  <c r="J95" i="1"/>
  <c r="J103" i="1"/>
  <c r="G28" i="1"/>
  <c r="A26" i="1"/>
  <c r="G26" i="1"/>
  <c r="A23" i="1"/>
  <c r="M19" i="19"/>
  <c r="M8" i="19"/>
  <c r="M19" i="18"/>
  <c r="M38" i="18"/>
  <c r="M8" i="18"/>
  <c r="G38" i="18"/>
  <c r="M48" i="18"/>
  <c r="M45" i="18" s="1"/>
  <c r="M8" i="17"/>
  <c r="AF14" i="17"/>
  <c r="M8" i="16"/>
  <c r="M9" i="15"/>
  <c r="M8" i="15" s="1"/>
  <c r="M8" i="14"/>
  <c r="AF29" i="14"/>
  <c r="M336" i="13"/>
  <c r="M263" i="13"/>
  <c r="M67" i="13"/>
  <c r="M406" i="13"/>
  <c r="M200" i="13"/>
  <c r="M233" i="13"/>
  <c r="M205" i="13"/>
  <c r="M16" i="13"/>
  <c r="M244" i="13"/>
  <c r="M84" i="13"/>
  <c r="M391" i="13"/>
  <c r="M397" i="13"/>
  <c r="M396" i="13" s="1"/>
  <c r="M156" i="13"/>
  <c r="M155" i="13" s="1"/>
  <c r="G122" i="13"/>
  <c r="G190" i="13"/>
  <c r="M270" i="13"/>
  <c r="G233" i="13"/>
  <c r="G200" i="13"/>
  <c r="G16" i="13"/>
  <c r="G84" i="13"/>
  <c r="G336" i="13"/>
  <c r="M394" i="13"/>
  <c r="M149" i="13"/>
  <c r="M142" i="13" s="1"/>
  <c r="M103" i="13"/>
  <c r="M99" i="13" s="1"/>
  <c r="G406" i="13"/>
  <c r="G19" i="12"/>
  <c r="M9" i="12"/>
  <c r="M8" i="12" s="1"/>
  <c r="I21" i="1"/>
  <c r="J39" i="1"/>
  <c r="J49" i="1" s="1"/>
  <c r="J44" i="1"/>
  <c r="J48" i="1"/>
  <c r="J46" i="1"/>
  <c r="J41" i="1"/>
  <c r="J43" i="1"/>
  <c r="J45" i="1"/>
  <c r="J47" i="1"/>
  <c r="J42" i="1"/>
  <c r="J40" i="1"/>
  <c r="H49" i="1"/>
  <c r="J105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Zbyněk 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<sst xmlns="http://schemas.openxmlformats.org/spreadsheetml/2006/main" count="3143" uniqueCount="908">
  <si>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</si>
  <si>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</si>
  <si>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</si>
  <si>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</si>
  <si>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</si>
  <si>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</si>
  <si>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</si>
  <si>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</si>
  <si>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</si>
  <si>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</si>
  <si>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</si>
  <si>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</si>
  <si>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</si>
  <si>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</si>
  <si>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</si>
  <si>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</si>
  <si>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</si>
  <si>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</si>
  <si>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</si>
  <si>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</si>
  <si>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</si>
  <si>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</si>
  <si>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</si>
  <si>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</si>
  <si>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</si>
  <si>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</si>
  <si>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</si>
  <si>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</si>
  <si>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</si>
  <si>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</si>
  <si>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</si>
  <si>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</si>
  <si>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</si>
  <si>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</si>
  <si>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</si>
  <si>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</si>
  <si>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</si>
  <si>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</si>
  <si>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</si>
  <si>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</si>
  <si>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</si>
  <si>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</si>
  <si>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</si>
  <si>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10.2025</t>
  </si>
  <si>
    <t>Oprava ZUŠ Krnov po povodni</t>
  </si>
  <si>
    <t>Město Krnov</t>
  </si>
  <si>
    <t>Hlavní náměstí 96/1</t>
  </si>
  <si>
    <t>Krnov - Pod Bezručovým vrchem</t>
  </si>
  <si>
    <t>79401</t>
  </si>
  <si>
    <t>00296139</t>
  </si>
  <si>
    <t>CZ00296139</t>
  </si>
  <si>
    <t>Ing. Zbyněk Svoboda</t>
  </si>
  <si>
    <t>U Transformátoru 391/22</t>
  </si>
  <si>
    <t>Darkovice</t>
  </si>
  <si>
    <t>74717</t>
  </si>
  <si>
    <t>01202553</t>
  </si>
  <si>
    <t>Stavba</t>
  </si>
  <si>
    <t>SO 01,02</t>
  </si>
  <si>
    <t>Oprava objektu</t>
  </si>
  <si>
    <t>00</t>
  </si>
  <si>
    <t>VRN</t>
  </si>
  <si>
    <t>01</t>
  </si>
  <si>
    <t>Architektonicko - stavební řešení</t>
  </si>
  <si>
    <t>02</t>
  </si>
  <si>
    <t>ZTI</t>
  </si>
  <si>
    <t>03</t>
  </si>
  <si>
    <t>Vytápění</t>
  </si>
  <si>
    <t>04</t>
  </si>
  <si>
    <t>VZT, chlazení, větrání</t>
  </si>
  <si>
    <t>05</t>
  </si>
  <si>
    <t>Slaboproud</t>
  </si>
  <si>
    <t>06</t>
  </si>
  <si>
    <t>Silnoproudá elektroinstalace</t>
  </si>
  <si>
    <t>07</t>
  </si>
  <si>
    <t>Ozvučení technika</t>
  </si>
  <si>
    <t>Celkem za stavbu</t>
  </si>
  <si>
    <t>CZK</t>
  </si>
  <si>
    <t>#POPS</t>
  </si>
  <si>
    <t>Popis stavby: 10.2025 - Oprava ZUŠ Krnov po povodni</t>
  </si>
  <si>
    <t>#POPO</t>
  </si>
  <si>
    <t>Popis objektu: SO 01,02 - Oprava objektu</t>
  </si>
  <si>
    <t>#POPR</t>
  </si>
  <si>
    <t>Popis rozpočtu: 00 - VRN</t>
  </si>
  <si>
    <t>Popis rozpočtu: 01 - Architektonicko - stavební řešení</t>
  </si>
  <si>
    <t>Popis rozpočtu: 02 - ZTI</t>
  </si>
  <si>
    <t>Popis rozpočtu: 03 - Vytápění</t>
  </si>
  <si>
    <t>Popis rozpočtu: 04 - VZT, chlazení, větrání</t>
  </si>
  <si>
    <t>Popis rozpočtu: 05 - Slaboproud</t>
  </si>
  <si>
    <t>Popis rozpočtu: 06 - Silnoproudá elektroinstalace</t>
  </si>
  <si>
    <t>Popis rozpočtu: 07 - Ozvučení technika</t>
  </si>
  <si>
    <t>Převzato z původní PD a rozpočtu</t>
  </si>
  <si>
    <t>Rekapitulace dílů</t>
  </si>
  <si>
    <t>Typ dílu</t>
  </si>
  <si>
    <t>1</t>
  </si>
  <si>
    <t>Zemní práce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</si>
  <si>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</si>
  <si>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</si>
  <si>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</si>
  <si>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</si>
  <si>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</si>
  <si>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</si>
  <si>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</si>
  <si>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</si>
  <si>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</si>
  <si>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</si>
  <si>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</si>
  <si>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</si>
  <si>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</si>
  <si>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</si>
  <si>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</si>
  <si>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</si>
  <si>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90</t>
  </si>
  <si>
    <t>Systémové skladby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</si>
  <si>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</si>
  <si>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</si>
  <si>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</si>
  <si>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</si>
  <si>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</si>
  <si>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</si>
  <si>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</si>
  <si>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</si>
  <si>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</si>
  <si>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</si>
  <si>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</si>
  <si>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</si>
  <si>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</si>
  <si>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</si>
  <si>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</si>
  <si>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</si>
  <si>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</si>
  <si>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</si>
  <si>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</si>
  <si>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</si>
  <si>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</si>
  <si>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</si>
  <si>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</si>
  <si>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</si>
  <si>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735</t>
  </si>
  <si>
    <t>Otopná tělesa</t>
  </si>
  <si>
    <t>763</t>
  </si>
  <si>
    <t>Dřevostavby</t>
  </si>
  <si>
    <t>766</t>
  </si>
  <si>
    <t>Konstrukce truhlářské, okna a dveře</t>
  </si>
  <si>
    <t>771</t>
  </si>
  <si>
    <t>Podlahy z dlaždic a obklady</t>
  </si>
  <si>
    <t>775</t>
  </si>
  <si>
    <t>Podlahy vlysové a parketové</t>
  </si>
  <si>
    <t>776</t>
  </si>
  <si>
    <t>Podlahy a stěny povlakové</t>
  </si>
  <si>
    <t>784</t>
  </si>
  <si>
    <t>Malby</t>
  </si>
  <si>
    <t>AR</t>
  </si>
  <si>
    <t>audio rozvaděč</t>
  </si>
  <si>
    <t>IN</t>
  </si>
  <si>
    <t>instalace</t>
  </si>
  <si>
    <t>M21</t>
  </si>
  <si>
    <t>Elektromontáže</t>
  </si>
  <si>
    <t>M22</t>
  </si>
  <si>
    <t>Montáž sdělovací a zabezp. techniky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</si>
  <si>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</si>
  <si>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</si>
  <si>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</si>
  <si>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</si>
  <si>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</si>
  <si>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</si>
  <si>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</si>
  <si>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PA</t>
  </si>
  <si>
    <t>Prostorová akustika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</si>
  <si>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</si>
  <si>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</si>
  <si>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</si>
  <si>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</si>
  <si>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</si>
  <si>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</si>
  <si>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</si>
  <si>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</si>
  <si>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</si>
  <si>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</si>
  <si>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</si>
  <si>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</si>
  <si>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</si>
  <si>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</si>
  <si>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</si>
  <si>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</si>
  <si>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</si>
  <si>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</si>
  <si>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</si>
  <si>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</si>
  <si>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</si>
  <si>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</si>
  <si>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</si>
  <si>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</si>
  <si>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</si>
  <si>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</si>
  <si>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</si>
  <si>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</si>
  <si>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</si>
  <si>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</si>
  <si>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</si>
  <si>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25/ I</t>
  </si>
  <si>
    <t>Indiv</t>
  </si>
  <si>
    <t>Běžná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</si>
  <si>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</si>
  <si>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</si>
  <si>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</si>
  <si>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</si>
  <si>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</si>
  <si>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</si>
  <si>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</si>
  <si>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</si>
  <si>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</si>
  <si>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</si>
  <si>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</si>
  <si>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</si>
  <si>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</si>
  <si>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</si>
  <si>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</si>
  <si>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005231010R</t>
  </si>
  <si>
    <t>Revize</t>
  </si>
  <si>
    <t>náklady spojené s provedením všech technickými normami předepsaných zkoušek a revizí stavebních konstrukcí nebo stavebních prací.</t>
  </si>
  <si>
    <t>Elektrorevize 1.PP a 1.NP : 1</t>
  </si>
  <si>
    <t>VV</t>
  </si>
  <si>
    <t>Revize protipožárních ucpácek mezi 1.PP a 1.NP a protipožárních uzávěrů : 1</t>
  </si>
  <si>
    <t>Kamerová zkouška funkčnosti a prostupnosti ležaté kanalizace : 1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</si>
  <si>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</si>
  <si>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</si>
  <si>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</si>
  <si>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</si>
  <si>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</si>
  <si>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</si>
  <si>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</si>
  <si>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</si>
  <si>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</si>
  <si>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</si>
  <si>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</si>
  <si>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</si>
  <si>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</si>
  <si>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>Práce</t>
  </si>
  <si>
    <t>POL1_</t>
  </si>
  <si>
    <t>oprava propadlého chodníku mezi HUP a budovou : 0,6*1,5</t>
  </si>
  <si>
    <t>349235851R00</t>
  </si>
  <si>
    <t>Doplnění plošných fasádních prvků vylož. do 8 cm</t>
  </si>
  <si>
    <t>Reprofilace poškozených míst fasády, odhad : 10</t>
  </si>
  <si>
    <t>319202331R00</t>
  </si>
  <si>
    <t>Vyrovnání povrchu zdiva přizděním do tl. 15 cm vyrovnání podkladu před zateplením</t>
  </si>
  <si>
    <t>1.PP zateplení parapetů, vyrovnávka pod XPS : 1*1*13</t>
  </si>
  <si>
    <t>347013216R00</t>
  </si>
  <si>
    <t>Předstěna sádrokartonová tl. 67,5 mm,1x ocelová konstrukce CD, izolace, 2x opláštěná, MAI tl.12,5 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</si>
  <si>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</si>
  <si>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</si>
  <si>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</si>
  <si>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Doplnění akustické předstěny v koncertním sále 1.03 : 30,5*0,25</t>
  </si>
  <si>
    <t>347016111R00</t>
  </si>
  <si>
    <t>Předstěna sádrokartonová tl. 65 mm, 1x ocelová konstr.CW 50, bez izolace, 1x opláštěná,RB tl.12,5 mm</t>
  </si>
  <si>
    <t>1.PP - SDK kufr stupačky 01.10 : (0,3+0,3)*2,6</t>
  </si>
  <si>
    <t>1.PP - SDK kufr stupačky 01.06 : (0,3+0,3)*2,6</t>
  </si>
  <si>
    <t>416061112R00</t>
  </si>
  <si>
    <t>Podhled akustický kazetový 600 x 600 mm, závěsný rošt, bez izolace, Ecophone, hrana A specifikace dle původní PD</t>
  </si>
  <si>
    <t>1.PP - 01.11 : 61,27</t>
  </si>
  <si>
    <t>596811111RV3</t>
  </si>
  <si>
    <t>Kladení dlaždic kom.pro pěší, lože z kameniva těž.</t>
  </si>
  <si>
    <t>oprava propadlého chodníku u HUP : 0,6*1,5</t>
  </si>
  <si>
    <t>602022101R00</t>
  </si>
  <si>
    <t>Postřik stěn sanační, ručně</t>
  </si>
  <si>
    <t>Odkaz na mn. položky pořadí 41 : 38,27700</t>
  </si>
  <si>
    <t>602022151R5</t>
  </si>
  <si>
    <t>Jemná mikroporézní sušící omítka na bázi románského vápna, ručně</t>
  </si>
  <si>
    <t>Vlastní</t>
  </si>
  <si>
    <t xml:space="preserve">1.PP, výška 2,6m : </t>
  </si>
  <si>
    <t>01.01 : 10,56*2,6-0,9*2-1,3*2,6</t>
  </si>
  <si>
    <t>01.02 : 13,95*2,6</t>
  </si>
  <si>
    <t>01.03 : 27,26*2,6-1,3*2,6-0,8*2*3</t>
  </si>
  <si>
    <t>01.04 : 18,9*2,6</t>
  </si>
  <si>
    <t>01.05 : 11,58*2,6</t>
  </si>
  <si>
    <t>01.06 : 18,9*2,6</t>
  </si>
  <si>
    <t>01.07 : 15,19*2,6-0,8*2</t>
  </si>
  <si>
    <t>01.08 : 13,99*2,6</t>
  </si>
  <si>
    <t>01.09 : 30,33*2,6-0,7*2-0,9*2*4</t>
  </si>
  <si>
    <t>01.10 : 11,8*2,6-0,9*2</t>
  </si>
  <si>
    <t>01.11 : 32,2*2,6-0,9*2</t>
  </si>
  <si>
    <t>01.12 : 11,52*2,6-0,9*2</t>
  </si>
  <si>
    <t>01.13 : 32,43*2,6-0,9*2</t>
  </si>
  <si>
    <t xml:space="preserve">1.NP, výška 1m : </t>
  </si>
  <si>
    <t>1.12 : 22,28</t>
  </si>
  <si>
    <t>1.13 : 36,37</t>
  </si>
  <si>
    <t>1.16 : 38,57</t>
  </si>
  <si>
    <t>1.17 : 17,47</t>
  </si>
  <si>
    <t>1.18 : 18,73</t>
  </si>
  <si>
    <t>Odkaz na mn. položky pořadí 8 : 38,27700</t>
  </si>
  <si>
    <t>602022121R6</t>
  </si>
  <si>
    <t>Mikroporézní sušící omítka na bázi románského vápna, ručně tloušťka vrstvy do 40 mm</t>
  </si>
  <si>
    <t>1.01 - Vstupní zádveří : 6,4*1,5*2+3*1,5*2</t>
  </si>
  <si>
    <t>odečet otvory : -0,8*1,5-1,25*1,5-2,2*1,5</t>
  </si>
  <si>
    <t>1.02a - vestibul : 7,1*1,5</t>
  </si>
  <si>
    <t>odečet otvory : 0,8*1,5</t>
  </si>
  <si>
    <t>611422133R6</t>
  </si>
  <si>
    <t>Omítka vnitřní kleneb, skořepin, Jemná mikroporézní sušící omítka na bázi románského vápna, ručně</t>
  </si>
  <si>
    <t>1.PP-viz.podlahová plocha : 304,91</t>
  </si>
  <si>
    <t>612481211R00</t>
  </si>
  <si>
    <t>Montáž výztužné sítě (perlinky) do stěrky - vnitřní stěny zateplení parapetu</t>
  </si>
  <si>
    <t>Odkaz na mn. položky pořadí 3 : 13,00000</t>
  </si>
  <si>
    <t>61 - R01</t>
  </si>
  <si>
    <t>Zateplení parapetního zdiva, XPS, tl. 100 mm</t>
  </si>
  <si>
    <t>Součinitel tepelné vodivosti izolantu je 0,035 W/mK.</t>
  </si>
  <si>
    <t>612441441R00</t>
  </si>
  <si>
    <t>Oprava sádrových omítek stěn do 50 % opr. plochy</t>
  </si>
  <si>
    <t>Včetně pomocného pracovního lešení o výšce podlahy do 1900 mm a pro zatížení do 1,5 kPa.</t>
  </si>
  <si>
    <t>SO 02 - 1.01 Foyer : 38,29*1</t>
  </si>
  <si>
    <t>SO 02 - 1.04 - Předsíň WC : 11,97*1</t>
  </si>
  <si>
    <t>610991111R00</t>
  </si>
  <si>
    <t>Zakrývání výplní vnitřních otvorů</t>
  </si>
  <si>
    <t>Okna 1.PP : 0,7*0,8*13</t>
  </si>
  <si>
    <t>612421331R00</t>
  </si>
  <si>
    <t>Oprava vápen.omítek stěn do 30 % pl. - štukových</t>
  </si>
  <si>
    <t>Lokální opravy v 1.NP, odhad : 20</t>
  </si>
  <si>
    <t>622421721R00</t>
  </si>
  <si>
    <t>Oprava vnější štukové omítky stěn, do 10 % plochy, stupeň složitosti II, ze suchých vápenných směsí</t>
  </si>
  <si>
    <t>Odkaz na mn. položky pořadí 2 : 10,00000</t>
  </si>
  <si>
    <t>622904117R00</t>
  </si>
  <si>
    <t>Očištění fasád tlakovou vodou složitost 6 - 7 2m výšky</t>
  </si>
  <si>
    <t>SO 01 : 115,33*2</t>
  </si>
  <si>
    <t>SO 02 : 62,12*2</t>
  </si>
  <si>
    <t>622904217R00</t>
  </si>
  <si>
    <t>Očištění organických nečiistot z fasád slož.6-7</t>
  </si>
  <si>
    <t>Odkaz na mn. položky pořadí 18 : 354,90000</t>
  </si>
  <si>
    <t>62 - R01</t>
  </si>
  <si>
    <t>Nátěr omítky tenkovrstvé na stěnách silikonová Baumit položka včetně lešení</t>
  </si>
  <si>
    <t>Venkovní nátěr fasády na výšku cca 1,5m : 102,3*1,5</t>
  </si>
  <si>
    <t>Venkovní nátěr fasády na výšku cca 4m : 35,69*4</t>
  </si>
  <si>
    <t>odeteč otvory : 51,795</t>
  </si>
  <si>
    <t>620991121R00</t>
  </si>
  <si>
    <t>Zakrývání výplní vnějších otvorů z lešení</t>
  </si>
  <si>
    <t>1.NP : 1,45*2,1*5+9*3,21+1,8*2,4</t>
  </si>
  <si>
    <t>1.PP : 0,8*0,7*6</t>
  </si>
  <si>
    <t>632443111R00</t>
  </si>
  <si>
    <t>Potěr CemFlow® CF 20, plocha do 100 m2, tl. 50 mm</t>
  </si>
  <si>
    <t>1.16 - Zkušebna dechový orchestr : 84,85</t>
  </si>
  <si>
    <t>1.13 - dobetonávka podlahy : 0,9*0,9</t>
  </si>
  <si>
    <t>632443112R00</t>
  </si>
  <si>
    <t>Potěr CemFlow® CF 20, do 100 m2, přípl. zkd 5 mm</t>
  </si>
  <si>
    <t>Odkaz na mn. položky pořadí 22 : 85,66000*4</t>
  </si>
  <si>
    <t>632441491R00</t>
  </si>
  <si>
    <t xml:space="preserve">Broušení cementových potěrů </t>
  </si>
  <si>
    <t>1.16 - zkušebna dechového orchestru : 84,85</t>
  </si>
  <si>
    <t>1.12 - šatna účinkující : 30,94</t>
  </si>
  <si>
    <t>1.13 - nauka : 64,92</t>
  </si>
  <si>
    <t>1.17 - sklad : 15,68</t>
  </si>
  <si>
    <t>1.18 - šatna : 19,78</t>
  </si>
  <si>
    <t>1.03 - koncertní sál : 106,74</t>
  </si>
  <si>
    <t>909      R00</t>
  </si>
  <si>
    <t>Hzs-nezmeritelne stavebni prace</t>
  </si>
  <si>
    <t>h</t>
  </si>
  <si>
    <t>Vyklízení vnitřního vybavení a stěhování, předpoklad : 80</t>
  </si>
  <si>
    <t>938902122R00</t>
  </si>
  <si>
    <t>Čištění ploch betonových konstrukcí tlakovou vodou</t>
  </si>
  <si>
    <t>Okapový chodník : 120</t>
  </si>
  <si>
    <t>Ocelová rampa : 60</t>
  </si>
  <si>
    <t>Vstupní rampa do SO02 : 80</t>
  </si>
  <si>
    <t>Zpevněné plochy : 60</t>
  </si>
  <si>
    <t>939431111RT2</t>
  </si>
  <si>
    <t>Výměna kanaliz.poklopu za samonivelační, hl.200 mm včetně dodávky litinového poklopu D400 SN600</t>
  </si>
  <si>
    <t>kus</t>
  </si>
  <si>
    <t>941955004R00</t>
  </si>
  <si>
    <t>Lešení lehké pomocné, výška podlahy do 3,5 m</t>
  </si>
  <si>
    <t>podlahová plocha 1.PP : 304,91</t>
  </si>
  <si>
    <t>952901111R00</t>
  </si>
  <si>
    <t>Vyčištění budov o výšce podlaží do 4 m</t>
  </si>
  <si>
    <t>1.PP : 304,91</t>
  </si>
  <si>
    <t>1.NP - SO 01 : 550,33</t>
  </si>
  <si>
    <t>1.NP - SO 02 : 223,05</t>
  </si>
  <si>
    <t>952901110R00</t>
  </si>
  <si>
    <t>Čištění mytím vnějších ploch oken a dveří</t>
  </si>
  <si>
    <t>1.PP okna : 0,8*0,7*15</t>
  </si>
  <si>
    <t>1.NP SO 02 - okna : 9*3,21</t>
  </si>
  <si>
    <t>1.NP SO 02 - dveře : 1,8*2,4</t>
  </si>
  <si>
    <t>952902110R00</t>
  </si>
  <si>
    <t>Zametání v místnostech, chodbách, na  schodišti a na půdách</t>
  </si>
  <si>
    <t>1.NP : 22,25+36,37+38,57+17,47+18,73+18,53+7,4</t>
  </si>
  <si>
    <t>952902211R01</t>
  </si>
  <si>
    <t>Dezinfekce podlah a stěn roztok peroxidu vodíku</t>
  </si>
  <si>
    <t>Stěny - viz.plocha nových omítek : 786,54</t>
  </si>
  <si>
    <t>podlahy 1.PP : 304,91</t>
  </si>
  <si>
    <t>podlahy 1.NP - SO 01 : 550,33</t>
  </si>
  <si>
    <t>podlahy1.NP - SO 02 : 223,05</t>
  </si>
  <si>
    <t>954111106R00</t>
  </si>
  <si>
    <t>Sádrokartonový obklad ocelového sloupu, čtyřstranný, ocelová konstrukce, 1x opláštěná, RF tl.15 mm</t>
  </si>
  <si>
    <t>m</t>
  </si>
  <si>
    <t>- nezbytné úpravy desek na příslušný rozměr,</t>
  </si>
  <si>
    <t>- úpravy rohů, koutů a hran konstrukcí ze sádrokartonu,</t>
  </si>
  <si>
    <t>1.PP : 6*2,57</t>
  </si>
  <si>
    <t>954111208R00</t>
  </si>
  <si>
    <t>Sádrokartonový obklad ocelového sloupu, třístranný, ocelová konstrukce, 1x opláštěná, RFI tl.15 mm</t>
  </si>
  <si>
    <t>1.01 - Foyer : 0,4*6</t>
  </si>
  <si>
    <t>962036412R00</t>
  </si>
  <si>
    <t>Demontáž SDK předstěny, 1x kov.kce, 1x oplášť.12,5 mm</t>
  </si>
  <si>
    <t>963016211R00</t>
  </si>
  <si>
    <t>Demontáž podhledu SDK z kazet 600x600 mm, kov.rošt</t>
  </si>
  <si>
    <t>1.PP - 01.13 : 50,35</t>
  </si>
  <si>
    <t>965042141R00</t>
  </si>
  <si>
    <t>Bourání mazanin betonových tl. 10 cm, nad 4 m2</t>
  </si>
  <si>
    <t>m3</t>
  </si>
  <si>
    <t>1.16 - Zkušebna dechový orchestr : 84,85*0,07</t>
  </si>
  <si>
    <t>962036525R00</t>
  </si>
  <si>
    <t>Demontáž SDK obložení sloupu, kov.kce., opl.15mm</t>
  </si>
  <si>
    <t>1.01 - Foyer : 0,8*0,4*6</t>
  </si>
  <si>
    <t>978013211R00</t>
  </si>
  <si>
    <t xml:space="preserve">Odstranění štukové vrstvy omítky z vnitřních stěn </t>
  </si>
  <si>
    <t>Odkaz na mn. položky pořadí 9 : 787,32300</t>
  </si>
  <si>
    <t>978011211R00</t>
  </si>
  <si>
    <t>Odstranění štukové vrstvy vnitřních stropů</t>
  </si>
  <si>
    <t>Odkaz na mn. položky pořadí 11 : 304,91000</t>
  </si>
  <si>
    <t>978013191R00</t>
  </si>
  <si>
    <t>Otlučení omítek vnitřních stěn v rozsahu do 100 %</t>
  </si>
  <si>
    <t>1.pp - 01.10 : 1,77*2,6</t>
  </si>
  <si>
    <t>998011001R00</t>
  </si>
  <si>
    <t>Přesun hmot pro budovy zděné výšky do 6 m</t>
  </si>
  <si>
    <t>t</t>
  </si>
  <si>
    <t>Přesun hmot</t>
  </si>
  <si>
    <t>POL7_</t>
  </si>
  <si>
    <t>713191100RT9</t>
  </si>
  <si>
    <t>Položení separační fólie včetně dodávky PE fólie</t>
  </si>
  <si>
    <t>Odkaz na mn. položky pořadí 44 : 85,66000</t>
  </si>
  <si>
    <t>713121121RT1</t>
  </si>
  <si>
    <t>Montáž tepelné izolace podlah na sucho, dvouvrstvé materiál ve specifikaci</t>
  </si>
  <si>
    <t>Nařezání izolace na potřebný rozměr a položení na podklad ve dvou vrstvách bez dodávky izolace.</t>
  </si>
  <si>
    <t>1.16 - zkušebna dechový orchestr : 84,85</t>
  </si>
  <si>
    <t>28376285R</t>
  </si>
  <si>
    <t>Deska izolační EPS T, Isover RigiFloor 4000 tl. 40 mm, podlahová</t>
  </si>
  <si>
    <t>SPCM</t>
  </si>
  <si>
    <t>Specifikace</t>
  </si>
  <si>
    <t>POL3_</t>
  </si>
  <si>
    <t>Odkaz na mn. položky pořadí 44 : 85,66000*2,05</t>
  </si>
  <si>
    <t>713102111R00</t>
  </si>
  <si>
    <t>Odstranění tepelné izolace podlah, volně uložené, z desek EPS, tl. do 100 mm</t>
  </si>
  <si>
    <t>714111101R00</t>
  </si>
  <si>
    <t>Montáž akustických obkladových panelů, s lištovanými spárami</t>
  </si>
  <si>
    <t>Oprava akustického obkladu a doplnění izolace v koncertním sále 1.03, odhad rozsahu : 12</t>
  </si>
  <si>
    <t>721300922R00</t>
  </si>
  <si>
    <t>Pročištění ležatých svodů do DN 300 mm</t>
  </si>
  <si>
    <t>Ležatá kanalizace, předpoklad : 60</t>
  </si>
  <si>
    <t>722290234R00</t>
  </si>
  <si>
    <t>Proplach a dezinfekce vodovodního potrubí DN 80 mm</t>
  </si>
  <si>
    <t>Včetně dodání desinfekčního prostředku.</t>
  </si>
  <si>
    <t>Rozvody vody 1.NP a 1.PP, odhad : 200</t>
  </si>
  <si>
    <t>763614212RW6</t>
  </si>
  <si>
    <t>Montáž podlahy z desek nad tl.18 mm, P+D, přibíjením vč. dodávky desky OSB 3 4PD tl. 22 mm</t>
  </si>
  <si>
    <t>Schodiště 1.13 - stupnice : 2,7</t>
  </si>
  <si>
    <t>Schodiště 1.13 - podstupnice : (3,5+2,7)*0,28</t>
  </si>
  <si>
    <t>998763201R00</t>
  </si>
  <si>
    <t>Přesun hmot pro dřevostavby, výšky do 12 m</t>
  </si>
  <si>
    <t>766 - Td01</t>
  </si>
  <si>
    <t>D+M Dveře ocelové vnitřní jednokřídlové,plné,hladké,otočné bez polodrážky, 900x1970mm, komaxit PO EW 30DP1-C,tl.křídla 48mm, viz.TZ</t>
  </si>
  <si>
    <t>1.PP : 2</t>
  </si>
  <si>
    <t>766 - Td02</t>
  </si>
  <si>
    <t xml:space="preserve">ks    </t>
  </si>
  <si>
    <t>766 - Td020</t>
  </si>
  <si>
    <t>D+M Dveře vnitřní jednokřídlové,plné,hladké,otočné bezfalcové, 900x1970mm, komaxit PO EI 30DP3-C,tl.křídla 48mm, viz.TZ</t>
  </si>
  <si>
    <t>Vstup do 1.PP : 1</t>
  </si>
  <si>
    <t>766 - Td03</t>
  </si>
  <si>
    <t>D+M Dveře vnitřní DTD do ocelové obložkové zárubně bezfalcové, povrch HPL, rozměr 700x1970mm Dveře kompletní specifikace viz.TZ</t>
  </si>
  <si>
    <t>766 - Td06</t>
  </si>
  <si>
    <t>D+M Dveře vnitřní DTD do ocelové obložkové zárubně bezfalcové, povrch HPL, rozměr 800x1970mm Dveře kompletní specifikace viz.TZ</t>
  </si>
  <si>
    <t>1.PP : 4</t>
  </si>
  <si>
    <t>766 - Td11</t>
  </si>
  <si>
    <t>D+M Dveře vnitřní DTD dvoukřídlé do ocel.oblož.zárubně bezfalcové,povrch HPL,rozměr 1250x1970mm,40dB Dveře kompletní specifikace viz.TZ</t>
  </si>
  <si>
    <t>1.NP : 1</t>
  </si>
  <si>
    <t>766 - Td12</t>
  </si>
  <si>
    <t>D+M Dveře vnitřní DTD do ocel.oblož. zárubně bezfalcové, povrch HPL, rozměr 900x1970mm, nepr.40dB Dveře kompletní specifikace viz.TZ</t>
  </si>
  <si>
    <t>1.NP - 1.17 : 1</t>
  </si>
  <si>
    <t>766 - Td13</t>
  </si>
  <si>
    <t>1.NP - 1.12 : 1</t>
  </si>
  <si>
    <t>766 - Td02-1</t>
  </si>
  <si>
    <t>Repase vnitřních dveří Td02-1, mat.Dub,rozměr 1400x2350mm, EW 30DP3+C specifikace viz.TZ</t>
  </si>
  <si>
    <t>dveře mezi 1.03 a 1.01 : 1</t>
  </si>
  <si>
    <t>766 - R01</t>
  </si>
  <si>
    <t>Stěny komplet. plné s výplní, H do 2,75 m, včetně dveří a nerezového kování sanitární příčky sendvičová deska tl 32 mm</t>
  </si>
  <si>
    <t>sanitární příčka 01.08 : 5,985</t>
  </si>
  <si>
    <t>sanitární příčka 01.07 : 3,675</t>
  </si>
  <si>
    <t>sprchová zástěna 01.07 : 2*1,5</t>
  </si>
  <si>
    <t>766111820R00</t>
  </si>
  <si>
    <t>Demontáž dřevěných stěn plných</t>
  </si>
  <si>
    <t>998766201R00</t>
  </si>
  <si>
    <t>Přesun hmot pro truhlářské konstr., výšky do 6 m</t>
  </si>
  <si>
    <t>771101210R00</t>
  </si>
  <si>
    <t>Penetrace podkladu pod dlažby</t>
  </si>
  <si>
    <t>1.01 - Foyer, nový sokl : 38,3*0,2</t>
  </si>
  <si>
    <t>771475014R00</t>
  </si>
  <si>
    <t>Montáž soklíků rovných z dlaždic keramických, do tmele, výšky do 100 mm</t>
  </si>
  <si>
    <t>1.01 - Foyer : 38,3</t>
  </si>
  <si>
    <t>59761015R</t>
  </si>
  <si>
    <t>Sokl keramický RAKO 450 x 85 x 8 mm dekor dle stávající dlažby</t>
  </si>
  <si>
    <t>Sokl 1.01 - Foyer : (38,3/0,45)*1,2</t>
  </si>
  <si>
    <t>771578011R00</t>
  </si>
  <si>
    <t>Spára podlaha - stěna, silikonem</t>
  </si>
  <si>
    <t>vč. dodávky a montáže silikonu.</t>
  </si>
  <si>
    <t>Odkaz na mn. položky pořadí 65 : 38,30000</t>
  </si>
  <si>
    <t>998771201R00</t>
  </si>
  <si>
    <t>Přesun hmot pro podlahy z dlaždic, výšky do 6 m</t>
  </si>
  <si>
    <t>775101101R00</t>
  </si>
  <si>
    <t>Vysávání podlahy průmyslovým vysavačem, podlahy vlysové, parketové</t>
  </si>
  <si>
    <t>1.03 - Koncertní sál : 106,74</t>
  </si>
  <si>
    <t>784011221R00</t>
  </si>
  <si>
    <t>Zakrytí předmětů, včetně odstranění</t>
  </si>
  <si>
    <t>Zakrytí akustického obkladu během broušení : 32*4</t>
  </si>
  <si>
    <t>776101121R00</t>
  </si>
  <si>
    <t>Provedení penetrace podkladu pod povlakové podlahové krytiny a samonivelační hmoty</t>
  </si>
  <si>
    <t>Odkaz na mn. položky pořadí 69 : 106,74000</t>
  </si>
  <si>
    <t>776101115R00</t>
  </si>
  <si>
    <t>Vyrovnání podkladů samonivelační hmotou</t>
  </si>
  <si>
    <t>775413040R00</t>
  </si>
  <si>
    <t>Montáž podlahové lišty lepením</t>
  </si>
  <si>
    <t>Soklová lišta 1.03-koncertní sál : 23</t>
  </si>
  <si>
    <t>6141371</t>
  </si>
  <si>
    <t>Lišta profil 43 dub, výška soklové lišty 25cm</t>
  </si>
  <si>
    <t xml:space="preserve">m     </t>
  </si>
  <si>
    <t>Odkaz na mn. položky pořadí 73 : 23,00000*1,15</t>
  </si>
  <si>
    <t>775511281R00</t>
  </si>
  <si>
    <t>Podlaha vlysová lepená do tmele, vlysy dubové úzké, třídy I - výběr, tl. 21 mm  dekor dle stávající podlahy</t>
  </si>
  <si>
    <t>775599147R00</t>
  </si>
  <si>
    <t>Lak dřevěné podlahy Bona Trafic, Z + 3x, přebroušení</t>
  </si>
  <si>
    <t>Odkaz na mn. položky pořadí 75 : 106,74000</t>
  </si>
  <si>
    <t>Odkaz na mn. položky pořadí 73 : 23,00000</t>
  </si>
  <si>
    <t>998775201R00</t>
  </si>
  <si>
    <t>Přesun hmot pro podlahy vlysové, výšky do 6 m</t>
  </si>
  <si>
    <t>776101101R00</t>
  </si>
  <si>
    <t>Vysávání podlahy průmyslovým vysavačem pod povlakové podlahy</t>
  </si>
  <si>
    <t>1.12 : 30,94</t>
  </si>
  <si>
    <t>1.13 : 64,92</t>
  </si>
  <si>
    <t>1.16 : 84,85</t>
  </si>
  <si>
    <t>1.17 : 15,68</t>
  </si>
  <si>
    <t>1.18 : 19,78</t>
  </si>
  <si>
    <t>Odkaz na mn. položky pořadí 78 : 216,17000</t>
  </si>
  <si>
    <t>Odkaz na mn. položky pořadí 79 : 216,17000*2</t>
  </si>
  <si>
    <t>776200810R00</t>
  </si>
  <si>
    <t>Odstranění PVC podlahy lepené bez podložky ze schodišť</t>
  </si>
  <si>
    <t>1.12 : 1,68+1,65+1,65+1,65</t>
  </si>
  <si>
    <t>1.18 : 1,2*3</t>
  </si>
  <si>
    <t>776200830R00</t>
  </si>
  <si>
    <t>Odstranění hran schodišťových stupňů</t>
  </si>
  <si>
    <t>1.12 : 1,68+1,65+1,98+1,95</t>
  </si>
  <si>
    <t>776511810R00</t>
  </si>
  <si>
    <t>Odstranění povlakové podlahy z PVC a koberců lepených bez podložky</t>
  </si>
  <si>
    <t>1.12 - schodiště : 1,68*1,65</t>
  </si>
  <si>
    <t>776401800R00</t>
  </si>
  <si>
    <t>Demontáž soklíků nebo lišt, pryžových nebo z PVC</t>
  </si>
  <si>
    <t>1.03 : 19,2</t>
  </si>
  <si>
    <t>1.06 : 18,53</t>
  </si>
  <si>
    <t>1.06a : 7,4</t>
  </si>
  <si>
    <t>1.07 : 22,53</t>
  </si>
  <si>
    <t>1.07a : 7,4</t>
  </si>
  <si>
    <t>1.08 : 20,13</t>
  </si>
  <si>
    <t>1.08a : 7,4</t>
  </si>
  <si>
    <t>1.09 : 19,83</t>
  </si>
  <si>
    <t>1.09a : 7,4</t>
  </si>
  <si>
    <t>1.10 : 21,23</t>
  </si>
  <si>
    <t>1.10a : 7,4</t>
  </si>
  <si>
    <t>1.11 : 14,34</t>
  </si>
  <si>
    <t>1.19 : 12,09</t>
  </si>
  <si>
    <t>1.20 : 13,2</t>
  </si>
  <si>
    <t>1.21 : 38,71</t>
  </si>
  <si>
    <t>1.21a : 38,71</t>
  </si>
  <si>
    <t>776220110R00</t>
  </si>
  <si>
    <t>Lepení povlakové podlahy z PVC na stupnice rovné</t>
  </si>
  <si>
    <t>1.13 : 3,42+2,75</t>
  </si>
  <si>
    <t>1.12 : 3,93+3,32</t>
  </si>
  <si>
    <t>776220200R00</t>
  </si>
  <si>
    <t>Lepení povlakové podlahy z PVC na podstupnice</t>
  </si>
  <si>
    <t>Odkaz na mn. položky pořadí 85 : 17,02000</t>
  </si>
  <si>
    <t>776521100R00</t>
  </si>
  <si>
    <t>Lepení povlakové podlahy z pásů PVC na lepidlo</t>
  </si>
  <si>
    <t>28410101R</t>
  </si>
  <si>
    <t>Gerfloor Taralay tl. 2,0 mm, š. role 2,0 m</t>
  </si>
  <si>
    <t>Odkaz na mn. položky pořadí 87 : 216,17000*1,15</t>
  </si>
  <si>
    <t>Sokly : 431*0,06</t>
  </si>
  <si>
    <t>Podstupnice : 17,02*0,17</t>
  </si>
  <si>
    <t>776421200R00</t>
  </si>
  <si>
    <t>Lepení podlahových soklíků k PVC podlahám, na lišty</t>
  </si>
  <si>
    <t>včetně vložení a přilepení povlakové krytiny do soklového profilu.</t>
  </si>
  <si>
    <t>Odkaz na mn. položky pořadí 84 : 408,92000</t>
  </si>
  <si>
    <t>283424531R</t>
  </si>
  <si>
    <t>Lišta soklová PVC celoplastová Bolta 25560, 60 x 12,8 mm DESIGN</t>
  </si>
  <si>
    <t>Odkaz na mn. položky pořadí 89 : 408,92000*1,15</t>
  </si>
  <si>
    <t>776994111R00</t>
  </si>
  <si>
    <t>Svařování spojů povlakových pásů nebo čtverců z vinylu (PVC) na podlahách</t>
  </si>
  <si>
    <t>Odhad, dle směru kladení : 225</t>
  </si>
  <si>
    <t>776210300R00</t>
  </si>
  <si>
    <t>Lepení hran na stupně</t>
  </si>
  <si>
    <t>553720103R</t>
  </si>
  <si>
    <t>Schodový profil Al samolepicí 25 x 20 mm, délka 2700 mm, povrch bronzový</t>
  </si>
  <si>
    <t>8</t>
  </si>
  <si>
    <t>998776201R00</t>
  </si>
  <si>
    <t>Přesun hmot pro podlahy povlakové, výšky do 6 m</t>
  </si>
  <si>
    <t>784011222RT2</t>
  </si>
  <si>
    <t>Zakrytí podlah, včetně odstranění včetně papírové lepenky</t>
  </si>
  <si>
    <t>1.NP - SO 02 : 199,44</t>
  </si>
  <si>
    <t>784011211RT3</t>
  </si>
  <si>
    <t>Olepování vnitřních ploch včetně maskovací pásky šířky 50 mm</t>
  </si>
  <si>
    <t>Kolem oken a dveří, odhad : 500</t>
  </si>
  <si>
    <t>784011111R00</t>
  </si>
  <si>
    <t>Oprášení/ometení podkladu</t>
  </si>
  <si>
    <t>Odkaz na mn. položky pořadí 98 : 3197,87700</t>
  </si>
  <si>
    <t>784191201R00</t>
  </si>
  <si>
    <t>Penetrace podkladu hloubková Primalex 1x</t>
  </si>
  <si>
    <t>01.01 : 10,56*2,6</t>
  </si>
  <si>
    <t>01.03 : 27,26*2,6</t>
  </si>
  <si>
    <t>01.07 : 15,19*2,6</t>
  </si>
  <si>
    <t>01.09 : 30,33*2,6</t>
  </si>
  <si>
    <t>01.10 : 11,8*2,6</t>
  </si>
  <si>
    <t>01.11 : 32,2*2,6</t>
  </si>
  <si>
    <t>01.12 : 11,22*2,6</t>
  </si>
  <si>
    <t>01.13 : 32,43*2,6</t>
  </si>
  <si>
    <t>1.PP - strop : 304,91</t>
  </si>
  <si>
    <t>1.01 : 18,79*4,1</t>
  </si>
  <si>
    <t>1.02 : 36*3,6</t>
  </si>
  <si>
    <t>1.02a : 6,94*3,8</t>
  </si>
  <si>
    <t>1.03 : 19,2*3,6</t>
  </si>
  <si>
    <t>1.06 : 18,53*3,5</t>
  </si>
  <si>
    <t>1.06a : 7,4*3,5</t>
  </si>
  <si>
    <t>1.07 : 22,53*3,5</t>
  </si>
  <si>
    <t>1.07a : 7,4*3,5</t>
  </si>
  <si>
    <t>1.08 : 20,13*3,5</t>
  </si>
  <si>
    <t>1.08a : 7,4*3,5</t>
  </si>
  <si>
    <t>1.09 : 19,83*3,5</t>
  </si>
  <si>
    <t>1.09a : 7,4*3,5</t>
  </si>
  <si>
    <t>1.10 : 21,23*3,5</t>
  </si>
  <si>
    <t>1.10a : 7,4*3,5</t>
  </si>
  <si>
    <t>1.11 : 14,34*3,5</t>
  </si>
  <si>
    <t>1.12 : 22,28*4</t>
  </si>
  <si>
    <t>1.13 : 36,37*4</t>
  </si>
  <si>
    <t>1.16 : 38,57*4</t>
  </si>
  <si>
    <t>1.17 : 17,47*4</t>
  </si>
  <si>
    <t>1.18 : 18,73*4</t>
  </si>
  <si>
    <t>02-1.01 : 38,29*4</t>
  </si>
  <si>
    <t>02-1.02 : 45,8</t>
  </si>
  <si>
    <t>02-1.03 : 39,98*4</t>
  </si>
  <si>
    <t>02-1.03a : 107,7</t>
  </si>
  <si>
    <t>02-1.04 : 11,98*4</t>
  </si>
  <si>
    <t>1.19 : 12,09*3,5</t>
  </si>
  <si>
    <t>1.20 : 13,2*3,5</t>
  </si>
  <si>
    <t>1.21 : 38,71*3,5</t>
  </si>
  <si>
    <t>1.21a : 38,71*3,5</t>
  </si>
  <si>
    <t>784195612R00</t>
  </si>
  <si>
    <t>Malba, bez penetrace, bílá, 2 x specifikace dle TZ</t>
  </si>
  <si>
    <t>222611211R05</t>
  </si>
  <si>
    <t xml:space="preserve">D+M Elektropohonu otvírání vrat, vč. řídící jednotky a zapojení </t>
  </si>
  <si>
    <t>Dvoukřídlé vrata : 2</t>
  </si>
  <si>
    <t>229800076R4</t>
  </si>
  <si>
    <t>Demontáž poškozeného elektropohonu otvírání vrat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</si>
  <si>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</si>
  <si>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</si>
  <si>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</si>
  <si>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</si>
  <si>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</si>
  <si>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</si>
  <si>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</si>
  <si>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</si>
  <si>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 skládka 15km</t>
  </si>
  <si>
    <t>979990107R00</t>
  </si>
  <si>
    <t>Poplatek za uložení suti - směs betonu, cihel, dřeva, skupina odpadu 170904</t>
  </si>
  <si>
    <t>kategorie 17 09 04 smíšené stavební a demoliční odpady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</si>
  <si>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</si>
  <si>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</si>
  <si>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</si>
  <si>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</si>
  <si>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 kontejner 50m</t>
  </si>
  <si>
    <t>PA - AKU 02</t>
  </si>
  <si>
    <t>D+M Minerální deska AKU-02 otěruvzdorná tl. 40 mm, omyvatelná, systémové uchycení na stěnu Specifikace dle přílohy č.05</t>
  </si>
  <si>
    <t xml:space="preserve">m2    </t>
  </si>
  <si>
    <t>PA - AKU 07</t>
  </si>
  <si>
    <t>D+M Deska z dřevěných vláken AKU 7, otěruvzdorná tl. 25 mm, systémové uchycení na stěnu Specifikace dle přílohy č.05</t>
  </si>
  <si>
    <t>Včetně:</t>
  </si>
  <si>
    <t>725530826R00</t>
  </si>
  <si>
    <t>Demontáž, zásobník elektrický akumulační do 800 l</t>
  </si>
  <si>
    <t>soubor</t>
  </si>
  <si>
    <t>1.PP - č.m.1.07 : 1</t>
  </si>
  <si>
    <t>1.NP - č.m. 1.12 : 1</t>
  </si>
  <si>
    <t>1.NP - č.m. 1.13 : 1</t>
  </si>
  <si>
    <t>725539102R00</t>
  </si>
  <si>
    <t>Montáž elektrických ohřívačů, ostatní typy  80 l</t>
  </si>
  <si>
    <t>Včetně upevnění zásobníků na příčky tl. 15 cm, na zdi a na nosné konstrukce.</t>
  </si>
  <si>
    <t>1.PP - č.m.01.07 : 1</t>
  </si>
  <si>
    <t>1.NP - č.m. 1.18 : 1</t>
  </si>
  <si>
    <t>725534112R00</t>
  </si>
  <si>
    <t>Ohřívač elektrický, zásobníkový, tlakový, 5l specifikace v TZ</t>
  </si>
  <si>
    <t>725534223R00</t>
  </si>
  <si>
    <t>Ohřívač elektrický, zásobníkový, závěsný, DZ Dražice OKCE 80 specifikace v TZ</t>
  </si>
  <si>
    <t>998725201R00</t>
  </si>
  <si>
    <t>Přesun hmot pro zařizovací předměty, výšky do 6 m</t>
  </si>
  <si>
    <t>722182001RT2</t>
  </si>
  <si>
    <t>Montáž tepelné izolace skruží na potrubí přímé, DN 25 mm, samolepicí spoj samolepicí spoj a příčné stažení páskou</t>
  </si>
  <si>
    <t>722182004RT1</t>
  </si>
  <si>
    <t>Montáž tepelné izolace skruží na potrubí přímé, DN 40 mm, samolepicí spoj samolepicí spoj nebo rychlouzávěr</t>
  </si>
  <si>
    <t>283771093R</t>
  </si>
  <si>
    <t>Izolace potrubí Mirelon PRO 25 x 20 mm šedočerná</t>
  </si>
  <si>
    <t>631547112R</t>
  </si>
  <si>
    <t>Pouzdro potrubní izolační HEATROCK PS - 18/30 mm</t>
  </si>
  <si>
    <t>631547114R</t>
  </si>
  <si>
    <t>Pouzdro potrubní izolační HEATROCK PS - 28/30 mm</t>
  </si>
  <si>
    <t>631547113R</t>
  </si>
  <si>
    <t>Pouzdro potrubní izolační HEATROCK PS - 22/30 mm</t>
  </si>
  <si>
    <t>283777522R</t>
  </si>
  <si>
    <t>Páska Al samolepicí plná š. 70 mm</t>
  </si>
  <si>
    <t>87+116+87</t>
  </si>
  <si>
    <t>998713201R00</t>
  </si>
  <si>
    <t>Přesun hmot pro izolace tepelné, výšky do 6 m</t>
  </si>
  <si>
    <t>735000912R00</t>
  </si>
  <si>
    <t>Oprava-vyregulování ventilů s termost.ovládáním</t>
  </si>
  <si>
    <t>1.PP : 17</t>
  </si>
  <si>
    <t>1.NP : 2+12+1</t>
  </si>
  <si>
    <t>735151821R00</t>
  </si>
  <si>
    <t>Demontáž otopných těles panelových dvouřadých, délky do 1500 mm</t>
  </si>
  <si>
    <t>735193011R00</t>
  </si>
  <si>
    <t>Čištění otopných těles kartáčem a tlakovou vodou</t>
  </si>
  <si>
    <t>Odkaz na mn. položky pořadí 10 : 32,00000</t>
  </si>
  <si>
    <t>735192923R00</t>
  </si>
  <si>
    <t>Zpětná montáž otopných těles panelových dvouřadých, délky do 1500 mm</t>
  </si>
  <si>
    <t>Odkaz na mn. položky pořadí 11 : 32,00000</t>
  </si>
  <si>
    <t>900      RT3</t>
  </si>
  <si>
    <t>HZS Práce v tarifní třídě 6 (instalatér)</t>
  </si>
  <si>
    <t>Prav.M</t>
  </si>
  <si>
    <t>HZS</t>
  </si>
  <si>
    <t>POL10_</t>
  </si>
  <si>
    <t>Odhad : 10</t>
  </si>
  <si>
    <t>998735201R00</t>
  </si>
  <si>
    <t>Přesun hmot pro otopná tělesa, výšky do 6 m</t>
  </si>
  <si>
    <t>210140650RT1</t>
  </si>
  <si>
    <t>Termostat prostorový včetně dodávky REGO 972-01 2a</t>
  </si>
  <si>
    <t>01.13 : 1</t>
  </si>
  <si>
    <t>01.11 : 1</t>
  </si>
  <si>
    <t>222611211R00</t>
  </si>
  <si>
    <t xml:space="preserve">Montáž servopohonu 230/ 24 V, 0-10 V/ 4-20 mA, včetně zapojení </t>
  </si>
  <si>
    <t>01.13 : 5</t>
  </si>
  <si>
    <t>01.11 : 4</t>
  </si>
  <si>
    <t>422185101R</t>
  </si>
  <si>
    <t>Termoelektrický pohon</t>
  </si>
  <si>
    <t>Odkaz na mn. položky pořadí 16 : 9,00000</t>
  </si>
  <si>
    <t>728314812R00</t>
  </si>
  <si>
    <t>Demontáž protidešťové žaluzie čtyřhranné do 0,45 m2</t>
  </si>
  <si>
    <t>Od rekuperační jednotky : 2</t>
  </si>
  <si>
    <t>728314111R00</t>
  </si>
  <si>
    <t>Montáž protidešťové žaluzie čtyřhranné do 0,15 m2</t>
  </si>
  <si>
    <t>Pro rekuperační jednotku : 2</t>
  </si>
  <si>
    <t>4295330102R</t>
  </si>
  <si>
    <t>Žaluzie protidešťová PDZM 200 x 400 mm</t>
  </si>
  <si>
    <t>Odkaz na mn. položky pořadí 2 : 2,00000</t>
  </si>
  <si>
    <t>728416222R00</t>
  </si>
  <si>
    <t>Montáž větrací jednotky s rekuperací, centrální, průtok vzduchu do 500 m3/hod</t>
  </si>
  <si>
    <t>Montáž VZT1 a VZT2 jednotky : 2</t>
  </si>
  <si>
    <t>725 - R001</t>
  </si>
  <si>
    <t>VZT 1 - Vzduchotechnická jednotka - SaK Technology C400 ISP-R2, kompaktní rekuperacní jednotka parapetní, protiproudý výmeník,Integr.regulace,420m3/h, 300Pa,F7/M5,EC,el.ohřívač 2kW,vata50mm,200mm</t>
  </si>
  <si>
    <t>725 - R002</t>
  </si>
  <si>
    <t>VZT 2 - Vzduchotechnická jednotka - SaK Technology C600 ISP-R2, Kompaktní rekuperacní jednotka parapetní,protihlukový výměník,integr.regulace,510m3/h,300Pa,F7/M5,EC,el.ohřívač 2kW,vata50mm,200mm</t>
  </si>
  <si>
    <t>725 - R003</t>
  </si>
  <si>
    <t>NLII-CO2+RH, Cidlo CO2 a relativní vlhkosti, Prostorové cidlo</t>
  </si>
  <si>
    <t>725 - R004</t>
  </si>
  <si>
    <t>Čerpadlo do směšovacího uzlu</t>
  </si>
  <si>
    <t>725 - R005</t>
  </si>
  <si>
    <t>Venkovní kondenzační jednotka Sinclair SDC5-224EAS - Qch=22,4 kW;Qt = 22,4 Kw,hl.aku.tlaku 60dBA  Venkovní kondenzační jednotka Sinclair SDC5-224EAS - Qch = 22,4 kW; Qt = 22,4 Kw</t>
  </si>
  <si>
    <t>725 - R006</t>
  </si>
  <si>
    <t>Venkovní kondenzační jednotka Sinclair SDC5-260EAS - Qch=26,0 kW;Qt = 26,0 Kw,hl.aku.tlaku 60dBA  Venkovní kondenzační jednotka Sinclair SDC5-260EAS - Qch = 26,0 kW; Qt = 26,0 Kw</t>
  </si>
  <si>
    <t>728 - R007</t>
  </si>
  <si>
    <t>Ventilátor RVK200E2 sileo</t>
  </si>
  <si>
    <t>728 - R008</t>
  </si>
  <si>
    <t>TS 200/3 - pozinkované potrubí 200mmx3m</t>
  </si>
  <si>
    <t>725 - R009</t>
  </si>
  <si>
    <t>Vsuvka 200</t>
  </si>
  <si>
    <t>728 - R010</t>
  </si>
  <si>
    <t>Koncový kryt DR200</t>
  </si>
  <si>
    <t>728 - R011</t>
  </si>
  <si>
    <t>Odbočka jednoduchá OBJ 90° 200/200</t>
  </si>
  <si>
    <t>728 - R012</t>
  </si>
  <si>
    <t>Odbočka jednoduchá OBJ 45° 200/200</t>
  </si>
  <si>
    <t>728 - R013</t>
  </si>
  <si>
    <t>Odbočka jednoduchá OBJ 90° 200/100</t>
  </si>
  <si>
    <t>728 - R014</t>
  </si>
  <si>
    <t>Oblouk lisovaný 90° 200</t>
  </si>
  <si>
    <t>728 - R015</t>
  </si>
  <si>
    <t>Ohebný tlumič DCO25200/MF</t>
  </si>
  <si>
    <t>728 - R016</t>
  </si>
  <si>
    <t>Izolace kaučuk 19mm</t>
  </si>
  <si>
    <t>728 - R017</t>
  </si>
  <si>
    <t>Vyústka do kruhového potrubí odvodní 525x75 R1</t>
  </si>
  <si>
    <t>728 - R018</t>
  </si>
  <si>
    <t>Vyústka do kruhového potrubí odvodní 425x75 R1</t>
  </si>
  <si>
    <t>728 - R019</t>
  </si>
  <si>
    <t>Vyústka do kruhového potrubí odvodní 1040x125 R1</t>
  </si>
  <si>
    <t>728 - R021</t>
  </si>
  <si>
    <t>Montážní, těsnící a spojovací materiál</t>
  </si>
  <si>
    <t>728 - R022</t>
  </si>
  <si>
    <t>Oživení a zaregulování</t>
  </si>
  <si>
    <t>HZS MaR VZT jednotek, prokabelování</t>
  </si>
  <si>
    <t>998728201R00</t>
  </si>
  <si>
    <t>Přesun hmot pro vzduchotechniku, výšky do 6 m</t>
  </si>
  <si>
    <t>M22 - R001</t>
  </si>
  <si>
    <t>Sběrnicový modul připojení drátového detektoru JA-111H TRB</t>
  </si>
  <si>
    <t>M22 - R002</t>
  </si>
  <si>
    <t>Sběrnicový kombinovaný detektor kouře a teplot se sirénou JA-111ST-A</t>
  </si>
  <si>
    <t>M22 - R004</t>
  </si>
  <si>
    <t>Sběrnicový signální modul výstupů PG JB-118N</t>
  </si>
  <si>
    <t>M22 - R03</t>
  </si>
  <si>
    <t>Sběrnicová čtyřsegmentová klavesnice s displejem a RFID čtečkou JA-11SE</t>
  </si>
  <si>
    <t>650711611R1</t>
  </si>
  <si>
    <t>Demontáž elektroinstalační krabice zasádrované</t>
  </si>
  <si>
    <t>1.PP - zásuvky : 60</t>
  </si>
  <si>
    <t>1.PP - vypínače : 29</t>
  </si>
  <si>
    <t>1.NP - zásuvky : 15+7+2+7+14+10</t>
  </si>
  <si>
    <t>1.PP - SLP : 2</t>
  </si>
  <si>
    <t>1.PP - MaR : 1+1+5+4</t>
  </si>
  <si>
    <t>210010311RT3</t>
  </si>
  <si>
    <t>Krabice univerzální KU, bez zapojení, kruhová, uchycení sanační maltou! včetně dodávky KU 68-45 bez víčka</t>
  </si>
  <si>
    <t>Odkaz na mn. položky pořadí 1 : 157,00000</t>
  </si>
  <si>
    <t>612 - R01</t>
  </si>
  <si>
    <t>Hrubá výplň rýh ve stěnách sanační maltou Uchycení instalační krabice</t>
  </si>
  <si>
    <t>210110041RT6</t>
  </si>
  <si>
    <t>Spínač zapuštěný jednopólový, řazení 1 vč. dodávky strojku, rámečku a krytu,  přesná specifikace dle PD</t>
  </si>
  <si>
    <t>1.PP : 16</t>
  </si>
  <si>
    <t>210110047RT5</t>
  </si>
  <si>
    <t>Spínač zapuštěný jednopól.se signál.doutnavkou 1/S včetně dodávky spínače 3553-21289,  přesná specifikace dle PD</t>
  </si>
  <si>
    <t>1.PP : 13</t>
  </si>
  <si>
    <t>210111014RT6</t>
  </si>
  <si>
    <t>Zásuvka domovní zapuštěná - provedení 2x (2P+PE) včetně dodávky zásuvky a rámečku, přesná specifikace dle PD</t>
  </si>
  <si>
    <t>1.PP : 60</t>
  </si>
  <si>
    <t>1.NP : 55</t>
  </si>
  <si>
    <t>210110062RT2</t>
  </si>
  <si>
    <t xml:space="preserve">Infrapasivní spínač osvětlení včetně dodávky stropního interiérového čidla </t>
  </si>
  <si>
    <t>Včetně nastavení času a intenzity světla.</t>
  </si>
  <si>
    <t>M21 - R01</t>
  </si>
  <si>
    <t>D+M Rozvaděč RP0.1 vč.vybavená dle specifikace PD</t>
  </si>
  <si>
    <t>1.PP : 1</t>
  </si>
  <si>
    <t>210201521R00</t>
  </si>
  <si>
    <t>Svítidlo LED technické stropní přisazené</t>
  </si>
  <si>
    <t>1.PP : 9+18+6+2+32</t>
  </si>
  <si>
    <t>M21 - M01</t>
  </si>
  <si>
    <t>N - Svítidlo LED 30W, kruhové přisazené, 2700lm 30W, IP43, 4000K, Ra80</t>
  </si>
  <si>
    <t>M21 - M02</t>
  </si>
  <si>
    <t xml:space="preserve">J - Svítidlo LED 53W, 7000lm,přisazení/zavěšené, IP65, 4000K, Ra80 </t>
  </si>
  <si>
    <t>M21 - M03</t>
  </si>
  <si>
    <t>K - Svítidlo LED AL, Zářivkové, Al leštěná mříž, přisazení/zavěšené, IP20, 40W, 4000K, Ra80, 4300lm</t>
  </si>
  <si>
    <t>M21 - M04</t>
  </si>
  <si>
    <t>G - Svítidlo LED přisazené, 15W sklo, triplex opál mat, IP43, 1320lm</t>
  </si>
  <si>
    <t>M21 - M05</t>
  </si>
  <si>
    <t>B - Svítidlo LED 840/M600_plexi, Kancelářské LED světlo do podhledu, 27W, M600, LED 4000K, IP40,Ra80 4300lm</t>
  </si>
  <si>
    <t>M22 - R01</t>
  </si>
  <si>
    <t>D+M tlačitkový hlásič s piktogramem</t>
  </si>
  <si>
    <t>Montáž včetně napojení kabelů.</t>
  </si>
  <si>
    <t>M22 - R02</t>
  </si>
  <si>
    <t>D+M Opticko-kouřový hlásič, samoresetovací, 12V, s paticí</t>
  </si>
  <si>
    <t>Koncentrátor v krytu pro 8 zón s PGM výstupy</t>
  </si>
  <si>
    <t>M22 - R04</t>
  </si>
  <si>
    <t>PIR čidlo 360°, stropní, stupeň 2, 12m</t>
  </si>
  <si>
    <t>M22 - R05</t>
  </si>
  <si>
    <t>Reproduktor skříňový 100V, 6W, plastový, 92dB, 130-12000Hz, s přepínačem výkonu, bílý, EVAC</t>
  </si>
  <si>
    <t>Kalkul</t>
  </si>
  <si>
    <t>650101921R00</t>
  </si>
  <si>
    <t xml:space="preserve">Montáž nouzového svítidla </t>
  </si>
  <si>
    <t>1.PP : 5</t>
  </si>
  <si>
    <t>741582OA0</t>
  </si>
  <si>
    <t>SVÍTIDLO NOUZOVÉ LED S PIKTOGRAM, nástěnná montáž F65LED 11W, IP65, AT SA 3H/RM NiMH 3,6V 1,2A</t>
  </si>
  <si>
    <t>KUS</t>
  </si>
  <si>
    <t>EXP 24</t>
  </si>
  <si>
    <t>Agregovaná položka</t>
  </si>
  <si>
    <t>POL2_</t>
  </si>
  <si>
    <t>Odkaz na mn. položky pořadí 20 : 5,00000</t>
  </si>
  <si>
    <t>905      R00</t>
  </si>
  <si>
    <t>Hzs-revize provoz.souboru a st.obj.</t>
  </si>
  <si>
    <t>Kontrola rozsahu poškození, předpoklad : 10</t>
  </si>
  <si>
    <t>R01</t>
  </si>
  <si>
    <t>19" Rozvaděč rám s kolečky 16U/600x600 instalační materiál pro osazení stojanů technologií, spojovac</t>
  </si>
  <si>
    <t>R02</t>
  </si>
  <si>
    <t>19“ 1U rozvod 230V IEC C13 10x s přepěťovou ochranou a vf filtrem</t>
  </si>
  <si>
    <t>R03</t>
  </si>
  <si>
    <t>19“ 1U 2 kanálový bezdrátový mikrofonní systém 1,8Ghz s 2x mikrofonem do ruky, mix out</t>
  </si>
  <si>
    <t>R04</t>
  </si>
  <si>
    <t>19“ 4U digitální mix pult 20 in/2 out/8 aux s wifi 2,4 G/5G, USB, 2x line in cinch, 2x RJ 45 LAN, HD</t>
  </si>
  <si>
    <t>R05</t>
  </si>
  <si>
    <t>19“ 2U patchbay panel děrováno pro 24 konektorů Neutrik univerzálního typu „D“ - zadní montáž</t>
  </si>
  <si>
    <t>R06</t>
  </si>
  <si>
    <t>19“ 1U Přehrávač Blu-Ray, DVD, CD, SD card, USB flash,formáty (MPEG1-4, VC-1, AVCHD, WMV, JPEG, GIF,</t>
  </si>
  <si>
    <t>R07</t>
  </si>
  <si>
    <t>19“ 1U wifi router, standard 802.11ac (WiFi 5) a 802.11ax (WiFi 6), dual band 2,4GHz a 5 GHz + montá</t>
  </si>
  <si>
    <t>R08</t>
  </si>
  <si>
    <t>19“ 1U panel 230V zásuvky 8x včetně přepěťové ochrany a vf filtru – zadní montáž</t>
  </si>
  <si>
    <t>R09</t>
  </si>
  <si>
    <t>19“ 1U patchbay panel děrováno pro 8 konektorů Neutrik univerzálního typu „D“</t>
  </si>
  <si>
    <t>R10</t>
  </si>
  <si>
    <t>Drobný instalační materiál, Konektory XLR , BNC, TRS, EtherCon, svorkovnice, propojovací kabely v ra</t>
  </si>
  <si>
    <t>R11</t>
  </si>
  <si>
    <t>KP-01 - Přípojný panel jeviště – podlahová krabice KOPOBOX 80, 20x XLR in, 4x XLR out, barva: dle po</t>
  </si>
  <si>
    <t>R12</t>
  </si>
  <si>
    <t xml:space="preserve">KP-03 - Přípojný panel hlediste vzadu vpravo 20x XLR out, 4x XLR in,1x HDMI, 2x DMX OUT, 2x DMX IN, </t>
  </si>
  <si>
    <t>R13</t>
  </si>
  <si>
    <t>KP-02 - Přípojný panel jeviště – podlahová krabice, PODLOŽKA PŘÍSTROJOVÁ DO KRABICE, : 1x DMX OUT, 1</t>
  </si>
  <si>
    <t>R14</t>
  </si>
  <si>
    <t>KR-01 - Přípojný panel repro - kovové (plastové) provedení nástěnné do SDK, barva: bílá, Rozměr: 115</t>
  </si>
  <si>
    <t>R15</t>
  </si>
  <si>
    <t>Montáže - Instalace AV techniky, zapojení a měření kabeláže</t>
  </si>
  <si>
    <t>R16</t>
  </si>
  <si>
    <t>Montáže - Kompletace a nastavení systému + zaškolení obsluhy</t>
  </si>
  <si>
    <t>R17</t>
  </si>
  <si>
    <t>Ostatní náklady, revize, demontáž starých zařízení a rozvodů</t>
  </si>
  <si>
    <t>R18</t>
  </si>
  <si>
    <t>Lešení - montáž, demontáž, pronájem</t>
  </si>
  <si>
    <t>122+217</t>
  </si>
  <si>
    <t xml:space="preserve"> 116+87</t>
  </si>
  <si>
    <t xml:space="preserve"> 122</t>
  </si>
  <si>
    <t xml:space="preserve"> 29*3+130</t>
  </si>
  <si>
    <t xml:space="preserve"> 29*4</t>
  </si>
  <si>
    <t xml:space="preserve"> 29*3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</si>
</sst>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17" fillId="0" borderId="45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8"/>
  <sheetViews>
    <sheetView showGridLines="0" topLeftCell="B5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3" t="s">
        <v>24</v>
      </c>
      <c r="C2" s="74"/>
      <c r="D2" s="75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6"/>
      <c r="C3" s="74"/>
      <c r="D3" s="77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78"/>
      <c r="C4" s="79"/>
      <c r="D4" s="80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45</v>
      </c>
      <c r="E5" s="223"/>
      <c r="F5" s="223"/>
      <c r="G5" s="223"/>
      <c r="H5" s="18" t="s">
        <v>42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24" t="s">
        <v>46</v>
      </c>
      <c r="E6" s="225"/>
      <c r="F6" s="225"/>
      <c r="G6" s="225"/>
      <c r="H6" s="18" t="s">
        <v>36</v>
      </c>
      <c r="I6" s="82" t="s">
        <v>50</v>
      </c>
      <c r="J6" s="8"/>
    </row>
    <row r="7" spans="1:15" ht="15.75" customHeight="1" x14ac:dyDescent="0.2">
      <c r="A7" s="2"/>
      <c r="B7" s="29"/>
      <c r="C7" s="54"/>
      <c r="D7" s="81" t="s">
        <v>48</v>
      </c>
      <c r="E7" s="226" t="s">
        <v>47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83" t="s">
        <v>51</v>
      </c>
      <c r="H8" s="18" t="s">
        <v>42</v>
      </c>
      <c r="I8" s="82" t="s">
        <v>55</v>
      </c>
      <c r="J8" s="8"/>
    </row>
    <row r="9" spans="1:15" ht="15.75" hidden="1" customHeight="1" x14ac:dyDescent="0.2">
      <c r="A9" s="2"/>
      <c r="B9" s="2"/>
      <c r="D9" s="83" t="s">
        <v>52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81" t="s">
        <v>54</v>
      </c>
      <c r="E10" s="84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6"/>
      <c r="J11" s="8"/>
    </row>
    <row r="12" spans="1:15" ht="15.75" customHeight="1" x14ac:dyDescent="0.2">
      <c r="A12" s="2"/>
      <c r="B12" s="28"/>
      <c r="C12" s="53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0" t="s">
        <v>26</v>
      </c>
      <c r="B16" s="38" t="s">
        <v>26</v>
      </c>
      <c r="C16" s="59"/>
      <c r="D16" s="60"/>
      <c r="E16" s="206"/>
      <c r="F16" s="207"/>
      <c r="G16" s="206"/>
      <c r="H16" s="207"/>
      <c r="I16" s="206">
        <f>SUMIF(F67:F104,A16,I67:I104)+SUMIF(F67:F104,"PSU",I67:I104)</f>
        <v>0</v>
      </c>
      <c r="J16" s="208"/>
    </row>
    <row r="17" spans="1:10" ht="23.25" customHeight="1" x14ac:dyDescent="0.2">
      <c r="A17" s="140" t="s">
        <v>27</v>
      </c>
      <c r="B17" s="38" t="s">
        <v>27</v>
      </c>
      <c r="C17" s="59"/>
      <c r="D17" s="60"/>
      <c r="E17" s="206"/>
      <c r="F17" s="207"/>
      <c r="G17" s="206"/>
      <c r="H17" s="207"/>
      <c r="I17" s="206">
        <f>SUMIF(F67:F104,A17,I67:I104)</f>
        <v>0</v>
      </c>
      <c r="J17" s="208"/>
    </row>
    <row r="18" spans="1:10" ht="23.25" customHeight="1" x14ac:dyDescent="0.2">
      <c r="A18" s="140" t="s">
        <v>28</v>
      </c>
      <c r="B18" s="38" t="s">
        <v>28</v>
      </c>
      <c r="C18" s="59"/>
      <c r="D18" s="60"/>
      <c r="E18" s="206"/>
      <c r="F18" s="207"/>
      <c r="G18" s="206"/>
      <c r="H18" s="207"/>
      <c r="I18" s="206">
        <f>SUMIF(F67:F104,A18,I67:I104)</f>
        <v>0</v>
      </c>
      <c r="J18" s="208"/>
    </row>
    <row r="19" spans="1:10" ht="23.25" customHeight="1" x14ac:dyDescent="0.2">
      <c r="A19" s="140" t="s">
        <v>164</v>
      </c>
      <c r="B19" s="38" t="s">
        <v>29</v>
      </c>
      <c r="C19" s="59"/>
      <c r="D19" s="60"/>
      <c r="E19" s="206"/>
      <c r="F19" s="207"/>
      <c r="G19" s="206"/>
      <c r="H19" s="207"/>
      <c r="I19" s="206">
        <f>SUMIF(F67:F104,A19,I67:I104)</f>
        <v>0</v>
      </c>
      <c r="J19" s="208"/>
    </row>
    <row r="20" spans="1:10" ht="23.25" customHeight="1" x14ac:dyDescent="0.2">
      <c r="A20" s="140" t="s">
        <v>165</v>
      </c>
      <c r="B20" s="38" t="s">
        <v>30</v>
      </c>
      <c r="C20" s="59"/>
      <c r="D20" s="60"/>
      <c r="E20" s="206"/>
      <c r="F20" s="207"/>
      <c r="G20" s="206"/>
      <c r="H20" s="207"/>
      <c r="I20" s="206">
        <f>SUMIF(F67:F104,A20,I67:I104)</f>
        <v>0</v>
      </c>
      <c r="J20" s="208"/>
    </row>
    <row r="21" spans="1:10" ht="23.25" customHeight="1" x14ac:dyDescent="0.2">
      <c r="A21" s="2"/>
      <c r="B21" s="48" t="s">
        <v>31</v>
      </c>
      <c r="C21" s="61"/>
      <c r="D21" s="62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12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12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56</v>
      </c>
      <c r="C39" s="199"/>
      <c r="D39" s="199"/>
      <c r="E39" s="199"/>
      <c r="F39" s="99">
        <f>'SO 01,02 00 Pol'!AE32+'SO 01,02 01 Pol'!AE410+'SO 01,02 02 Pol'!AE29+'SO 01,02 03 Pol'!AE49+'SO 01,02 04 Pol'!AE41+'SO 01,02 05 Pol'!AE14+'SO 01,02 06 Pol'!AE54+'SO 01,02 07 Pol'!AE29</f>
        <v>0</v>
      </c>
      <c r="G39" s="100">
        <f>'SO 01,02 00 Pol'!AF32+'SO 01,02 01 Pol'!AF410+'SO 01,02 02 Pol'!AF29+'SO 01,02 03 Pol'!AF49+'SO 01,02 04 Pol'!AF41+'SO 01,02 05 Pol'!AF14+'SO 01,02 06 Pol'!AF54+'SO 01,02 07 Pol'!AF29</f>
        <v>0</v>
      </c>
      <c r="H39" s="101">
        <f t="shared" ref="H39:H48" si="1">(F39*SazbaDPH1/100)+(G39*SazbaDPH2/100)</f>
        <v>0</v>
      </c>
      <c r="I39" s="101">
        <f t="shared" ref="I39:I48" si="2">F39+G39+H39</f>
        <v>0</v>
      </c>
      <c r="J39" s="102" t="str">
        <f t="shared" ref="J39:J48" si="3">IF(CenaCelkemVypocet=0,"",I39/CenaCelkemVypocet*100)</f>
        <v/>
      </c>
    </row>
    <row r="40" spans="1:10" ht="25.5" customHeight="1" x14ac:dyDescent="0.2">
      <c r="A40" s="88">
        <v>2</v>
      </c>
      <c r="B40" s="103" t="s">
        <v>57</v>
      </c>
      <c r="C40" s="200" t="s">
        <v>58</v>
      </c>
      <c r="D40" s="200"/>
      <c r="E40" s="200"/>
      <c r="F40" s="104">
        <f>'SO 01,02 00 Pol'!AE32+'SO 01,02 01 Pol'!AE410+'SO 01,02 02 Pol'!AE29+'SO 01,02 03 Pol'!AE49+'SO 01,02 04 Pol'!AE41+'SO 01,02 05 Pol'!AE14+'SO 01,02 06 Pol'!AE54+'SO 01,02 07 Pol'!AE29</f>
        <v>0</v>
      </c>
      <c r="G40" s="105">
        <f>'SO 01,02 00 Pol'!AF32+'SO 01,02 01 Pol'!AF410+'SO 01,02 02 Pol'!AF29+'SO 01,02 03 Pol'!AF49+'SO 01,02 04 Pol'!AF41+'SO 01,02 05 Pol'!AF14+'SO 01,02 06 Pol'!AF54+'SO 01,02 07 Pol'!AF29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59</v>
      </c>
      <c r="C41" s="199" t="s">
        <v>60</v>
      </c>
      <c r="D41" s="199"/>
      <c r="E41" s="199"/>
      <c r="F41" s="108">
        <f>'SO 01,02 00 Pol'!AE32</f>
        <v>0</v>
      </c>
      <c r="G41" s="101">
        <f>'SO 01,02 00 Pol'!AF32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61</v>
      </c>
      <c r="C42" s="199" t="s">
        <v>62</v>
      </c>
      <c r="D42" s="199"/>
      <c r="E42" s="199"/>
      <c r="F42" s="108">
        <f>'SO 01,02 01 Pol'!AE410</f>
        <v>0</v>
      </c>
      <c r="G42" s="101">
        <f>'SO 01,02 01 Pol'!AF410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63</v>
      </c>
      <c r="C43" s="199" t="s">
        <v>64</v>
      </c>
      <c r="D43" s="199"/>
      <c r="E43" s="199"/>
      <c r="F43" s="108">
        <f>'SO 01,02 02 Pol'!AE29</f>
        <v>0</v>
      </c>
      <c r="G43" s="101">
        <f>'SO 01,02 02 Pol'!AF29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65</v>
      </c>
      <c r="C44" s="199" t="s">
        <v>66</v>
      </c>
      <c r="D44" s="199"/>
      <c r="E44" s="199"/>
      <c r="F44" s="108">
        <f>'SO 01,02 03 Pol'!AE49</f>
        <v>0</v>
      </c>
      <c r="G44" s="101">
        <f>'SO 01,02 03 Pol'!AF49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67</v>
      </c>
      <c r="C45" s="199" t="s">
        <v>68</v>
      </c>
      <c r="D45" s="199"/>
      <c r="E45" s="199"/>
      <c r="F45" s="108">
        <f>'SO 01,02 04 Pol'!AE41</f>
        <v>0</v>
      </c>
      <c r="G45" s="101">
        <f>'SO 01,02 04 Pol'!AF41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69</v>
      </c>
      <c r="C46" s="199" t="s">
        <v>70</v>
      </c>
      <c r="D46" s="199"/>
      <c r="E46" s="199"/>
      <c r="F46" s="108">
        <f>'SO 01,02 05 Pol'!AE14</f>
        <v>0</v>
      </c>
      <c r="G46" s="101">
        <f>'SO 01,02 05 Pol'!AF14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71</v>
      </c>
      <c r="C47" s="199" t="s">
        <v>72</v>
      </c>
      <c r="D47" s="199"/>
      <c r="E47" s="199"/>
      <c r="F47" s="108">
        <f>'SO 01,02 06 Pol'!AE54</f>
        <v>0</v>
      </c>
      <c r="G47" s="101">
        <f>'SO 01,02 06 Pol'!AF54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73</v>
      </c>
      <c r="C48" s="199" t="s">
        <v>74</v>
      </c>
      <c r="D48" s="199"/>
      <c r="E48" s="199"/>
      <c r="F48" s="108">
        <f>'SO 01,02 07 Pol'!AE29</f>
        <v>0</v>
      </c>
      <c r="G48" s="101">
        <f>'SO 01,02 07 Pol'!AF29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52" ht="25.5" customHeight="1" x14ac:dyDescent="0.2">
      <c r="A49" s="88"/>
      <c r="B49" s="195" t="s">
        <v>75</v>
      </c>
      <c r="C49" s="196"/>
      <c r="D49" s="196"/>
      <c r="E49" s="197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1" spans="1:52" x14ac:dyDescent="0.2">
      <c r="A51" t="s">
        <v>77</v>
      </c>
      <c r="B51" t="s">
        <v>78</v>
      </c>
    </row>
    <row r="52" spans="1:52" x14ac:dyDescent="0.2">
      <c r="A52" t="s">
        <v>79</v>
      </c>
      <c r="B52" t="s">
        <v>80</v>
      </c>
    </row>
    <row r="53" spans="1:52" x14ac:dyDescent="0.2">
      <c r="A53" t="s">
        <v>81</v>
      </c>
      <c r="B53" t="s">
        <v>82</v>
      </c>
    </row>
    <row r="54" spans="1:52" x14ac:dyDescent="0.2">
      <c r="A54" t="s">
        <v>81</v>
      </c>
      <c r="B54" t="s">
        <v>83</v>
      </c>
    </row>
    <row r="55" spans="1:52" x14ac:dyDescent="0.2">
      <c r="A55" t="s">
        <v>81</v>
      </c>
      <c r="B55" t="s">
        <v>84</v>
      </c>
    </row>
    <row r="56" spans="1:52" x14ac:dyDescent="0.2">
      <c r="A56" t="s">
        <v>81</v>
      </c>
      <c r="B56" t="s">
        <v>85</v>
      </c>
    </row>
    <row r="57" spans="1:52" x14ac:dyDescent="0.2">
      <c r="A57" t="s">
        <v>81</v>
      </c>
      <c r="B57" t="s">
        <v>86</v>
      </c>
    </row>
    <row r="58" spans="1:52" x14ac:dyDescent="0.2">
      <c r="A58" t="s">
        <v>81</v>
      </c>
      <c r="B58" t="s">
        <v>87</v>
      </c>
    </row>
    <row r="59" spans="1:52" x14ac:dyDescent="0.2">
      <c r="A59" t="s">
        <v>81</v>
      </c>
      <c r="B59" t="s">
        <v>88</v>
      </c>
    </row>
    <row r="60" spans="1:52" x14ac:dyDescent="0.2">
      <c r="A60" t="s">
        <v>81</v>
      </c>
      <c r="B60" t="s">
        <v>89</v>
      </c>
    </row>
    <row r="61" spans="1:52" x14ac:dyDescent="0.2">
      <c r="B61" s="198" t="s">
        <v>90</v>
      </c>
      <c r="C61" s="198"/>
      <c r="D61" s="198"/>
      <c r="E61" s="198"/>
      <c r="F61" s="198"/>
      <c r="G61" s="198"/>
      <c r="H61" s="198"/>
      <c r="I61" s="198"/>
      <c r="J61" s="198"/>
      <c r="AZ61" s="120" t="str">
        <f>B61</f>
        <v>Převzato z původní PD a rozpočtu</v>
      </c>
    </row>
    <row r="64" spans="1:52" ht="15.75" x14ac:dyDescent="0.25">
      <c r="B64" s="121" t="s">
        <v>91</v>
      </c>
    </row>
    <row r="66" spans="1:10" ht="25.5" customHeight="1" x14ac:dyDescent="0.2">
      <c r="A66" s="123"/>
      <c r="B66" s="126" t="s">
        <v>18</v>
      </c>
      <c r="C66" s="126" t="s">
        <v>6</v>
      </c>
      <c r="D66" s="127"/>
      <c r="E66" s="127"/>
      <c r="F66" s="128" t="s">
        <v>92</v>
      </c>
      <c r="G66" s="128"/>
      <c r="H66" s="128"/>
      <c r="I66" s="128" t="s">
        <v>31</v>
      </c>
      <c r="J66" s="128" t="s">
        <v>0</v>
      </c>
    </row>
    <row r="67" spans="1:10" ht="36.75" customHeight="1" x14ac:dyDescent="0.2">
      <c r="A67" s="124"/>
      <c r="B67" s="129" t="s">
        <v>93</v>
      </c>
      <c r="C67" s="193" t="s">
        <v>94</v>
      </c>
      <c r="D67" s="194"/>
      <c r="E67" s="194"/>
      <c r="F67" s="136" t="s">
        <v>26</v>
      </c>
      <c r="G67" s="137"/>
      <c r="H67" s="137"/>
      <c r="I67" s="137">
        <f>'SO 01,02 01 Pol'!G8</f>
        <v>0</v>
      </c>
      <c r="J67" s="133" t="str">
        <f>IF(I105=0,"",I67/I105*100)</f>
        <v/>
      </c>
    </row>
    <row r="68" spans="1:10" ht="36.75" customHeight="1" x14ac:dyDescent="0.2">
      <c r="A68" s="124"/>
      <c r="B68" s="129" t="s">
        <v>95</v>
      </c>
      <c r="C68" s="193" t="s">
        <v>96</v>
      </c>
      <c r="D68" s="194"/>
      <c r="E68" s="194"/>
      <c r="F68" s="136" t="s">
        <v>26</v>
      </c>
      <c r="G68" s="137"/>
      <c r="H68" s="137"/>
      <c r="I68" s="137">
        <f>'SO 01,02 01 Pol'!G11</f>
        <v>0</v>
      </c>
      <c r="J68" s="133" t="str">
        <f>IF(I105=0,"",I68/I105*100)</f>
        <v/>
      </c>
    </row>
    <row r="69" spans="1:10" ht="36.75" customHeight="1" x14ac:dyDescent="0.2">
      <c r="A69" s="124"/>
      <c r="B69" s="129" t="s">
        <v>97</v>
      </c>
      <c r="C69" s="193" t="s">
        <v>98</v>
      </c>
      <c r="D69" s="194"/>
      <c r="E69" s="194"/>
      <c r="F69" s="136" t="s">
        <v>26</v>
      </c>
      <c r="G69" s="137"/>
      <c r="H69" s="137"/>
      <c r="I69" s="137">
        <f>'SO 01,02 01 Pol'!G16</f>
        <v>0</v>
      </c>
      <c r="J69" s="133" t="str">
        <f>IF(I105=0,"",I69/I105*100)</f>
        <v/>
      </c>
    </row>
    <row r="70" spans="1:10" ht="36.75" customHeight="1" x14ac:dyDescent="0.2">
      <c r="A70" s="124"/>
      <c r="B70" s="129" t="s">
        <v>99</v>
      </c>
      <c r="C70" s="193" t="s">
        <v>100</v>
      </c>
      <c r="D70" s="194"/>
      <c r="E70" s="194"/>
      <c r="F70" s="136" t="s">
        <v>26</v>
      </c>
      <c r="G70" s="137"/>
      <c r="H70" s="137"/>
      <c r="I70" s="137">
        <f>'SO 01,02 01 Pol'!G30</f>
        <v>0</v>
      </c>
      <c r="J70" s="133" t="str">
        <f>IF(I105=0,"",I70/I105*100)</f>
        <v/>
      </c>
    </row>
    <row r="71" spans="1:10" ht="36.75" customHeight="1" x14ac:dyDescent="0.2">
      <c r="A71" s="124"/>
      <c r="B71" s="129" t="s">
        <v>101</v>
      </c>
      <c r="C71" s="193" t="s">
        <v>102</v>
      </c>
      <c r="D71" s="194"/>
      <c r="E71" s="194"/>
      <c r="F71" s="136" t="s">
        <v>26</v>
      </c>
      <c r="G71" s="137"/>
      <c r="H71" s="137"/>
      <c r="I71" s="137">
        <f>'SO 01,02 01 Pol'!G33</f>
        <v>0</v>
      </c>
      <c r="J71" s="133" t="str">
        <f>IF(I105=0,"",I71/I105*100)</f>
        <v/>
      </c>
    </row>
    <row r="72" spans="1:10" ht="36.75" customHeight="1" x14ac:dyDescent="0.2">
      <c r="A72" s="124"/>
      <c r="B72" s="129" t="s">
        <v>103</v>
      </c>
      <c r="C72" s="193" t="s">
        <v>104</v>
      </c>
      <c r="D72" s="194"/>
      <c r="E72" s="194"/>
      <c r="F72" s="136" t="s">
        <v>26</v>
      </c>
      <c r="G72" s="137"/>
      <c r="H72" s="137"/>
      <c r="I72" s="137">
        <f>'SO 01,02 01 Pol'!G36</f>
        <v>0</v>
      </c>
      <c r="J72" s="133" t="str">
        <f>IF(I105=0,"",I72/I105*100)</f>
        <v/>
      </c>
    </row>
    <row r="73" spans="1:10" ht="36.75" customHeight="1" x14ac:dyDescent="0.2">
      <c r="A73" s="124"/>
      <c r="B73" s="129" t="s">
        <v>105</v>
      </c>
      <c r="C73" s="193" t="s">
        <v>106</v>
      </c>
      <c r="D73" s="194"/>
      <c r="E73" s="194"/>
      <c r="F73" s="136" t="s">
        <v>26</v>
      </c>
      <c r="G73" s="137"/>
      <c r="H73" s="137"/>
      <c r="I73" s="137">
        <f>'SO 01,02 01 Pol'!G67+'SO 01,02 06 Pol'!G17</f>
        <v>0</v>
      </c>
      <c r="J73" s="133" t="str">
        <f>IF(I105=0,"",I73/I105*100)</f>
        <v/>
      </c>
    </row>
    <row r="74" spans="1:10" ht="36.75" customHeight="1" x14ac:dyDescent="0.2">
      <c r="A74" s="124"/>
      <c r="B74" s="129" t="s">
        <v>107</v>
      </c>
      <c r="C74" s="193" t="s">
        <v>108</v>
      </c>
      <c r="D74" s="194"/>
      <c r="E74" s="194"/>
      <c r="F74" s="136" t="s">
        <v>26</v>
      </c>
      <c r="G74" s="137"/>
      <c r="H74" s="137"/>
      <c r="I74" s="137">
        <f>'SO 01,02 01 Pol'!G84</f>
        <v>0</v>
      </c>
      <c r="J74" s="133" t="str">
        <f>IF(I105=0,"",I74/I105*100)</f>
        <v/>
      </c>
    </row>
    <row r="75" spans="1:10" ht="36.75" customHeight="1" x14ac:dyDescent="0.2">
      <c r="A75" s="124"/>
      <c r="B75" s="129" t="s">
        <v>109</v>
      </c>
      <c r="C75" s="193" t="s">
        <v>110</v>
      </c>
      <c r="D75" s="194"/>
      <c r="E75" s="194"/>
      <c r="F75" s="136" t="s">
        <v>26</v>
      </c>
      <c r="G75" s="137"/>
      <c r="H75" s="137"/>
      <c r="I75" s="137">
        <f>'SO 01,02 01 Pol'!G99</f>
        <v>0</v>
      </c>
      <c r="J75" s="133" t="str">
        <f>IF(I105=0,"",I75/I105*100)</f>
        <v/>
      </c>
    </row>
    <row r="76" spans="1:10" ht="36.75" customHeight="1" x14ac:dyDescent="0.2">
      <c r="A76" s="124"/>
      <c r="B76" s="129" t="s">
        <v>111</v>
      </c>
      <c r="C76" s="193" t="s">
        <v>112</v>
      </c>
      <c r="D76" s="194"/>
      <c r="E76" s="194"/>
      <c r="F76" s="136" t="s">
        <v>26</v>
      </c>
      <c r="G76" s="137"/>
      <c r="H76" s="137"/>
      <c r="I76" s="137">
        <f>'SO 01,02 01 Pol'!G112+'SO 01,02 06 Pol'!G50</f>
        <v>0</v>
      </c>
      <c r="J76" s="133" t="str">
        <f>IF(I105=0,"",I76/I105*100)</f>
        <v/>
      </c>
    </row>
    <row r="77" spans="1:10" ht="36.75" customHeight="1" x14ac:dyDescent="0.2">
      <c r="A77" s="124"/>
      <c r="B77" s="129" t="s">
        <v>113</v>
      </c>
      <c r="C77" s="193" t="s">
        <v>114</v>
      </c>
      <c r="D77" s="194"/>
      <c r="E77" s="194"/>
      <c r="F77" s="136" t="s">
        <v>26</v>
      </c>
      <c r="G77" s="137"/>
      <c r="H77" s="137"/>
      <c r="I77" s="137">
        <f>'SO 01,02 01 Pol'!G115</f>
        <v>0</v>
      </c>
      <c r="J77" s="133" t="str">
        <f>IF(I105=0,"",I77/I105*100)</f>
        <v/>
      </c>
    </row>
    <row r="78" spans="1:10" ht="36.75" customHeight="1" x14ac:dyDescent="0.2">
      <c r="A78" s="124"/>
      <c r="B78" s="129" t="s">
        <v>115</v>
      </c>
      <c r="C78" s="193" t="s">
        <v>116</v>
      </c>
      <c r="D78" s="194"/>
      <c r="E78" s="194"/>
      <c r="F78" s="136" t="s">
        <v>26</v>
      </c>
      <c r="G78" s="137"/>
      <c r="H78" s="137"/>
      <c r="I78" s="137">
        <f>'SO 01,02 01 Pol'!G122</f>
        <v>0</v>
      </c>
      <c r="J78" s="133" t="str">
        <f>IF(I105=0,"",I78/I105*100)</f>
        <v/>
      </c>
    </row>
    <row r="79" spans="1:10" ht="36.75" customHeight="1" x14ac:dyDescent="0.2">
      <c r="A79" s="124"/>
      <c r="B79" s="129" t="s">
        <v>117</v>
      </c>
      <c r="C79" s="193" t="s">
        <v>118</v>
      </c>
      <c r="D79" s="194"/>
      <c r="E79" s="194"/>
      <c r="F79" s="136" t="s">
        <v>26</v>
      </c>
      <c r="G79" s="137"/>
      <c r="H79" s="137"/>
      <c r="I79" s="137">
        <f>'SO 01,02 01 Pol'!G125</f>
        <v>0</v>
      </c>
      <c r="J79" s="133" t="str">
        <f>IF(I105=0,"",I79/I105*100)</f>
        <v/>
      </c>
    </row>
    <row r="80" spans="1:10" ht="36.75" customHeight="1" x14ac:dyDescent="0.2">
      <c r="A80" s="124"/>
      <c r="B80" s="129" t="s">
        <v>119</v>
      </c>
      <c r="C80" s="193" t="s">
        <v>120</v>
      </c>
      <c r="D80" s="194"/>
      <c r="E80" s="194"/>
      <c r="F80" s="136" t="s">
        <v>26</v>
      </c>
      <c r="G80" s="137"/>
      <c r="H80" s="137"/>
      <c r="I80" s="137">
        <f>'SO 01,02 01 Pol'!G142</f>
        <v>0</v>
      </c>
      <c r="J80" s="133" t="str">
        <f>IF(I105=0,"",I80/I105*100)</f>
        <v/>
      </c>
    </row>
    <row r="81" spans="1:10" ht="36.75" customHeight="1" x14ac:dyDescent="0.2">
      <c r="A81" s="124"/>
      <c r="B81" s="129" t="s">
        <v>121</v>
      </c>
      <c r="C81" s="193" t="s">
        <v>122</v>
      </c>
      <c r="D81" s="194"/>
      <c r="E81" s="194"/>
      <c r="F81" s="136" t="s">
        <v>26</v>
      </c>
      <c r="G81" s="137"/>
      <c r="H81" s="137"/>
      <c r="I81" s="137">
        <f>'SO 01,02 01 Pol'!G155</f>
        <v>0</v>
      </c>
      <c r="J81" s="133" t="str">
        <f>IF(I105=0,"",I81/I105*100)</f>
        <v/>
      </c>
    </row>
    <row r="82" spans="1:10" ht="36.75" customHeight="1" x14ac:dyDescent="0.2">
      <c r="A82" s="124"/>
      <c r="B82" s="129" t="s">
        <v>123</v>
      </c>
      <c r="C82" s="193" t="s">
        <v>124</v>
      </c>
      <c r="D82" s="194"/>
      <c r="E82" s="194"/>
      <c r="F82" s="136" t="s">
        <v>26</v>
      </c>
      <c r="G82" s="137"/>
      <c r="H82" s="137"/>
      <c r="I82" s="137">
        <f>'SO 01,02 01 Pol'!G177</f>
        <v>0</v>
      </c>
      <c r="J82" s="133" t="str">
        <f>IF(I105=0,"",I82/I105*100)</f>
        <v/>
      </c>
    </row>
    <row r="83" spans="1:10" ht="36.75" customHeight="1" x14ac:dyDescent="0.2">
      <c r="A83" s="124"/>
      <c r="B83" s="129" t="s">
        <v>125</v>
      </c>
      <c r="C83" s="193" t="s">
        <v>126</v>
      </c>
      <c r="D83" s="194"/>
      <c r="E83" s="194"/>
      <c r="F83" s="136" t="s">
        <v>27</v>
      </c>
      <c r="G83" s="137"/>
      <c r="H83" s="137"/>
      <c r="I83" s="137">
        <f>'SO 01,02 01 Pol'!G179+'SO 01,02 03 Pol'!G8</f>
        <v>0</v>
      </c>
      <c r="J83" s="133" t="str">
        <f>IF(I105=0,"",I83/I105*100)</f>
        <v/>
      </c>
    </row>
    <row r="84" spans="1:10" ht="36.75" customHeight="1" x14ac:dyDescent="0.2">
      <c r="A84" s="124"/>
      <c r="B84" s="129" t="s">
        <v>127</v>
      </c>
      <c r="C84" s="193" t="s">
        <v>128</v>
      </c>
      <c r="D84" s="194"/>
      <c r="E84" s="194"/>
      <c r="F84" s="136" t="s">
        <v>27</v>
      </c>
      <c r="G84" s="137"/>
      <c r="H84" s="137"/>
      <c r="I84" s="137">
        <f>'SO 01,02 01 Pol'!G190</f>
        <v>0</v>
      </c>
      <c r="J84" s="133" t="str">
        <f>IF(I105=0,"",I84/I105*100)</f>
        <v/>
      </c>
    </row>
    <row r="85" spans="1:10" ht="36.75" customHeight="1" x14ac:dyDescent="0.2">
      <c r="A85" s="124"/>
      <c r="B85" s="129" t="s">
        <v>129</v>
      </c>
      <c r="C85" s="193" t="s">
        <v>130</v>
      </c>
      <c r="D85" s="194"/>
      <c r="E85" s="194"/>
      <c r="F85" s="136" t="s">
        <v>27</v>
      </c>
      <c r="G85" s="137"/>
      <c r="H85" s="137"/>
      <c r="I85" s="137">
        <f>'SO 01,02 01 Pol'!G193</f>
        <v>0</v>
      </c>
      <c r="J85" s="133" t="str">
        <f>IF(I105=0,"",I85/I105*100)</f>
        <v/>
      </c>
    </row>
    <row r="86" spans="1:10" ht="36.75" customHeight="1" x14ac:dyDescent="0.2">
      <c r="A86" s="124"/>
      <c r="B86" s="129" t="s">
        <v>131</v>
      </c>
      <c r="C86" s="193" t="s">
        <v>132</v>
      </c>
      <c r="D86" s="194"/>
      <c r="E86" s="194"/>
      <c r="F86" s="136" t="s">
        <v>27</v>
      </c>
      <c r="G86" s="137"/>
      <c r="H86" s="137"/>
      <c r="I86" s="137">
        <f>'SO 01,02 01 Pol'!G196</f>
        <v>0</v>
      </c>
      <c r="J86" s="133" t="str">
        <f>IF(I105=0,"",I86/I105*100)</f>
        <v/>
      </c>
    </row>
    <row r="87" spans="1:10" ht="36.75" customHeight="1" x14ac:dyDescent="0.2">
      <c r="A87" s="124"/>
      <c r="B87" s="129" t="s">
        <v>133</v>
      </c>
      <c r="C87" s="193" t="s">
        <v>134</v>
      </c>
      <c r="D87" s="194"/>
      <c r="E87" s="194"/>
      <c r="F87" s="136" t="s">
        <v>27</v>
      </c>
      <c r="G87" s="137"/>
      <c r="H87" s="137"/>
      <c r="I87" s="137">
        <f>'SO 01,02 02 Pol'!G8</f>
        <v>0</v>
      </c>
      <c r="J87" s="133" t="str">
        <f>IF(I105=0,"",I87/I105*100)</f>
        <v/>
      </c>
    </row>
    <row r="88" spans="1:10" ht="36.75" customHeight="1" x14ac:dyDescent="0.2">
      <c r="A88" s="124"/>
      <c r="B88" s="129" t="s">
        <v>135</v>
      </c>
      <c r="C88" s="193" t="s">
        <v>136</v>
      </c>
      <c r="D88" s="194"/>
      <c r="E88" s="194"/>
      <c r="F88" s="136" t="s">
        <v>27</v>
      </c>
      <c r="G88" s="137"/>
      <c r="H88" s="137"/>
      <c r="I88" s="137">
        <f>'SO 01,02 04 Pol'!G8</f>
        <v>0</v>
      </c>
      <c r="J88" s="133" t="str">
        <f>IF(I105=0,"",I88/I105*100)</f>
        <v/>
      </c>
    </row>
    <row r="89" spans="1:10" ht="36.75" customHeight="1" x14ac:dyDescent="0.2">
      <c r="A89" s="124"/>
      <c r="B89" s="129" t="s">
        <v>137</v>
      </c>
      <c r="C89" s="193" t="s">
        <v>138</v>
      </c>
      <c r="D89" s="194"/>
      <c r="E89" s="194"/>
      <c r="F89" s="136" t="s">
        <v>27</v>
      </c>
      <c r="G89" s="137"/>
      <c r="H89" s="137"/>
      <c r="I89" s="137">
        <f>'SO 01,02 03 Pol'!G24</f>
        <v>0</v>
      </c>
      <c r="J89" s="133" t="str">
        <f>IF(I105=0,"",I89/I105*100)</f>
        <v/>
      </c>
    </row>
    <row r="90" spans="1:10" ht="36.75" customHeight="1" x14ac:dyDescent="0.2">
      <c r="A90" s="124"/>
      <c r="B90" s="129" t="s">
        <v>139</v>
      </c>
      <c r="C90" s="193" t="s">
        <v>140</v>
      </c>
      <c r="D90" s="194"/>
      <c r="E90" s="194"/>
      <c r="F90" s="136" t="s">
        <v>27</v>
      </c>
      <c r="G90" s="137"/>
      <c r="H90" s="137"/>
      <c r="I90" s="137">
        <f>'SO 01,02 01 Pol'!G200</f>
        <v>0</v>
      </c>
      <c r="J90" s="133" t="str">
        <f>IF(I105=0,"",I90/I105*100)</f>
        <v/>
      </c>
    </row>
    <row r="91" spans="1:10" ht="36.75" customHeight="1" x14ac:dyDescent="0.2">
      <c r="A91" s="124"/>
      <c r="B91" s="129" t="s">
        <v>141</v>
      </c>
      <c r="C91" s="193" t="s">
        <v>142</v>
      </c>
      <c r="D91" s="194"/>
      <c r="E91" s="194"/>
      <c r="F91" s="136" t="s">
        <v>27</v>
      </c>
      <c r="G91" s="137"/>
      <c r="H91" s="137"/>
      <c r="I91" s="137">
        <f>'SO 01,02 01 Pol'!G205</f>
        <v>0</v>
      </c>
      <c r="J91" s="133" t="str">
        <f>IF(I105=0,"",I91/I105*100)</f>
        <v/>
      </c>
    </row>
    <row r="92" spans="1:10" ht="36.75" customHeight="1" x14ac:dyDescent="0.2">
      <c r="A92" s="124"/>
      <c r="B92" s="129" t="s">
        <v>143</v>
      </c>
      <c r="C92" s="193" t="s">
        <v>144</v>
      </c>
      <c r="D92" s="194"/>
      <c r="E92" s="194"/>
      <c r="F92" s="136" t="s">
        <v>27</v>
      </c>
      <c r="G92" s="137"/>
      <c r="H92" s="137"/>
      <c r="I92" s="137">
        <f>'SO 01,02 01 Pol'!G233</f>
        <v>0</v>
      </c>
      <c r="J92" s="133" t="str">
        <f>IF(I105=0,"",I92/I105*100)</f>
        <v/>
      </c>
    </row>
    <row r="93" spans="1:10" ht="36.75" customHeight="1" x14ac:dyDescent="0.2">
      <c r="A93" s="124"/>
      <c r="B93" s="129" t="s">
        <v>145</v>
      </c>
      <c r="C93" s="193" t="s">
        <v>146</v>
      </c>
      <c r="D93" s="194"/>
      <c r="E93" s="194"/>
      <c r="F93" s="136" t="s">
        <v>27</v>
      </c>
      <c r="G93" s="137"/>
      <c r="H93" s="137"/>
      <c r="I93" s="137">
        <f>'SO 01,02 01 Pol'!G244</f>
        <v>0</v>
      </c>
      <c r="J93" s="133" t="str">
        <f>IF(I105=0,"",I93/I105*100)</f>
        <v/>
      </c>
    </row>
    <row r="94" spans="1:10" ht="36.75" customHeight="1" x14ac:dyDescent="0.2">
      <c r="A94" s="124"/>
      <c r="B94" s="129" t="s">
        <v>147</v>
      </c>
      <c r="C94" s="193" t="s">
        <v>148</v>
      </c>
      <c r="D94" s="194"/>
      <c r="E94" s="194"/>
      <c r="F94" s="136" t="s">
        <v>27</v>
      </c>
      <c r="G94" s="137"/>
      <c r="H94" s="137"/>
      <c r="I94" s="137">
        <f>'SO 01,02 01 Pol'!G263</f>
        <v>0</v>
      </c>
      <c r="J94" s="133" t="str">
        <f>IF(I105=0,"",I94/I105*100)</f>
        <v/>
      </c>
    </row>
    <row r="95" spans="1:10" ht="36.75" customHeight="1" x14ac:dyDescent="0.2">
      <c r="A95" s="124"/>
      <c r="B95" s="129" t="s">
        <v>149</v>
      </c>
      <c r="C95" s="193" t="s">
        <v>150</v>
      </c>
      <c r="D95" s="194"/>
      <c r="E95" s="194"/>
      <c r="F95" s="136" t="s">
        <v>27</v>
      </c>
      <c r="G95" s="137"/>
      <c r="H95" s="137"/>
      <c r="I95" s="137">
        <f>'SO 01,02 01 Pol'!G336</f>
        <v>0</v>
      </c>
      <c r="J95" s="133" t="str">
        <f>IF(I105=0,"",I95/I105*100)</f>
        <v/>
      </c>
    </row>
    <row r="96" spans="1:10" ht="36.75" customHeight="1" x14ac:dyDescent="0.2">
      <c r="A96" s="124"/>
      <c r="B96" s="129" t="s">
        <v>151</v>
      </c>
      <c r="C96" s="193" t="s">
        <v>152</v>
      </c>
      <c r="D96" s="194"/>
      <c r="E96" s="194"/>
      <c r="F96" s="136" t="s">
        <v>28</v>
      </c>
      <c r="G96" s="137"/>
      <c r="H96" s="137"/>
      <c r="I96" s="137">
        <f>'SO 01,02 07 Pol'!G8</f>
        <v>0</v>
      </c>
      <c r="J96" s="133" t="str">
        <f>IF(I105=0,"",I96/I105*100)</f>
        <v/>
      </c>
    </row>
    <row r="97" spans="1:10" ht="36.75" customHeight="1" x14ac:dyDescent="0.2">
      <c r="A97" s="124"/>
      <c r="B97" s="129" t="s">
        <v>153</v>
      </c>
      <c r="C97" s="193" t="s">
        <v>154</v>
      </c>
      <c r="D97" s="194"/>
      <c r="E97" s="194"/>
      <c r="F97" s="136" t="s">
        <v>28</v>
      </c>
      <c r="G97" s="137"/>
      <c r="H97" s="137"/>
      <c r="I97" s="137">
        <f>'SO 01,02 07 Pol'!G19</f>
        <v>0</v>
      </c>
      <c r="J97" s="133" t="str">
        <f>IF(I105=0,"",I97/I105*100)</f>
        <v/>
      </c>
    </row>
    <row r="98" spans="1:10" ht="36.75" customHeight="1" x14ac:dyDescent="0.2">
      <c r="A98" s="124"/>
      <c r="B98" s="129" t="s">
        <v>155</v>
      </c>
      <c r="C98" s="193" t="s">
        <v>156</v>
      </c>
      <c r="D98" s="194"/>
      <c r="E98" s="194"/>
      <c r="F98" s="136" t="s">
        <v>28</v>
      </c>
      <c r="G98" s="137"/>
      <c r="H98" s="137"/>
      <c r="I98" s="137">
        <f>'SO 01,02 03 Pol'!G38+'SO 01,02 06 Pol'!G8+'SO 01,02 06 Pol'!G19</f>
        <v>0</v>
      </c>
      <c r="J98" s="133" t="str">
        <f>IF(I105=0,"",I98/I105*100)</f>
        <v/>
      </c>
    </row>
    <row r="99" spans="1:10" ht="36.75" customHeight="1" x14ac:dyDescent="0.2">
      <c r="A99" s="124"/>
      <c r="B99" s="129" t="s">
        <v>157</v>
      </c>
      <c r="C99" s="193" t="s">
        <v>158</v>
      </c>
      <c r="D99" s="194"/>
      <c r="E99" s="194"/>
      <c r="F99" s="136" t="s">
        <v>28</v>
      </c>
      <c r="G99" s="137"/>
      <c r="H99" s="137"/>
      <c r="I99" s="137">
        <f>'SO 01,02 01 Pol'!G391+'SO 01,02 03 Pol'!G42+'SO 01,02 05 Pol'!G8+'SO 01,02 06 Pol'!G38</f>
        <v>0</v>
      </c>
      <c r="J99" s="133" t="str">
        <f>IF(I105=0,"",I99/I105*100)</f>
        <v/>
      </c>
    </row>
    <row r="100" spans="1:10" ht="36.75" customHeight="1" x14ac:dyDescent="0.2">
      <c r="A100" s="124"/>
      <c r="B100" s="129" t="s">
        <v>159</v>
      </c>
      <c r="C100" s="193" t="s">
        <v>160</v>
      </c>
      <c r="D100" s="194"/>
      <c r="E100" s="194"/>
      <c r="F100" s="136" t="s">
        <v>28</v>
      </c>
      <c r="G100" s="137"/>
      <c r="H100" s="137"/>
      <c r="I100" s="137">
        <f>'SO 01,02 06 Pol'!G45</f>
        <v>0</v>
      </c>
      <c r="J100" s="133" t="str">
        <f>IF(I105=0,"",I100/I105*100)</f>
        <v/>
      </c>
    </row>
    <row r="101" spans="1:10" ht="36.75" customHeight="1" x14ac:dyDescent="0.2">
      <c r="A101" s="124"/>
      <c r="B101" s="129" t="s">
        <v>161</v>
      </c>
      <c r="C101" s="193" t="s">
        <v>162</v>
      </c>
      <c r="D101" s="194"/>
      <c r="E101" s="194"/>
      <c r="F101" s="136" t="s">
        <v>163</v>
      </c>
      <c r="G101" s="137"/>
      <c r="H101" s="137"/>
      <c r="I101" s="137">
        <f>'SO 01,02 01 Pol'!G396</f>
        <v>0</v>
      </c>
      <c r="J101" s="133" t="str">
        <f>IF(I105=0,"",I101/I105*100)</f>
        <v/>
      </c>
    </row>
    <row r="102" spans="1:10" ht="36.75" customHeight="1" x14ac:dyDescent="0.2">
      <c r="A102" s="124"/>
      <c r="B102" s="129" t="s">
        <v>164</v>
      </c>
      <c r="C102" s="193" t="s">
        <v>29</v>
      </c>
      <c r="D102" s="194"/>
      <c r="E102" s="194"/>
      <c r="F102" s="136" t="s">
        <v>164</v>
      </c>
      <c r="G102" s="137"/>
      <c r="H102" s="137"/>
      <c r="I102" s="137">
        <f>'SO 01,02 00 Pol'!G8</f>
        <v>0</v>
      </c>
      <c r="J102" s="133" t="str">
        <f>IF(I105=0,"",I102/I105*100)</f>
        <v/>
      </c>
    </row>
    <row r="103" spans="1:10" ht="36.75" customHeight="1" x14ac:dyDescent="0.2">
      <c r="A103" s="124"/>
      <c r="B103" s="129" t="s">
        <v>165</v>
      </c>
      <c r="C103" s="193" t="s">
        <v>30</v>
      </c>
      <c r="D103" s="194"/>
      <c r="E103" s="194"/>
      <c r="F103" s="136" t="s">
        <v>165</v>
      </c>
      <c r="G103" s="137"/>
      <c r="H103" s="137"/>
      <c r="I103" s="137">
        <f>'SO 01,02 00 Pol'!G19</f>
        <v>0</v>
      </c>
      <c r="J103" s="133" t="str">
        <f>IF(I105=0,"",I103/I105*100)</f>
        <v/>
      </c>
    </row>
    <row r="104" spans="1:10" ht="36.75" customHeight="1" x14ac:dyDescent="0.2">
      <c r="A104" s="124"/>
      <c r="B104" s="129" t="s">
        <v>166</v>
      </c>
      <c r="C104" s="193" t="s">
        <v>167</v>
      </c>
      <c r="D104" s="194"/>
      <c r="E104" s="194"/>
      <c r="F104" s="136" t="s">
        <v>165</v>
      </c>
      <c r="G104" s="137"/>
      <c r="H104" s="137"/>
      <c r="I104" s="137">
        <f>'SO 01,02 01 Pol'!G406</f>
        <v>0</v>
      </c>
      <c r="J104" s="133" t="str">
        <f>IF(I105=0,"",I104/I105*100)</f>
        <v/>
      </c>
    </row>
    <row r="105" spans="1:10" ht="25.5" customHeight="1" x14ac:dyDescent="0.2">
      <c r="A105" s="125"/>
      <c r="B105" s="130" t="s">
        <v>1</v>
      </c>
      <c r="C105" s="131"/>
      <c r="D105" s="132"/>
      <c r="E105" s="132"/>
      <c r="F105" s="138"/>
      <c r="G105" s="139"/>
      <c r="H105" s="139"/>
      <c r="I105" s="139">
        <f>SUM(I67:I104)</f>
        <v>0</v>
      </c>
      <c r="J105" s="134">
        <f>SUM(J67:J104)</f>
        <v>0</v>
      </c>
    </row>
    <row r="106" spans="1:10" x14ac:dyDescent="0.2">
      <c r="F106" s="87"/>
      <c r="G106" s="87"/>
      <c r="H106" s="87"/>
      <c r="I106" s="87"/>
      <c r="J106" s="135"/>
    </row>
    <row r="107" spans="1:10" x14ac:dyDescent="0.2">
      <c r="F107" s="87"/>
      <c r="G107" s="87"/>
      <c r="H107" s="87"/>
      <c r="I107" s="87"/>
      <c r="J107" s="135"/>
    </row>
    <row r="108" spans="1:10" x14ac:dyDescent="0.2">
      <c r="F108" s="87"/>
      <c r="G108" s="87"/>
      <c r="H108" s="87"/>
      <c r="I108" s="87"/>
      <c r="J108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61:J61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59</v>
      </c>
      <c r="C4" s="255" t="s">
        <v>60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164</v>
      </c>
      <c r="C8" s="179" t="s">
        <v>29</v>
      </c>
      <c r="D8" s="167"/>
      <c r="E8" s="168"/>
      <c r="F8" s="169"/>
      <c r="G8" s="170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4"/>
      <c r="S8" s="164"/>
      <c r="T8" s="164"/>
      <c r="U8" s="164"/>
      <c r="V8" s="164">
        <f>SUM(V9:V18)</f>
        <v>0</v>
      </c>
      <c r="W8" s="164"/>
      <c r="X8" s="164"/>
      <c r="Y8" s="164"/>
      <c r="AG8" t="s">
        <v>195</v>
      </c>
    </row>
    <row r="9" spans="1:60" outlineLevel="1" x14ac:dyDescent="0.2">
      <c r="A9" s="172">
        <v>1</v>
      </c>
      <c r="B9" s="173" t="s">
        <v>196</v>
      </c>
      <c r="C9" s="180" t="s">
        <v>197</v>
      </c>
      <c r="D9" s="174" t="s">
        <v>198</v>
      </c>
      <c r="E9" s="175">
        <v>1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199</v>
      </c>
      <c r="T9" s="159" t="s">
        <v>200</v>
      </c>
      <c r="U9" s="159">
        <v>0</v>
      </c>
      <c r="V9" s="159">
        <f>ROUND(E9*U9,2)</f>
        <v>0</v>
      </c>
      <c r="W9" s="159"/>
      <c r="X9" s="159" t="s">
        <v>60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2" x14ac:dyDescent="0.2">
      <c r="A10" s="156"/>
      <c r="B10" s="157"/>
      <c r="C10" s="249" t="s">
        <v>203</v>
      </c>
      <c r="D10" s="250"/>
      <c r="E10" s="250"/>
      <c r="F10" s="250"/>
      <c r="G10" s="250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205</v>
      </c>
      <c r="C11" s="180" t="s">
        <v>206</v>
      </c>
      <c r="D11" s="174" t="s">
        <v>198</v>
      </c>
      <c r="E11" s="175">
        <v>1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199</v>
      </c>
      <c r="T11" s="159" t="s">
        <v>200</v>
      </c>
      <c r="U11" s="159">
        <v>0</v>
      </c>
      <c r="V11" s="159">
        <f>ROUND(E11*U11,2)</f>
        <v>0</v>
      </c>
      <c r="W11" s="159"/>
      <c r="X11" s="159" t="s">
        <v>60</v>
      </c>
      <c r="Y11" s="159" t="s">
        <v>201</v>
      </c>
      <c r="Z11" s="149"/>
      <c r="AA11" s="149"/>
      <c r="AB11" s="149"/>
      <c r="AC11" s="149"/>
      <c r="AD11" s="149"/>
      <c r="AE11" s="149"/>
      <c r="AF11" s="149"/>
      <c r="AG11" s="149" t="s">
        <v>202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45" outlineLevel="2" x14ac:dyDescent="0.2">
      <c r="A12" s="156"/>
      <c r="B12" s="157"/>
      <c r="C12" s="249" t="s">
        <v>207</v>
      </c>
      <c r="D12" s="250"/>
      <c r="E12" s="250"/>
      <c r="F12" s="250"/>
      <c r="G12" s="250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3</v>
      </c>
      <c r="B13" s="173" t="s">
        <v>208</v>
      </c>
      <c r="C13" s="180" t="s">
        <v>209</v>
      </c>
      <c r="D13" s="174" t="s">
        <v>198</v>
      </c>
      <c r="E13" s="175">
        <v>1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199</v>
      </c>
      <c r="T13" s="159" t="s">
        <v>200</v>
      </c>
      <c r="U13" s="159">
        <v>0</v>
      </c>
      <c r="V13" s="159">
        <f>ROUND(E13*U13,2)</f>
        <v>0</v>
      </c>
      <c r="W13" s="159"/>
      <c r="X13" s="159" t="s">
        <v>60</v>
      </c>
      <c r="Y13" s="159" t="s">
        <v>201</v>
      </c>
      <c r="Z13" s="149"/>
      <c r="AA13" s="149"/>
      <c r="AB13" s="149"/>
      <c r="AC13" s="149"/>
      <c r="AD13" s="149"/>
      <c r="AE13" s="149"/>
      <c r="AF13" s="149"/>
      <c r="AG13" s="149" t="s">
        <v>202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2" x14ac:dyDescent="0.2">
      <c r="A14" s="156"/>
      <c r="B14" s="157"/>
      <c r="C14" s="249" t="s">
        <v>210</v>
      </c>
      <c r="D14" s="250"/>
      <c r="E14" s="250"/>
      <c r="F14" s="250"/>
      <c r="G14" s="250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2">
        <v>4</v>
      </c>
      <c r="B15" s="173" t="s">
        <v>211</v>
      </c>
      <c r="C15" s="180" t="s">
        <v>212</v>
      </c>
      <c r="D15" s="174" t="s">
        <v>198</v>
      </c>
      <c r="E15" s="175">
        <v>1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199</v>
      </c>
      <c r="T15" s="159" t="s">
        <v>200</v>
      </c>
      <c r="U15" s="159">
        <v>0</v>
      </c>
      <c r="V15" s="159">
        <f>ROUND(E15*U15,2)</f>
        <v>0</v>
      </c>
      <c r="W15" s="159"/>
      <c r="X15" s="159" t="s">
        <v>60</v>
      </c>
      <c r="Y15" s="159" t="s">
        <v>201</v>
      </c>
      <c r="Z15" s="149"/>
      <c r="AA15" s="149"/>
      <c r="AB15" s="149"/>
      <c r="AC15" s="149"/>
      <c r="AD15" s="149"/>
      <c r="AE15" s="149"/>
      <c r="AF15" s="149"/>
      <c r="AG15" s="149" t="s">
        <v>202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2" x14ac:dyDescent="0.2">
      <c r="A16" s="156"/>
      <c r="B16" s="157"/>
      <c r="C16" s="249" t="s">
        <v>213</v>
      </c>
      <c r="D16" s="250"/>
      <c r="E16" s="250"/>
      <c r="F16" s="250"/>
      <c r="G16" s="250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8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5</v>
      </c>
      <c r="B17" s="173" t="s">
        <v>214</v>
      </c>
      <c r="C17" s="180" t="s">
        <v>215</v>
      </c>
      <c r="D17" s="174" t="s">
        <v>198</v>
      </c>
      <c r="E17" s="175">
        <v>1</v>
      </c>
      <c r="F17" s="176"/>
      <c r="G17" s="177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199</v>
      </c>
      <c r="T17" s="159" t="s">
        <v>200</v>
      </c>
      <c r="U17" s="159">
        <v>0</v>
      </c>
      <c r="V17" s="159">
        <f>ROUND(E17*U17,2)</f>
        <v>0</v>
      </c>
      <c r="W17" s="159"/>
      <c r="X17" s="159" t="s">
        <v>60</v>
      </c>
      <c r="Y17" s="159" t="s">
        <v>201</v>
      </c>
      <c r="Z17" s="149"/>
      <c r="AA17" s="149"/>
      <c r="AB17" s="149"/>
      <c r="AC17" s="149"/>
      <c r="AD17" s="149"/>
      <c r="AE17" s="149"/>
      <c r="AF17" s="149"/>
      <c r="AG17" s="149" t="s">
        <v>202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49" t="s">
        <v>216</v>
      </c>
      <c r="D18" s="250"/>
      <c r="E18" s="250"/>
      <c r="F18" s="250"/>
      <c r="G18" s="250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5" t="s">
        <v>194</v>
      </c>
      <c r="B19" s="166" t="s">
        <v>165</v>
      </c>
      <c r="C19" s="179" t="s">
        <v>30</v>
      </c>
      <c r="D19" s="167"/>
      <c r="E19" s="168"/>
      <c r="F19" s="169"/>
      <c r="G19" s="170">
        <f>SUMIF(AG20:AG30,"&lt;&gt;NOR",G20:G30)</f>
        <v>0</v>
      </c>
      <c r="H19" s="164"/>
      <c r="I19" s="164">
        <f>SUM(I20:I30)</f>
        <v>0</v>
      </c>
      <c r="J19" s="164"/>
      <c r="K19" s="164">
        <f>SUM(K20:K30)</f>
        <v>0</v>
      </c>
      <c r="L19" s="164"/>
      <c r="M19" s="164">
        <f>SUM(M20:M30)</f>
        <v>0</v>
      </c>
      <c r="N19" s="163"/>
      <c r="O19" s="163">
        <f>SUM(O20:O30)</f>
        <v>0</v>
      </c>
      <c r="P19" s="163"/>
      <c r="Q19" s="163">
        <f>SUM(Q20:Q30)</f>
        <v>0</v>
      </c>
      <c r="R19" s="164"/>
      <c r="S19" s="164"/>
      <c r="T19" s="164"/>
      <c r="U19" s="164"/>
      <c r="V19" s="164">
        <f>SUM(V20:V30)</f>
        <v>0</v>
      </c>
      <c r="W19" s="164"/>
      <c r="X19" s="164"/>
      <c r="Y19" s="164"/>
      <c r="AG19" t="s">
        <v>195</v>
      </c>
    </row>
    <row r="20" spans="1:60" outlineLevel="1" x14ac:dyDescent="0.2">
      <c r="A20" s="172">
        <v>6</v>
      </c>
      <c r="B20" s="173" t="s">
        <v>217</v>
      </c>
      <c r="C20" s="180" t="s">
        <v>218</v>
      </c>
      <c r="D20" s="174" t="s">
        <v>198</v>
      </c>
      <c r="E20" s="175">
        <v>3</v>
      </c>
      <c r="F20" s="176"/>
      <c r="G20" s="177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199</v>
      </c>
      <c r="T20" s="159" t="s">
        <v>200</v>
      </c>
      <c r="U20" s="159">
        <v>0</v>
      </c>
      <c r="V20" s="159">
        <f>ROUND(E20*U20,2)</f>
        <v>0</v>
      </c>
      <c r="W20" s="159"/>
      <c r="X20" s="159" t="s">
        <v>60</v>
      </c>
      <c r="Y20" s="159" t="s">
        <v>201</v>
      </c>
      <c r="Z20" s="149"/>
      <c r="AA20" s="149"/>
      <c r="AB20" s="149"/>
      <c r="AC20" s="149"/>
      <c r="AD20" s="149"/>
      <c r="AE20" s="149"/>
      <c r="AF20" s="149"/>
      <c r="AG20" s="149" t="s">
        <v>202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2" x14ac:dyDescent="0.2">
      <c r="A21" s="156"/>
      <c r="B21" s="157"/>
      <c r="C21" s="249" t="s">
        <v>219</v>
      </c>
      <c r="D21" s="250"/>
      <c r="E21" s="250"/>
      <c r="F21" s="250"/>
      <c r="G21" s="250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8" t="str">
        <f>C21</f>
        <v>náklady spojené s provedením všech technickými normami předepsaných zkoušek a revizí stavebních konstrukcí nebo stavebních prací.</v>
      </c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81" t="s">
        <v>220</v>
      </c>
      <c r="D22" s="161"/>
      <c r="E22" s="162">
        <v>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221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3" x14ac:dyDescent="0.2">
      <c r="A23" s="156"/>
      <c r="B23" s="157"/>
      <c r="C23" s="181" t="s">
        <v>222</v>
      </c>
      <c r="D23" s="161"/>
      <c r="E23" s="162">
        <v>1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221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3" x14ac:dyDescent="0.2">
      <c r="A24" s="156"/>
      <c r="B24" s="157"/>
      <c r="C24" s="181" t="s">
        <v>223</v>
      </c>
      <c r="D24" s="161"/>
      <c r="E24" s="162">
        <v>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221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2">
        <v>7</v>
      </c>
      <c r="B25" s="173" t="s">
        <v>224</v>
      </c>
      <c r="C25" s="180" t="s">
        <v>225</v>
      </c>
      <c r="D25" s="174" t="s">
        <v>198</v>
      </c>
      <c r="E25" s="175">
        <v>1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199</v>
      </c>
      <c r="T25" s="159" t="s">
        <v>200</v>
      </c>
      <c r="U25" s="159">
        <v>0</v>
      </c>
      <c r="V25" s="159">
        <f>ROUND(E25*U25,2)</f>
        <v>0</v>
      </c>
      <c r="W25" s="159"/>
      <c r="X25" s="159" t="s">
        <v>60</v>
      </c>
      <c r="Y25" s="159" t="s">
        <v>201</v>
      </c>
      <c r="Z25" s="149"/>
      <c r="AA25" s="149"/>
      <c r="AB25" s="149"/>
      <c r="AC25" s="149"/>
      <c r="AD25" s="149"/>
      <c r="AE25" s="149"/>
      <c r="AF25" s="149"/>
      <c r="AG25" s="149" t="s">
        <v>202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2" x14ac:dyDescent="0.2">
      <c r="A26" s="156"/>
      <c r="B26" s="157"/>
      <c r="C26" s="249" t="s">
        <v>226</v>
      </c>
      <c r="D26" s="250"/>
      <c r="E26" s="250"/>
      <c r="F26" s="250"/>
      <c r="G26" s="250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8" t="str">
        <f>C26</f>
        <v>Náklady na individuální zkoušky dodaných a smontovaných technologických zařízení včetně komplexního vyzkoušení.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2">
        <v>8</v>
      </c>
      <c r="B27" s="173" t="s">
        <v>227</v>
      </c>
      <c r="C27" s="180" t="s">
        <v>228</v>
      </c>
      <c r="D27" s="174" t="s">
        <v>198</v>
      </c>
      <c r="E27" s="175">
        <v>1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199</v>
      </c>
      <c r="T27" s="159" t="s">
        <v>200</v>
      </c>
      <c r="U27" s="159">
        <v>0</v>
      </c>
      <c r="V27" s="159">
        <f>ROUND(E27*U27,2)</f>
        <v>0</v>
      </c>
      <c r="W27" s="159"/>
      <c r="X27" s="159" t="s">
        <v>60</v>
      </c>
      <c r="Y27" s="159" t="s">
        <v>201</v>
      </c>
      <c r="Z27" s="149"/>
      <c r="AA27" s="149"/>
      <c r="AB27" s="149"/>
      <c r="AC27" s="149"/>
      <c r="AD27" s="149"/>
      <c r="AE27" s="149"/>
      <c r="AF27" s="149"/>
      <c r="AG27" s="149" t="s">
        <v>202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2" x14ac:dyDescent="0.2">
      <c r="A28" s="156"/>
      <c r="B28" s="157"/>
      <c r="C28" s="249" t="s">
        <v>229</v>
      </c>
      <c r="D28" s="250"/>
      <c r="E28" s="250"/>
      <c r="F28" s="250"/>
      <c r="G28" s="250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8" t="str">
        <f>C28</f>
        <v>Náklady na vyhotovení dokumentace skutečného provedení stavby a její předání objednateli v požadované formě a požadovaném počtu.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2">
        <v>9</v>
      </c>
      <c r="B29" s="173" t="s">
        <v>227</v>
      </c>
      <c r="C29" s="180" t="s">
        <v>228</v>
      </c>
      <c r="D29" s="174" t="s">
        <v>198</v>
      </c>
      <c r="E29" s="175">
        <v>1</v>
      </c>
      <c r="F29" s="176"/>
      <c r="G29" s="177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199</v>
      </c>
      <c r="T29" s="159" t="s">
        <v>200</v>
      </c>
      <c r="U29" s="159">
        <v>0</v>
      </c>
      <c r="V29" s="159">
        <f>ROUND(E29*U29,2)</f>
        <v>0</v>
      </c>
      <c r="W29" s="159"/>
      <c r="X29" s="159" t="s">
        <v>60</v>
      </c>
      <c r="Y29" s="159" t="s">
        <v>201</v>
      </c>
      <c r="Z29" s="149"/>
      <c r="AA29" s="149"/>
      <c r="AB29" s="149"/>
      <c r="AC29" s="149"/>
      <c r="AD29" s="149"/>
      <c r="AE29" s="149"/>
      <c r="AF29" s="149"/>
      <c r="AG29" s="149" t="s">
        <v>202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2" x14ac:dyDescent="0.2">
      <c r="A30" s="156"/>
      <c r="B30" s="157"/>
      <c r="C30" s="249" t="s">
        <v>229</v>
      </c>
      <c r="D30" s="250"/>
      <c r="E30" s="250"/>
      <c r="F30" s="250"/>
      <c r="G30" s="250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78" t="str">
        <f>C30</f>
        <v>Náklady na vyhotovení dokumentace skutečného provedení stavby a její předání objednateli v požadované formě a požadovaném počtu.</v>
      </c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8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180</v>
      </c>
    </row>
    <row r="32" spans="1:60" x14ac:dyDescent="0.2">
      <c r="A32" s="152"/>
      <c r="B32" s="153" t="s">
        <v>31</v>
      </c>
      <c r="C32" s="183"/>
      <c r="D32" s="154"/>
      <c r="E32" s="155"/>
      <c r="F32" s="155"/>
      <c r="G32" s="171">
        <f>G8+G19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230</v>
      </c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8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8" t="s">
        <v>231</v>
      </c>
      <c r="B35" s="258"/>
      <c r="C35" s="25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0"/>
      <c r="B36" s="261"/>
      <c r="C36" s="262"/>
      <c r="D36" s="261"/>
      <c r="E36" s="261"/>
      <c r="F36" s="261"/>
      <c r="G36" s="26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232</v>
      </c>
    </row>
    <row r="37" spans="1:33" x14ac:dyDescent="0.2">
      <c r="A37" s="264"/>
      <c r="B37" s="265"/>
      <c r="C37" s="266"/>
      <c r="D37" s="265"/>
      <c r="E37" s="265"/>
      <c r="F37" s="265"/>
      <c r="G37" s="26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4"/>
      <c r="B38" s="265"/>
      <c r="C38" s="266"/>
      <c r="D38" s="265"/>
      <c r="E38" s="265"/>
      <c r="F38" s="265"/>
      <c r="G38" s="26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64"/>
      <c r="B39" s="265"/>
      <c r="C39" s="266"/>
      <c r="D39" s="265"/>
      <c r="E39" s="265"/>
      <c r="F39" s="265"/>
      <c r="G39" s="26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68"/>
      <c r="B40" s="269"/>
      <c r="C40" s="270"/>
      <c r="D40" s="269"/>
      <c r="E40" s="269"/>
      <c r="F40" s="269"/>
      <c r="G40" s="27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3"/>
      <c r="B41" s="4"/>
      <c r="C41" s="18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C42" s="184"/>
      <c r="D42" s="10"/>
      <c r="AG42" t="s">
        <v>233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5">
    <mergeCell ref="A36:G40"/>
    <mergeCell ref="C10:G10"/>
    <mergeCell ref="C12:G12"/>
    <mergeCell ref="C14:G14"/>
    <mergeCell ref="C16:G16"/>
    <mergeCell ref="A1:G1"/>
    <mergeCell ref="C2:G2"/>
    <mergeCell ref="C3:G3"/>
    <mergeCell ref="C4:G4"/>
    <mergeCell ref="A35:C35"/>
    <mergeCell ref="C18:G18"/>
    <mergeCell ref="C21:G21"/>
    <mergeCell ref="C26:G26"/>
    <mergeCell ref="C28:G28"/>
    <mergeCell ref="C30:G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01" activePane="bottomLeft" state="frozen"/>
      <selection pane="bottomLeft" activeCell="C207" sqref="C207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61</v>
      </c>
      <c r="C4" s="255" t="s">
        <v>62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93</v>
      </c>
      <c r="C8" s="179" t="s">
        <v>94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3"/>
      <c r="O8" s="163">
        <f>SUM(O9:O10)</f>
        <v>0</v>
      </c>
      <c r="P8" s="163"/>
      <c r="Q8" s="163">
        <f>SUM(Q9:Q10)</f>
        <v>0.12</v>
      </c>
      <c r="R8" s="164"/>
      <c r="S8" s="164"/>
      <c r="T8" s="164"/>
      <c r="U8" s="164"/>
      <c r="V8" s="164">
        <f>SUM(V9:V10)</f>
        <v>0.14000000000000001</v>
      </c>
      <c r="W8" s="164"/>
      <c r="X8" s="164"/>
      <c r="Y8" s="164"/>
      <c r="AG8" t="s">
        <v>195</v>
      </c>
    </row>
    <row r="9" spans="1:60" outlineLevel="1" x14ac:dyDescent="0.2">
      <c r="A9" s="172">
        <v>1</v>
      </c>
      <c r="B9" s="173" t="s">
        <v>234</v>
      </c>
      <c r="C9" s="180" t="s">
        <v>235</v>
      </c>
      <c r="D9" s="174" t="s">
        <v>236</v>
      </c>
      <c r="E9" s="175">
        <v>0.9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0.13800000000000001</v>
      </c>
      <c r="Q9" s="158">
        <f>ROUND(E9*P9,2)</f>
        <v>0.12</v>
      </c>
      <c r="R9" s="159"/>
      <c r="S9" s="159" t="s">
        <v>199</v>
      </c>
      <c r="T9" s="159" t="s">
        <v>199</v>
      </c>
      <c r="U9" s="159">
        <v>0.16</v>
      </c>
      <c r="V9" s="159">
        <f>ROUND(E9*U9,2)</f>
        <v>0.14000000000000001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181" t="s">
        <v>239</v>
      </c>
      <c r="D10" s="161"/>
      <c r="E10" s="162">
        <v>0.9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5" t="s">
        <v>194</v>
      </c>
      <c r="B11" s="166" t="s">
        <v>95</v>
      </c>
      <c r="C11" s="179" t="s">
        <v>96</v>
      </c>
      <c r="D11" s="167"/>
      <c r="E11" s="168"/>
      <c r="F11" s="169"/>
      <c r="G11" s="170">
        <f>SUMIF(AG12:AG15,"&lt;&gt;NOR",G12:G15)</f>
        <v>0</v>
      </c>
      <c r="H11" s="164"/>
      <c r="I11" s="164">
        <f>SUM(I12:I15)</f>
        <v>0</v>
      </c>
      <c r="J11" s="164"/>
      <c r="K11" s="164">
        <f>SUM(K12:K15)</f>
        <v>0</v>
      </c>
      <c r="L11" s="164"/>
      <c r="M11" s="164">
        <f>SUM(M12:M15)</f>
        <v>0</v>
      </c>
      <c r="N11" s="163"/>
      <c r="O11" s="163">
        <f>SUM(O12:O15)</f>
        <v>3.15</v>
      </c>
      <c r="P11" s="163"/>
      <c r="Q11" s="163">
        <f>SUM(Q12:Q15)</f>
        <v>0</v>
      </c>
      <c r="R11" s="164"/>
      <c r="S11" s="164"/>
      <c r="T11" s="164"/>
      <c r="U11" s="164"/>
      <c r="V11" s="164">
        <f>SUM(V12:V15)</f>
        <v>20.72</v>
      </c>
      <c r="W11" s="164"/>
      <c r="X11" s="164"/>
      <c r="Y11" s="164"/>
      <c r="AG11" t="s">
        <v>195</v>
      </c>
    </row>
    <row r="12" spans="1:60" outlineLevel="1" x14ac:dyDescent="0.2">
      <c r="A12" s="172">
        <v>2</v>
      </c>
      <c r="B12" s="173" t="s">
        <v>240</v>
      </c>
      <c r="C12" s="180" t="s">
        <v>241</v>
      </c>
      <c r="D12" s="174" t="s">
        <v>236</v>
      </c>
      <c r="E12" s="175">
        <v>10</v>
      </c>
      <c r="F12" s="176"/>
      <c r="G12" s="177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0.15204000000000001</v>
      </c>
      <c r="O12" s="158">
        <f>ROUND(E12*N12,2)</f>
        <v>1.52</v>
      </c>
      <c r="P12" s="158">
        <v>0</v>
      </c>
      <c r="Q12" s="158">
        <f>ROUND(E12*P12,2)</f>
        <v>0</v>
      </c>
      <c r="R12" s="159"/>
      <c r="S12" s="159" t="s">
        <v>199</v>
      </c>
      <c r="T12" s="159" t="s">
        <v>199</v>
      </c>
      <c r="U12" s="159">
        <v>0.85</v>
      </c>
      <c r="V12" s="159">
        <f>ROUND(E12*U12,2)</f>
        <v>8.5</v>
      </c>
      <c r="W12" s="159"/>
      <c r="X12" s="159" t="s">
        <v>237</v>
      </c>
      <c r="Y12" s="159" t="s">
        <v>201</v>
      </c>
      <c r="Z12" s="149"/>
      <c r="AA12" s="149"/>
      <c r="AB12" s="149"/>
      <c r="AC12" s="149"/>
      <c r="AD12" s="149"/>
      <c r="AE12" s="149"/>
      <c r="AF12" s="149"/>
      <c r="AG12" s="149" t="s">
        <v>238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181" t="s">
        <v>242</v>
      </c>
      <c r="D13" s="161"/>
      <c r="E13" s="162">
        <v>10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221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2">
        <v>3</v>
      </c>
      <c r="B14" s="173" t="s">
        <v>243</v>
      </c>
      <c r="C14" s="180" t="s">
        <v>244</v>
      </c>
      <c r="D14" s="174" t="s">
        <v>236</v>
      </c>
      <c r="E14" s="175">
        <v>13</v>
      </c>
      <c r="F14" s="176"/>
      <c r="G14" s="177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0.12506999999999999</v>
      </c>
      <c r="O14" s="158">
        <f>ROUND(E14*N14,2)</f>
        <v>1.63</v>
      </c>
      <c r="P14" s="158">
        <v>0</v>
      </c>
      <c r="Q14" s="158">
        <f>ROUND(E14*P14,2)</f>
        <v>0</v>
      </c>
      <c r="R14" s="159"/>
      <c r="S14" s="159" t="s">
        <v>199</v>
      </c>
      <c r="T14" s="159" t="s">
        <v>199</v>
      </c>
      <c r="U14" s="159">
        <v>0.94</v>
      </c>
      <c r="V14" s="159">
        <f>ROUND(E14*U14,2)</f>
        <v>12.22</v>
      </c>
      <c r="W14" s="159"/>
      <c r="X14" s="159" t="s">
        <v>237</v>
      </c>
      <c r="Y14" s="159" t="s">
        <v>201</v>
      </c>
      <c r="Z14" s="149"/>
      <c r="AA14" s="149"/>
      <c r="AB14" s="149"/>
      <c r="AC14" s="149"/>
      <c r="AD14" s="149"/>
      <c r="AE14" s="149"/>
      <c r="AF14" s="149"/>
      <c r="AG14" s="149" t="s">
        <v>238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2" x14ac:dyDescent="0.2">
      <c r="A15" s="156"/>
      <c r="B15" s="157"/>
      <c r="C15" s="181" t="s">
        <v>245</v>
      </c>
      <c r="D15" s="161"/>
      <c r="E15" s="162">
        <v>13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221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5" t="s">
        <v>194</v>
      </c>
      <c r="B16" s="166" t="s">
        <v>97</v>
      </c>
      <c r="C16" s="179" t="s">
        <v>98</v>
      </c>
      <c r="D16" s="167"/>
      <c r="E16" s="168"/>
      <c r="F16" s="169"/>
      <c r="G16" s="170">
        <f>SUMIF(AG17:AG29,"&lt;&gt;NOR",G17:G29)</f>
        <v>0</v>
      </c>
      <c r="H16" s="164"/>
      <c r="I16" s="164">
        <f>SUM(I17:I29)</f>
        <v>0</v>
      </c>
      <c r="J16" s="164"/>
      <c r="K16" s="164">
        <f>SUM(K17:K29)</f>
        <v>0</v>
      </c>
      <c r="L16" s="164"/>
      <c r="M16" s="164">
        <f>SUM(M17:M29)</f>
        <v>0</v>
      </c>
      <c r="N16" s="163"/>
      <c r="O16" s="163">
        <f>SUM(O17:O29)</f>
        <v>0.26</v>
      </c>
      <c r="P16" s="163"/>
      <c r="Q16" s="163">
        <f>SUM(Q17:Q29)</f>
        <v>0</v>
      </c>
      <c r="R16" s="164"/>
      <c r="S16" s="164"/>
      <c r="T16" s="164"/>
      <c r="U16" s="164"/>
      <c r="V16" s="164">
        <f>SUM(V17:V29)</f>
        <v>9.7799999999999994</v>
      </c>
      <c r="W16" s="164"/>
      <c r="X16" s="164"/>
      <c r="Y16" s="164"/>
      <c r="AG16" t="s">
        <v>195</v>
      </c>
    </row>
    <row r="17" spans="1:60" ht="22.5" outlineLevel="1" x14ac:dyDescent="0.2">
      <c r="A17" s="172">
        <v>4</v>
      </c>
      <c r="B17" s="173" t="s">
        <v>246</v>
      </c>
      <c r="C17" s="180" t="s">
        <v>247</v>
      </c>
      <c r="D17" s="174" t="s">
        <v>236</v>
      </c>
      <c r="E17" s="175">
        <v>7.625</v>
      </c>
      <c r="F17" s="176"/>
      <c r="G17" s="177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8">
        <v>2.8649999999999998E-2</v>
      </c>
      <c r="O17" s="158">
        <f>ROUND(E17*N17,2)</f>
        <v>0.22</v>
      </c>
      <c r="P17" s="158">
        <v>0</v>
      </c>
      <c r="Q17" s="158">
        <f>ROUND(E17*P17,2)</f>
        <v>0</v>
      </c>
      <c r="R17" s="159"/>
      <c r="S17" s="159" t="s">
        <v>199</v>
      </c>
      <c r="T17" s="159" t="s">
        <v>199</v>
      </c>
      <c r="U17" s="159">
        <v>1</v>
      </c>
      <c r="V17" s="159">
        <f>ROUND(E17*U17,2)</f>
        <v>7.63</v>
      </c>
      <c r="W17" s="159"/>
      <c r="X17" s="159" t="s">
        <v>237</v>
      </c>
      <c r="Y17" s="159" t="s">
        <v>201</v>
      </c>
      <c r="Z17" s="149"/>
      <c r="AA17" s="149"/>
      <c r="AB17" s="149"/>
      <c r="AC17" s="149"/>
      <c r="AD17" s="149"/>
      <c r="AE17" s="149"/>
      <c r="AF17" s="149"/>
      <c r="AG17" s="149" t="s">
        <v>238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49" t="s">
        <v>670</v>
      </c>
      <c r="D18" s="250"/>
      <c r="E18" s="250"/>
      <c r="F18" s="250"/>
      <c r="G18" s="250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272" t="s">
        <v>248</v>
      </c>
      <c r="D19" s="273"/>
      <c r="E19" s="273"/>
      <c r="F19" s="273"/>
      <c r="G19" s="273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272" t="s">
        <v>249</v>
      </c>
      <c r="D20" s="273"/>
      <c r="E20" s="273"/>
      <c r="F20" s="273"/>
      <c r="G20" s="273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3" x14ac:dyDescent="0.2">
      <c r="A21" s="156"/>
      <c r="B21" s="157"/>
      <c r="C21" s="272" t="s">
        <v>250</v>
      </c>
      <c r="D21" s="273"/>
      <c r="E21" s="273"/>
      <c r="F21" s="273"/>
      <c r="G21" s="273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8" t="str">
        <f>C21</f>
        <v>- standardního tmelení Q2, to je: základní tmelení Q1+ dodatečné tmelení (tmelení najemno) a případné přebroušení.</v>
      </c>
      <c r="BB21" s="149"/>
      <c r="BC21" s="149"/>
      <c r="BD21" s="149"/>
      <c r="BE21" s="149"/>
      <c r="BF21" s="149"/>
      <c r="BG21" s="149"/>
      <c r="BH21" s="149"/>
    </row>
    <row r="22" spans="1:60" ht="22.5" outlineLevel="2" x14ac:dyDescent="0.2">
      <c r="A22" s="156"/>
      <c r="B22" s="157"/>
      <c r="C22" s="181" t="s">
        <v>251</v>
      </c>
      <c r="D22" s="161"/>
      <c r="E22" s="162">
        <v>7.625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221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72">
        <v>5</v>
      </c>
      <c r="B23" s="173" t="s">
        <v>252</v>
      </c>
      <c r="C23" s="180" t="s">
        <v>253</v>
      </c>
      <c r="D23" s="174" t="s">
        <v>236</v>
      </c>
      <c r="E23" s="175">
        <v>3.12</v>
      </c>
      <c r="F23" s="176"/>
      <c r="G23" s="177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1.18E-2</v>
      </c>
      <c r="O23" s="158">
        <f>ROUND(E23*N23,2)</f>
        <v>0.04</v>
      </c>
      <c r="P23" s="158">
        <v>0</v>
      </c>
      <c r="Q23" s="158">
        <f>ROUND(E23*P23,2)</f>
        <v>0</v>
      </c>
      <c r="R23" s="159"/>
      <c r="S23" s="159" t="s">
        <v>199</v>
      </c>
      <c r="T23" s="159" t="s">
        <v>199</v>
      </c>
      <c r="U23" s="159">
        <v>0.69</v>
      </c>
      <c r="V23" s="159">
        <f>ROUND(E23*U23,2)</f>
        <v>2.15</v>
      </c>
      <c r="W23" s="159"/>
      <c r="X23" s="159" t="s">
        <v>237</v>
      </c>
      <c r="Y23" s="159" t="s">
        <v>201</v>
      </c>
      <c r="Z23" s="149"/>
      <c r="AA23" s="149"/>
      <c r="AB23" s="149"/>
      <c r="AC23" s="149"/>
      <c r="AD23" s="149"/>
      <c r="AE23" s="149"/>
      <c r="AF23" s="149"/>
      <c r="AG23" s="149" t="s">
        <v>238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249" t="s">
        <v>670</v>
      </c>
      <c r="D24" s="250"/>
      <c r="E24" s="250"/>
      <c r="F24" s="250"/>
      <c r="G24" s="250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272" t="s">
        <v>248</v>
      </c>
      <c r="D25" s="273"/>
      <c r="E25" s="273"/>
      <c r="F25" s="273"/>
      <c r="G25" s="273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272" t="s">
        <v>249</v>
      </c>
      <c r="D26" s="273"/>
      <c r="E26" s="273"/>
      <c r="F26" s="273"/>
      <c r="G26" s="273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204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3" x14ac:dyDescent="0.2">
      <c r="A27" s="156"/>
      <c r="B27" s="157"/>
      <c r="C27" s="272" t="s">
        <v>250</v>
      </c>
      <c r="D27" s="273"/>
      <c r="E27" s="273"/>
      <c r="F27" s="273"/>
      <c r="G27" s="273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78" t="str">
        <f>C27</f>
        <v>- standardního tmelení Q2, to je: základní tmelení Q1+ dodatečné tmelení (tmelení najemno) a případné přebroušení.</v>
      </c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81" t="s">
        <v>254</v>
      </c>
      <c r="D28" s="161"/>
      <c r="E28" s="162">
        <v>1.56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221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81" t="s">
        <v>255</v>
      </c>
      <c r="D29" s="161"/>
      <c r="E29" s="162">
        <v>1.56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221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5.5" x14ac:dyDescent="0.2">
      <c r="A30" s="165" t="s">
        <v>194</v>
      </c>
      <c r="B30" s="166" t="s">
        <v>99</v>
      </c>
      <c r="C30" s="179" t="s">
        <v>100</v>
      </c>
      <c r="D30" s="167"/>
      <c r="E30" s="168"/>
      <c r="F30" s="169"/>
      <c r="G30" s="170">
        <f>SUMIF(AG31:AG32,"&lt;&gt;NOR",G31:G32)</f>
        <v>0</v>
      </c>
      <c r="H30" s="164"/>
      <c r="I30" s="164">
        <f>SUM(I31:I32)</f>
        <v>0</v>
      </c>
      <c r="J30" s="164"/>
      <c r="K30" s="164">
        <f>SUM(K31:K32)</f>
        <v>0</v>
      </c>
      <c r="L30" s="164"/>
      <c r="M30" s="164">
        <f>SUM(M31:M32)</f>
        <v>0</v>
      </c>
      <c r="N30" s="163"/>
      <c r="O30" s="163">
        <f>SUM(O31:O32)</f>
        <v>0.59</v>
      </c>
      <c r="P30" s="163"/>
      <c r="Q30" s="163">
        <f>SUM(Q31:Q32)</f>
        <v>0</v>
      </c>
      <c r="R30" s="164"/>
      <c r="S30" s="164"/>
      <c r="T30" s="164"/>
      <c r="U30" s="164"/>
      <c r="V30" s="164">
        <f>SUM(V31:V32)</f>
        <v>30.64</v>
      </c>
      <c r="W30" s="164"/>
      <c r="X30" s="164"/>
      <c r="Y30" s="164"/>
      <c r="AG30" t="s">
        <v>195</v>
      </c>
    </row>
    <row r="31" spans="1:60" ht="33.75" outlineLevel="1" x14ac:dyDescent="0.2">
      <c r="A31" s="172">
        <v>6</v>
      </c>
      <c r="B31" s="173" t="s">
        <v>256</v>
      </c>
      <c r="C31" s="180" t="s">
        <v>257</v>
      </c>
      <c r="D31" s="174" t="s">
        <v>236</v>
      </c>
      <c r="E31" s="175">
        <v>61.27</v>
      </c>
      <c r="F31" s="176"/>
      <c r="G31" s="177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9.6799999999999994E-3</v>
      </c>
      <c r="O31" s="158">
        <f>ROUND(E31*N31,2)</f>
        <v>0.59</v>
      </c>
      <c r="P31" s="158">
        <v>0</v>
      </c>
      <c r="Q31" s="158">
        <f>ROUND(E31*P31,2)</f>
        <v>0</v>
      </c>
      <c r="R31" s="159"/>
      <c r="S31" s="159" t="s">
        <v>199</v>
      </c>
      <c r="T31" s="159" t="s">
        <v>199</v>
      </c>
      <c r="U31" s="159">
        <v>0.5</v>
      </c>
      <c r="V31" s="159">
        <f>ROUND(E31*U31,2)</f>
        <v>30.64</v>
      </c>
      <c r="W31" s="159"/>
      <c r="X31" s="159" t="s">
        <v>237</v>
      </c>
      <c r="Y31" s="159" t="s">
        <v>201</v>
      </c>
      <c r="Z31" s="149"/>
      <c r="AA31" s="149"/>
      <c r="AB31" s="149"/>
      <c r="AC31" s="149"/>
      <c r="AD31" s="149"/>
      <c r="AE31" s="149"/>
      <c r="AF31" s="149"/>
      <c r="AG31" s="149" t="s">
        <v>238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1" t="s">
        <v>258</v>
      </c>
      <c r="D32" s="161"/>
      <c r="E32" s="162">
        <v>61.27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221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5" t="s">
        <v>194</v>
      </c>
      <c r="B33" s="166" t="s">
        <v>101</v>
      </c>
      <c r="C33" s="179" t="s">
        <v>102</v>
      </c>
      <c r="D33" s="167"/>
      <c r="E33" s="168"/>
      <c r="F33" s="169"/>
      <c r="G33" s="170">
        <f>SUMIF(AG34:AG35,"&lt;&gt;NOR",G34:G35)</f>
        <v>0</v>
      </c>
      <c r="H33" s="164"/>
      <c r="I33" s="164">
        <f>SUM(I34:I35)</f>
        <v>0</v>
      </c>
      <c r="J33" s="164"/>
      <c r="K33" s="164">
        <f>SUM(K34:K35)</f>
        <v>0</v>
      </c>
      <c r="L33" s="164"/>
      <c r="M33" s="164">
        <f>SUM(M34:M35)</f>
        <v>0</v>
      </c>
      <c r="N33" s="163"/>
      <c r="O33" s="163">
        <f>SUM(O34:O35)</f>
        <v>0.17</v>
      </c>
      <c r="P33" s="163"/>
      <c r="Q33" s="163">
        <f>SUM(Q34:Q35)</f>
        <v>0</v>
      </c>
      <c r="R33" s="164"/>
      <c r="S33" s="164"/>
      <c r="T33" s="164"/>
      <c r="U33" s="164"/>
      <c r="V33" s="164">
        <f>SUM(V34:V35)</f>
        <v>0.34</v>
      </c>
      <c r="W33" s="164"/>
      <c r="X33" s="164"/>
      <c r="Y33" s="164"/>
      <c r="AG33" t="s">
        <v>195</v>
      </c>
    </row>
    <row r="34" spans="1:60" outlineLevel="1" x14ac:dyDescent="0.2">
      <c r="A34" s="172">
        <v>7</v>
      </c>
      <c r="B34" s="173" t="s">
        <v>259</v>
      </c>
      <c r="C34" s="180" t="s">
        <v>260</v>
      </c>
      <c r="D34" s="174" t="s">
        <v>236</v>
      </c>
      <c r="E34" s="175">
        <v>0.9</v>
      </c>
      <c r="F34" s="176"/>
      <c r="G34" s="177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0.19320000000000001</v>
      </c>
      <c r="O34" s="158">
        <f>ROUND(E34*N34,2)</f>
        <v>0.17</v>
      </c>
      <c r="P34" s="158">
        <v>0</v>
      </c>
      <c r="Q34" s="158">
        <f>ROUND(E34*P34,2)</f>
        <v>0</v>
      </c>
      <c r="R34" s="159"/>
      <c r="S34" s="159" t="s">
        <v>199</v>
      </c>
      <c r="T34" s="159" t="s">
        <v>199</v>
      </c>
      <c r="U34" s="159">
        <v>0.38</v>
      </c>
      <c r="V34" s="159">
        <f>ROUND(E34*U34,2)</f>
        <v>0.34</v>
      </c>
      <c r="W34" s="159"/>
      <c r="X34" s="159" t="s">
        <v>237</v>
      </c>
      <c r="Y34" s="159" t="s">
        <v>201</v>
      </c>
      <c r="Z34" s="149"/>
      <c r="AA34" s="149"/>
      <c r="AB34" s="149"/>
      <c r="AC34" s="149"/>
      <c r="AD34" s="149"/>
      <c r="AE34" s="149"/>
      <c r="AF34" s="149"/>
      <c r="AG34" s="149" t="s">
        <v>238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81" t="s">
        <v>261</v>
      </c>
      <c r="D35" s="161"/>
      <c r="E35" s="162">
        <v>0.9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221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5" t="s">
        <v>194</v>
      </c>
      <c r="B36" s="166" t="s">
        <v>103</v>
      </c>
      <c r="C36" s="179" t="s">
        <v>104</v>
      </c>
      <c r="D36" s="167"/>
      <c r="E36" s="168"/>
      <c r="F36" s="169"/>
      <c r="G36" s="170">
        <f>SUMIF(AG37:AG66,"&lt;&gt;NOR",G37:G66)</f>
        <v>0</v>
      </c>
      <c r="H36" s="164"/>
      <c r="I36" s="164">
        <f>SUM(I37:I66)</f>
        <v>0</v>
      </c>
      <c r="J36" s="164"/>
      <c r="K36" s="164">
        <f>SUM(K37:K66)</f>
        <v>0</v>
      </c>
      <c r="L36" s="164"/>
      <c r="M36" s="164">
        <f>SUM(M37:M66)</f>
        <v>0</v>
      </c>
      <c r="N36" s="163"/>
      <c r="O36" s="163">
        <f>SUM(O37:O66)</f>
        <v>7.3900000000000006</v>
      </c>
      <c r="P36" s="163"/>
      <c r="Q36" s="163">
        <f>SUM(Q37:Q66)</f>
        <v>0</v>
      </c>
      <c r="R36" s="164"/>
      <c r="S36" s="164"/>
      <c r="T36" s="164"/>
      <c r="U36" s="164"/>
      <c r="V36" s="164">
        <f>SUM(V37:V66)</f>
        <v>234.13</v>
      </c>
      <c r="W36" s="164"/>
      <c r="X36" s="164"/>
      <c r="Y36" s="164"/>
      <c r="AG36" t="s">
        <v>195</v>
      </c>
    </row>
    <row r="37" spans="1:60" outlineLevel="1" x14ac:dyDescent="0.2">
      <c r="A37" s="172">
        <v>8</v>
      </c>
      <c r="B37" s="173" t="s">
        <v>262</v>
      </c>
      <c r="C37" s="180" t="s">
        <v>263</v>
      </c>
      <c r="D37" s="174" t="s">
        <v>236</v>
      </c>
      <c r="E37" s="175">
        <v>38.277000000000001</v>
      </c>
      <c r="F37" s="176"/>
      <c r="G37" s="177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3.6800000000000001E-3</v>
      </c>
      <c r="O37" s="158">
        <f>ROUND(E37*N37,2)</f>
        <v>0.14000000000000001</v>
      </c>
      <c r="P37" s="158">
        <v>0</v>
      </c>
      <c r="Q37" s="158">
        <f>ROUND(E37*P37,2)</f>
        <v>0</v>
      </c>
      <c r="R37" s="159"/>
      <c r="S37" s="159" t="s">
        <v>199</v>
      </c>
      <c r="T37" s="159" t="s">
        <v>199</v>
      </c>
      <c r="U37" s="159">
        <v>0.09</v>
      </c>
      <c r="V37" s="159">
        <f>ROUND(E37*U37,2)</f>
        <v>3.44</v>
      </c>
      <c r="W37" s="159"/>
      <c r="X37" s="159" t="s">
        <v>237</v>
      </c>
      <c r="Y37" s="159" t="s">
        <v>201</v>
      </c>
      <c r="Z37" s="149"/>
      <c r="AA37" s="149"/>
      <c r="AB37" s="149"/>
      <c r="AC37" s="149"/>
      <c r="AD37" s="149"/>
      <c r="AE37" s="149"/>
      <c r="AF37" s="149"/>
      <c r="AG37" s="149" t="s">
        <v>238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81" t="s">
        <v>264</v>
      </c>
      <c r="D38" s="161"/>
      <c r="E38" s="162">
        <v>38.277000000000001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221</v>
      </c>
      <c r="AH38" s="149">
        <v>5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2">
        <v>9</v>
      </c>
      <c r="B39" s="173" t="s">
        <v>265</v>
      </c>
      <c r="C39" s="180" t="s">
        <v>266</v>
      </c>
      <c r="D39" s="174" t="s">
        <v>236</v>
      </c>
      <c r="E39" s="175">
        <v>787.32299999999998</v>
      </c>
      <c r="F39" s="176"/>
      <c r="G39" s="177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4.0899999999999999E-3</v>
      </c>
      <c r="O39" s="158">
        <f>ROUND(E39*N39,2)</f>
        <v>3.22</v>
      </c>
      <c r="P39" s="158">
        <v>0</v>
      </c>
      <c r="Q39" s="158">
        <f>ROUND(E39*P39,2)</f>
        <v>0</v>
      </c>
      <c r="R39" s="159"/>
      <c r="S39" s="159" t="s">
        <v>267</v>
      </c>
      <c r="T39" s="159" t="s">
        <v>200</v>
      </c>
      <c r="U39" s="159">
        <v>0.24</v>
      </c>
      <c r="V39" s="159">
        <f>ROUND(E39*U39,2)</f>
        <v>188.96</v>
      </c>
      <c r="W39" s="159"/>
      <c r="X39" s="159" t="s">
        <v>237</v>
      </c>
      <c r="Y39" s="159" t="s">
        <v>201</v>
      </c>
      <c r="Z39" s="149"/>
      <c r="AA39" s="149"/>
      <c r="AB39" s="149"/>
      <c r="AC39" s="149"/>
      <c r="AD39" s="149"/>
      <c r="AE39" s="149"/>
      <c r="AF39" s="149"/>
      <c r="AG39" s="149" t="s">
        <v>238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1" t="s">
        <v>268</v>
      </c>
      <c r="D40" s="161"/>
      <c r="E40" s="162"/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221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1" t="s">
        <v>269</v>
      </c>
      <c r="D41" s="161"/>
      <c r="E41" s="162">
        <v>22.276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221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81" t="s">
        <v>270</v>
      </c>
      <c r="D42" s="161"/>
      <c r="E42" s="162">
        <v>36.270000000000003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221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81" t="s">
        <v>271</v>
      </c>
      <c r="D43" s="161"/>
      <c r="E43" s="162">
        <v>62.695999999999998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221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81" t="s">
        <v>272</v>
      </c>
      <c r="D44" s="161"/>
      <c r="E44" s="162">
        <v>49.14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221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81" t="s">
        <v>273</v>
      </c>
      <c r="D45" s="161"/>
      <c r="E45" s="162">
        <v>30.108000000000001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221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81" t="s">
        <v>274</v>
      </c>
      <c r="D46" s="161"/>
      <c r="E46" s="162">
        <v>49.14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221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81" t="s">
        <v>275</v>
      </c>
      <c r="D47" s="161"/>
      <c r="E47" s="162">
        <v>37.893999999999998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221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81" t="s">
        <v>276</v>
      </c>
      <c r="D48" s="161"/>
      <c r="E48" s="162">
        <v>36.374000000000002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221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81" t="s">
        <v>277</v>
      </c>
      <c r="D49" s="161"/>
      <c r="E49" s="162">
        <v>70.257999999999996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221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81" t="s">
        <v>278</v>
      </c>
      <c r="D50" s="161"/>
      <c r="E50" s="162">
        <v>28.88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221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81" t="s">
        <v>279</v>
      </c>
      <c r="D51" s="161"/>
      <c r="E51" s="162">
        <v>81.92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221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81" t="s">
        <v>280</v>
      </c>
      <c r="D52" s="161"/>
      <c r="E52" s="162">
        <v>28.152000000000001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221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">
      <c r="A53" s="156"/>
      <c r="B53" s="157"/>
      <c r="C53" s="181" t="s">
        <v>281</v>
      </c>
      <c r="D53" s="161"/>
      <c r="E53" s="162">
        <v>82.518000000000001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221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81" t="s">
        <v>282</v>
      </c>
      <c r="D54" s="161"/>
      <c r="E54" s="162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221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 x14ac:dyDescent="0.2">
      <c r="A55" s="156"/>
      <c r="B55" s="157"/>
      <c r="C55" s="181" t="s">
        <v>283</v>
      </c>
      <c r="D55" s="161"/>
      <c r="E55" s="162">
        <v>22.28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221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81" t="s">
        <v>284</v>
      </c>
      <c r="D56" s="161"/>
      <c r="E56" s="162">
        <v>36.369999999999997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221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81" t="s">
        <v>285</v>
      </c>
      <c r="D57" s="161"/>
      <c r="E57" s="162">
        <v>38.57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221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81" t="s">
        <v>286</v>
      </c>
      <c r="D58" s="161"/>
      <c r="E58" s="162">
        <v>17.47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221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81" t="s">
        <v>287</v>
      </c>
      <c r="D59" s="161"/>
      <c r="E59" s="162">
        <v>18.73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221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81" t="s">
        <v>288</v>
      </c>
      <c r="D60" s="161"/>
      <c r="E60" s="162">
        <v>38.277000000000001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221</v>
      </c>
      <c r="AH60" s="149">
        <v>5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2">
        <v>10</v>
      </c>
      <c r="B61" s="173" t="s">
        <v>289</v>
      </c>
      <c r="C61" s="180" t="s">
        <v>290</v>
      </c>
      <c r="D61" s="174" t="s">
        <v>236</v>
      </c>
      <c r="E61" s="175">
        <v>71.951999999999998</v>
      </c>
      <c r="F61" s="176"/>
      <c r="G61" s="177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5.6009999999999997E-2</v>
      </c>
      <c r="O61" s="158">
        <f>ROUND(E61*N61,2)</f>
        <v>4.03</v>
      </c>
      <c r="P61" s="158">
        <v>0</v>
      </c>
      <c r="Q61" s="158">
        <f>ROUND(E61*P61,2)</f>
        <v>0</v>
      </c>
      <c r="R61" s="159"/>
      <c r="S61" s="159" t="s">
        <v>267</v>
      </c>
      <c r="T61" s="159" t="s">
        <v>199</v>
      </c>
      <c r="U61" s="159">
        <v>0.57999999999999996</v>
      </c>
      <c r="V61" s="159">
        <f>ROUND(E61*U61,2)</f>
        <v>41.73</v>
      </c>
      <c r="W61" s="159"/>
      <c r="X61" s="159" t="s">
        <v>237</v>
      </c>
      <c r="Y61" s="159" t="s">
        <v>201</v>
      </c>
      <c r="Z61" s="149"/>
      <c r="AA61" s="149"/>
      <c r="AB61" s="149"/>
      <c r="AC61" s="149"/>
      <c r="AD61" s="149"/>
      <c r="AE61" s="149"/>
      <c r="AF61" s="149"/>
      <c r="AG61" s="149" t="s">
        <v>238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181" t="s">
        <v>288</v>
      </c>
      <c r="D62" s="161"/>
      <c r="E62" s="162">
        <v>38.277000000000001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221</v>
      </c>
      <c r="AH62" s="149">
        <v>5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81" t="s">
        <v>291</v>
      </c>
      <c r="D63" s="161"/>
      <c r="E63" s="162">
        <v>28.2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221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81" t="s">
        <v>292</v>
      </c>
      <c r="D64" s="161"/>
      <c r="E64" s="162">
        <v>-6.375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221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81" t="s">
        <v>293</v>
      </c>
      <c r="D65" s="161"/>
      <c r="E65" s="162">
        <v>10.65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221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 x14ac:dyDescent="0.2">
      <c r="A66" s="156"/>
      <c r="B66" s="157"/>
      <c r="C66" s="181" t="s">
        <v>294</v>
      </c>
      <c r="D66" s="161"/>
      <c r="E66" s="162">
        <v>1.2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221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5" t="s">
        <v>194</v>
      </c>
      <c r="B67" s="166" t="s">
        <v>105</v>
      </c>
      <c r="C67" s="179" t="s">
        <v>106</v>
      </c>
      <c r="D67" s="167"/>
      <c r="E67" s="168"/>
      <c r="F67" s="169"/>
      <c r="G67" s="170">
        <f>SUMIF(AG68:AG83,"&lt;&gt;NOR",G68:G83)</f>
        <v>0</v>
      </c>
      <c r="H67" s="164"/>
      <c r="I67" s="164">
        <f>SUM(I68:I83)</f>
        <v>0</v>
      </c>
      <c r="J67" s="164"/>
      <c r="K67" s="164">
        <f>SUM(K68:K83)</f>
        <v>0</v>
      </c>
      <c r="L67" s="164"/>
      <c r="M67" s="164">
        <f>SUM(M68:M83)</f>
        <v>0</v>
      </c>
      <c r="N67" s="163"/>
      <c r="O67" s="163">
        <f>SUM(O68:O83)</f>
        <v>17.419999999999998</v>
      </c>
      <c r="P67" s="163"/>
      <c r="Q67" s="163">
        <f>SUM(Q68:Q83)</f>
        <v>0</v>
      </c>
      <c r="R67" s="164"/>
      <c r="S67" s="164"/>
      <c r="T67" s="164"/>
      <c r="U67" s="164"/>
      <c r="V67" s="164">
        <f>SUM(V68:V83)</f>
        <v>376.01</v>
      </c>
      <c r="W67" s="164"/>
      <c r="X67" s="164"/>
      <c r="Y67" s="164"/>
      <c r="AG67" t="s">
        <v>195</v>
      </c>
    </row>
    <row r="68" spans="1:60" ht="22.5" outlineLevel="1" x14ac:dyDescent="0.2">
      <c r="A68" s="172">
        <v>11</v>
      </c>
      <c r="B68" s="173" t="s">
        <v>295</v>
      </c>
      <c r="C68" s="180" t="s">
        <v>296</v>
      </c>
      <c r="D68" s="174" t="s">
        <v>236</v>
      </c>
      <c r="E68" s="175">
        <v>304.91000000000003</v>
      </c>
      <c r="F68" s="176"/>
      <c r="G68" s="177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5.1159999999999997E-2</v>
      </c>
      <c r="O68" s="158">
        <f>ROUND(E68*N68,2)</f>
        <v>15.6</v>
      </c>
      <c r="P68" s="158">
        <v>0</v>
      </c>
      <c r="Q68" s="158">
        <f>ROUND(E68*P68,2)</f>
        <v>0</v>
      </c>
      <c r="R68" s="159"/>
      <c r="S68" s="159" t="s">
        <v>267</v>
      </c>
      <c r="T68" s="159" t="s">
        <v>200</v>
      </c>
      <c r="U68" s="159">
        <v>0.95</v>
      </c>
      <c r="V68" s="159">
        <f>ROUND(E68*U68,2)</f>
        <v>289.66000000000003</v>
      </c>
      <c r="W68" s="159"/>
      <c r="X68" s="159" t="s">
        <v>237</v>
      </c>
      <c r="Y68" s="159" t="s">
        <v>201</v>
      </c>
      <c r="Z68" s="149"/>
      <c r="AA68" s="149"/>
      <c r="AB68" s="149"/>
      <c r="AC68" s="149"/>
      <c r="AD68" s="149"/>
      <c r="AE68" s="149"/>
      <c r="AF68" s="149"/>
      <c r="AG68" s="149" t="s">
        <v>238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81" t="s">
        <v>297</v>
      </c>
      <c r="D69" s="161"/>
      <c r="E69" s="162">
        <v>304.91000000000003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221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2">
        <v>12</v>
      </c>
      <c r="B70" s="173" t="s">
        <v>298</v>
      </c>
      <c r="C70" s="180" t="s">
        <v>299</v>
      </c>
      <c r="D70" s="174" t="s">
        <v>236</v>
      </c>
      <c r="E70" s="175">
        <v>13</v>
      </c>
      <c r="F70" s="176"/>
      <c r="G70" s="177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21</v>
      </c>
      <c r="M70" s="159">
        <f>G70*(1+L70/100)</f>
        <v>0</v>
      </c>
      <c r="N70" s="158">
        <v>0</v>
      </c>
      <c r="O70" s="158">
        <f>ROUND(E70*N70,2)</f>
        <v>0</v>
      </c>
      <c r="P70" s="158">
        <v>0</v>
      </c>
      <c r="Q70" s="158">
        <f>ROUND(E70*P70,2)</f>
        <v>0</v>
      </c>
      <c r="R70" s="159"/>
      <c r="S70" s="159" t="s">
        <v>199</v>
      </c>
      <c r="T70" s="159" t="s">
        <v>199</v>
      </c>
      <c r="U70" s="159">
        <v>0.36</v>
      </c>
      <c r="V70" s="159">
        <f>ROUND(E70*U70,2)</f>
        <v>4.68</v>
      </c>
      <c r="W70" s="159"/>
      <c r="X70" s="159" t="s">
        <v>237</v>
      </c>
      <c r="Y70" s="159" t="s">
        <v>201</v>
      </c>
      <c r="Z70" s="149"/>
      <c r="AA70" s="149"/>
      <c r="AB70" s="149"/>
      <c r="AC70" s="149"/>
      <c r="AD70" s="149"/>
      <c r="AE70" s="149"/>
      <c r="AF70" s="149"/>
      <c r="AG70" s="149" t="s">
        <v>238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">
      <c r="A71" s="156"/>
      <c r="B71" s="157"/>
      <c r="C71" s="181" t="s">
        <v>300</v>
      </c>
      <c r="D71" s="161"/>
      <c r="E71" s="162">
        <v>13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221</v>
      </c>
      <c r="AH71" s="149">
        <v>5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2">
        <v>13</v>
      </c>
      <c r="B72" s="173" t="s">
        <v>301</v>
      </c>
      <c r="C72" s="180" t="s">
        <v>302</v>
      </c>
      <c r="D72" s="174" t="s">
        <v>236</v>
      </c>
      <c r="E72" s="175">
        <v>13</v>
      </c>
      <c r="F72" s="176"/>
      <c r="G72" s="177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8">
        <v>1.308E-2</v>
      </c>
      <c r="O72" s="158">
        <f>ROUND(E72*N72,2)</f>
        <v>0.17</v>
      </c>
      <c r="P72" s="158">
        <v>0</v>
      </c>
      <c r="Q72" s="158">
        <f>ROUND(E72*P72,2)</f>
        <v>0</v>
      </c>
      <c r="R72" s="159"/>
      <c r="S72" s="159" t="s">
        <v>267</v>
      </c>
      <c r="T72" s="159" t="s">
        <v>199</v>
      </c>
      <c r="U72" s="159">
        <v>2.9</v>
      </c>
      <c r="V72" s="159">
        <f>ROUND(E72*U72,2)</f>
        <v>37.700000000000003</v>
      </c>
      <c r="W72" s="159"/>
      <c r="X72" s="159" t="s">
        <v>237</v>
      </c>
      <c r="Y72" s="159" t="s">
        <v>201</v>
      </c>
      <c r="Z72" s="149"/>
      <c r="AA72" s="149"/>
      <c r="AB72" s="149"/>
      <c r="AC72" s="149"/>
      <c r="AD72" s="149"/>
      <c r="AE72" s="149"/>
      <c r="AF72" s="149"/>
      <c r="AG72" s="149" t="s">
        <v>238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249" t="s">
        <v>303</v>
      </c>
      <c r="D73" s="250"/>
      <c r="E73" s="250"/>
      <c r="F73" s="250"/>
      <c r="G73" s="250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204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181" t="s">
        <v>300</v>
      </c>
      <c r="D74" s="161"/>
      <c r="E74" s="162">
        <v>13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221</v>
      </c>
      <c r="AH74" s="149">
        <v>5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2">
        <v>14</v>
      </c>
      <c r="B75" s="173" t="s">
        <v>304</v>
      </c>
      <c r="C75" s="180" t="s">
        <v>305</v>
      </c>
      <c r="D75" s="174" t="s">
        <v>236</v>
      </c>
      <c r="E75" s="175">
        <v>50.26</v>
      </c>
      <c r="F75" s="176"/>
      <c r="G75" s="177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2.6710000000000001E-2</v>
      </c>
      <c r="O75" s="158">
        <f>ROUND(E75*N75,2)</f>
        <v>1.34</v>
      </c>
      <c r="P75" s="158">
        <v>0</v>
      </c>
      <c r="Q75" s="158">
        <f>ROUND(E75*P75,2)</f>
        <v>0</v>
      </c>
      <c r="R75" s="159"/>
      <c r="S75" s="159" t="s">
        <v>199</v>
      </c>
      <c r="T75" s="159" t="s">
        <v>199</v>
      </c>
      <c r="U75" s="159">
        <v>0.73</v>
      </c>
      <c r="V75" s="159">
        <f>ROUND(E75*U75,2)</f>
        <v>36.69</v>
      </c>
      <c r="W75" s="159"/>
      <c r="X75" s="159" t="s">
        <v>237</v>
      </c>
      <c r="Y75" s="159" t="s">
        <v>201</v>
      </c>
      <c r="Z75" s="149"/>
      <c r="AA75" s="149"/>
      <c r="AB75" s="149"/>
      <c r="AC75" s="149"/>
      <c r="AD75" s="149"/>
      <c r="AE75" s="149"/>
      <c r="AF75" s="149"/>
      <c r="AG75" s="149" t="s">
        <v>238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49" t="s">
        <v>306</v>
      </c>
      <c r="D76" s="250"/>
      <c r="E76" s="250"/>
      <c r="F76" s="250"/>
      <c r="G76" s="250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204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81" t="s">
        <v>307</v>
      </c>
      <c r="D77" s="161"/>
      <c r="E77" s="162">
        <v>38.29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221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81" t="s">
        <v>308</v>
      </c>
      <c r="D78" s="161"/>
      <c r="E78" s="162">
        <v>11.97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221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2">
        <v>15</v>
      </c>
      <c r="B79" s="173" t="s">
        <v>309</v>
      </c>
      <c r="C79" s="180" t="s">
        <v>310</v>
      </c>
      <c r="D79" s="174" t="s">
        <v>236</v>
      </c>
      <c r="E79" s="175">
        <v>7.28</v>
      </c>
      <c r="F79" s="176"/>
      <c r="G79" s="177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4.0000000000000003E-5</v>
      </c>
      <c r="O79" s="158">
        <f>ROUND(E79*N79,2)</f>
        <v>0</v>
      </c>
      <c r="P79" s="158">
        <v>0</v>
      </c>
      <c r="Q79" s="158">
        <f>ROUND(E79*P79,2)</f>
        <v>0</v>
      </c>
      <c r="R79" s="159"/>
      <c r="S79" s="159" t="s">
        <v>199</v>
      </c>
      <c r="T79" s="159" t="s">
        <v>199</v>
      </c>
      <c r="U79" s="159">
        <v>0.08</v>
      </c>
      <c r="V79" s="159">
        <f>ROUND(E79*U79,2)</f>
        <v>0.57999999999999996</v>
      </c>
      <c r="W79" s="159"/>
      <c r="X79" s="159" t="s">
        <v>237</v>
      </c>
      <c r="Y79" s="159" t="s">
        <v>201</v>
      </c>
      <c r="Z79" s="149"/>
      <c r="AA79" s="149"/>
      <c r="AB79" s="149"/>
      <c r="AC79" s="149"/>
      <c r="AD79" s="149"/>
      <c r="AE79" s="149"/>
      <c r="AF79" s="149"/>
      <c r="AG79" s="149" t="s">
        <v>238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81" t="s">
        <v>311</v>
      </c>
      <c r="D80" s="161"/>
      <c r="E80" s="162">
        <v>7.28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221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16</v>
      </c>
      <c r="B81" s="173" t="s">
        <v>312</v>
      </c>
      <c r="C81" s="180" t="s">
        <v>313</v>
      </c>
      <c r="D81" s="174" t="s">
        <v>236</v>
      </c>
      <c r="E81" s="175">
        <v>20</v>
      </c>
      <c r="F81" s="176"/>
      <c r="G81" s="177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1.5740000000000001E-2</v>
      </c>
      <c r="O81" s="158">
        <f>ROUND(E81*N81,2)</f>
        <v>0.31</v>
      </c>
      <c r="P81" s="158">
        <v>0</v>
      </c>
      <c r="Q81" s="158">
        <f>ROUND(E81*P81,2)</f>
        <v>0</v>
      </c>
      <c r="R81" s="159"/>
      <c r="S81" s="159" t="s">
        <v>199</v>
      </c>
      <c r="T81" s="159" t="s">
        <v>199</v>
      </c>
      <c r="U81" s="159">
        <v>0.33481</v>
      </c>
      <c r="V81" s="159">
        <f>ROUND(E81*U81,2)</f>
        <v>6.7</v>
      </c>
      <c r="W81" s="159"/>
      <c r="X81" s="159" t="s">
        <v>237</v>
      </c>
      <c r="Y81" s="159" t="s">
        <v>201</v>
      </c>
      <c r="Z81" s="149"/>
      <c r="AA81" s="149"/>
      <c r="AB81" s="149"/>
      <c r="AC81" s="149"/>
      <c r="AD81" s="149"/>
      <c r="AE81" s="149"/>
      <c r="AF81" s="149"/>
      <c r="AG81" s="149" t="s">
        <v>238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249" t="s">
        <v>306</v>
      </c>
      <c r="D82" s="250"/>
      <c r="E82" s="250"/>
      <c r="F82" s="250"/>
      <c r="G82" s="250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204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181" t="s">
        <v>314</v>
      </c>
      <c r="D83" s="161"/>
      <c r="E83" s="162">
        <v>20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221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5" t="s">
        <v>194</v>
      </c>
      <c r="B84" s="166" t="s">
        <v>107</v>
      </c>
      <c r="C84" s="179" t="s">
        <v>108</v>
      </c>
      <c r="D84" s="167"/>
      <c r="E84" s="168"/>
      <c r="F84" s="169"/>
      <c r="G84" s="170">
        <f>SUMIF(AG85:AG98,"&lt;&gt;NOR",G85:G98)</f>
        <v>0</v>
      </c>
      <c r="H84" s="164"/>
      <c r="I84" s="164">
        <f>SUM(I85:I98)</f>
        <v>0</v>
      </c>
      <c r="J84" s="164"/>
      <c r="K84" s="164">
        <f>SUM(K85:K98)</f>
        <v>0</v>
      </c>
      <c r="L84" s="164"/>
      <c r="M84" s="164">
        <f>SUM(M85:M98)</f>
        <v>0</v>
      </c>
      <c r="N84" s="163"/>
      <c r="O84" s="163">
        <f>SUM(O85:O98)</f>
        <v>1.07</v>
      </c>
      <c r="P84" s="163"/>
      <c r="Q84" s="163">
        <f>SUM(Q85:Q98)</f>
        <v>0</v>
      </c>
      <c r="R84" s="164"/>
      <c r="S84" s="164"/>
      <c r="T84" s="164"/>
      <c r="U84" s="164"/>
      <c r="V84" s="164">
        <f>SUM(V85:V98)</f>
        <v>242.61</v>
      </c>
      <c r="W84" s="164"/>
      <c r="X84" s="164"/>
      <c r="Y84" s="164"/>
      <c r="AG84" t="s">
        <v>195</v>
      </c>
    </row>
    <row r="85" spans="1:60" ht="22.5" outlineLevel="1" x14ac:dyDescent="0.2">
      <c r="A85" s="172">
        <v>17</v>
      </c>
      <c r="B85" s="173" t="s">
        <v>315</v>
      </c>
      <c r="C85" s="180" t="s">
        <v>316</v>
      </c>
      <c r="D85" s="174" t="s">
        <v>236</v>
      </c>
      <c r="E85" s="175">
        <v>10</v>
      </c>
      <c r="F85" s="176"/>
      <c r="G85" s="177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8">
        <v>3.15E-3</v>
      </c>
      <c r="O85" s="158">
        <f>ROUND(E85*N85,2)</f>
        <v>0.03</v>
      </c>
      <c r="P85" s="158">
        <v>0</v>
      </c>
      <c r="Q85" s="158">
        <f>ROUND(E85*P85,2)</f>
        <v>0</v>
      </c>
      <c r="R85" s="159"/>
      <c r="S85" s="159" t="s">
        <v>199</v>
      </c>
      <c r="T85" s="159" t="s">
        <v>199</v>
      </c>
      <c r="U85" s="159">
        <v>0.22</v>
      </c>
      <c r="V85" s="159">
        <f>ROUND(E85*U85,2)</f>
        <v>2.2000000000000002</v>
      </c>
      <c r="W85" s="159"/>
      <c r="X85" s="159" t="s">
        <v>237</v>
      </c>
      <c r="Y85" s="159" t="s">
        <v>201</v>
      </c>
      <c r="Z85" s="149"/>
      <c r="AA85" s="149"/>
      <c r="AB85" s="149"/>
      <c r="AC85" s="149"/>
      <c r="AD85" s="149"/>
      <c r="AE85" s="149"/>
      <c r="AF85" s="149"/>
      <c r="AG85" s="149" t="s">
        <v>238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181" t="s">
        <v>317</v>
      </c>
      <c r="D86" s="161"/>
      <c r="E86" s="162">
        <v>10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221</v>
      </c>
      <c r="AH86" s="149">
        <v>5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2">
        <v>18</v>
      </c>
      <c r="B87" s="173" t="s">
        <v>318</v>
      </c>
      <c r="C87" s="180" t="s">
        <v>319</v>
      </c>
      <c r="D87" s="174" t="s">
        <v>236</v>
      </c>
      <c r="E87" s="175">
        <v>354.9</v>
      </c>
      <c r="F87" s="176"/>
      <c r="G87" s="177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8">
        <v>2.0000000000000002E-5</v>
      </c>
      <c r="O87" s="158">
        <f>ROUND(E87*N87,2)</f>
        <v>0.01</v>
      </c>
      <c r="P87" s="158">
        <v>0</v>
      </c>
      <c r="Q87" s="158">
        <f>ROUND(E87*P87,2)</f>
        <v>0</v>
      </c>
      <c r="R87" s="159"/>
      <c r="S87" s="159" t="s">
        <v>199</v>
      </c>
      <c r="T87" s="159" t="s">
        <v>199</v>
      </c>
      <c r="U87" s="159">
        <v>0.2</v>
      </c>
      <c r="V87" s="159">
        <f>ROUND(E87*U87,2)</f>
        <v>70.98</v>
      </c>
      <c r="W87" s="159"/>
      <c r="X87" s="159" t="s">
        <v>237</v>
      </c>
      <c r="Y87" s="159" t="s">
        <v>201</v>
      </c>
      <c r="Z87" s="149"/>
      <c r="AA87" s="149"/>
      <c r="AB87" s="149"/>
      <c r="AC87" s="149"/>
      <c r="AD87" s="149"/>
      <c r="AE87" s="149"/>
      <c r="AF87" s="149"/>
      <c r="AG87" s="149" t="s">
        <v>238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81" t="s">
        <v>320</v>
      </c>
      <c r="D88" s="161"/>
      <c r="E88" s="162">
        <v>230.66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221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81" t="s">
        <v>321</v>
      </c>
      <c r="D89" s="161"/>
      <c r="E89" s="162">
        <v>124.24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221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2">
        <v>19</v>
      </c>
      <c r="B90" s="173" t="s">
        <v>322</v>
      </c>
      <c r="C90" s="180" t="s">
        <v>323</v>
      </c>
      <c r="D90" s="174" t="s">
        <v>236</v>
      </c>
      <c r="E90" s="175">
        <v>354.9</v>
      </c>
      <c r="F90" s="176"/>
      <c r="G90" s="177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3.2000000000000003E-4</v>
      </c>
      <c r="O90" s="158">
        <f>ROUND(E90*N90,2)</f>
        <v>0.11</v>
      </c>
      <c r="P90" s="158">
        <v>0</v>
      </c>
      <c r="Q90" s="158">
        <f>ROUND(E90*P90,2)</f>
        <v>0</v>
      </c>
      <c r="R90" s="159"/>
      <c r="S90" s="159" t="s">
        <v>199</v>
      </c>
      <c r="T90" s="159" t="s">
        <v>199</v>
      </c>
      <c r="U90" s="159">
        <v>0.25</v>
      </c>
      <c r="V90" s="159">
        <f>ROUND(E90*U90,2)</f>
        <v>88.73</v>
      </c>
      <c r="W90" s="159"/>
      <c r="X90" s="159" t="s">
        <v>237</v>
      </c>
      <c r="Y90" s="159" t="s">
        <v>201</v>
      </c>
      <c r="Z90" s="149"/>
      <c r="AA90" s="149"/>
      <c r="AB90" s="149"/>
      <c r="AC90" s="149"/>
      <c r="AD90" s="149"/>
      <c r="AE90" s="149"/>
      <c r="AF90" s="149"/>
      <c r="AG90" s="149" t="s">
        <v>238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 x14ac:dyDescent="0.2">
      <c r="A91" s="156"/>
      <c r="B91" s="157"/>
      <c r="C91" s="181" t="s">
        <v>324</v>
      </c>
      <c r="D91" s="161"/>
      <c r="E91" s="162">
        <v>354.9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221</v>
      </c>
      <c r="AH91" s="149">
        <v>5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2">
        <v>20</v>
      </c>
      <c r="B92" s="173" t="s">
        <v>325</v>
      </c>
      <c r="C92" s="180" t="s">
        <v>326</v>
      </c>
      <c r="D92" s="174" t="s">
        <v>236</v>
      </c>
      <c r="E92" s="175">
        <v>348.005</v>
      </c>
      <c r="F92" s="176"/>
      <c r="G92" s="177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8">
        <v>2.63E-3</v>
      </c>
      <c r="O92" s="158">
        <f>ROUND(E92*N92,2)</f>
        <v>0.92</v>
      </c>
      <c r="P92" s="158">
        <v>0</v>
      </c>
      <c r="Q92" s="158">
        <f>ROUND(E92*P92,2)</f>
        <v>0</v>
      </c>
      <c r="R92" s="159"/>
      <c r="S92" s="159" t="s">
        <v>267</v>
      </c>
      <c r="T92" s="159" t="s">
        <v>200</v>
      </c>
      <c r="U92" s="159">
        <v>0.22</v>
      </c>
      <c r="V92" s="159">
        <f>ROUND(E92*U92,2)</f>
        <v>76.56</v>
      </c>
      <c r="W92" s="159"/>
      <c r="X92" s="159" t="s">
        <v>237</v>
      </c>
      <c r="Y92" s="159" t="s">
        <v>201</v>
      </c>
      <c r="Z92" s="149"/>
      <c r="AA92" s="149"/>
      <c r="AB92" s="149"/>
      <c r="AC92" s="149"/>
      <c r="AD92" s="149"/>
      <c r="AE92" s="149"/>
      <c r="AF92" s="149"/>
      <c r="AG92" s="149" t="s">
        <v>238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2" x14ac:dyDescent="0.2">
      <c r="A93" s="156"/>
      <c r="B93" s="157"/>
      <c r="C93" s="181" t="s">
        <v>327</v>
      </c>
      <c r="D93" s="161"/>
      <c r="E93" s="162">
        <v>153.44999999999999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221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81" t="s">
        <v>328</v>
      </c>
      <c r="D94" s="161"/>
      <c r="E94" s="162">
        <v>142.76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221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81" t="s">
        <v>329</v>
      </c>
      <c r="D95" s="161"/>
      <c r="E95" s="162">
        <v>51.795000000000002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221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2">
        <v>21</v>
      </c>
      <c r="B96" s="173" t="s">
        <v>330</v>
      </c>
      <c r="C96" s="180" t="s">
        <v>331</v>
      </c>
      <c r="D96" s="174" t="s">
        <v>236</v>
      </c>
      <c r="E96" s="175">
        <v>51.795000000000002</v>
      </c>
      <c r="F96" s="176"/>
      <c r="G96" s="177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8">
        <v>4.0000000000000003E-5</v>
      </c>
      <c r="O96" s="158">
        <f>ROUND(E96*N96,2)</f>
        <v>0</v>
      </c>
      <c r="P96" s="158">
        <v>0</v>
      </c>
      <c r="Q96" s="158">
        <f>ROUND(E96*P96,2)</f>
        <v>0</v>
      </c>
      <c r="R96" s="159"/>
      <c r="S96" s="159" t="s">
        <v>199</v>
      </c>
      <c r="T96" s="159" t="s">
        <v>199</v>
      </c>
      <c r="U96" s="159">
        <v>0.08</v>
      </c>
      <c r="V96" s="159">
        <f>ROUND(E96*U96,2)</f>
        <v>4.1399999999999997</v>
      </c>
      <c r="W96" s="159"/>
      <c r="X96" s="159" t="s">
        <v>237</v>
      </c>
      <c r="Y96" s="159" t="s">
        <v>201</v>
      </c>
      <c r="Z96" s="149"/>
      <c r="AA96" s="149"/>
      <c r="AB96" s="149"/>
      <c r="AC96" s="149"/>
      <c r="AD96" s="149"/>
      <c r="AE96" s="149"/>
      <c r="AF96" s="149"/>
      <c r="AG96" s="149" t="s">
        <v>238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81" t="s">
        <v>332</v>
      </c>
      <c r="D97" s="161"/>
      <c r="E97" s="162">
        <v>48.435000000000002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221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81" t="s">
        <v>333</v>
      </c>
      <c r="D98" s="161"/>
      <c r="E98" s="162">
        <v>3.36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221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65" t="s">
        <v>194</v>
      </c>
      <c r="B99" s="166" t="s">
        <v>109</v>
      </c>
      <c r="C99" s="179" t="s">
        <v>110</v>
      </c>
      <c r="D99" s="167"/>
      <c r="E99" s="168"/>
      <c r="F99" s="169"/>
      <c r="G99" s="170">
        <f>SUMIF(AG100:AG111,"&lt;&gt;NOR",G100:G111)</f>
        <v>0</v>
      </c>
      <c r="H99" s="164"/>
      <c r="I99" s="164">
        <f>SUM(I100:I111)</f>
        <v>0</v>
      </c>
      <c r="J99" s="164"/>
      <c r="K99" s="164">
        <f>SUM(K100:K111)</f>
        <v>0</v>
      </c>
      <c r="L99" s="164"/>
      <c r="M99" s="164">
        <f>SUM(M100:M111)</f>
        <v>0</v>
      </c>
      <c r="N99" s="163"/>
      <c r="O99" s="163">
        <f>SUM(O100:O111)</f>
        <v>13.33</v>
      </c>
      <c r="P99" s="163"/>
      <c r="Q99" s="163">
        <f>SUM(Q100:Q111)</f>
        <v>0</v>
      </c>
      <c r="R99" s="164"/>
      <c r="S99" s="164"/>
      <c r="T99" s="164"/>
      <c r="U99" s="164"/>
      <c r="V99" s="164">
        <f>SUM(V100:V111)</f>
        <v>32.43</v>
      </c>
      <c r="W99" s="164"/>
      <c r="X99" s="164"/>
      <c r="Y99" s="164"/>
      <c r="AG99" t="s">
        <v>195</v>
      </c>
    </row>
    <row r="100" spans="1:60" outlineLevel="1" x14ac:dyDescent="0.2">
      <c r="A100" s="172">
        <v>22</v>
      </c>
      <c r="B100" s="173" t="s">
        <v>334</v>
      </c>
      <c r="C100" s="180" t="s">
        <v>335</v>
      </c>
      <c r="D100" s="174" t="s">
        <v>236</v>
      </c>
      <c r="E100" s="175">
        <v>85.66</v>
      </c>
      <c r="F100" s="176"/>
      <c r="G100" s="177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8">
        <v>0.1111</v>
      </c>
      <c r="O100" s="158">
        <f>ROUND(E100*N100,2)</f>
        <v>9.52</v>
      </c>
      <c r="P100" s="158">
        <v>0</v>
      </c>
      <c r="Q100" s="158">
        <f>ROUND(E100*P100,2)</f>
        <v>0</v>
      </c>
      <c r="R100" s="159"/>
      <c r="S100" s="159" t="s">
        <v>199</v>
      </c>
      <c r="T100" s="159" t="s">
        <v>199</v>
      </c>
      <c r="U100" s="159">
        <v>0.15</v>
      </c>
      <c r="V100" s="159">
        <f>ROUND(E100*U100,2)</f>
        <v>12.85</v>
      </c>
      <c r="W100" s="159"/>
      <c r="X100" s="159" t="s">
        <v>237</v>
      </c>
      <c r="Y100" s="159" t="s">
        <v>201</v>
      </c>
      <c r="Z100" s="149"/>
      <c r="AA100" s="149"/>
      <c r="AB100" s="149"/>
      <c r="AC100" s="149"/>
      <c r="AD100" s="149"/>
      <c r="AE100" s="149"/>
      <c r="AF100" s="149"/>
      <c r="AG100" s="149" t="s">
        <v>238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81" t="s">
        <v>336</v>
      </c>
      <c r="D101" s="161"/>
      <c r="E101" s="162">
        <v>84.85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221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81" t="s">
        <v>337</v>
      </c>
      <c r="D102" s="161"/>
      <c r="E102" s="162">
        <v>0.81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221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2">
        <v>23</v>
      </c>
      <c r="B103" s="173" t="s">
        <v>338</v>
      </c>
      <c r="C103" s="180" t="s">
        <v>339</v>
      </c>
      <c r="D103" s="174" t="s">
        <v>236</v>
      </c>
      <c r="E103" s="175">
        <v>342.64</v>
      </c>
      <c r="F103" s="176"/>
      <c r="G103" s="177">
        <f>ROUND(E103*F103,2)</f>
        <v>0</v>
      </c>
      <c r="H103" s="160"/>
      <c r="I103" s="159">
        <f>ROUND(E103*H103,2)</f>
        <v>0</v>
      </c>
      <c r="J103" s="160"/>
      <c r="K103" s="159">
        <f>ROUND(E103*J103,2)</f>
        <v>0</v>
      </c>
      <c r="L103" s="159">
        <v>21</v>
      </c>
      <c r="M103" s="159">
        <f>G103*(1+L103/100)</f>
        <v>0</v>
      </c>
      <c r="N103" s="158">
        <v>1.111E-2</v>
      </c>
      <c r="O103" s="158">
        <f>ROUND(E103*N103,2)</f>
        <v>3.81</v>
      </c>
      <c r="P103" s="158">
        <v>0</v>
      </c>
      <c r="Q103" s="158">
        <f>ROUND(E103*P103,2)</f>
        <v>0</v>
      </c>
      <c r="R103" s="159"/>
      <c r="S103" s="159" t="s">
        <v>199</v>
      </c>
      <c r="T103" s="159" t="s">
        <v>199</v>
      </c>
      <c r="U103" s="159">
        <v>0.01</v>
      </c>
      <c r="V103" s="159">
        <f>ROUND(E103*U103,2)</f>
        <v>3.43</v>
      </c>
      <c r="W103" s="159"/>
      <c r="X103" s="159" t="s">
        <v>237</v>
      </c>
      <c r="Y103" s="159" t="s">
        <v>201</v>
      </c>
      <c r="Z103" s="149"/>
      <c r="AA103" s="149"/>
      <c r="AB103" s="149"/>
      <c r="AC103" s="149"/>
      <c r="AD103" s="149"/>
      <c r="AE103" s="149"/>
      <c r="AF103" s="149"/>
      <c r="AG103" s="149" t="s">
        <v>238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181" t="s">
        <v>340</v>
      </c>
      <c r="D104" s="161"/>
      <c r="E104" s="162">
        <v>342.64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221</v>
      </c>
      <c r="AH104" s="149">
        <v>5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2">
        <v>24</v>
      </c>
      <c r="B105" s="173" t="s">
        <v>341</v>
      </c>
      <c r="C105" s="180" t="s">
        <v>342</v>
      </c>
      <c r="D105" s="174" t="s">
        <v>236</v>
      </c>
      <c r="E105" s="175">
        <v>322.91000000000003</v>
      </c>
      <c r="F105" s="176"/>
      <c r="G105" s="177">
        <f>ROUND(E105*F105,2)</f>
        <v>0</v>
      </c>
      <c r="H105" s="160"/>
      <c r="I105" s="159">
        <f>ROUND(E105*H105,2)</f>
        <v>0</v>
      </c>
      <c r="J105" s="160"/>
      <c r="K105" s="159">
        <f>ROUND(E105*J105,2)</f>
        <v>0</v>
      </c>
      <c r="L105" s="159">
        <v>21</v>
      </c>
      <c r="M105" s="159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9"/>
      <c r="S105" s="159" t="s">
        <v>199</v>
      </c>
      <c r="T105" s="159" t="s">
        <v>199</v>
      </c>
      <c r="U105" s="159">
        <v>0.05</v>
      </c>
      <c r="V105" s="159">
        <f>ROUND(E105*U105,2)</f>
        <v>16.149999999999999</v>
      </c>
      <c r="W105" s="159"/>
      <c r="X105" s="159" t="s">
        <v>237</v>
      </c>
      <c r="Y105" s="159" t="s">
        <v>201</v>
      </c>
      <c r="Z105" s="149"/>
      <c r="AA105" s="149"/>
      <c r="AB105" s="149"/>
      <c r="AC105" s="149"/>
      <c r="AD105" s="149"/>
      <c r="AE105" s="149"/>
      <c r="AF105" s="149"/>
      <c r="AG105" s="149" t="s">
        <v>238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181" t="s">
        <v>343</v>
      </c>
      <c r="D106" s="161"/>
      <c r="E106" s="162">
        <v>84.85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221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81" t="s">
        <v>344</v>
      </c>
      <c r="D107" s="161"/>
      <c r="E107" s="162">
        <v>30.94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221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3" x14ac:dyDescent="0.2">
      <c r="A108" s="156"/>
      <c r="B108" s="157"/>
      <c r="C108" s="181" t="s">
        <v>345</v>
      </c>
      <c r="D108" s="161"/>
      <c r="E108" s="162">
        <v>64.92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221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81" t="s">
        <v>346</v>
      </c>
      <c r="D109" s="161"/>
      <c r="E109" s="162">
        <v>15.68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221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81" t="s">
        <v>347</v>
      </c>
      <c r="D110" s="161"/>
      <c r="E110" s="162">
        <v>19.78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221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81" t="s">
        <v>348</v>
      </c>
      <c r="D111" s="161"/>
      <c r="E111" s="162">
        <v>106.74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221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5" t="s">
        <v>194</v>
      </c>
      <c r="B112" s="166" t="s">
        <v>111</v>
      </c>
      <c r="C112" s="179" t="s">
        <v>112</v>
      </c>
      <c r="D112" s="167"/>
      <c r="E112" s="168"/>
      <c r="F112" s="169"/>
      <c r="G112" s="170">
        <f>SUMIF(AG113:AG114,"&lt;&gt;NOR",G113:G114)</f>
        <v>0</v>
      </c>
      <c r="H112" s="164"/>
      <c r="I112" s="164">
        <f>SUM(I113:I114)</f>
        <v>0</v>
      </c>
      <c r="J112" s="164"/>
      <c r="K112" s="164">
        <f>SUM(K113:K114)</f>
        <v>0</v>
      </c>
      <c r="L112" s="164"/>
      <c r="M112" s="164">
        <f>SUM(M113:M114)</f>
        <v>0</v>
      </c>
      <c r="N112" s="163"/>
      <c r="O112" s="163">
        <f>SUM(O113:O114)</f>
        <v>0</v>
      </c>
      <c r="P112" s="163"/>
      <c r="Q112" s="163">
        <f>SUM(Q113:Q114)</f>
        <v>0</v>
      </c>
      <c r="R112" s="164"/>
      <c r="S112" s="164"/>
      <c r="T112" s="164"/>
      <c r="U112" s="164"/>
      <c r="V112" s="164">
        <f>SUM(V113:V114)</f>
        <v>80</v>
      </c>
      <c r="W112" s="164"/>
      <c r="X112" s="164"/>
      <c r="Y112" s="164"/>
      <c r="AG112" t="s">
        <v>195</v>
      </c>
    </row>
    <row r="113" spans="1:60" outlineLevel="1" x14ac:dyDescent="0.2">
      <c r="A113" s="172">
        <v>25</v>
      </c>
      <c r="B113" s="173" t="s">
        <v>349</v>
      </c>
      <c r="C113" s="180" t="s">
        <v>350</v>
      </c>
      <c r="D113" s="174" t="s">
        <v>351</v>
      </c>
      <c r="E113" s="175">
        <v>80</v>
      </c>
      <c r="F113" s="176"/>
      <c r="G113" s="177">
        <f>ROUND(E113*F113,2)</f>
        <v>0</v>
      </c>
      <c r="H113" s="160"/>
      <c r="I113" s="159">
        <f>ROUND(E113*H113,2)</f>
        <v>0</v>
      </c>
      <c r="J113" s="160"/>
      <c r="K113" s="159">
        <f>ROUND(E113*J113,2)</f>
        <v>0</v>
      </c>
      <c r="L113" s="159">
        <v>21</v>
      </c>
      <c r="M113" s="159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9"/>
      <c r="S113" s="159" t="s">
        <v>199</v>
      </c>
      <c r="T113" s="159" t="s">
        <v>199</v>
      </c>
      <c r="U113" s="159">
        <v>1</v>
      </c>
      <c r="V113" s="159">
        <f>ROUND(E113*U113,2)</f>
        <v>80</v>
      </c>
      <c r="W113" s="159"/>
      <c r="X113" s="159" t="s">
        <v>237</v>
      </c>
      <c r="Y113" s="159" t="s">
        <v>201</v>
      </c>
      <c r="Z113" s="149"/>
      <c r="AA113" s="149"/>
      <c r="AB113" s="149"/>
      <c r="AC113" s="149"/>
      <c r="AD113" s="149"/>
      <c r="AE113" s="149"/>
      <c r="AF113" s="149"/>
      <c r="AG113" s="149" t="s">
        <v>238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2" x14ac:dyDescent="0.2">
      <c r="A114" s="156"/>
      <c r="B114" s="157"/>
      <c r="C114" s="181" t="s">
        <v>352</v>
      </c>
      <c r="D114" s="161"/>
      <c r="E114" s="162">
        <v>80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221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65" t="s">
        <v>194</v>
      </c>
      <c r="B115" s="166" t="s">
        <v>113</v>
      </c>
      <c r="C115" s="179" t="s">
        <v>114</v>
      </c>
      <c r="D115" s="167"/>
      <c r="E115" s="168"/>
      <c r="F115" s="169"/>
      <c r="G115" s="170">
        <f>SUMIF(AG116:AG121,"&lt;&gt;NOR",G116:G121)</f>
        <v>0</v>
      </c>
      <c r="H115" s="164"/>
      <c r="I115" s="164">
        <f>SUM(I116:I121)</f>
        <v>0</v>
      </c>
      <c r="J115" s="164"/>
      <c r="K115" s="164">
        <f>SUM(K116:K121)</f>
        <v>0</v>
      </c>
      <c r="L115" s="164"/>
      <c r="M115" s="164">
        <f>SUM(M116:M121)</f>
        <v>0</v>
      </c>
      <c r="N115" s="163"/>
      <c r="O115" s="163">
        <f>SUM(O116:O121)</f>
        <v>0.56000000000000005</v>
      </c>
      <c r="P115" s="163"/>
      <c r="Q115" s="163">
        <f>SUM(Q116:Q121)</f>
        <v>0.32</v>
      </c>
      <c r="R115" s="164"/>
      <c r="S115" s="164"/>
      <c r="T115" s="164"/>
      <c r="U115" s="164"/>
      <c r="V115" s="164">
        <f>SUM(V116:V121)</f>
        <v>70.600000000000009</v>
      </c>
      <c r="W115" s="164"/>
      <c r="X115" s="164"/>
      <c r="Y115" s="164"/>
      <c r="AG115" t="s">
        <v>195</v>
      </c>
    </row>
    <row r="116" spans="1:60" outlineLevel="1" x14ac:dyDescent="0.2">
      <c r="A116" s="172">
        <v>26</v>
      </c>
      <c r="B116" s="173" t="s">
        <v>353</v>
      </c>
      <c r="C116" s="180" t="s">
        <v>354</v>
      </c>
      <c r="D116" s="174" t="s">
        <v>236</v>
      </c>
      <c r="E116" s="175">
        <v>320</v>
      </c>
      <c r="F116" s="176"/>
      <c r="G116" s="177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8">
        <v>0</v>
      </c>
      <c r="O116" s="158">
        <f>ROUND(E116*N116,2)</f>
        <v>0</v>
      </c>
      <c r="P116" s="158">
        <v>0</v>
      </c>
      <c r="Q116" s="158">
        <f>ROUND(E116*P116,2)</f>
        <v>0</v>
      </c>
      <c r="R116" s="159"/>
      <c r="S116" s="159" t="s">
        <v>199</v>
      </c>
      <c r="T116" s="159" t="s">
        <v>199</v>
      </c>
      <c r="U116" s="159">
        <v>0.21</v>
      </c>
      <c r="V116" s="159">
        <f>ROUND(E116*U116,2)</f>
        <v>67.2</v>
      </c>
      <c r="W116" s="159"/>
      <c r="X116" s="159" t="s">
        <v>237</v>
      </c>
      <c r="Y116" s="159" t="s">
        <v>201</v>
      </c>
      <c r="Z116" s="149"/>
      <c r="AA116" s="149"/>
      <c r="AB116" s="149"/>
      <c r="AC116" s="149"/>
      <c r="AD116" s="149"/>
      <c r="AE116" s="149"/>
      <c r="AF116" s="149"/>
      <c r="AG116" s="149" t="s">
        <v>238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81" t="s">
        <v>355</v>
      </c>
      <c r="D117" s="161"/>
      <c r="E117" s="162">
        <v>120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221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81" t="s">
        <v>356</v>
      </c>
      <c r="D118" s="161"/>
      <c r="E118" s="162">
        <v>60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221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81" t="s">
        <v>357</v>
      </c>
      <c r="D119" s="161"/>
      <c r="E119" s="162">
        <v>80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221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">
      <c r="A120" s="156"/>
      <c r="B120" s="157"/>
      <c r="C120" s="181" t="s">
        <v>358</v>
      </c>
      <c r="D120" s="161"/>
      <c r="E120" s="162">
        <v>60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221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85">
        <v>27</v>
      </c>
      <c r="B121" s="186" t="s">
        <v>359</v>
      </c>
      <c r="C121" s="191" t="s">
        <v>360</v>
      </c>
      <c r="D121" s="187" t="s">
        <v>361</v>
      </c>
      <c r="E121" s="188">
        <v>1</v>
      </c>
      <c r="F121" s="189"/>
      <c r="G121" s="190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8">
        <v>0.56040999999999996</v>
      </c>
      <c r="O121" s="158">
        <f>ROUND(E121*N121,2)</f>
        <v>0.56000000000000005</v>
      </c>
      <c r="P121" s="158">
        <v>0.32075999999999999</v>
      </c>
      <c r="Q121" s="158">
        <f>ROUND(E121*P121,2)</f>
        <v>0.32</v>
      </c>
      <c r="R121" s="159"/>
      <c r="S121" s="159" t="s">
        <v>199</v>
      </c>
      <c r="T121" s="159" t="s">
        <v>199</v>
      </c>
      <c r="U121" s="159">
        <v>3.4</v>
      </c>
      <c r="V121" s="159">
        <f>ROUND(E121*U121,2)</f>
        <v>3.4</v>
      </c>
      <c r="W121" s="159"/>
      <c r="X121" s="159" t="s">
        <v>237</v>
      </c>
      <c r="Y121" s="159" t="s">
        <v>201</v>
      </c>
      <c r="Z121" s="149"/>
      <c r="AA121" s="149"/>
      <c r="AB121" s="149"/>
      <c r="AC121" s="149"/>
      <c r="AD121" s="149"/>
      <c r="AE121" s="149"/>
      <c r="AF121" s="149"/>
      <c r="AG121" s="149" t="s">
        <v>238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165" t="s">
        <v>194</v>
      </c>
      <c r="B122" s="166" t="s">
        <v>115</v>
      </c>
      <c r="C122" s="179" t="s">
        <v>116</v>
      </c>
      <c r="D122" s="167"/>
      <c r="E122" s="168"/>
      <c r="F122" s="169"/>
      <c r="G122" s="170">
        <f>SUMIF(AG123:AG124,"&lt;&gt;NOR",G123:G124)</f>
        <v>0</v>
      </c>
      <c r="H122" s="164"/>
      <c r="I122" s="164">
        <f>SUM(I123:I124)</f>
        <v>0</v>
      </c>
      <c r="J122" s="164"/>
      <c r="K122" s="164">
        <f>SUM(K123:K124)</f>
        <v>0</v>
      </c>
      <c r="L122" s="164"/>
      <c r="M122" s="164">
        <f>SUM(M123:M124)</f>
        <v>0</v>
      </c>
      <c r="N122" s="163"/>
      <c r="O122" s="163">
        <f>SUM(O123:O124)</f>
        <v>1.93</v>
      </c>
      <c r="P122" s="163"/>
      <c r="Q122" s="163">
        <f>SUM(Q123:Q124)</f>
        <v>0</v>
      </c>
      <c r="R122" s="164"/>
      <c r="S122" s="164"/>
      <c r="T122" s="164"/>
      <c r="U122" s="164"/>
      <c r="V122" s="164">
        <f>SUM(V123:V124)</f>
        <v>79.28</v>
      </c>
      <c r="W122" s="164"/>
      <c r="X122" s="164"/>
      <c r="Y122" s="164"/>
      <c r="AG122" t="s">
        <v>195</v>
      </c>
    </row>
    <row r="123" spans="1:60" outlineLevel="1" x14ac:dyDescent="0.2">
      <c r="A123" s="172">
        <v>28</v>
      </c>
      <c r="B123" s="173" t="s">
        <v>362</v>
      </c>
      <c r="C123" s="180" t="s">
        <v>363</v>
      </c>
      <c r="D123" s="174" t="s">
        <v>236</v>
      </c>
      <c r="E123" s="175">
        <v>304.91000000000003</v>
      </c>
      <c r="F123" s="176"/>
      <c r="G123" s="177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8">
        <v>6.3400000000000001E-3</v>
      </c>
      <c r="O123" s="158">
        <f>ROUND(E123*N123,2)</f>
        <v>1.93</v>
      </c>
      <c r="P123" s="158">
        <v>0</v>
      </c>
      <c r="Q123" s="158">
        <f>ROUND(E123*P123,2)</f>
        <v>0</v>
      </c>
      <c r="R123" s="159"/>
      <c r="S123" s="159" t="s">
        <v>199</v>
      </c>
      <c r="T123" s="159" t="s">
        <v>199</v>
      </c>
      <c r="U123" s="159">
        <v>0.26</v>
      </c>
      <c r="V123" s="159">
        <f>ROUND(E123*U123,2)</f>
        <v>79.28</v>
      </c>
      <c r="W123" s="159"/>
      <c r="X123" s="159" t="s">
        <v>237</v>
      </c>
      <c r="Y123" s="159" t="s">
        <v>201</v>
      </c>
      <c r="Z123" s="149"/>
      <c r="AA123" s="149"/>
      <c r="AB123" s="149"/>
      <c r="AC123" s="149"/>
      <c r="AD123" s="149"/>
      <c r="AE123" s="149"/>
      <c r="AF123" s="149"/>
      <c r="AG123" s="149" t="s">
        <v>238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181" t="s">
        <v>364</v>
      </c>
      <c r="D124" s="161"/>
      <c r="E124" s="162">
        <v>304.91000000000003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221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5.5" x14ac:dyDescent="0.2">
      <c r="A125" s="165" t="s">
        <v>194</v>
      </c>
      <c r="B125" s="166" t="s">
        <v>117</v>
      </c>
      <c r="C125" s="179" t="s">
        <v>118</v>
      </c>
      <c r="D125" s="167"/>
      <c r="E125" s="168"/>
      <c r="F125" s="169"/>
      <c r="G125" s="170">
        <f>SUMIF(AG126:AG141,"&lt;&gt;NOR",G126:G141)</f>
        <v>0</v>
      </c>
      <c r="H125" s="164"/>
      <c r="I125" s="164">
        <f>SUM(I126:I141)</f>
        <v>0</v>
      </c>
      <c r="J125" s="164"/>
      <c r="K125" s="164">
        <f>SUM(K126:K141)</f>
        <v>0</v>
      </c>
      <c r="L125" s="164"/>
      <c r="M125" s="164">
        <f>SUM(M126:M141)</f>
        <v>0</v>
      </c>
      <c r="N125" s="163"/>
      <c r="O125" s="163">
        <f>SUM(O126:O141)</f>
        <v>0.3</v>
      </c>
      <c r="P125" s="163"/>
      <c r="Q125" s="163">
        <f>SUM(Q126:Q141)</f>
        <v>0</v>
      </c>
      <c r="R125" s="164"/>
      <c r="S125" s="164"/>
      <c r="T125" s="164"/>
      <c r="U125" s="164"/>
      <c r="V125" s="164">
        <f>SUM(V126:V141)</f>
        <v>498.15</v>
      </c>
      <c r="W125" s="164"/>
      <c r="X125" s="164"/>
      <c r="Y125" s="164"/>
      <c r="AG125" t="s">
        <v>195</v>
      </c>
    </row>
    <row r="126" spans="1:60" outlineLevel="1" x14ac:dyDescent="0.2">
      <c r="A126" s="172">
        <v>29</v>
      </c>
      <c r="B126" s="173" t="s">
        <v>365</v>
      </c>
      <c r="C126" s="180" t="s">
        <v>366</v>
      </c>
      <c r="D126" s="174" t="s">
        <v>236</v>
      </c>
      <c r="E126" s="175">
        <v>1078.29</v>
      </c>
      <c r="F126" s="176"/>
      <c r="G126" s="177">
        <f>ROUND(E126*F126,2)</f>
        <v>0</v>
      </c>
      <c r="H126" s="160"/>
      <c r="I126" s="159">
        <f>ROUND(E126*H126,2)</f>
        <v>0</v>
      </c>
      <c r="J126" s="160"/>
      <c r="K126" s="159">
        <f>ROUND(E126*J126,2)</f>
        <v>0</v>
      </c>
      <c r="L126" s="159">
        <v>21</v>
      </c>
      <c r="M126" s="159">
        <f>G126*(1+L126/100)</f>
        <v>0</v>
      </c>
      <c r="N126" s="158">
        <v>4.0000000000000003E-5</v>
      </c>
      <c r="O126" s="158">
        <f>ROUND(E126*N126,2)</f>
        <v>0.04</v>
      </c>
      <c r="P126" s="158">
        <v>0</v>
      </c>
      <c r="Q126" s="158">
        <f>ROUND(E126*P126,2)</f>
        <v>0</v>
      </c>
      <c r="R126" s="159"/>
      <c r="S126" s="159" t="s">
        <v>199</v>
      </c>
      <c r="T126" s="159" t="s">
        <v>199</v>
      </c>
      <c r="U126" s="159">
        <v>0.31</v>
      </c>
      <c r="V126" s="159">
        <f>ROUND(E126*U126,2)</f>
        <v>334.27</v>
      </c>
      <c r="W126" s="159"/>
      <c r="X126" s="159" t="s">
        <v>237</v>
      </c>
      <c r="Y126" s="159" t="s">
        <v>201</v>
      </c>
      <c r="Z126" s="149"/>
      <c r="AA126" s="149"/>
      <c r="AB126" s="149"/>
      <c r="AC126" s="149"/>
      <c r="AD126" s="149"/>
      <c r="AE126" s="149"/>
      <c r="AF126" s="149"/>
      <c r="AG126" s="149" t="s">
        <v>238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181" t="s">
        <v>367</v>
      </c>
      <c r="D127" s="161"/>
      <c r="E127" s="162">
        <v>304.91000000000003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221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81" t="s">
        <v>368</v>
      </c>
      <c r="D128" s="161"/>
      <c r="E128" s="162">
        <v>550.33000000000004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221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">
      <c r="A129" s="156"/>
      <c r="B129" s="157"/>
      <c r="C129" s="181" t="s">
        <v>369</v>
      </c>
      <c r="D129" s="161"/>
      <c r="E129" s="162">
        <v>223.05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221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2">
        <v>30</v>
      </c>
      <c r="B130" s="173" t="s">
        <v>370</v>
      </c>
      <c r="C130" s="180" t="s">
        <v>371</v>
      </c>
      <c r="D130" s="174" t="s">
        <v>236</v>
      </c>
      <c r="E130" s="175">
        <v>41.61</v>
      </c>
      <c r="F130" s="176"/>
      <c r="G130" s="177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8">
        <v>1.0000000000000001E-5</v>
      </c>
      <c r="O130" s="158">
        <f>ROUND(E130*N130,2)</f>
        <v>0</v>
      </c>
      <c r="P130" s="158">
        <v>0</v>
      </c>
      <c r="Q130" s="158">
        <f>ROUND(E130*P130,2)</f>
        <v>0</v>
      </c>
      <c r="R130" s="159"/>
      <c r="S130" s="159" t="s">
        <v>199</v>
      </c>
      <c r="T130" s="159" t="s">
        <v>199</v>
      </c>
      <c r="U130" s="159">
        <v>0.13</v>
      </c>
      <c r="V130" s="159">
        <f>ROUND(E130*U130,2)</f>
        <v>5.41</v>
      </c>
      <c r="W130" s="159"/>
      <c r="X130" s="159" t="s">
        <v>237</v>
      </c>
      <c r="Y130" s="159" t="s">
        <v>201</v>
      </c>
      <c r="Z130" s="149"/>
      <c r="AA130" s="149"/>
      <c r="AB130" s="149"/>
      <c r="AC130" s="149"/>
      <c r="AD130" s="149"/>
      <c r="AE130" s="149"/>
      <c r="AF130" s="149"/>
      <c r="AG130" s="149" t="s">
        <v>238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181" t="s">
        <v>372</v>
      </c>
      <c r="D131" s="161"/>
      <c r="E131" s="162">
        <v>8.4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221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81" t="s">
        <v>373</v>
      </c>
      <c r="D132" s="161"/>
      <c r="E132" s="162">
        <v>28.89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221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3" x14ac:dyDescent="0.2">
      <c r="A133" s="156"/>
      <c r="B133" s="157"/>
      <c r="C133" s="181" t="s">
        <v>374</v>
      </c>
      <c r="D133" s="161"/>
      <c r="E133" s="162">
        <v>4.32</v>
      </c>
      <c r="F133" s="159"/>
      <c r="G133" s="1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221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72">
        <v>31</v>
      </c>
      <c r="B134" s="173" t="s">
        <v>375</v>
      </c>
      <c r="C134" s="180" t="s">
        <v>376</v>
      </c>
      <c r="D134" s="174" t="s">
        <v>236</v>
      </c>
      <c r="E134" s="175">
        <v>464.23</v>
      </c>
      <c r="F134" s="176"/>
      <c r="G134" s="177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9"/>
      <c r="S134" s="159" t="s">
        <v>199</v>
      </c>
      <c r="T134" s="159" t="s">
        <v>199</v>
      </c>
      <c r="U134" s="159">
        <v>0.02</v>
      </c>
      <c r="V134" s="159">
        <f>ROUND(E134*U134,2)</f>
        <v>9.2799999999999994</v>
      </c>
      <c r="W134" s="159"/>
      <c r="X134" s="159" t="s">
        <v>237</v>
      </c>
      <c r="Y134" s="159" t="s">
        <v>201</v>
      </c>
      <c r="Z134" s="149"/>
      <c r="AA134" s="149"/>
      <c r="AB134" s="149"/>
      <c r="AC134" s="149"/>
      <c r="AD134" s="149"/>
      <c r="AE134" s="149"/>
      <c r="AF134" s="149"/>
      <c r="AG134" s="149" t="s">
        <v>238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181" t="s">
        <v>367</v>
      </c>
      <c r="D135" s="161"/>
      <c r="E135" s="162">
        <v>304.91000000000003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221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 x14ac:dyDescent="0.2">
      <c r="A136" s="156"/>
      <c r="B136" s="157"/>
      <c r="C136" s="181" t="s">
        <v>377</v>
      </c>
      <c r="D136" s="161"/>
      <c r="E136" s="162">
        <v>159.32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221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2">
        <v>32</v>
      </c>
      <c r="B137" s="173" t="s">
        <v>378</v>
      </c>
      <c r="C137" s="180" t="s">
        <v>379</v>
      </c>
      <c r="D137" s="174" t="s">
        <v>236</v>
      </c>
      <c r="E137" s="175">
        <v>1864.83</v>
      </c>
      <c r="F137" s="176"/>
      <c r="G137" s="177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21</v>
      </c>
      <c r="M137" s="159">
        <f>G137*(1+L137/100)</f>
        <v>0</v>
      </c>
      <c r="N137" s="158">
        <v>1.3999999999999999E-4</v>
      </c>
      <c r="O137" s="158">
        <f>ROUND(E137*N137,2)</f>
        <v>0.26</v>
      </c>
      <c r="P137" s="158">
        <v>0</v>
      </c>
      <c r="Q137" s="158">
        <f>ROUND(E137*P137,2)</f>
        <v>0</v>
      </c>
      <c r="R137" s="159"/>
      <c r="S137" s="159" t="s">
        <v>267</v>
      </c>
      <c r="T137" s="159" t="s">
        <v>200</v>
      </c>
      <c r="U137" s="159">
        <v>0.08</v>
      </c>
      <c r="V137" s="159">
        <f>ROUND(E137*U137,2)</f>
        <v>149.19</v>
      </c>
      <c r="W137" s="159"/>
      <c r="X137" s="159" t="s">
        <v>237</v>
      </c>
      <c r="Y137" s="159" t="s">
        <v>201</v>
      </c>
      <c r="Z137" s="149"/>
      <c r="AA137" s="149"/>
      <c r="AB137" s="149"/>
      <c r="AC137" s="149"/>
      <c r="AD137" s="149"/>
      <c r="AE137" s="149"/>
      <c r="AF137" s="149"/>
      <c r="AG137" s="149" t="s">
        <v>238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181" t="s">
        <v>380</v>
      </c>
      <c r="D138" s="161"/>
      <c r="E138" s="162">
        <v>786.54</v>
      </c>
      <c r="F138" s="159"/>
      <c r="G138" s="1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221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3" x14ac:dyDescent="0.2">
      <c r="A139" s="156"/>
      <c r="B139" s="157"/>
      <c r="C139" s="181" t="s">
        <v>381</v>
      </c>
      <c r="D139" s="161"/>
      <c r="E139" s="162">
        <v>304.91000000000003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221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 x14ac:dyDescent="0.2">
      <c r="A140" s="156"/>
      <c r="B140" s="157"/>
      <c r="C140" s="181" t="s">
        <v>382</v>
      </c>
      <c r="D140" s="161"/>
      <c r="E140" s="162">
        <v>550.33000000000004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221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">
      <c r="A141" s="156"/>
      <c r="B141" s="157"/>
      <c r="C141" s="181" t="s">
        <v>383</v>
      </c>
      <c r="D141" s="161"/>
      <c r="E141" s="162">
        <v>223.05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221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5.5" x14ac:dyDescent="0.2">
      <c r="A142" s="165" t="s">
        <v>194</v>
      </c>
      <c r="B142" s="166" t="s">
        <v>119</v>
      </c>
      <c r="C142" s="179" t="s">
        <v>120</v>
      </c>
      <c r="D142" s="167"/>
      <c r="E142" s="168"/>
      <c r="F142" s="169"/>
      <c r="G142" s="170">
        <f>SUMIF(AG143:AG154,"&lt;&gt;NOR",G143:G154)</f>
        <v>0</v>
      </c>
      <c r="H142" s="164"/>
      <c r="I142" s="164">
        <f>SUM(I143:I154)</f>
        <v>0</v>
      </c>
      <c r="J142" s="164"/>
      <c r="K142" s="164">
        <f>SUM(K143:K154)</f>
        <v>0</v>
      </c>
      <c r="L142" s="164"/>
      <c r="M142" s="164">
        <f>SUM(M143:M154)</f>
        <v>0</v>
      </c>
      <c r="N142" s="163"/>
      <c r="O142" s="163">
        <f>SUM(O143:O154)</f>
        <v>0.52</v>
      </c>
      <c r="P142" s="163"/>
      <c r="Q142" s="163">
        <f>SUM(Q143:Q154)</f>
        <v>0</v>
      </c>
      <c r="R142" s="164"/>
      <c r="S142" s="164"/>
      <c r="T142" s="164"/>
      <c r="U142" s="164"/>
      <c r="V142" s="164">
        <f>SUM(V143:V154)</f>
        <v>29.57</v>
      </c>
      <c r="W142" s="164"/>
      <c r="X142" s="164"/>
      <c r="Y142" s="164"/>
      <c r="AG142" t="s">
        <v>195</v>
      </c>
    </row>
    <row r="143" spans="1:60" ht="33.75" outlineLevel="1" x14ac:dyDescent="0.2">
      <c r="A143" s="172">
        <v>33</v>
      </c>
      <c r="B143" s="173" t="s">
        <v>384</v>
      </c>
      <c r="C143" s="180" t="s">
        <v>385</v>
      </c>
      <c r="D143" s="174" t="s">
        <v>386</v>
      </c>
      <c r="E143" s="175">
        <v>15.42</v>
      </c>
      <c r="F143" s="176"/>
      <c r="G143" s="177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8">
        <v>3.0020000000000002E-2</v>
      </c>
      <c r="O143" s="158">
        <f>ROUND(E143*N143,2)</f>
        <v>0.46</v>
      </c>
      <c r="P143" s="158">
        <v>0</v>
      </c>
      <c r="Q143" s="158">
        <f>ROUND(E143*P143,2)</f>
        <v>0</v>
      </c>
      <c r="R143" s="159"/>
      <c r="S143" s="159" t="s">
        <v>199</v>
      </c>
      <c r="T143" s="159" t="s">
        <v>199</v>
      </c>
      <c r="U143" s="159">
        <v>1.7</v>
      </c>
      <c r="V143" s="159">
        <f>ROUND(E143*U143,2)</f>
        <v>26.21</v>
      </c>
      <c r="W143" s="159"/>
      <c r="X143" s="159" t="s">
        <v>237</v>
      </c>
      <c r="Y143" s="159" t="s">
        <v>201</v>
      </c>
      <c r="Z143" s="149"/>
      <c r="AA143" s="149"/>
      <c r="AB143" s="149"/>
      <c r="AC143" s="149"/>
      <c r="AD143" s="149"/>
      <c r="AE143" s="149"/>
      <c r="AF143" s="149"/>
      <c r="AG143" s="149" t="s">
        <v>238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2" x14ac:dyDescent="0.2">
      <c r="A144" s="156"/>
      <c r="B144" s="157"/>
      <c r="C144" s="249" t="s">
        <v>670</v>
      </c>
      <c r="D144" s="250"/>
      <c r="E144" s="250"/>
      <c r="F144" s="250"/>
      <c r="G144" s="250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204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3" x14ac:dyDescent="0.2">
      <c r="A145" s="156"/>
      <c r="B145" s="157"/>
      <c r="C145" s="272" t="s">
        <v>387</v>
      </c>
      <c r="D145" s="273"/>
      <c r="E145" s="273"/>
      <c r="F145" s="273"/>
      <c r="G145" s="273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204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3" x14ac:dyDescent="0.2">
      <c r="A146" s="156"/>
      <c r="B146" s="157"/>
      <c r="C146" s="272" t="s">
        <v>388</v>
      </c>
      <c r="D146" s="273"/>
      <c r="E146" s="273"/>
      <c r="F146" s="273"/>
      <c r="G146" s="273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204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3" x14ac:dyDescent="0.2">
      <c r="A147" s="156"/>
      <c r="B147" s="157"/>
      <c r="C147" s="272" t="s">
        <v>250</v>
      </c>
      <c r="D147" s="273"/>
      <c r="E147" s="273"/>
      <c r="F147" s="273"/>
      <c r="G147" s="273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204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78" t="str">
        <f>C147</f>
        <v>- standardního tmelení Q2, to je: základní tmelení Q1+ dodatečné tmelení (tmelení najemno) a případné přebroušení.</v>
      </c>
      <c r="BB147" s="149"/>
      <c r="BC147" s="149"/>
      <c r="BD147" s="149"/>
      <c r="BE147" s="149"/>
      <c r="BF147" s="149"/>
      <c r="BG147" s="149"/>
      <c r="BH147" s="149"/>
    </row>
    <row r="148" spans="1:60" outlineLevel="2" x14ac:dyDescent="0.2">
      <c r="A148" s="156"/>
      <c r="B148" s="157"/>
      <c r="C148" s="181" t="s">
        <v>389</v>
      </c>
      <c r="D148" s="161"/>
      <c r="E148" s="162">
        <v>15.42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221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72">
        <v>34</v>
      </c>
      <c r="B149" s="173" t="s">
        <v>390</v>
      </c>
      <c r="C149" s="180" t="s">
        <v>391</v>
      </c>
      <c r="D149" s="174" t="s">
        <v>386</v>
      </c>
      <c r="E149" s="175">
        <v>2.4</v>
      </c>
      <c r="F149" s="176"/>
      <c r="G149" s="177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21</v>
      </c>
      <c r="M149" s="159">
        <f>G149*(1+L149/100)</f>
        <v>0</v>
      </c>
      <c r="N149" s="158">
        <v>2.4250000000000001E-2</v>
      </c>
      <c r="O149" s="158">
        <f>ROUND(E149*N149,2)</f>
        <v>0.06</v>
      </c>
      <c r="P149" s="158">
        <v>0</v>
      </c>
      <c r="Q149" s="158">
        <f>ROUND(E149*P149,2)</f>
        <v>0</v>
      </c>
      <c r="R149" s="159"/>
      <c r="S149" s="159" t="s">
        <v>199</v>
      </c>
      <c r="T149" s="159" t="s">
        <v>199</v>
      </c>
      <c r="U149" s="159">
        <v>1.4</v>
      </c>
      <c r="V149" s="159">
        <f>ROUND(E149*U149,2)</f>
        <v>3.36</v>
      </c>
      <c r="W149" s="159"/>
      <c r="X149" s="159" t="s">
        <v>237</v>
      </c>
      <c r="Y149" s="159" t="s">
        <v>201</v>
      </c>
      <c r="Z149" s="149"/>
      <c r="AA149" s="149"/>
      <c r="AB149" s="149"/>
      <c r="AC149" s="149"/>
      <c r="AD149" s="149"/>
      <c r="AE149" s="149"/>
      <c r="AF149" s="149"/>
      <c r="AG149" s="149" t="s">
        <v>238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249" t="s">
        <v>670</v>
      </c>
      <c r="D150" s="250"/>
      <c r="E150" s="250"/>
      <c r="F150" s="250"/>
      <c r="G150" s="250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204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272" t="s">
        <v>387</v>
      </c>
      <c r="D151" s="273"/>
      <c r="E151" s="273"/>
      <c r="F151" s="273"/>
      <c r="G151" s="273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204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272" t="s">
        <v>388</v>
      </c>
      <c r="D152" s="273"/>
      <c r="E152" s="273"/>
      <c r="F152" s="273"/>
      <c r="G152" s="273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204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3" x14ac:dyDescent="0.2">
      <c r="A153" s="156"/>
      <c r="B153" s="157"/>
      <c r="C153" s="272" t="s">
        <v>250</v>
      </c>
      <c r="D153" s="273"/>
      <c r="E153" s="273"/>
      <c r="F153" s="273"/>
      <c r="G153" s="273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204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78" t="str">
        <f>C153</f>
        <v>- standardního tmelení Q2, to je: základní tmelení Q1+ dodatečné tmelení (tmelení najemno) a případné přebroušení.</v>
      </c>
      <c r="BB153" s="149"/>
      <c r="BC153" s="149"/>
      <c r="BD153" s="149"/>
      <c r="BE153" s="149"/>
      <c r="BF153" s="149"/>
      <c r="BG153" s="149"/>
      <c r="BH153" s="149"/>
    </row>
    <row r="154" spans="1:60" outlineLevel="2" x14ac:dyDescent="0.2">
      <c r="A154" s="156"/>
      <c r="B154" s="157"/>
      <c r="C154" s="181" t="s">
        <v>392</v>
      </c>
      <c r="D154" s="161"/>
      <c r="E154" s="162">
        <v>2.4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221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5" t="s">
        <v>194</v>
      </c>
      <c r="B155" s="166" t="s">
        <v>121</v>
      </c>
      <c r="C155" s="179" t="s">
        <v>122</v>
      </c>
      <c r="D155" s="167"/>
      <c r="E155" s="168"/>
      <c r="F155" s="169"/>
      <c r="G155" s="170">
        <f>SUMIF(AG156:AG176,"&lt;&gt;NOR",G156:G176)</f>
        <v>0</v>
      </c>
      <c r="H155" s="164"/>
      <c r="I155" s="164">
        <f>SUM(I156:I176)</f>
        <v>0</v>
      </c>
      <c r="J155" s="164"/>
      <c r="K155" s="164">
        <f>SUM(K156:K176)</f>
        <v>0</v>
      </c>
      <c r="L155" s="164"/>
      <c r="M155" s="164">
        <f>SUM(M156:M176)</f>
        <v>0</v>
      </c>
      <c r="N155" s="163"/>
      <c r="O155" s="163">
        <f>SUM(O156:O176)</f>
        <v>0.05</v>
      </c>
      <c r="P155" s="163"/>
      <c r="Q155" s="163">
        <f>SUM(Q156:Q176)</f>
        <v>21.740000000000002</v>
      </c>
      <c r="R155" s="164"/>
      <c r="S155" s="164"/>
      <c r="T155" s="164"/>
      <c r="U155" s="164"/>
      <c r="V155" s="164">
        <f>SUM(V156:V176)</f>
        <v>216.07</v>
      </c>
      <c r="W155" s="164"/>
      <c r="X155" s="164"/>
      <c r="Y155" s="164"/>
      <c r="AG155" t="s">
        <v>195</v>
      </c>
    </row>
    <row r="156" spans="1:60" ht="22.5" outlineLevel="1" x14ac:dyDescent="0.2">
      <c r="A156" s="172">
        <v>35</v>
      </c>
      <c r="B156" s="173" t="s">
        <v>393</v>
      </c>
      <c r="C156" s="180" t="s">
        <v>394</v>
      </c>
      <c r="D156" s="174" t="s">
        <v>236</v>
      </c>
      <c r="E156" s="175">
        <v>3.12</v>
      </c>
      <c r="F156" s="176"/>
      <c r="G156" s="177">
        <f>ROUND(E156*F156,2)</f>
        <v>0</v>
      </c>
      <c r="H156" s="160"/>
      <c r="I156" s="159">
        <f>ROUND(E156*H156,2)</f>
        <v>0</v>
      </c>
      <c r="J156" s="160"/>
      <c r="K156" s="159">
        <f>ROUND(E156*J156,2)</f>
        <v>0</v>
      </c>
      <c r="L156" s="159">
        <v>21</v>
      </c>
      <c r="M156" s="159">
        <f>G156*(1+L156/100)</f>
        <v>0</v>
      </c>
      <c r="N156" s="158">
        <v>3.3E-4</v>
      </c>
      <c r="O156" s="158">
        <f>ROUND(E156*N156,2)</f>
        <v>0</v>
      </c>
      <c r="P156" s="158">
        <v>1.223E-2</v>
      </c>
      <c r="Q156" s="158">
        <f>ROUND(E156*P156,2)</f>
        <v>0.04</v>
      </c>
      <c r="R156" s="159"/>
      <c r="S156" s="159" t="s">
        <v>199</v>
      </c>
      <c r="T156" s="159" t="s">
        <v>199</v>
      </c>
      <c r="U156" s="159">
        <v>0.27</v>
      </c>
      <c r="V156" s="159">
        <f>ROUND(E156*U156,2)</f>
        <v>0.84</v>
      </c>
      <c r="W156" s="159"/>
      <c r="X156" s="159" t="s">
        <v>237</v>
      </c>
      <c r="Y156" s="159" t="s">
        <v>201</v>
      </c>
      <c r="Z156" s="149"/>
      <c r="AA156" s="149"/>
      <c r="AB156" s="149"/>
      <c r="AC156" s="149"/>
      <c r="AD156" s="149"/>
      <c r="AE156" s="149"/>
      <c r="AF156" s="149"/>
      <c r="AG156" s="149" t="s">
        <v>238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2" x14ac:dyDescent="0.2">
      <c r="A157" s="156"/>
      <c r="B157" s="157"/>
      <c r="C157" s="181" t="s">
        <v>254</v>
      </c>
      <c r="D157" s="161"/>
      <c r="E157" s="162">
        <v>1.56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221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81" t="s">
        <v>255</v>
      </c>
      <c r="D158" s="161"/>
      <c r="E158" s="162">
        <v>1.56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221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72">
        <v>36</v>
      </c>
      <c r="B159" s="173" t="s">
        <v>395</v>
      </c>
      <c r="C159" s="180" t="s">
        <v>396</v>
      </c>
      <c r="D159" s="174" t="s">
        <v>236</v>
      </c>
      <c r="E159" s="175">
        <v>111.62</v>
      </c>
      <c r="F159" s="176"/>
      <c r="G159" s="177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8">
        <v>3.3E-4</v>
      </c>
      <c r="O159" s="158">
        <f>ROUND(E159*N159,2)</f>
        <v>0.04</v>
      </c>
      <c r="P159" s="158">
        <v>1.068E-2</v>
      </c>
      <c r="Q159" s="158">
        <f>ROUND(E159*P159,2)</f>
        <v>1.19</v>
      </c>
      <c r="R159" s="159"/>
      <c r="S159" s="159" t="s">
        <v>199</v>
      </c>
      <c r="T159" s="159" t="s">
        <v>199</v>
      </c>
      <c r="U159" s="159">
        <v>0.21</v>
      </c>
      <c r="V159" s="159">
        <f>ROUND(E159*U159,2)</f>
        <v>23.44</v>
      </c>
      <c r="W159" s="159"/>
      <c r="X159" s="159" t="s">
        <v>237</v>
      </c>
      <c r="Y159" s="159" t="s">
        <v>201</v>
      </c>
      <c r="Z159" s="149"/>
      <c r="AA159" s="149"/>
      <c r="AB159" s="149"/>
      <c r="AC159" s="149"/>
      <c r="AD159" s="149"/>
      <c r="AE159" s="149"/>
      <c r="AF159" s="149"/>
      <c r="AG159" s="149" t="s">
        <v>238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181" t="s">
        <v>397</v>
      </c>
      <c r="D160" s="161"/>
      <c r="E160" s="162">
        <v>50.35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221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181" t="s">
        <v>258</v>
      </c>
      <c r="D161" s="161"/>
      <c r="E161" s="162">
        <v>61.27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221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2">
        <v>37</v>
      </c>
      <c r="B162" s="173" t="s">
        <v>398</v>
      </c>
      <c r="C162" s="180" t="s">
        <v>399</v>
      </c>
      <c r="D162" s="174" t="s">
        <v>400</v>
      </c>
      <c r="E162" s="175">
        <v>5.9394999999999998</v>
      </c>
      <c r="F162" s="176"/>
      <c r="G162" s="177">
        <f>ROUND(E162*F162,2)</f>
        <v>0</v>
      </c>
      <c r="H162" s="160"/>
      <c r="I162" s="159">
        <f>ROUND(E162*H162,2)</f>
        <v>0</v>
      </c>
      <c r="J162" s="160"/>
      <c r="K162" s="159">
        <f>ROUND(E162*J162,2)</f>
        <v>0</v>
      </c>
      <c r="L162" s="159">
        <v>21</v>
      </c>
      <c r="M162" s="159">
        <f>G162*(1+L162/100)</f>
        <v>0</v>
      </c>
      <c r="N162" s="158">
        <v>0</v>
      </c>
      <c r="O162" s="158">
        <f>ROUND(E162*N162,2)</f>
        <v>0</v>
      </c>
      <c r="P162" s="158">
        <v>2.2000000000000002</v>
      </c>
      <c r="Q162" s="158">
        <f>ROUND(E162*P162,2)</f>
        <v>13.07</v>
      </c>
      <c r="R162" s="159"/>
      <c r="S162" s="159" t="s">
        <v>199</v>
      </c>
      <c r="T162" s="159" t="s">
        <v>199</v>
      </c>
      <c r="U162" s="159">
        <v>7.2</v>
      </c>
      <c r="V162" s="159">
        <f>ROUND(E162*U162,2)</f>
        <v>42.76</v>
      </c>
      <c r="W162" s="159"/>
      <c r="X162" s="159" t="s">
        <v>237</v>
      </c>
      <c r="Y162" s="159" t="s">
        <v>201</v>
      </c>
      <c r="Z162" s="149"/>
      <c r="AA162" s="149"/>
      <c r="AB162" s="149"/>
      <c r="AC162" s="149"/>
      <c r="AD162" s="149"/>
      <c r="AE162" s="149"/>
      <c r="AF162" s="149"/>
      <c r="AG162" s="149" t="s">
        <v>238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181" t="s">
        <v>401</v>
      </c>
      <c r="D163" s="161"/>
      <c r="E163" s="162">
        <v>5.9394999999999998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221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2">
        <v>38</v>
      </c>
      <c r="B164" s="173" t="s">
        <v>402</v>
      </c>
      <c r="C164" s="180" t="s">
        <v>403</v>
      </c>
      <c r="D164" s="174" t="s">
        <v>236</v>
      </c>
      <c r="E164" s="175">
        <v>17.34</v>
      </c>
      <c r="F164" s="176"/>
      <c r="G164" s="177">
        <f>ROUND(E164*F164,2)</f>
        <v>0</v>
      </c>
      <c r="H164" s="160"/>
      <c r="I164" s="159">
        <f>ROUND(E164*H164,2)</f>
        <v>0</v>
      </c>
      <c r="J164" s="160"/>
      <c r="K164" s="159">
        <f>ROUND(E164*J164,2)</f>
        <v>0</v>
      </c>
      <c r="L164" s="159">
        <v>21</v>
      </c>
      <c r="M164" s="159">
        <f>G164*(1+L164/100)</f>
        <v>0</v>
      </c>
      <c r="N164" s="158">
        <v>3.3E-4</v>
      </c>
      <c r="O164" s="158">
        <f>ROUND(E164*N164,2)</f>
        <v>0.01</v>
      </c>
      <c r="P164" s="158">
        <v>6.2600000000000003E-2</v>
      </c>
      <c r="Q164" s="158">
        <f>ROUND(E164*P164,2)</f>
        <v>1.0900000000000001</v>
      </c>
      <c r="R164" s="159"/>
      <c r="S164" s="159" t="s">
        <v>199</v>
      </c>
      <c r="T164" s="159" t="s">
        <v>199</v>
      </c>
      <c r="U164" s="159">
        <v>0.74</v>
      </c>
      <c r="V164" s="159">
        <f>ROUND(E164*U164,2)</f>
        <v>12.83</v>
      </c>
      <c r="W164" s="159"/>
      <c r="X164" s="159" t="s">
        <v>237</v>
      </c>
      <c r="Y164" s="159" t="s">
        <v>201</v>
      </c>
      <c r="Z164" s="149"/>
      <c r="AA164" s="149"/>
      <c r="AB164" s="149"/>
      <c r="AC164" s="149"/>
      <c r="AD164" s="149"/>
      <c r="AE164" s="149"/>
      <c r="AF164" s="149"/>
      <c r="AG164" s="149" t="s">
        <v>238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181" t="s">
        <v>404</v>
      </c>
      <c r="D165" s="161"/>
      <c r="E165" s="162">
        <v>1.92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221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3" x14ac:dyDescent="0.2">
      <c r="A166" s="156"/>
      <c r="B166" s="157"/>
      <c r="C166" s="181" t="s">
        <v>389</v>
      </c>
      <c r="D166" s="161"/>
      <c r="E166" s="162">
        <v>15.42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221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2">
        <v>39</v>
      </c>
      <c r="B167" s="173" t="s">
        <v>405</v>
      </c>
      <c r="C167" s="180" t="s">
        <v>406</v>
      </c>
      <c r="D167" s="174" t="s">
        <v>236</v>
      </c>
      <c r="E167" s="175">
        <v>787.32299999999998</v>
      </c>
      <c r="F167" s="176"/>
      <c r="G167" s="177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8">
        <v>0</v>
      </c>
      <c r="O167" s="158">
        <f>ROUND(E167*N167,2)</f>
        <v>0</v>
      </c>
      <c r="P167" s="158">
        <v>4.1999999999999997E-3</v>
      </c>
      <c r="Q167" s="158">
        <f>ROUND(E167*P167,2)</f>
        <v>3.31</v>
      </c>
      <c r="R167" s="159"/>
      <c r="S167" s="159" t="s">
        <v>199</v>
      </c>
      <c r="T167" s="159" t="s">
        <v>199</v>
      </c>
      <c r="U167" s="159">
        <v>0.11</v>
      </c>
      <c r="V167" s="159">
        <f>ROUND(E167*U167,2)</f>
        <v>86.61</v>
      </c>
      <c r="W167" s="159"/>
      <c r="X167" s="159" t="s">
        <v>237</v>
      </c>
      <c r="Y167" s="159" t="s">
        <v>201</v>
      </c>
      <c r="Z167" s="149"/>
      <c r="AA167" s="149"/>
      <c r="AB167" s="149"/>
      <c r="AC167" s="149"/>
      <c r="AD167" s="149"/>
      <c r="AE167" s="149"/>
      <c r="AF167" s="149"/>
      <c r="AG167" s="149" t="s">
        <v>238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">
      <c r="A168" s="156"/>
      <c r="B168" s="157"/>
      <c r="C168" s="181" t="s">
        <v>407</v>
      </c>
      <c r="D168" s="161"/>
      <c r="E168" s="162">
        <v>787.32299999999998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221</v>
      </c>
      <c r="AH168" s="149">
        <v>5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2">
        <v>40</v>
      </c>
      <c r="B169" s="173" t="s">
        <v>408</v>
      </c>
      <c r="C169" s="180" t="s">
        <v>409</v>
      </c>
      <c r="D169" s="174" t="s">
        <v>236</v>
      </c>
      <c r="E169" s="175">
        <v>304.91000000000003</v>
      </c>
      <c r="F169" s="176"/>
      <c r="G169" s="177">
        <f>ROUND(E169*F169,2)</f>
        <v>0</v>
      </c>
      <c r="H169" s="160"/>
      <c r="I169" s="159">
        <f>ROUND(E169*H169,2)</f>
        <v>0</v>
      </c>
      <c r="J169" s="160"/>
      <c r="K169" s="159">
        <f>ROUND(E169*J169,2)</f>
        <v>0</v>
      </c>
      <c r="L169" s="159">
        <v>21</v>
      </c>
      <c r="M169" s="159">
        <f>G169*(1+L169/100)</f>
        <v>0</v>
      </c>
      <c r="N169" s="158">
        <v>0</v>
      </c>
      <c r="O169" s="158">
        <f>ROUND(E169*N169,2)</f>
        <v>0</v>
      </c>
      <c r="P169" s="158">
        <v>4.1999999999999997E-3</v>
      </c>
      <c r="Q169" s="158">
        <f>ROUND(E169*P169,2)</f>
        <v>1.28</v>
      </c>
      <c r="R169" s="159"/>
      <c r="S169" s="159" t="s">
        <v>199</v>
      </c>
      <c r="T169" s="159" t="s">
        <v>199</v>
      </c>
      <c r="U169" s="159">
        <v>0.13</v>
      </c>
      <c r="V169" s="159">
        <f>ROUND(E169*U169,2)</f>
        <v>39.64</v>
      </c>
      <c r="W169" s="159"/>
      <c r="X169" s="159" t="s">
        <v>237</v>
      </c>
      <c r="Y169" s="159" t="s">
        <v>201</v>
      </c>
      <c r="Z169" s="149"/>
      <c r="AA169" s="149"/>
      <c r="AB169" s="149"/>
      <c r="AC169" s="149"/>
      <c r="AD169" s="149"/>
      <c r="AE169" s="149"/>
      <c r="AF169" s="149"/>
      <c r="AG169" s="149" t="s">
        <v>238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81" t="s">
        <v>410</v>
      </c>
      <c r="D170" s="161"/>
      <c r="E170" s="162">
        <v>304.91000000000003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221</v>
      </c>
      <c r="AH170" s="149">
        <v>5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2">
        <v>41</v>
      </c>
      <c r="B171" s="173" t="s">
        <v>411</v>
      </c>
      <c r="C171" s="180" t="s">
        <v>412</v>
      </c>
      <c r="D171" s="174" t="s">
        <v>236</v>
      </c>
      <c r="E171" s="175">
        <v>38.277000000000001</v>
      </c>
      <c r="F171" s="176"/>
      <c r="G171" s="177">
        <f>ROUND(E171*F171,2)</f>
        <v>0</v>
      </c>
      <c r="H171" s="160"/>
      <c r="I171" s="159">
        <f>ROUND(E171*H171,2)</f>
        <v>0</v>
      </c>
      <c r="J171" s="160"/>
      <c r="K171" s="159">
        <f>ROUND(E171*J171,2)</f>
        <v>0</v>
      </c>
      <c r="L171" s="159">
        <v>21</v>
      </c>
      <c r="M171" s="159">
        <f>G171*(1+L171/100)</f>
        <v>0</v>
      </c>
      <c r="N171" s="158">
        <v>0</v>
      </c>
      <c r="O171" s="158">
        <f>ROUND(E171*N171,2)</f>
        <v>0</v>
      </c>
      <c r="P171" s="158">
        <v>4.5999999999999999E-2</v>
      </c>
      <c r="Q171" s="158">
        <f>ROUND(E171*P171,2)</f>
        <v>1.76</v>
      </c>
      <c r="R171" s="159"/>
      <c r="S171" s="159" t="s">
        <v>199</v>
      </c>
      <c r="T171" s="159" t="s">
        <v>199</v>
      </c>
      <c r="U171" s="159">
        <v>0.26</v>
      </c>
      <c r="V171" s="159">
        <f>ROUND(E171*U171,2)</f>
        <v>9.9499999999999993</v>
      </c>
      <c r="W171" s="159"/>
      <c r="X171" s="159" t="s">
        <v>237</v>
      </c>
      <c r="Y171" s="159" t="s">
        <v>201</v>
      </c>
      <c r="Z171" s="149"/>
      <c r="AA171" s="149"/>
      <c r="AB171" s="149"/>
      <c r="AC171" s="149"/>
      <c r="AD171" s="149"/>
      <c r="AE171" s="149"/>
      <c r="AF171" s="149"/>
      <c r="AG171" s="149" t="s">
        <v>238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">
      <c r="A172" s="156"/>
      <c r="B172" s="157"/>
      <c r="C172" s="181" t="s">
        <v>291</v>
      </c>
      <c r="D172" s="161"/>
      <c r="E172" s="162">
        <v>28.2</v>
      </c>
      <c r="F172" s="159"/>
      <c r="G172" s="1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221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 x14ac:dyDescent="0.2">
      <c r="A173" s="156"/>
      <c r="B173" s="157"/>
      <c r="C173" s="181" t="s">
        <v>292</v>
      </c>
      <c r="D173" s="161"/>
      <c r="E173" s="162">
        <v>-6.375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221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81" t="s">
        <v>293</v>
      </c>
      <c r="D174" s="161"/>
      <c r="E174" s="162">
        <v>10.65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221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3" x14ac:dyDescent="0.2">
      <c r="A175" s="156"/>
      <c r="B175" s="157"/>
      <c r="C175" s="181" t="s">
        <v>294</v>
      </c>
      <c r="D175" s="161"/>
      <c r="E175" s="162">
        <v>1.2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221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3" x14ac:dyDescent="0.2">
      <c r="A176" s="156"/>
      <c r="B176" s="157"/>
      <c r="C176" s="181" t="s">
        <v>413</v>
      </c>
      <c r="D176" s="161"/>
      <c r="E176" s="162">
        <v>4.6020000000000003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221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x14ac:dyDescent="0.2">
      <c r="A177" s="165" t="s">
        <v>194</v>
      </c>
      <c r="B177" s="166" t="s">
        <v>123</v>
      </c>
      <c r="C177" s="179" t="s">
        <v>124</v>
      </c>
      <c r="D177" s="167"/>
      <c r="E177" s="168"/>
      <c r="F177" s="169"/>
      <c r="G177" s="170">
        <f>SUMIF(AG178:AG178,"&lt;&gt;NOR",G178:G178)</f>
        <v>0</v>
      </c>
      <c r="H177" s="164"/>
      <c r="I177" s="164">
        <f>SUM(I178:I178)</f>
        <v>0</v>
      </c>
      <c r="J177" s="164"/>
      <c r="K177" s="164">
        <f>SUM(K178:K178)</f>
        <v>0</v>
      </c>
      <c r="L177" s="164"/>
      <c r="M177" s="164">
        <f>SUM(M178:M178)</f>
        <v>0</v>
      </c>
      <c r="N177" s="163"/>
      <c r="O177" s="163">
        <f>SUM(O178:O178)</f>
        <v>0</v>
      </c>
      <c r="P177" s="163"/>
      <c r="Q177" s="163">
        <f>SUM(Q178:Q178)</f>
        <v>0</v>
      </c>
      <c r="R177" s="164"/>
      <c r="S177" s="164"/>
      <c r="T177" s="164"/>
      <c r="U177" s="164"/>
      <c r="V177" s="164">
        <f>SUM(V178:V178)</f>
        <v>39.82</v>
      </c>
      <c r="W177" s="164"/>
      <c r="X177" s="164"/>
      <c r="Y177" s="164"/>
      <c r="AG177" t="s">
        <v>195</v>
      </c>
    </row>
    <row r="178" spans="1:60" outlineLevel="1" x14ac:dyDescent="0.2">
      <c r="A178" s="185">
        <v>42</v>
      </c>
      <c r="B178" s="186" t="s">
        <v>414</v>
      </c>
      <c r="C178" s="191" t="s">
        <v>415</v>
      </c>
      <c r="D178" s="187" t="s">
        <v>416</v>
      </c>
      <c r="E178" s="188">
        <v>46.742269999999998</v>
      </c>
      <c r="F178" s="189"/>
      <c r="G178" s="190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8">
        <v>0</v>
      </c>
      <c r="O178" s="158">
        <f>ROUND(E178*N178,2)</f>
        <v>0</v>
      </c>
      <c r="P178" s="158">
        <v>0</v>
      </c>
      <c r="Q178" s="158">
        <f>ROUND(E178*P178,2)</f>
        <v>0</v>
      </c>
      <c r="R178" s="159"/>
      <c r="S178" s="159" t="s">
        <v>199</v>
      </c>
      <c r="T178" s="159" t="s">
        <v>199</v>
      </c>
      <c r="U178" s="159">
        <v>0.85199999999999998</v>
      </c>
      <c r="V178" s="159">
        <f>ROUND(E178*U178,2)</f>
        <v>39.82</v>
      </c>
      <c r="W178" s="159"/>
      <c r="X178" s="159" t="s">
        <v>417</v>
      </c>
      <c r="Y178" s="159" t="s">
        <v>201</v>
      </c>
      <c r="Z178" s="149"/>
      <c r="AA178" s="149"/>
      <c r="AB178" s="149"/>
      <c r="AC178" s="149"/>
      <c r="AD178" s="149"/>
      <c r="AE178" s="149"/>
      <c r="AF178" s="149"/>
      <c r="AG178" s="149" t="s">
        <v>418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x14ac:dyDescent="0.2">
      <c r="A179" s="165" t="s">
        <v>194</v>
      </c>
      <c r="B179" s="166" t="s">
        <v>125</v>
      </c>
      <c r="C179" s="179" t="s">
        <v>126</v>
      </c>
      <c r="D179" s="167"/>
      <c r="E179" s="168"/>
      <c r="F179" s="169"/>
      <c r="G179" s="170">
        <f>SUMIF(AG180:AG189,"&lt;&gt;NOR",G180:G189)</f>
        <v>0</v>
      </c>
      <c r="H179" s="164"/>
      <c r="I179" s="164">
        <f>SUM(I180:I189)</f>
        <v>0</v>
      </c>
      <c r="J179" s="164"/>
      <c r="K179" s="164">
        <f>SUM(K180:K189)</f>
        <v>0</v>
      </c>
      <c r="L179" s="164"/>
      <c r="M179" s="164">
        <f>SUM(M180:M189)</f>
        <v>0</v>
      </c>
      <c r="N179" s="163"/>
      <c r="O179" s="163">
        <f>SUM(O180:O189)</f>
        <v>7.0000000000000007E-2</v>
      </c>
      <c r="P179" s="163"/>
      <c r="Q179" s="163">
        <f>SUM(Q180:Q189)</f>
        <v>0.17</v>
      </c>
      <c r="R179" s="164"/>
      <c r="S179" s="164"/>
      <c r="T179" s="164"/>
      <c r="U179" s="164"/>
      <c r="V179" s="164">
        <f>SUM(V180:V189)</f>
        <v>22.28</v>
      </c>
      <c r="W179" s="164"/>
      <c r="X179" s="164"/>
      <c r="Y179" s="164"/>
      <c r="AG179" t="s">
        <v>195</v>
      </c>
    </row>
    <row r="180" spans="1:60" outlineLevel="1" x14ac:dyDescent="0.2">
      <c r="A180" s="172">
        <v>43</v>
      </c>
      <c r="B180" s="173" t="s">
        <v>419</v>
      </c>
      <c r="C180" s="180" t="s">
        <v>420</v>
      </c>
      <c r="D180" s="174" t="s">
        <v>236</v>
      </c>
      <c r="E180" s="175">
        <v>85.66</v>
      </c>
      <c r="F180" s="176"/>
      <c r="G180" s="177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21</v>
      </c>
      <c r="M180" s="159">
        <f>G180*(1+L180/100)</f>
        <v>0</v>
      </c>
      <c r="N180" s="158">
        <v>3.0000000000000001E-5</v>
      </c>
      <c r="O180" s="158">
        <f>ROUND(E180*N180,2)</f>
        <v>0</v>
      </c>
      <c r="P180" s="158">
        <v>0</v>
      </c>
      <c r="Q180" s="158">
        <f>ROUND(E180*P180,2)</f>
        <v>0</v>
      </c>
      <c r="R180" s="159"/>
      <c r="S180" s="159" t="s">
        <v>199</v>
      </c>
      <c r="T180" s="159" t="s">
        <v>199</v>
      </c>
      <c r="U180" s="159">
        <v>7.0000000000000007E-2</v>
      </c>
      <c r="V180" s="159">
        <f>ROUND(E180*U180,2)</f>
        <v>6</v>
      </c>
      <c r="W180" s="159"/>
      <c r="X180" s="159" t="s">
        <v>237</v>
      </c>
      <c r="Y180" s="159" t="s">
        <v>201</v>
      </c>
      <c r="Z180" s="149"/>
      <c r="AA180" s="149"/>
      <c r="AB180" s="149"/>
      <c r="AC180" s="149"/>
      <c r="AD180" s="149"/>
      <c r="AE180" s="149"/>
      <c r="AF180" s="149"/>
      <c r="AG180" s="149" t="s">
        <v>238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181" t="s">
        <v>421</v>
      </c>
      <c r="D181" s="161"/>
      <c r="E181" s="162">
        <v>85.66</v>
      </c>
      <c r="F181" s="159"/>
      <c r="G181" s="1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221</v>
      </c>
      <c r="AH181" s="149">
        <v>5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72">
        <v>44</v>
      </c>
      <c r="B182" s="173" t="s">
        <v>422</v>
      </c>
      <c r="C182" s="180" t="s">
        <v>423</v>
      </c>
      <c r="D182" s="174" t="s">
        <v>236</v>
      </c>
      <c r="E182" s="175">
        <v>85.66</v>
      </c>
      <c r="F182" s="176"/>
      <c r="G182" s="177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8">
        <v>0</v>
      </c>
      <c r="O182" s="158">
        <f>ROUND(E182*N182,2)</f>
        <v>0</v>
      </c>
      <c r="P182" s="158">
        <v>0</v>
      </c>
      <c r="Q182" s="158">
        <f>ROUND(E182*P182,2)</f>
        <v>0</v>
      </c>
      <c r="R182" s="159"/>
      <c r="S182" s="159" t="s">
        <v>199</v>
      </c>
      <c r="T182" s="159" t="s">
        <v>199</v>
      </c>
      <c r="U182" s="159">
        <v>0.15</v>
      </c>
      <c r="V182" s="159">
        <f>ROUND(E182*U182,2)</f>
        <v>12.85</v>
      </c>
      <c r="W182" s="159"/>
      <c r="X182" s="159" t="s">
        <v>237</v>
      </c>
      <c r="Y182" s="159" t="s">
        <v>201</v>
      </c>
      <c r="Z182" s="149"/>
      <c r="AA182" s="149"/>
      <c r="AB182" s="149"/>
      <c r="AC182" s="149"/>
      <c r="AD182" s="149"/>
      <c r="AE182" s="149"/>
      <c r="AF182" s="149"/>
      <c r="AG182" s="149" t="s">
        <v>238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2" x14ac:dyDescent="0.2">
      <c r="A183" s="156"/>
      <c r="B183" s="157"/>
      <c r="C183" s="249" t="s">
        <v>424</v>
      </c>
      <c r="D183" s="250"/>
      <c r="E183" s="250"/>
      <c r="F183" s="250"/>
      <c r="G183" s="250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204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2" x14ac:dyDescent="0.2">
      <c r="A184" s="156"/>
      <c r="B184" s="157"/>
      <c r="C184" s="181" t="s">
        <v>425</v>
      </c>
      <c r="D184" s="161"/>
      <c r="E184" s="162">
        <v>84.85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221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181" t="s">
        <v>337</v>
      </c>
      <c r="D185" s="161"/>
      <c r="E185" s="162">
        <v>0.81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9"/>
      <c r="AA185" s="149"/>
      <c r="AB185" s="149"/>
      <c r="AC185" s="149"/>
      <c r="AD185" s="149"/>
      <c r="AE185" s="149"/>
      <c r="AF185" s="149"/>
      <c r="AG185" s="149" t="s">
        <v>221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2.5" outlineLevel="1" x14ac:dyDescent="0.2">
      <c r="A186" s="172">
        <v>45</v>
      </c>
      <c r="B186" s="173" t="s">
        <v>426</v>
      </c>
      <c r="C186" s="180" t="s">
        <v>427</v>
      </c>
      <c r="D186" s="174" t="s">
        <v>236</v>
      </c>
      <c r="E186" s="175">
        <v>175.60300000000001</v>
      </c>
      <c r="F186" s="176"/>
      <c r="G186" s="177">
        <f>ROUND(E186*F186,2)</f>
        <v>0</v>
      </c>
      <c r="H186" s="160"/>
      <c r="I186" s="159">
        <f>ROUND(E186*H186,2)</f>
        <v>0</v>
      </c>
      <c r="J186" s="160"/>
      <c r="K186" s="159">
        <f>ROUND(E186*J186,2)</f>
        <v>0</v>
      </c>
      <c r="L186" s="159">
        <v>21</v>
      </c>
      <c r="M186" s="159">
        <f>G186*(1+L186/100)</f>
        <v>0</v>
      </c>
      <c r="N186" s="158">
        <v>4.0000000000000002E-4</v>
      </c>
      <c r="O186" s="158">
        <f>ROUND(E186*N186,2)</f>
        <v>7.0000000000000007E-2</v>
      </c>
      <c r="P186" s="158">
        <v>0</v>
      </c>
      <c r="Q186" s="158">
        <f>ROUND(E186*P186,2)</f>
        <v>0</v>
      </c>
      <c r="R186" s="159" t="s">
        <v>428</v>
      </c>
      <c r="S186" s="159" t="s">
        <v>199</v>
      </c>
      <c r="T186" s="159" t="s">
        <v>199</v>
      </c>
      <c r="U186" s="159">
        <v>0</v>
      </c>
      <c r="V186" s="159">
        <f>ROUND(E186*U186,2)</f>
        <v>0</v>
      </c>
      <c r="W186" s="159"/>
      <c r="X186" s="159" t="s">
        <v>429</v>
      </c>
      <c r="Y186" s="159" t="s">
        <v>201</v>
      </c>
      <c r="Z186" s="149"/>
      <c r="AA186" s="149"/>
      <c r="AB186" s="149"/>
      <c r="AC186" s="149"/>
      <c r="AD186" s="149"/>
      <c r="AE186" s="149"/>
      <c r="AF186" s="149"/>
      <c r="AG186" s="149" t="s">
        <v>430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181" t="s">
        <v>431</v>
      </c>
      <c r="D187" s="161"/>
      <c r="E187" s="162">
        <v>175.60300000000001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221</v>
      </c>
      <c r="AH187" s="149">
        <v>5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72">
        <v>46</v>
      </c>
      <c r="B188" s="173" t="s">
        <v>432</v>
      </c>
      <c r="C188" s="180" t="s">
        <v>433</v>
      </c>
      <c r="D188" s="174" t="s">
        <v>236</v>
      </c>
      <c r="E188" s="175">
        <v>85.66</v>
      </c>
      <c r="F188" s="176"/>
      <c r="G188" s="177">
        <f>ROUND(E188*F188,2)</f>
        <v>0</v>
      </c>
      <c r="H188" s="160"/>
      <c r="I188" s="159">
        <f>ROUND(E188*H188,2)</f>
        <v>0</v>
      </c>
      <c r="J188" s="160"/>
      <c r="K188" s="159">
        <f>ROUND(E188*J188,2)</f>
        <v>0</v>
      </c>
      <c r="L188" s="159">
        <v>21</v>
      </c>
      <c r="M188" s="159">
        <f>G188*(1+L188/100)</f>
        <v>0</v>
      </c>
      <c r="N188" s="158">
        <v>0</v>
      </c>
      <c r="O188" s="158">
        <f>ROUND(E188*N188,2)</f>
        <v>0</v>
      </c>
      <c r="P188" s="158">
        <v>2E-3</v>
      </c>
      <c r="Q188" s="158">
        <f>ROUND(E188*P188,2)</f>
        <v>0.17</v>
      </c>
      <c r="R188" s="159"/>
      <c r="S188" s="159" t="s">
        <v>199</v>
      </c>
      <c r="T188" s="159" t="s">
        <v>199</v>
      </c>
      <c r="U188" s="159">
        <v>0.04</v>
      </c>
      <c r="V188" s="159">
        <f>ROUND(E188*U188,2)</f>
        <v>3.43</v>
      </c>
      <c r="W188" s="159"/>
      <c r="X188" s="159" t="s">
        <v>237</v>
      </c>
      <c r="Y188" s="159" t="s">
        <v>201</v>
      </c>
      <c r="Z188" s="149"/>
      <c r="AA188" s="149"/>
      <c r="AB188" s="149"/>
      <c r="AC188" s="149"/>
      <c r="AD188" s="149"/>
      <c r="AE188" s="149"/>
      <c r="AF188" s="149"/>
      <c r="AG188" s="149" t="s">
        <v>238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181" t="s">
        <v>421</v>
      </c>
      <c r="D189" s="161"/>
      <c r="E189" s="162">
        <v>85.66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221</v>
      </c>
      <c r="AH189" s="149">
        <v>5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x14ac:dyDescent="0.2">
      <c r="A190" s="165" t="s">
        <v>194</v>
      </c>
      <c r="B190" s="166" t="s">
        <v>127</v>
      </c>
      <c r="C190" s="179" t="s">
        <v>128</v>
      </c>
      <c r="D190" s="167"/>
      <c r="E190" s="168"/>
      <c r="F190" s="169"/>
      <c r="G190" s="170">
        <f>SUMIF(AG191:AG192,"&lt;&gt;NOR",G191:G192)</f>
        <v>0</v>
      </c>
      <c r="H190" s="164"/>
      <c r="I190" s="164">
        <f>SUM(I191:I192)</f>
        <v>0</v>
      </c>
      <c r="J190" s="164"/>
      <c r="K190" s="164">
        <f>SUM(K191:K192)</f>
        <v>0</v>
      </c>
      <c r="L190" s="164"/>
      <c r="M190" s="164">
        <f>SUM(M191:M192)</f>
        <v>0</v>
      </c>
      <c r="N190" s="163"/>
      <c r="O190" s="163">
        <f>SUM(O191:O192)</f>
        <v>0.01</v>
      </c>
      <c r="P190" s="163"/>
      <c r="Q190" s="163">
        <f>SUM(Q191:Q192)</f>
        <v>0</v>
      </c>
      <c r="R190" s="164"/>
      <c r="S190" s="164"/>
      <c r="T190" s="164"/>
      <c r="U190" s="164"/>
      <c r="V190" s="164">
        <f>SUM(V191:V192)</f>
        <v>7.2</v>
      </c>
      <c r="W190" s="164"/>
      <c r="X190" s="164"/>
      <c r="Y190" s="164"/>
      <c r="AG190" t="s">
        <v>195</v>
      </c>
    </row>
    <row r="191" spans="1:60" ht="22.5" outlineLevel="1" x14ac:dyDescent="0.2">
      <c r="A191" s="172">
        <v>47</v>
      </c>
      <c r="B191" s="173" t="s">
        <v>434</v>
      </c>
      <c r="C191" s="180" t="s">
        <v>435</v>
      </c>
      <c r="D191" s="174" t="s">
        <v>236</v>
      </c>
      <c r="E191" s="175">
        <v>12</v>
      </c>
      <c r="F191" s="176"/>
      <c r="G191" s="177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8">
        <v>8.4000000000000003E-4</v>
      </c>
      <c r="O191" s="158">
        <f>ROUND(E191*N191,2)</f>
        <v>0.01</v>
      </c>
      <c r="P191" s="158">
        <v>0</v>
      </c>
      <c r="Q191" s="158">
        <f>ROUND(E191*P191,2)</f>
        <v>0</v>
      </c>
      <c r="R191" s="159"/>
      <c r="S191" s="159" t="s">
        <v>199</v>
      </c>
      <c r="T191" s="159" t="s">
        <v>199</v>
      </c>
      <c r="U191" s="159">
        <v>0.6</v>
      </c>
      <c r="V191" s="159">
        <f>ROUND(E191*U191,2)</f>
        <v>7.2</v>
      </c>
      <c r="W191" s="159"/>
      <c r="X191" s="159" t="s">
        <v>237</v>
      </c>
      <c r="Y191" s="159" t="s">
        <v>201</v>
      </c>
      <c r="Z191" s="149"/>
      <c r="AA191" s="149"/>
      <c r="AB191" s="149"/>
      <c r="AC191" s="149"/>
      <c r="AD191" s="149"/>
      <c r="AE191" s="149"/>
      <c r="AF191" s="149"/>
      <c r="AG191" s="149" t="s">
        <v>238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2" x14ac:dyDescent="0.2">
      <c r="A192" s="156"/>
      <c r="B192" s="157"/>
      <c r="C192" s="181" t="s">
        <v>436</v>
      </c>
      <c r="D192" s="161"/>
      <c r="E192" s="162">
        <v>12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221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5" t="s">
        <v>194</v>
      </c>
      <c r="B193" s="166" t="s">
        <v>129</v>
      </c>
      <c r="C193" s="179" t="s">
        <v>130</v>
      </c>
      <c r="D193" s="167"/>
      <c r="E193" s="168"/>
      <c r="F193" s="169"/>
      <c r="G193" s="170">
        <f>SUMIF(AG194:AG195,"&lt;&gt;NOR",G194:G195)</f>
        <v>0</v>
      </c>
      <c r="H193" s="164"/>
      <c r="I193" s="164">
        <f>SUM(I194:I195)</f>
        <v>0</v>
      </c>
      <c r="J193" s="164"/>
      <c r="K193" s="164">
        <f>SUM(K194:K195)</f>
        <v>0</v>
      </c>
      <c r="L193" s="164"/>
      <c r="M193" s="164">
        <f>SUM(M194:M195)</f>
        <v>0</v>
      </c>
      <c r="N193" s="163"/>
      <c r="O193" s="163">
        <f>SUM(O194:O195)</f>
        <v>0</v>
      </c>
      <c r="P193" s="163"/>
      <c r="Q193" s="163">
        <f>SUM(Q194:Q195)</f>
        <v>0</v>
      </c>
      <c r="R193" s="164"/>
      <c r="S193" s="164"/>
      <c r="T193" s="164"/>
      <c r="U193" s="164"/>
      <c r="V193" s="164">
        <f>SUM(V194:V195)</f>
        <v>28.2</v>
      </c>
      <c r="W193" s="164"/>
      <c r="X193" s="164"/>
      <c r="Y193" s="164"/>
      <c r="AG193" t="s">
        <v>195</v>
      </c>
    </row>
    <row r="194" spans="1:60" outlineLevel="1" x14ac:dyDescent="0.2">
      <c r="A194" s="172">
        <v>48</v>
      </c>
      <c r="B194" s="173" t="s">
        <v>437</v>
      </c>
      <c r="C194" s="180" t="s">
        <v>438</v>
      </c>
      <c r="D194" s="174" t="s">
        <v>386</v>
      </c>
      <c r="E194" s="175">
        <v>60</v>
      </c>
      <c r="F194" s="176"/>
      <c r="G194" s="177">
        <f>ROUND(E194*F194,2)</f>
        <v>0</v>
      </c>
      <c r="H194" s="160"/>
      <c r="I194" s="159">
        <f>ROUND(E194*H194,2)</f>
        <v>0</v>
      </c>
      <c r="J194" s="160"/>
      <c r="K194" s="159">
        <f>ROUND(E194*J194,2)</f>
        <v>0</v>
      </c>
      <c r="L194" s="159">
        <v>21</v>
      </c>
      <c r="M194" s="159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9"/>
      <c r="S194" s="159" t="s">
        <v>199</v>
      </c>
      <c r="T194" s="159" t="s">
        <v>199</v>
      </c>
      <c r="U194" s="159">
        <v>0.47</v>
      </c>
      <c r="V194" s="159">
        <f>ROUND(E194*U194,2)</f>
        <v>28.2</v>
      </c>
      <c r="W194" s="159"/>
      <c r="X194" s="159" t="s">
        <v>237</v>
      </c>
      <c r="Y194" s="159" t="s">
        <v>201</v>
      </c>
      <c r="Z194" s="149"/>
      <c r="AA194" s="149"/>
      <c r="AB194" s="149"/>
      <c r="AC194" s="149"/>
      <c r="AD194" s="149"/>
      <c r="AE194" s="149"/>
      <c r="AF194" s="149"/>
      <c r="AG194" s="149" t="s">
        <v>238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181" t="s">
        <v>439</v>
      </c>
      <c r="D195" s="161"/>
      <c r="E195" s="162">
        <v>60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221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5" t="s">
        <v>194</v>
      </c>
      <c r="B196" s="166" t="s">
        <v>131</v>
      </c>
      <c r="C196" s="179" t="s">
        <v>132</v>
      </c>
      <c r="D196" s="167"/>
      <c r="E196" s="168"/>
      <c r="F196" s="169"/>
      <c r="G196" s="170">
        <f>SUMIF(AG197:AG199,"&lt;&gt;NOR",G197:G199)</f>
        <v>0</v>
      </c>
      <c r="H196" s="164"/>
      <c r="I196" s="164">
        <f>SUM(I197:I199)</f>
        <v>0</v>
      </c>
      <c r="J196" s="164"/>
      <c r="K196" s="164">
        <f>SUM(K197:K199)</f>
        <v>0</v>
      </c>
      <c r="L196" s="164"/>
      <c r="M196" s="164">
        <f>SUM(M197:M199)</f>
        <v>0</v>
      </c>
      <c r="N196" s="163"/>
      <c r="O196" s="163">
        <f>SUM(O197:O199)</f>
        <v>0</v>
      </c>
      <c r="P196" s="163"/>
      <c r="Q196" s="163">
        <f>SUM(Q197:Q199)</f>
        <v>0</v>
      </c>
      <c r="R196" s="164"/>
      <c r="S196" s="164"/>
      <c r="T196" s="164"/>
      <c r="U196" s="164"/>
      <c r="V196" s="164">
        <f>SUM(V197:V199)</f>
        <v>12.4</v>
      </c>
      <c r="W196" s="164"/>
      <c r="X196" s="164"/>
      <c r="Y196" s="164"/>
      <c r="AG196" t="s">
        <v>195</v>
      </c>
    </row>
    <row r="197" spans="1:60" ht="22.5" outlineLevel="1" x14ac:dyDescent="0.2">
      <c r="A197" s="172">
        <v>49</v>
      </c>
      <c r="B197" s="173" t="s">
        <v>440</v>
      </c>
      <c r="C197" s="180" t="s">
        <v>441</v>
      </c>
      <c r="D197" s="174" t="s">
        <v>386</v>
      </c>
      <c r="E197" s="175">
        <v>200</v>
      </c>
      <c r="F197" s="176"/>
      <c r="G197" s="177">
        <f>ROUND(E197*F197,2)</f>
        <v>0</v>
      </c>
      <c r="H197" s="160"/>
      <c r="I197" s="159">
        <f>ROUND(E197*H197,2)</f>
        <v>0</v>
      </c>
      <c r="J197" s="160"/>
      <c r="K197" s="159">
        <f>ROUND(E197*J197,2)</f>
        <v>0</v>
      </c>
      <c r="L197" s="159">
        <v>21</v>
      </c>
      <c r="M197" s="159">
        <f>G197*(1+L197/100)</f>
        <v>0</v>
      </c>
      <c r="N197" s="158">
        <v>1.0000000000000001E-5</v>
      </c>
      <c r="O197" s="158">
        <f>ROUND(E197*N197,2)</f>
        <v>0</v>
      </c>
      <c r="P197" s="158">
        <v>0</v>
      </c>
      <c r="Q197" s="158">
        <f>ROUND(E197*P197,2)</f>
        <v>0</v>
      </c>
      <c r="R197" s="159"/>
      <c r="S197" s="159" t="s">
        <v>199</v>
      </c>
      <c r="T197" s="159" t="s">
        <v>199</v>
      </c>
      <c r="U197" s="159">
        <v>6.2E-2</v>
      </c>
      <c r="V197" s="159">
        <f>ROUND(E197*U197,2)</f>
        <v>12.4</v>
      </c>
      <c r="W197" s="159"/>
      <c r="X197" s="159" t="s">
        <v>237</v>
      </c>
      <c r="Y197" s="159" t="s">
        <v>201</v>
      </c>
      <c r="Z197" s="149"/>
      <c r="AA197" s="149"/>
      <c r="AB197" s="149"/>
      <c r="AC197" s="149"/>
      <c r="AD197" s="149"/>
      <c r="AE197" s="149"/>
      <c r="AF197" s="149"/>
      <c r="AG197" s="149" t="s">
        <v>238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249" t="s">
        <v>442</v>
      </c>
      <c r="D198" s="250"/>
      <c r="E198" s="250"/>
      <c r="F198" s="250"/>
      <c r="G198" s="250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204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181" t="s">
        <v>443</v>
      </c>
      <c r="D199" s="161"/>
      <c r="E199" s="162">
        <v>200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221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x14ac:dyDescent="0.2">
      <c r="A200" s="165" t="s">
        <v>194</v>
      </c>
      <c r="B200" s="166" t="s">
        <v>139</v>
      </c>
      <c r="C200" s="179" t="s">
        <v>140</v>
      </c>
      <c r="D200" s="167"/>
      <c r="E200" s="168"/>
      <c r="F200" s="169"/>
      <c r="G200" s="170">
        <f>SUMIF(AG201:AG204,"&lt;&gt;NOR",G201:G204)</f>
        <v>0</v>
      </c>
      <c r="H200" s="164"/>
      <c r="I200" s="164">
        <f>SUM(I201:I204)</f>
        <v>0</v>
      </c>
      <c r="J200" s="164"/>
      <c r="K200" s="164">
        <f>SUM(K201:K204)</f>
        <v>0</v>
      </c>
      <c r="L200" s="164"/>
      <c r="M200" s="164">
        <f>SUM(M201:M204)</f>
        <v>0</v>
      </c>
      <c r="N200" s="163"/>
      <c r="O200" s="163">
        <f>SUM(O201:O204)</f>
        <v>0.06</v>
      </c>
      <c r="P200" s="163"/>
      <c r="Q200" s="163">
        <f>SUM(Q201:Q204)</f>
        <v>0</v>
      </c>
      <c r="R200" s="164"/>
      <c r="S200" s="164"/>
      <c r="T200" s="164"/>
      <c r="U200" s="164"/>
      <c r="V200" s="164">
        <f>SUM(V201:V204)</f>
        <v>1.1499999999999999</v>
      </c>
      <c r="W200" s="164"/>
      <c r="X200" s="164"/>
      <c r="Y200" s="164"/>
      <c r="AG200" t="s">
        <v>195</v>
      </c>
    </row>
    <row r="201" spans="1:60" ht="22.5" outlineLevel="1" x14ac:dyDescent="0.2">
      <c r="A201" s="172">
        <v>50</v>
      </c>
      <c r="B201" s="173" t="s">
        <v>444</v>
      </c>
      <c r="C201" s="180" t="s">
        <v>445</v>
      </c>
      <c r="D201" s="174" t="s">
        <v>236</v>
      </c>
      <c r="E201" s="175">
        <v>4.4359999999999999</v>
      </c>
      <c r="F201" s="176"/>
      <c r="G201" s="177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8">
        <v>1.4630000000000001E-2</v>
      </c>
      <c r="O201" s="158">
        <f>ROUND(E201*N201,2)</f>
        <v>0.06</v>
      </c>
      <c r="P201" s="158">
        <v>0</v>
      </c>
      <c r="Q201" s="158">
        <f>ROUND(E201*P201,2)</f>
        <v>0</v>
      </c>
      <c r="R201" s="159"/>
      <c r="S201" s="159" t="s">
        <v>199</v>
      </c>
      <c r="T201" s="159" t="s">
        <v>199</v>
      </c>
      <c r="U201" s="159">
        <v>0.26</v>
      </c>
      <c r="V201" s="159">
        <f>ROUND(E201*U201,2)</f>
        <v>1.1499999999999999</v>
      </c>
      <c r="W201" s="159"/>
      <c r="X201" s="159" t="s">
        <v>237</v>
      </c>
      <c r="Y201" s="159" t="s">
        <v>201</v>
      </c>
      <c r="Z201" s="149"/>
      <c r="AA201" s="149"/>
      <c r="AB201" s="149"/>
      <c r="AC201" s="149"/>
      <c r="AD201" s="149"/>
      <c r="AE201" s="149"/>
      <c r="AF201" s="149"/>
      <c r="AG201" s="149" t="s">
        <v>238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81" t="s">
        <v>446</v>
      </c>
      <c r="D202" s="161"/>
      <c r="E202" s="162">
        <v>2.7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221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 x14ac:dyDescent="0.2">
      <c r="A203" s="156"/>
      <c r="B203" s="157"/>
      <c r="C203" s="181" t="s">
        <v>447</v>
      </c>
      <c r="D203" s="161"/>
      <c r="E203" s="162">
        <v>1.736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221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85">
        <v>51</v>
      </c>
      <c r="B204" s="186" t="s">
        <v>448</v>
      </c>
      <c r="C204" s="191" t="s">
        <v>449</v>
      </c>
      <c r="D204" s="187" t="s">
        <v>0</v>
      </c>
      <c r="E204" s="188">
        <v>100</v>
      </c>
      <c r="F204" s="189"/>
      <c r="G204" s="190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9"/>
      <c r="S204" s="159" t="s">
        <v>199</v>
      </c>
      <c r="T204" s="159" t="s">
        <v>199</v>
      </c>
      <c r="U204" s="159">
        <v>0</v>
      </c>
      <c r="V204" s="159">
        <f>ROUND(E204*U204,2)</f>
        <v>0</v>
      </c>
      <c r="W204" s="159"/>
      <c r="X204" s="159" t="s">
        <v>237</v>
      </c>
      <c r="Y204" s="159" t="s">
        <v>201</v>
      </c>
      <c r="Z204" s="149"/>
      <c r="AA204" s="149"/>
      <c r="AB204" s="149"/>
      <c r="AC204" s="149"/>
      <c r="AD204" s="149"/>
      <c r="AE204" s="149"/>
      <c r="AF204" s="149"/>
      <c r="AG204" s="149" t="s">
        <v>238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x14ac:dyDescent="0.2">
      <c r="A205" s="165" t="s">
        <v>194</v>
      </c>
      <c r="B205" s="166" t="s">
        <v>141</v>
      </c>
      <c r="C205" s="179" t="s">
        <v>142</v>
      </c>
      <c r="D205" s="167"/>
      <c r="E205" s="168"/>
      <c r="F205" s="169"/>
      <c r="G205" s="170">
        <f>SUMIF(AG206:AG232,"&lt;&gt;NOR",G206:G232)</f>
        <v>0</v>
      </c>
      <c r="H205" s="164"/>
      <c r="I205" s="164">
        <f>SUM(I206:I232)</f>
        <v>0</v>
      </c>
      <c r="J205" s="164"/>
      <c r="K205" s="164">
        <f>SUM(K206:K232)</f>
        <v>0</v>
      </c>
      <c r="L205" s="164"/>
      <c r="M205" s="164">
        <f>SUM(M206:M232)</f>
        <v>0</v>
      </c>
      <c r="N205" s="163"/>
      <c r="O205" s="163">
        <f>SUM(O206:O232)</f>
        <v>0.05</v>
      </c>
      <c r="P205" s="163"/>
      <c r="Q205" s="163">
        <f>SUM(Q206:Q232)</f>
        <v>0.21</v>
      </c>
      <c r="R205" s="164"/>
      <c r="S205" s="164"/>
      <c r="T205" s="164"/>
      <c r="U205" s="164"/>
      <c r="V205" s="164">
        <f>SUM(V206:V232)</f>
        <v>7.78</v>
      </c>
      <c r="W205" s="164"/>
      <c r="X205" s="164"/>
      <c r="Y205" s="164"/>
      <c r="AG205" t="s">
        <v>195</v>
      </c>
    </row>
    <row r="206" spans="1:60" ht="45" outlineLevel="1" x14ac:dyDescent="0.2">
      <c r="A206" s="172">
        <v>52</v>
      </c>
      <c r="B206" s="173" t="s">
        <v>450</v>
      </c>
      <c r="C206" s="180" t="s">
        <v>451</v>
      </c>
      <c r="D206" s="174" t="s">
        <v>361</v>
      </c>
      <c r="E206" s="175">
        <v>2</v>
      </c>
      <c r="F206" s="176"/>
      <c r="G206" s="177">
        <f>ROUND(E206*F206,2)</f>
        <v>0</v>
      </c>
      <c r="H206" s="160"/>
      <c r="I206" s="159">
        <f>ROUND(E206*H206,2)</f>
        <v>0</v>
      </c>
      <c r="J206" s="160"/>
      <c r="K206" s="159">
        <f>ROUND(E206*J206,2)</f>
        <v>0</v>
      </c>
      <c r="L206" s="159">
        <v>21</v>
      </c>
      <c r="M206" s="159">
        <f>G206*(1+L206/100)</f>
        <v>0</v>
      </c>
      <c r="N206" s="158">
        <v>2.3E-2</v>
      </c>
      <c r="O206" s="158">
        <f>ROUND(E206*N206,2)</f>
        <v>0.05</v>
      </c>
      <c r="P206" s="158">
        <v>0</v>
      </c>
      <c r="Q206" s="158">
        <f>ROUND(E206*P206,2)</f>
        <v>0</v>
      </c>
      <c r="R206" s="159"/>
      <c r="S206" s="159" t="s">
        <v>267</v>
      </c>
      <c r="T206" s="159" t="s">
        <v>200</v>
      </c>
      <c r="U206" s="159">
        <v>0</v>
      </c>
      <c r="V206" s="159">
        <f>ROUND(E206*U206,2)</f>
        <v>0</v>
      </c>
      <c r="W206" s="159"/>
      <c r="X206" s="159" t="s">
        <v>429</v>
      </c>
      <c r="Y206" s="159" t="s">
        <v>201</v>
      </c>
      <c r="Z206" s="149"/>
      <c r="AA206" s="149"/>
      <c r="AB206" s="149"/>
      <c r="AC206" s="149"/>
      <c r="AD206" s="149"/>
      <c r="AE206" s="149"/>
      <c r="AF206" s="149"/>
      <c r="AG206" s="149" t="s">
        <v>430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181" t="s">
        <v>452</v>
      </c>
      <c r="D207" s="161"/>
      <c r="E207" s="162">
        <v>2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221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45" outlineLevel="1" x14ac:dyDescent="0.2">
      <c r="A208" s="172">
        <v>53</v>
      </c>
      <c r="B208" s="173" t="s">
        <v>453</v>
      </c>
      <c r="C208" s="180" t="s">
        <v>451</v>
      </c>
      <c r="D208" s="174" t="s">
        <v>454</v>
      </c>
      <c r="E208" s="175">
        <v>2</v>
      </c>
      <c r="F208" s="176"/>
      <c r="G208" s="177">
        <f>ROUND(E208*F208,2)</f>
        <v>0</v>
      </c>
      <c r="H208" s="160"/>
      <c r="I208" s="159">
        <f>ROUND(E208*H208,2)</f>
        <v>0</v>
      </c>
      <c r="J208" s="160"/>
      <c r="K208" s="159">
        <f>ROUND(E208*J208,2)</f>
        <v>0</v>
      </c>
      <c r="L208" s="159">
        <v>21</v>
      </c>
      <c r="M208" s="159">
        <f>G208*(1+L208/100)</f>
        <v>0</v>
      </c>
      <c r="N208" s="158">
        <v>0</v>
      </c>
      <c r="O208" s="158">
        <f>ROUND(E208*N208,2)</f>
        <v>0</v>
      </c>
      <c r="P208" s="158">
        <v>0</v>
      </c>
      <c r="Q208" s="158">
        <f>ROUND(E208*P208,2)</f>
        <v>0</v>
      </c>
      <c r="R208" s="159"/>
      <c r="S208" s="159" t="s">
        <v>267</v>
      </c>
      <c r="T208" s="159" t="s">
        <v>200</v>
      </c>
      <c r="U208" s="159">
        <v>0</v>
      </c>
      <c r="V208" s="159">
        <f>ROUND(E208*U208,2)</f>
        <v>0</v>
      </c>
      <c r="W208" s="159"/>
      <c r="X208" s="159" t="s">
        <v>429</v>
      </c>
      <c r="Y208" s="159" t="s">
        <v>201</v>
      </c>
      <c r="Z208" s="149"/>
      <c r="AA208" s="149"/>
      <c r="AB208" s="149"/>
      <c r="AC208" s="149"/>
      <c r="AD208" s="149"/>
      <c r="AE208" s="149"/>
      <c r="AF208" s="149"/>
      <c r="AG208" s="149" t="s">
        <v>430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81" t="s">
        <v>452</v>
      </c>
      <c r="D209" s="161"/>
      <c r="E209" s="162">
        <v>2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221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33.75" outlineLevel="1" x14ac:dyDescent="0.2">
      <c r="A210" s="172">
        <v>54</v>
      </c>
      <c r="B210" s="173" t="s">
        <v>455</v>
      </c>
      <c r="C210" s="180" t="s">
        <v>456</v>
      </c>
      <c r="D210" s="174" t="s">
        <v>454</v>
      </c>
      <c r="E210" s="175">
        <v>1</v>
      </c>
      <c r="F210" s="176"/>
      <c r="G210" s="177">
        <f>ROUND(E210*F210,2)</f>
        <v>0</v>
      </c>
      <c r="H210" s="160"/>
      <c r="I210" s="159">
        <f>ROUND(E210*H210,2)</f>
        <v>0</v>
      </c>
      <c r="J210" s="160"/>
      <c r="K210" s="159">
        <f>ROUND(E210*J210,2)</f>
        <v>0</v>
      </c>
      <c r="L210" s="159">
        <v>21</v>
      </c>
      <c r="M210" s="159">
        <f>G210*(1+L210/100)</f>
        <v>0</v>
      </c>
      <c r="N210" s="158">
        <v>0</v>
      </c>
      <c r="O210" s="158">
        <f>ROUND(E210*N210,2)</f>
        <v>0</v>
      </c>
      <c r="P210" s="158">
        <v>0</v>
      </c>
      <c r="Q210" s="158">
        <f>ROUND(E210*P210,2)</f>
        <v>0</v>
      </c>
      <c r="R210" s="159"/>
      <c r="S210" s="159" t="s">
        <v>267</v>
      </c>
      <c r="T210" s="159" t="s">
        <v>200</v>
      </c>
      <c r="U210" s="159">
        <v>0</v>
      </c>
      <c r="V210" s="159">
        <f>ROUND(E210*U210,2)</f>
        <v>0</v>
      </c>
      <c r="W210" s="159"/>
      <c r="X210" s="159" t="s">
        <v>429</v>
      </c>
      <c r="Y210" s="159" t="s">
        <v>201</v>
      </c>
      <c r="Z210" s="149"/>
      <c r="AA210" s="149"/>
      <c r="AB210" s="149"/>
      <c r="AC210" s="149"/>
      <c r="AD210" s="149"/>
      <c r="AE210" s="149"/>
      <c r="AF210" s="149"/>
      <c r="AG210" s="149" t="s">
        <v>430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81" t="s">
        <v>457</v>
      </c>
      <c r="D211" s="161"/>
      <c r="E211" s="162">
        <v>1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221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33.75" outlineLevel="1" x14ac:dyDescent="0.2">
      <c r="A212" s="172">
        <v>55</v>
      </c>
      <c r="B212" s="173" t="s">
        <v>458</v>
      </c>
      <c r="C212" s="180" t="s">
        <v>459</v>
      </c>
      <c r="D212" s="174" t="s">
        <v>454</v>
      </c>
      <c r="E212" s="175">
        <v>2</v>
      </c>
      <c r="F212" s="176"/>
      <c r="G212" s="177">
        <f>ROUND(E212*F212,2)</f>
        <v>0</v>
      </c>
      <c r="H212" s="160"/>
      <c r="I212" s="159">
        <f>ROUND(E212*H212,2)</f>
        <v>0</v>
      </c>
      <c r="J212" s="160"/>
      <c r="K212" s="159">
        <f>ROUND(E212*J212,2)</f>
        <v>0</v>
      </c>
      <c r="L212" s="159">
        <v>21</v>
      </c>
      <c r="M212" s="159">
        <f>G212*(1+L212/100)</f>
        <v>0</v>
      </c>
      <c r="N212" s="158">
        <v>0</v>
      </c>
      <c r="O212" s="158">
        <f>ROUND(E212*N212,2)</f>
        <v>0</v>
      </c>
      <c r="P212" s="158">
        <v>0</v>
      </c>
      <c r="Q212" s="158">
        <f>ROUND(E212*P212,2)</f>
        <v>0</v>
      </c>
      <c r="R212" s="159"/>
      <c r="S212" s="159" t="s">
        <v>267</v>
      </c>
      <c r="T212" s="159" t="s">
        <v>200</v>
      </c>
      <c r="U212" s="159">
        <v>0</v>
      </c>
      <c r="V212" s="159">
        <f>ROUND(E212*U212,2)</f>
        <v>0</v>
      </c>
      <c r="W212" s="159"/>
      <c r="X212" s="159" t="s">
        <v>237</v>
      </c>
      <c r="Y212" s="159" t="s">
        <v>201</v>
      </c>
      <c r="Z212" s="149"/>
      <c r="AA212" s="149"/>
      <c r="AB212" s="149"/>
      <c r="AC212" s="149"/>
      <c r="AD212" s="149"/>
      <c r="AE212" s="149"/>
      <c r="AF212" s="149"/>
      <c r="AG212" s="149" t="s">
        <v>238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181" t="s">
        <v>452</v>
      </c>
      <c r="D213" s="161"/>
      <c r="E213" s="162">
        <v>2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221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33.75" outlineLevel="1" x14ac:dyDescent="0.2">
      <c r="A214" s="172">
        <v>56</v>
      </c>
      <c r="B214" s="173" t="s">
        <v>460</v>
      </c>
      <c r="C214" s="180" t="s">
        <v>461</v>
      </c>
      <c r="D214" s="174" t="s">
        <v>454</v>
      </c>
      <c r="E214" s="175">
        <v>4</v>
      </c>
      <c r="F214" s="176"/>
      <c r="G214" s="177">
        <f>ROUND(E214*F214,2)</f>
        <v>0</v>
      </c>
      <c r="H214" s="160"/>
      <c r="I214" s="159">
        <f>ROUND(E214*H214,2)</f>
        <v>0</v>
      </c>
      <c r="J214" s="160"/>
      <c r="K214" s="159">
        <f>ROUND(E214*J214,2)</f>
        <v>0</v>
      </c>
      <c r="L214" s="159">
        <v>21</v>
      </c>
      <c r="M214" s="159">
        <f>G214*(1+L214/100)</f>
        <v>0</v>
      </c>
      <c r="N214" s="158">
        <v>0</v>
      </c>
      <c r="O214" s="158">
        <f>ROUND(E214*N214,2)</f>
        <v>0</v>
      </c>
      <c r="P214" s="158">
        <v>0</v>
      </c>
      <c r="Q214" s="158">
        <f>ROUND(E214*P214,2)</f>
        <v>0</v>
      </c>
      <c r="R214" s="159"/>
      <c r="S214" s="159" t="s">
        <v>267</v>
      </c>
      <c r="T214" s="159" t="s">
        <v>200</v>
      </c>
      <c r="U214" s="159">
        <v>0</v>
      </c>
      <c r="V214" s="159">
        <f>ROUND(E214*U214,2)</f>
        <v>0</v>
      </c>
      <c r="W214" s="159"/>
      <c r="X214" s="159" t="s">
        <v>237</v>
      </c>
      <c r="Y214" s="159" t="s">
        <v>201</v>
      </c>
      <c r="Z214" s="149"/>
      <c r="AA214" s="149"/>
      <c r="AB214" s="149"/>
      <c r="AC214" s="149"/>
      <c r="AD214" s="149"/>
      <c r="AE214" s="149"/>
      <c r="AF214" s="149"/>
      <c r="AG214" s="149" t="s">
        <v>238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181" t="s">
        <v>462</v>
      </c>
      <c r="D215" s="161"/>
      <c r="E215" s="162">
        <v>4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221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45" outlineLevel="1" x14ac:dyDescent="0.2">
      <c r="A216" s="172">
        <v>57</v>
      </c>
      <c r="B216" s="173" t="s">
        <v>463</v>
      </c>
      <c r="C216" s="180" t="s">
        <v>464</v>
      </c>
      <c r="D216" s="174" t="s">
        <v>454</v>
      </c>
      <c r="E216" s="175">
        <v>1</v>
      </c>
      <c r="F216" s="176"/>
      <c r="G216" s="177">
        <f>ROUND(E216*F216,2)</f>
        <v>0</v>
      </c>
      <c r="H216" s="160"/>
      <c r="I216" s="159">
        <f>ROUND(E216*H216,2)</f>
        <v>0</v>
      </c>
      <c r="J216" s="160"/>
      <c r="K216" s="159">
        <f>ROUND(E216*J216,2)</f>
        <v>0</v>
      </c>
      <c r="L216" s="159">
        <v>21</v>
      </c>
      <c r="M216" s="159">
        <f>G216*(1+L216/100)</f>
        <v>0</v>
      </c>
      <c r="N216" s="158">
        <v>0</v>
      </c>
      <c r="O216" s="158">
        <f>ROUND(E216*N216,2)</f>
        <v>0</v>
      </c>
      <c r="P216" s="158">
        <v>0</v>
      </c>
      <c r="Q216" s="158">
        <f>ROUND(E216*P216,2)</f>
        <v>0</v>
      </c>
      <c r="R216" s="159"/>
      <c r="S216" s="159" t="s">
        <v>267</v>
      </c>
      <c r="T216" s="159" t="s">
        <v>200</v>
      </c>
      <c r="U216" s="159">
        <v>0</v>
      </c>
      <c r="V216" s="159">
        <f>ROUND(E216*U216,2)</f>
        <v>0</v>
      </c>
      <c r="W216" s="159"/>
      <c r="X216" s="159" t="s">
        <v>237</v>
      </c>
      <c r="Y216" s="159" t="s">
        <v>201</v>
      </c>
      <c r="Z216" s="149"/>
      <c r="AA216" s="149"/>
      <c r="AB216" s="149"/>
      <c r="AC216" s="149"/>
      <c r="AD216" s="149"/>
      <c r="AE216" s="149"/>
      <c r="AF216" s="149"/>
      <c r="AG216" s="149" t="s">
        <v>238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2" x14ac:dyDescent="0.2">
      <c r="A217" s="156"/>
      <c r="B217" s="157"/>
      <c r="C217" s="181" t="s">
        <v>465</v>
      </c>
      <c r="D217" s="161"/>
      <c r="E217" s="162">
        <v>1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221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33.75" outlineLevel="1" x14ac:dyDescent="0.2">
      <c r="A218" s="172">
        <v>58</v>
      </c>
      <c r="B218" s="173" t="s">
        <v>466</v>
      </c>
      <c r="C218" s="180" t="s">
        <v>467</v>
      </c>
      <c r="D218" s="174" t="s">
        <v>454</v>
      </c>
      <c r="E218" s="175">
        <v>1</v>
      </c>
      <c r="F218" s="176"/>
      <c r="G218" s="177">
        <f>ROUND(E218*F218,2)</f>
        <v>0</v>
      </c>
      <c r="H218" s="160"/>
      <c r="I218" s="159">
        <f>ROUND(E218*H218,2)</f>
        <v>0</v>
      </c>
      <c r="J218" s="160"/>
      <c r="K218" s="159">
        <f>ROUND(E218*J218,2)</f>
        <v>0</v>
      </c>
      <c r="L218" s="159">
        <v>21</v>
      </c>
      <c r="M218" s="159">
        <f>G218*(1+L218/100)</f>
        <v>0</v>
      </c>
      <c r="N218" s="158">
        <v>0</v>
      </c>
      <c r="O218" s="158">
        <f>ROUND(E218*N218,2)</f>
        <v>0</v>
      </c>
      <c r="P218" s="158">
        <v>0</v>
      </c>
      <c r="Q218" s="158">
        <f>ROUND(E218*P218,2)</f>
        <v>0</v>
      </c>
      <c r="R218" s="159"/>
      <c r="S218" s="159" t="s">
        <v>267</v>
      </c>
      <c r="T218" s="159" t="s">
        <v>200</v>
      </c>
      <c r="U218" s="159">
        <v>0</v>
      </c>
      <c r="V218" s="159">
        <f>ROUND(E218*U218,2)</f>
        <v>0</v>
      </c>
      <c r="W218" s="159"/>
      <c r="X218" s="159" t="s">
        <v>237</v>
      </c>
      <c r="Y218" s="159" t="s">
        <v>201</v>
      </c>
      <c r="Z218" s="149"/>
      <c r="AA218" s="149"/>
      <c r="AB218" s="149"/>
      <c r="AC218" s="149"/>
      <c r="AD218" s="149"/>
      <c r="AE218" s="149"/>
      <c r="AF218" s="149"/>
      <c r="AG218" s="149" t="s">
        <v>238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181" t="s">
        <v>468</v>
      </c>
      <c r="D219" s="161"/>
      <c r="E219" s="162">
        <v>1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221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33.75" outlineLevel="1" x14ac:dyDescent="0.2">
      <c r="A220" s="172">
        <v>59</v>
      </c>
      <c r="B220" s="173" t="s">
        <v>469</v>
      </c>
      <c r="C220" s="180" t="s">
        <v>467</v>
      </c>
      <c r="D220" s="174" t="s">
        <v>454</v>
      </c>
      <c r="E220" s="175">
        <v>1</v>
      </c>
      <c r="F220" s="176"/>
      <c r="G220" s="177">
        <f>ROUND(E220*F220,2)</f>
        <v>0</v>
      </c>
      <c r="H220" s="160"/>
      <c r="I220" s="159">
        <f>ROUND(E220*H220,2)</f>
        <v>0</v>
      </c>
      <c r="J220" s="160"/>
      <c r="K220" s="159">
        <f>ROUND(E220*J220,2)</f>
        <v>0</v>
      </c>
      <c r="L220" s="159">
        <v>21</v>
      </c>
      <c r="M220" s="159">
        <f>G220*(1+L220/100)</f>
        <v>0</v>
      </c>
      <c r="N220" s="158">
        <v>0</v>
      </c>
      <c r="O220" s="158">
        <f>ROUND(E220*N220,2)</f>
        <v>0</v>
      </c>
      <c r="P220" s="158">
        <v>0</v>
      </c>
      <c r="Q220" s="158">
        <f>ROUND(E220*P220,2)</f>
        <v>0</v>
      </c>
      <c r="R220" s="159"/>
      <c r="S220" s="159" t="s">
        <v>267</v>
      </c>
      <c r="T220" s="159" t="s">
        <v>200</v>
      </c>
      <c r="U220" s="159">
        <v>0</v>
      </c>
      <c r="V220" s="159">
        <f>ROUND(E220*U220,2)</f>
        <v>0</v>
      </c>
      <c r="W220" s="159"/>
      <c r="X220" s="159" t="s">
        <v>237</v>
      </c>
      <c r="Y220" s="159" t="s">
        <v>201</v>
      </c>
      <c r="Z220" s="149"/>
      <c r="AA220" s="149"/>
      <c r="AB220" s="149"/>
      <c r="AC220" s="149"/>
      <c r="AD220" s="149"/>
      <c r="AE220" s="149"/>
      <c r="AF220" s="149"/>
      <c r="AG220" s="149" t="s">
        <v>238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181" t="s">
        <v>470</v>
      </c>
      <c r="D221" s="161"/>
      <c r="E221" s="162">
        <v>1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221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t="22.5" outlineLevel="1" x14ac:dyDescent="0.2">
      <c r="A222" s="172">
        <v>60</v>
      </c>
      <c r="B222" s="173" t="s">
        <v>471</v>
      </c>
      <c r="C222" s="180" t="s">
        <v>472</v>
      </c>
      <c r="D222" s="174" t="s">
        <v>454</v>
      </c>
      <c r="E222" s="175">
        <v>1</v>
      </c>
      <c r="F222" s="176"/>
      <c r="G222" s="177">
        <f>ROUND(E222*F222,2)</f>
        <v>0</v>
      </c>
      <c r="H222" s="160"/>
      <c r="I222" s="159">
        <f>ROUND(E222*H222,2)</f>
        <v>0</v>
      </c>
      <c r="J222" s="160"/>
      <c r="K222" s="159">
        <f>ROUND(E222*J222,2)</f>
        <v>0</v>
      </c>
      <c r="L222" s="159">
        <v>21</v>
      </c>
      <c r="M222" s="159">
        <f>G222*(1+L222/100)</f>
        <v>0</v>
      </c>
      <c r="N222" s="158">
        <v>0</v>
      </c>
      <c r="O222" s="158">
        <f>ROUND(E222*N222,2)</f>
        <v>0</v>
      </c>
      <c r="P222" s="158">
        <v>0</v>
      </c>
      <c r="Q222" s="158">
        <f>ROUND(E222*P222,2)</f>
        <v>0</v>
      </c>
      <c r="R222" s="159"/>
      <c r="S222" s="159" t="s">
        <v>267</v>
      </c>
      <c r="T222" s="159" t="s">
        <v>200</v>
      </c>
      <c r="U222" s="159">
        <v>0</v>
      </c>
      <c r="V222" s="159">
        <f>ROUND(E222*U222,2)</f>
        <v>0</v>
      </c>
      <c r="W222" s="159"/>
      <c r="X222" s="159" t="s">
        <v>237</v>
      </c>
      <c r="Y222" s="159" t="s">
        <v>201</v>
      </c>
      <c r="Z222" s="149"/>
      <c r="AA222" s="149"/>
      <c r="AB222" s="149"/>
      <c r="AC222" s="149"/>
      <c r="AD222" s="149"/>
      <c r="AE222" s="149"/>
      <c r="AF222" s="149"/>
      <c r="AG222" s="149" t="s">
        <v>238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81" t="s">
        <v>473</v>
      </c>
      <c r="D223" s="161"/>
      <c r="E223" s="162">
        <v>1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9"/>
      <c r="AA223" s="149"/>
      <c r="AB223" s="149"/>
      <c r="AC223" s="149"/>
      <c r="AD223" s="149"/>
      <c r="AE223" s="149"/>
      <c r="AF223" s="149"/>
      <c r="AG223" s="149" t="s">
        <v>221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33.75" outlineLevel="1" x14ac:dyDescent="0.2">
      <c r="A224" s="172">
        <v>61</v>
      </c>
      <c r="B224" s="173" t="s">
        <v>474</v>
      </c>
      <c r="C224" s="180" t="s">
        <v>475</v>
      </c>
      <c r="D224" s="174" t="s">
        <v>236</v>
      </c>
      <c r="E224" s="175">
        <v>12.66</v>
      </c>
      <c r="F224" s="176"/>
      <c r="G224" s="177">
        <f>ROUND(E224*F224,2)</f>
        <v>0</v>
      </c>
      <c r="H224" s="160"/>
      <c r="I224" s="159">
        <f>ROUND(E224*H224,2)</f>
        <v>0</v>
      </c>
      <c r="J224" s="160"/>
      <c r="K224" s="159">
        <f>ROUND(E224*J224,2)</f>
        <v>0</v>
      </c>
      <c r="L224" s="159">
        <v>21</v>
      </c>
      <c r="M224" s="159">
        <f>G224*(1+L224/100)</f>
        <v>0</v>
      </c>
      <c r="N224" s="158">
        <v>2.0000000000000001E-4</v>
      </c>
      <c r="O224" s="158">
        <f>ROUND(E224*N224,2)</f>
        <v>0</v>
      </c>
      <c r="P224" s="158">
        <v>0</v>
      </c>
      <c r="Q224" s="158">
        <f>ROUND(E224*P224,2)</f>
        <v>0</v>
      </c>
      <c r="R224" s="159"/>
      <c r="S224" s="159" t="s">
        <v>267</v>
      </c>
      <c r="T224" s="159" t="s">
        <v>200</v>
      </c>
      <c r="U224" s="159">
        <v>0.45</v>
      </c>
      <c r="V224" s="159">
        <f>ROUND(E224*U224,2)</f>
        <v>5.7</v>
      </c>
      <c r="W224" s="159"/>
      <c r="X224" s="159" t="s">
        <v>237</v>
      </c>
      <c r="Y224" s="159" t="s">
        <v>201</v>
      </c>
      <c r="Z224" s="149"/>
      <c r="AA224" s="149"/>
      <c r="AB224" s="149"/>
      <c r="AC224" s="149"/>
      <c r="AD224" s="149"/>
      <c r="AE224" s="149"/>
      <c r="AF224" s="149"/>
      <c r="AG224" s="149" t="s">
        <v>238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2" x14ac:dyDescent="0.2">
      <c r="A225" s="156"/>
      <c r="B225" s="157"/>
      <c r="C225" s="181" t="s">
        <v>476</v>
      </c>
      <c r="D225" s="161"/>
      <c r="E225" s="162">
        <v>5.9850000000000003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221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3" x14ac:dyDescent="0.2">
      <c r="A226" s="156"/>
      <c r="B226" s="157"/>
      <c r="C226" s="181" t="s">
        <v>477</v>
      </c>
      <c r="D226" s="161"/>
      <c r="E226" s="162">
        <v>3.6749999999999998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9"/>
      <c r="AA226" s="149"/>
      <c r="AB226" s="149"/>
      <c r="AC226" s="149"/>
      <c r="AD226" s="149"/>
      <c r="AE226" s="149"/>
      <c r="AF226" s="149"/>
      <c r="AG226" s="149" t="s">
        <v>221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3" x14ac:dyDescent="0.2">
      <c r="A227" s="156"/>
      <c r="B227" s="157"/>
      <c r="C227" s="181" t="s">
        <v>478</v>
      </c>
      <c r="D227" s="161"/>
      <c r="E227" s="162">
        <v>3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221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2">
        <v>62</v>
      </c>
      <c r="B228" s="173" t="s">
        <v>479</v>
      </c>
      <c r="C228" s="180" t="s">
        <v>480</v>
      </c>
      <c r="D228" s="174" t="s">
        <v>236</v>
      </c>
      <c r="E228" s="175">
        <v>12.66</v>
      </c>
      <c r="F228" s="176"/>
      <c r="G228" s="177">
        <f>ROUND(E228*F228,2)</f>
        <v>0</v>
      </c>
      <c r="H228" s="160"/>
      <c r="I228" s="159">
        <f>ROUND(E228*H228,2)</f>
        <v>0</v>
      </c>
      <c r="J228" s="160"/>
      <c r="K228" s="159">
        <f>ROUND(E228*J228,2)</f>
        <v>0</v>
      </c>
      <c r="L228" s="159">
        <v>21</v>
      </c>
      <c r="M228" s="159">
        <f>G228*(1+L228/100)</f>
        <v>0</v>
      </c>
      <c r="N228" s="158">
        <v>0</v>
      </c>
      <c r="O228" s="158">
        <f>ROUND(E228*N228,2)</f>
        <v>0</v>
      </c>
      <c r="P228" s="158">
        <v>1.695E-2</v>
      </c>
      <c r="Q228" s="158">
        <f>ROUND(E228*P228,2)</f>
        <v>0.21</v>
      </c>
      <c r="R228" s="159"/>
      <c r="S228" s="159" t="s">
        <v>199</v>
      </c>
      <c r="T228" s="159" t="s">
        <v>199</v>
      </c>
      <c r="U228" s="159">
        <v>0.16400000000000001</v>
      </c>
      <c r="V228" s="159">
        <f>ROUND(E228*U228,2)</f>
        <v>2.08</v>
      </c>
      <c r="W228" s="159"/>
      <c r="X228" s="159" t="s">
        <v>237</v>
      </c>
      <c r="Y228" s="159" t="s">
        <v>201</v>
      </c>
      <c r="Z228" s="149"/>
      <c r="AA228" s="149"/>
      <c r="AB228" s="149"/>
      <c r="AC228" s="149"/>
      <c r="AD228" s="149"/>
      <c r="AE228" s="149"/>
      <c r="AF228" s="149"/>
      <c r="AG228" s="149" t="s">
        <v>238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2" x14ac:dyDescent="0.2">
      <c r="A229" s="156"/>
      <c r="B229" s="157"/>
      <c r="C229" s="181" t="s">
        <v>476</v>
      </c>
      <c r="D229" s="161"/>
      <c r="E229" s="162">
        <v>5.9850000000000003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9"/>
      <c r="AA229" s="149"/>
      <c r="AB229" s="149"/>
      <c r="AC229" s="149"/>
      <c r="AD229" s="149"/>
      <c r="AE229" s="149"/>
      <c r="AF229" s="149"/>
      <c r="AG229" s="149" t="s">
        <v>221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3" x14ac:dyDescent="0.2">
      <c r="A230" s="156"/>
      <c r="B230" s="157"/>
      <c r="C230" s="181" t="s">
        <v>477</v>
      </c>
      <c r="D230" s="161"/>
      <c r="E230" s="162">
        <v>3.6749999999999998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221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3" x14ac:dyDescent="0.2">
      <c r="A231" s="156"/>
      <c r="B231" s="157"/>
      <c r="C231" s="181" t="s">
        <v>478</v>
      </c>
      <c r="D231" s="161"/>
      <c r="E231" s="162">
        <v>3</v>
      </c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9"/>
      <c r="AA231" s="149"/>
      <c r="AB231" s="149"/>
      <c r="AC231" s="149"/>
      <c r="AD231" s="149"/>
      <c r="AE231" s="149"/>
      <c r="AF231" s="149"/>
      <c r="AG231" s="149" t="s">
        <v>221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85">
        <v>63</v>
      </c>
      <c r="B232" s="186" t="s">
        <v>481</v>
      </c>
      <c r="C232" s="191" t="s">
        <v>482</v>
      </c>
      <c r="D232" s="187" t="s">
        <v>0</v>
      </c>
      <c r="E232" s="188">
        <v>100</v>
      </c>
      <c r="F232" s="189"/>
      <c r="G232" s="190">
        <f>ROUND(E232*F232,2)</f>
        <v>0</v>
      </c>
      <c r="H232" s="160"/>
      <c r="I232" s="159">
        <f>ROUND(E232*H232,2)</f>
        <v>0</v>
      </c>
      <c r="J232" s="160"/>
      <c r="K232" s="159">
        <f>ROUND(E232*J232,2)</f>
        <v>0</v>
      </c>
      <c r="L232" s="159">
        <v>21</v>
      </c>
      <c r="M232" s="159">
        <f>G232*(1+L232/100)</f>
        <v>0</v>
      </c>
      <c r="N232" s="158">
        <v>0</v>
      </c>
      <c r="O232" s="158">
        <f>ROUND(E232*N232,2)</f>
        <v>0</v>
      </c>
      <c r="P232" s="158">
        <v>0</v>
      </c>
      <c r="Q232" s="158">
        <f>ROUND(E232*P232,2)</f>
        <v>0</v>
      </c>
      <c r="R232" s="159"/>
      <c r="S232" s="159" t="s">
        <v>199</v>
      </c>
      <c r="T232" s="159" t="s">
        <v>199</v>
      </c>
      <c r="U232" s="159">
        <v>0</v>
      </c>
      <c r="V232" s="159">
        <f>ROUND(E232*U232,2)</f>
        <v>0</v>
      </c>
      <c r="W232" s="159"/>
      <c r="X232" s="159" t="s">
        <v>237</v>
      </c>
      <c r="Y232" s="159" t="s">
        <v>201</v>
      </c>
      <c r="Z232" s="149"/>
      <c r="AA232" s="149"/>
      <c r="AB232" s="149"/>
      <c r="AC232" s="149"/>
      <c r="AD232" s="149"/>
      <c r="AE232" s="149"/>
      <c r="AF232" s="149"/>
      <c r="AG232" s="149" t="s">
        <v>238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x14ac:dyDescent="0.2">
      <c r="A233" s="165" t="s">
        <v>194</v>
      </c>
      <c r="B233" s="166" t="s">
        <v>143</v>
      </c>
      <c r="C233" s="179" t="s">
        <v>144</v>
      </c>
      <c r="D233" s="167"/>
      <c r="E233" s="168"/>
      <c r="F233" s="169"/>
      <c r="G233" s="170">
        <f>SUMIF(AG234:AG243,"&lt;&gt;NOR",G234:G243)</f>
        <v>0</v>
      </c>
      <c r="H233" s="164"/>
      <c r="I233" s="164">
        <f>SUM(I234:I243)</f>
        <v>0</v>
      </c>
      <c r="J233" s="164"/>
      <c r="K233" s="164">
        <f>SUM(K234:K243)</f>
        <v>0</v>
      </c>
      <c r="L233" s="164"/>
      <c r="M233" s="164">
        <f>SUM(M234:M243)</f>
        <v>0</v>
      </c>
      <c r="N233" s="163"/>
      <c r="O233" s="163">
        <f>SUM(O234:O243)</f>
        <v>0.18000000000000002</v>
      </c>
      <c r="P233" s="163"/>
      <c r="Q233" s="163">
        <f>SUM(Q234:Q243)</f>
        <v>0</v>
      </c>
      <c r="R233" s="164"/>
      <c r="S233" s="164"/>
      <c r="T233" s="164"/>
      <c r="U233" s="164"/>
      <c r="V233" s="164">
        <f>SUM(V234:V243)</f>
        <v>12.25</v>
      </c>
      <c r="W233" s="164"/>
      <c r="X233" s="164"/>
      <c r="Y233" s="164"/>
      <c r="AG233" t="s">
        <v>195</v>
      </c>
    </row>
    <row r="234" spans="1:60" outlineLevel="1" x14ac:dyDescent="0.2">
      <c r="A234" s="172">
        <v>64</v>
      </c>
      <c r="B234" s="173" t="s">
        <v>483</v>
      </c>
      <c r="C234" s="180" t="s">
        <v>484</v>
      </c>
      <c r="D234" s="174" t="s">
        <v>236</v>
      </c>
      <c r="E234" s="175">
        <v>7.66</v>
      </c>
      <c r="F234" s="176"/>
      <c r="G234" s="177">
        <f>ROUND(E234*F234,2)</f>
        <v>0</v>
      </c>
      <c r="H234" s="160"/>
      <c r="I234" s="159">
        <f>ROUND(E234*H234,2)</f>
        <v>0</v>
      </c>
      <c r="J234" s="160"/>
      <c r="K234" s="159">
        <f>ROUND(E234*J234,2)</f>
        <v>0</v>
      </c>
      <c r="L234" s="159">
        <v>21</v>
      </c>
      <c r="M234" s="159">
        <f>G234*(1+L234/100)</f>
        <v>0</v>
      </c>
      <c r="N234" s="158">
        <v>2.1000000000000001E-4</v>
      </c>
      <c r="O234" s="158">
        <f>ROUND(E234*N234,2)</f>
        <v>0</v>
      </c>
      <c r="P234" s="158">
        <v>0</v>
      </c>
      <c r="Q234" s="158">
        <f>ROUND(E234*P234,2)</f>
        <v>0</v>
      </c>
      <c r="R234" s="159"/>
      <c r="S234" s="159" t="s">
        <v>199</v>
      </c>
      <c r="T234" s="159" t="s">
        <v>199</v>
      </c>
      <c r="U234" s="159">
        <v>0.05</v>
      </c>
      <c r="V234" s="159">
        <f>ROUND(E234*U234,2)</f>
        <v>0.38</v>
      </c>
      <c r="W234" s="159"/>
      <c r="X234" s="159" t="s">
        <v>237</v>
      </c>
      <c r="Y234" s="159" t="s">
        <v>201</v>
      </c>
      <c r="Z234" s="149"/>
      <c r="AA234" s="149"/>
      <c r="AB234" s="149"/>
      <c r="AC234" s="149"/>
      <c r="AD234" s="149"/>
      <c r="AE234" s="149"/>
      <c r="AF234" s="149"/>
      <c r="AG234" s="149" t="s">
        <v>238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">
      <c r="A235" s="156"/>
      <c r="B235" s="157"/>
      <c r="C235" s="181" t="s">
        <v>485</v>
      </c>
      <c r="D235" s="161"/>
      <c r="E235" s="162">
        <v>7.66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221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72">
        <v>65</v>
      </c>
      <c r="B236" s="173" t="s">
        <v>486</v>
      </c>
      <c r="C236" s="180" t="s">
        <v>487</v>
      </c>
      <c r="D236" s="174" t="s">
        <v>386</v>
      </c>
      <c r="E236" s="175">
        <v>38.299999999999997</v>
      </c>
      <c r="F236" s="176"/>
      <c r="G236" s="177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21</v>
      </c>
      <c r="M236" s="159">
        <f>G236*(1+L236/100)</f>
        <v>0</v>
      </c>
      <c r="N236" s="158">
        <v>3.2000000000000003E-4</v>
      </c>
      <c r="O236" s="158">
        <f>ROUND(E236*N236,2)</f>
        <v>0.01</v>
      </c>
      <c r="P236" s="158">
        <v>0</v>
      </c>
      <c r="Q236" s="158">
        <f>ROUND(E236*P236,2)</f>
        <v>0</v>
      </c>
      <c r="R236" s="159"/>
      <c r="S236" s="159" t="s">
        <v>199</v>
      </c>
      <c r="T236" s="159" t="s">
        <v>199</v>
      </c>
      <c r="U236" s="159">
        <v>0.24</v>
      </c>
      <c r="V236" s="159">
        <f>ROUND(E236*U236,2)</f>
        <v>9.19</v>
      </c>
      <c r="W236" s="159"/>
      <c r="X236" s="159" t="s">
        <v>237</v>
      </c>
      <c r="Y236" s="159" t="s">
        <v>201</v>
      </c>
      <c r="Z236" s="149"/>
      <c r="AA236" s="149"/>
      <c r="AB236" s="149"/>
      <c r="AC236" s="149"/>
      <c r="AD236" s="149"/>
      <c r="AE236" s="149"/>
      <c r="AF236" s="149"/>
      <c r="AG236" s="149" t="s">
        <v>238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2" x14ac:dyDescent="0.2">
      <c r="A237" s="156"/>
      <c r="B237" s="157"/>
      <c r="C237" s="181" t="s">
        <v>488</v>
      </c>
      <c r="D237" s="161"/>
      <c r="E237" s="162">
        <v>38.299999999999997</v>
      </c>
      <c r="F237" s="159"/>
      <c r="G237" s="1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9"/>
      <c r="AA237" s="149"/>
      <c r="AB237" s="149"/>
      <c r="AC237" s="149"/>
      <c r="AD237" s="149"/>
      <c r="AE237" s="149"/>
      <c r="AF237" s="149"/>
      <c r="AG237" s="149" t="s">
        <v>221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22.5" outlineLevel="1" x14ac:dyDescent="0.2">
      <c r="A238" s="172">
        <v>66</v>
      </c>
      <c r="B238" s="173" t="s">
        <v>489</v>
      </c>
      <c r="C238" s="180" t="s">
        <v>490</v>
      </c>
      <c r="D238" s="174" t="s">
        <v>361</v>
      </c>
      <c r="E238" s="175">
        <v>102.13333</v>
      </c>
      <c r="F238" s="176"/>
      <c r="G238" s="177">
        <f>ROUND(E238*F238,2)</f>
        <v>0</v>
      </c>
      <c r="H238" s="160"/>
      <c r="I238" s="159">
        <f>ROUND(E238*H238,2)</f>
        <v>0</v>
      </c>
      <c r="J238" s="160"/>
      <c r="K238" s="159">
        <f>ROUND(E238*J238,2)</f>
        <v>0</v>
      </c>
      <c r="L238" s="159">
        <v>21</v>
      </c>
      <c r="M238" s="159">
        <f>G238*(1+L238/100)</f>
        <v>0</v>
      </c>
      <c r="N238" s="158">
        <v>1.66E-3</v>
      </c>
      <c r="O238" s="158">
        <f>ROUND(E238*N238,2)</f>
        <v>0.17</v>
      </c>
      <c r="P238" s="158">
        <v>0</v>
      </c>
      <c r="Q238" s="158">
        <f>ROUND(E238*P238,2)</f>
        <v>0</v>
      </c>
      <c r="R238" s="159" t="s">
        <v>428</v>
      </c>
      <c r="S238" s="159" t="s">
        <v>199</v>
      </c>
      <c r="T238" s="159" t="s">
        <v>199</v>
      </c>
      <c r="U238" s="159">
        <v>0</v>
      </c>
      <c r="V238" s="159">
        <f>ROUND(E238*U238,2)</f>
        <v>0</v>
      </c>
      <c r="W238" s="159"/>
      <c r="X238" s="159" t="s">
        <v>429</v>
      </c>
      <c r="Y238" s="159" t="s">
        <v>201</v>
      </c>
      <c r="Z238" s="149"/>
      <c r="AA238" s="149"/>
      <c r="AB238" s="149"/>
      <c r="AC238" s="149"/>
      <c r="AD238" s="149"/>
      <c r="AE238" s="149"/>
      <c r="AF238" s="149"/>
      <c r="AG238" s="149" t="s">
        <v>430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181" t="s">
        <v>491</v>
      </c>
      <c r="D239" s="161"/>
      <c r="E239" s="162">
        <v>102.13333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221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2">
        <v>67</v>
      </c>
      <c r="B240" s="173" t="s">
        <v>492</v>
      </c>
      <c r="C240" s="180" t="s">
        <v>493</v>
      </c>
      <c r="D240" s="174" t="s">
        <v>386</v>
      </c>
      <c r="E240" s="175">
        <v>38.299999999999997</v>
      </c>
      <c r="F240" s="176"/>
      <c r="G240" s="177">
        <f>ROUND(E240*F240,2)</f>
        <v>0</v>
      </c>
      <c r="H240" s="160"/>
      <c r="I240" s="159">
        <f>ROUND(E240*H240,2)</f>
        <v>0</v>
      </c>
      <c r="J240" s="160"/>
      <c r="K240" s="159">
        <f>ROUND(E240*J240,2)</f>
        <v>0</v>
      </c>
      <c r="L240" s="159">
        <v>21</v>
      </c>
      <c r="M240" s="159">
        <f>G240*(1+L240/100)</f>
        <v>0</v>
      </c>
      <c r="N240" s="158">
        <v>4.0000000000000003E-5</v>
      </c>
      <c r="O240" s="158">
        <f>ROUND(E240*N240,2)</f>
        <v>0</v>
      </c>
      <c r="P240" s="158">
        <v>0</v>
      </c>
      <c r="Q240" s="158">
        <f>ROUND(E240*P240,2)</f>
        <v>0</v>
      </c>
      <c r="R240" s="159"/>
      <c r="S240" s="159" t="s">
        <v>199</v>
      </c>
      <c r="T240" s="159" t="s">
        <v>199</v>
      </c>
      <c r="U240" s="159">
        <v>7.0000000000000007E-2</v>
      </c>
      <c r="V240" s="159">
        <f>ROUND(E240*U240,2)</f>
        <v>2.68</v>
      </c>
      <c r="W240" s="159"/>
      <c r="X240" s="159" t="s">
        <v>237</v>
      </c>
      <c r="Y240" s="159" t="s">
        <v>201</v>
      </c>
      <c r="Z240" s="149"/>
      <c r="AA240" s="149"/>
      <c r="AB240" s="149"/>
      <c r="AC240" s="149"/>
      <c r="AD240" s="149"/>
      <c r="AE240" s="149"/>
      <c r="AF240" s="149"/>
      <c r="AG240" s="149" t="s">
        <v>238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2" x14ac:dyDescent="0.2">
      <c r="A241" s="156"/>
      <c r="B241" s="157"/>
      <c r="C241" s="249" t="s">
        <v>494</v>
      </c>
      <c r="D241" s="250"/>
      <c r="E241" s="250"/>
      <c r="F241" s="250"/>
      <c r="G241" s="250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204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2" x14ac:dyDescent="0.2">
      <c r="A242" s="156"/>
      <c r="B242" s="157"/>
      <c r="C242" s="181" t="s">
        <v>495</v>
      </c>
      <c r="D242" s="161"/>
      <c r="E242" s="162">
        <v>38.299999999999997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221</v>
      </c>
      <c r="AH242" s="149">
        <v>5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85">
        <v>68</v>
      </c>
      <c r="B243" s="186" t="s">
        <v>496</v>
      </c>
      <c r="C243" s="191" t="s">
        <v>497</v>
      </c>
      <c r="D243" s="187" t="s">
        <v>0</v>
      </c>
      <c r="E243" s="188">
        <v>100</v>
      </c>
      <c r="F243" s="189"/>
      <c r="G243" s="190">
        <f>ROUND(E243*F243,2)</f>
        <v>0</v>
      </c>
      <c r="H243" s="160"/>
      <c r="I243" s="159">
        <f>ROUND(E243*H243,2)</f>
        <v>0</v>
      </c>
      <c r="J243" s="160"/>
      <c r="K243" s="159">
        <f>ROUND(E243*J243,2)</f>
        <v>0</v>
      </c>
      <c r="L243" s="159">
        <v>21</v>
      </c>
      <c r="M243" s="159">
        <f>G243*(1+L243/100)</f>
        <v>0</v>
      </c>
      <c r="N243" s="158">
        <v>0</v>
      </c>
      <c r="O243" s="158">
        <f>ROUND(E243*N243,2)</f>
        <v>0</v>
      </c>
      <c r="P243" s="158">
        <v>0</v>
      </c>
      <c r="Q243" s="158">
        <f>ROUND(E243*P243,2)</f>
        <v>0</v>
      </c>
      <c r="R243" s="159"/>
      <c r="S243" s="159" t="s">
        <v>199</v>
      </c>
      <c r="T243" s="159" t="s">
        <v>199</v>
      </c>
      <c r="U243" s="159">
        <v>0</v>
      </c>
      <c r="V243" s="159">
        <f>ROUND(E243*U243,2)</f>
        <v>0</v>
      </c>
      <c r="W243" s="159"/>
      <c r="X243" s="159" t="s">
        <v>237</v>
      </c>
      <c r="Y243" s="159" t="s">
        <v>201</v>
      </c>
      <c r="Z243" s="149"/>
      <c r="AA243" s="149"/>
      <c r="AB243" s="149"/>
      <c r="AC243" s="149"/>
      <c r="AD243" s="149"/>
      <c r="AE243" s="149"/>
      <c r="AF243" s="149"/>
      <c r="AG243" s="149" t="s">
        <v>238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x14ac:dyDescent="0.2">
      <c r="A244" s="165" t="s">
        <v>194</v>
      </c>
      <c r="B244" s="166" t="s">
        <v>145</v>
      </c>
      <c r="C244" s="179" t="s">
        <v>146</v>
      </c>
      <c r="D244" s="167"/>
      <c r="E244" s="168"/>
      <c r="F244" s="169"/>
      <c r="G244" s="170">
        <f>SUMIF(AG245:AG262,"&lt;&gt;NOR",G245:G262)</f>
        <v>0</v>
      </c>
      <c r="H244" s="164"/>
      <c r="I244" s="164">
        <f>SUM(I245:I262)</f>
        <v>0</v>
      </c>
      <c r="J244" s="164"/>
      <c r="K244" s="164">
        <f>SUM(K245:K262)</f>
        <v>0</v>
      </c>
      <c r="L244" s="164"/>
      <c r="M244" s="164">
        <f>SUM(M245:M262)</f>
        <v>0</v>
      </c>
      <c r="N244" s="163"/>
      <c r="O244" s="163">
        <f>SUM(O245:O262)</f>
        <v>2.02</v>
      </c>
      <c r="P244" s="163"/>
      <c r="Q244" s="163">
        <f>SUM(Q245:Q262)</f>
        <v>0</v>
      </c>
      <c r="R244" s="164"/>
      <c r="S244" s="164"/>
      <c r="T244" s="164"/>
      <c r="U244" s="164"/>
      <c r="V244" s="164">
        <f>SUM(V245:V262)</f>
        <v>215.89</v>
      </c>
      <c r="W244" s="164"/>
      <c r="X244" s="164"/>
      <c r="Y244" s="164"/>
      <c r="AG244" t="s">
        <v>195</v>
      </c>
    </row>
    <row r="245" spans="1:60" ht="22.5" outlineLevel="1" x14ac:dyDescent="0.2">
      <c r="A245" s="172">
        <v>69</v>
      </c>
      <c r="B245" s="173" t="s">
        <v>498</v>
      </c>
      <c r="C245" s="180" t="s">
        <v>499</v>
      </c>
      <c r="D245" s="174" t="s">
        <v>236</v>
      </c>
      <c r="E245" s="175">
        <v>106.74</v>
      </c>
      <c r="F245" s="176"/>
      <c r="G245" s="177">
        <f>ROUND(E245*F245,2)</f>
        <v>0</v>
      </c>
      <c r="H245" s="160"/>
      <c r="I245" s="159">
        <f>ROUND(E245*H245,2)</f>
        <v>0</v>
      </c>
      <c r="J245" s="160"/>
      <c r="K245" s="159">
        <f>ROUND(E245*J245,2)</f>
        <v>0</v>
      </c>
      <c r="L245" s="159">
        <v>21</v>
      </c>
      <c r="M245" s="159">
        <f>G245*(1+L245/100)</f>
        <v>0</v>
      </c>
      <c r="N245" s="158">
        <v>0</v>
      </c>
      <c r="O245" s="158">
        <f>ROUND(E245*N245,2)</f>
        <v>0</v>
      </c>
      <c r="P245" s="158">
        <v>0</v>
      </c>
      <c r="Q245" s="158">
        <f>ROUND(E245*P245,2)</f>
        <v>0</v>
      </c>
      <c r="R245" s="159"/>
      <c r="S245" s="159" t="s">
        <v>199</v>
      </c>
      <c r="T245" s="159" t="s">
        <v>199</v>
      </c>
      <c r="U245" s="159">
        <v>0.02</v>
      </c>
      <c r="V245" s="159">
        <f>ROUND(E245*U245,2)</f>
        <v>2.13</v>
      </c>
      <c r="W245" s="159"/>
      <c r="X245" s="159" t="s">
        <v>237</v>
      </c>
      <c r="Y245" s="159" t="s">
        <v>201</v>
      </c>
      <c r="Z245" s="149"/>
      <c r="AA245" s="149"/>
      <c r="AB245" s="149"/>
      <c r="AC245" s="149"/>
      <c r="AD245" s="149"/>
      <c r="AE245" s="149"/>
      <c r="AF245" s="149"/>
      <c r="AG245" s="149" t="s">
        <v>238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81" t="s">
        <v>500</v>
      </c>
      <c r="D246" s="161"/>
      <c r="E246" s="162">
        <v>106.74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221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2">
        <v>70</v>
      </c>
      <c r="B247" s="173" t="s">
        <v>501</v>
      </c>
      <c r="C247" s="180" t="s">
        <v>502</v>
      </c>
      <c r="D247" s="174" t="s">
        <v>236</v>
      </c>
      <c r="E247" s="175">
        <v>128</v>
      </c>
      <c r="F247" s="176"/>
      <c r="G247" s="177">
        <f>ROUND(E247*F247,2)</f>
        <v>0</v>
      </c>
      <c r="H247" s="160"/>
      <c r="I247" s="159">
        <f>ROUND(E247*H247,2)</f>
        <v>0</v>
      </c>
      <c r="J247" s="160"/>
      <c r="K247" s="159">
        <f>ROUND(E247*J247,2)</f>
        <v>0</v>
      </c>
      <c r="L247" s="159">
        <v>21</v>
      </c>
      <c r="M247" s="159">
        <f>G247*(1+L247/100)</f>
        <v>0</v>
      </c>
      <c r="N247" s="158">
        <v>0</v>
      </c>
      <c r="O247" s="158">
        <f>ROUND(E247*N247,2)</f>
        <v>0</v>
      </c>
      <c r="P247" s="158">
        <v>0</v>
      </c>
      <c r="Q247" s="158">
        <f>ROUND(E247*P247,2)</f>
        <v>0</v>
      </c>
      <c r="R247" s="159"/>
      <c r="S247" s="159" t="s">
        <v>199</v>
      </c>
      <c r="T247" s="159" t="s">
        <v>199</v>
      </c>
      <c r="U247" s="159">
        <v>0.03</v>
      </c>
      <c r="V247" s="159">
        <f>ROUND(E247*U247,2)</f>
        <v>3.84</v>
      </c>
      <c r="W247" s="159"/>
      <c r="X247" s="159" t="s">
        <v>237</v>
      </c>
      <c r="Y247" s="159" t="s">
        <v>201</v>
      </c>
      <c r="Z247" s="149"/>
      <c r="AA247" s="149"/>
      <c r="AB247" s="149"/>
      <c r="AC247" s="149"/>
      <c r="AD247" s="149"/>
      <c r="AE247" s="149"/>
      <c r="AF247" s="149"/>
      <c r="AG247" s="149" t="s">
        <v>238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81" t="s">
        <v>503</v>
      </c>
      <c r="D248" s="161"/>
      <c r="E248" s="162">
        <v>128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221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72">
        <v>71</v>
      </c>
      <c r="B249" s="173" t="s">
        <v>504</v>
      </c>
      <c r="C249" s="180" t="s">
        <v>505</v>
      </c>
      <c r="D249" s="174" t="s">
        <v>236</v>
      </c>
      <c r="E249" s="175">
        <v>106.74</v>
      </c>
      <c r="F249" s="176"/>
      <c r="G249" s="177">
        <f>ROUND(E249*F249,2)</f>
        <v>0</v>
      </c>
      <c r="H249" s="160"/>
      <c r="I249" s="159">
        <f>ROUND(E249*H249,2)</f>
        <v>0</v>
      </c>
      <c r="J249" s="160"/>
      <c r="K249" s="159">
        <f>ROUND(E249*J249,2)</f>
        <v>0</v>
      </c>
      <c r="L249" s="159">
        <v>21</v>
      </c>
      <c r="M249" s="159">
        <f>G249*(1+L249/100)</f>
        <v>0</v>
      </c>
      <c r="N249" s="158">
        <v>0</v>
      </c>
      <c r="O249" s="158">
        <f>ROUND(E249*N249,2)</f>
        <v>0</v>
      </c>
      <c r="P249" s="158">
        <v>0</v>
      </c>
      <c r="Q249" s="158">
        <f>ROUND(E249*P249,2)</f>
        <v>0</v>
      </c>
      <c r="R249" s="159"/>
      <c r="S249" s="159" t="s">
        <v>199</v>
      </c>
      <c r="T249" s="159" t="s">
        <v>199</v>
      </c>
      <c r="U249" s="159">
        <v>0.05</v>
      </c>
      <c r="V249" s="159">
        <f>ROUND(E249*U249,2)</f>
        <v>5.34</v>
      </c>
      <c r="W249" s="159"/>
      <c r="X249" s="159" t="s">
        <v>237</v>
      </c>
      <c r="Y249" s="159" t="s">
        <v>201</v>
      </c>
      <c r="Z249" s="149"/>
      <c r="AA249" s="149"/>
      <c r="AB249" s="149"/>
      <c r="AC249" s="149"/>
      <c r="AD249" s="149"/>
      <c r="AE249" s="149"/>
      <c r="AF249" s="149"/>
      <c r="AG249" s="149" t="s">
        <v>238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181" t="s">
        <v>506</v>
      </c>
      <c r="D250" s="161"/>
      <c r="E250" s="162">
        <v>106.74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221</v>
      </c>
      <c r="AH250" s="149">
        <v>5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72">
        <v>72</v>
      </c>
      <c r="B251" s="173" t="s">
        <v>507</v>
      </c>
      <c r="C251" s="180" t="s">
        <v>508</v>
      </c>
      <c r="D251" s="174" t="s">
        <v>236</v>
      </c>
      <c r="E251" s="175">
        <v>106.74</v>
      </c>
      <c r="F251" s="176"/>
      <c r="G251" s="177">
        <f>ROUND(E251*F251,2)</f>
        <v>0</v>
      </c>
      <c r="H251" s="160"/>
      <c r="I251" s="159">
        <f>ROUND(E251*H251,2)</f>
        <v>0</v>
      </c>
      <c r="J251" s="160"/>
      <c r="K251" s="159">
        <f>ROUND(E251*J251,2)</f>
        <v>0</v>
      </c>
      <c r="L251" s="159">
        <v>21</v>
      </c>
      <c r="M251" s="159">
        <f>G251*(1+L251/100)</f>
        <v>0</v>
      </c>
      <c r="N251" s="158">
        <v>0</v>
      </c>
      <c r="O251" s="158">
        <f>ROUND(E251*N251,2)</f>
        <v>0</v>
      </c>
      <c r="P251" s="158">
        <v>0</v>
      </c>
      <c r="Q251" s="158">
        <f>ROUND(E251*P251,2)</f>
        <v>0</v>
      </c>
      <c r="R251" s="159"/>
      <c r="S251" s="159" t="s">
        <v>199</v>
      </c>
      <c r="T251" s="159" t="s">
        <v>199</v>
      </c>
      <c r="U251" s="159">
        <v>0.14699999999999999</v>
      </c>
      <c r="V251" s="159">
        <f>ROUND(E251*U251,2)</f>
        <v>15.69</v>
      </c>
      <c r="W251" s="159"/>
      <c r="X251" s="159" t="s">
        <v>237</v>
      </c>
      <c r="Y251" s="159" t="s">
        <v>201</v>
      </c>
      <c r="Z251" s="149"/>
      <c r="AA251" s="149"/>
      <c r="AB251" s="149"/>
      <c r="AC251" s="149"/>
      <c r="AD251" s="149"/>
      <c r="AE251" s="149"/>
      <c r="AF251" s="149"/>
      <c r="AG251" s="149" t="s">
        <v>238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2" x14ac:dyDescent="0.2">
      <c r="A252" s="156"/>
      <c r="B252" s="157"/>
      <c r="C252" s="181" t="s">
        <v>506</v>
      </c>
      <c r="D252" s="161"/>
      <c r="E252" s="162">
        <v>106.74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221</v>
      </c>
      <c r="AH252" s="149">
        <v>5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2">
        <v>73</v>
      </c>
      <c r="B253" s="173" t="s">
        <v>509</v>
      </c>
      <c r="C253" s="180" t="s">
        <v>510</v>
      </c>
      <c r="D253" s="174" t="s">
        <v>386</v>
      </c>
      <c r="E253" s="175">
        <v>23</v>
      </c>
      <c r="F253" s="176"/>
      <c r="G253" s="177">
        <f>ROUND(E253*F253,2)</f>
        <v>0</v>
      </c>
      <c r="H253" s="160"/>
      <c r="I253" s="159">
        <f>ROUND(E253*H253,2)</f>
        <v>0</v>
      </c>
      <c r="J253" s="160"/>
      <c r="K253" s="159">
        <f>ROUND(E253*J253,2)</f>
        <v>0</v>
      </c>
      <c r="L253" s="159">
        <v>21</v>
      </c>
      <c r="M253" s="159">
        <f>G253*(1+L253/100)</f>
        <v>0</v>
      </c>
      <c r="N253" s="158">
        <v>5.0000000000000002E-5</v>
      </c>
      <c r="O253" s="158">
        <f>ROUND(E253*N253,2)</f>
        <v>0</v>
      </c>
      <c r="P253" s="158">
        <v>0</v>
      </c>
      <c r="Q253" s="158">
        <f>ROUND(E253*P253,2)</f>
        <v>0</v>
      </c>
      <c r="R253" s="159"/>
      <c r="S253" s="159" t="s">
        <v>199</v>
      </c>
      <c r="T253" s="159" t="s">
        <v>200</v>
      </c>
      <c r="U253" s="159">
        <v>0.15</v>
      </c>
      <c r="V253" s="159">
        <f>ROUND(E253*U253,2)</f>
        <v>3.45</v>
      </c>
      <c r="W253" s="159"/>
      <c r="X253" s="159" t="s">
        <v>237</v>
      </c>
      <c r="Y253" s="159" t="s">
        <v>201</v>
      </c>
      <c r="Z253" s="149"/>
      <c r="AA253" s="149"/>
      <c r="AB253" s="149"/>
      <c r="AC253" s="149"/>
      <c r="AD253" s="149"/>
      <c r="AE253" s="149"/>
      <c r="AF253" s="149"/>
      <c r="AG253" s="149" t="s">
        <v>238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2" x14ac:dyDescent="0.2">
      <c r="A254" s="156"/>
      <c r="B254" s="157"/>
      <c r="C254" s="181" t="s">
        <v>511</v>
      </c>
      <c r="D254" s="161"/>
      <c r="E254" s="162">
        <v>23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221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72">
        <v>74</v>
      </c>
      <c r="B255" s="173" t="s">
        <v>512</v>
      </c>
      <c r="C255" s="180" t="s">
        <v>513</v>
      </c>
      <c r="D255" s="174" t="s">
        <v>514</v>
      </c>
      <c r="E255" s="175">
        <v>26.45</v>
      </c>
      <c r="F255" s="176"/>
      <c r="G255" s="177">
        <f>ROUND(E255*F255,2)</f>
        <v>0</v>
      </c>
      <c r="H255" s="160"/>
      <c r="I255" s="159">
        <f>ROUND(E255*H255,2)</f>
        <v>0</v>
      </c>
      <c r="J255" s="160"/>
      <c r="K255" s="159">
        <f>ROUND(E255*J255,2)</f>
        <v>0</v>
      </c>
      <c r="L255" s="159">
        <v>21</v>
      </c>
      <c r="M255" s="159">
        <f>G255*(1+L255/100)</f>
        <v>0</v>
      </c>
      <c r="N255" s="158">
        <v>2.9999999999999997E-4</v>
      </c>
      <c r="O255" s="158">
        <f>ROUND(E255*N255,2)</f>
        <v>0.01</v>
      </c>
      <c r="P255" s="158">
        <v>0</v>
      </c>
      <c r="Q255" s="158">
        <f>ROUND(E255*P255,2)</f>
        <v>0</v>
      </c>
      <c r="R255" s="159"/>
      <c r="S255" s="159" t="s">
        <v>267</v>
      </c>
      <c r="T255" s="159" t="s">
        <v>200</v>
      </c>
      <c r="U255" s="159">
        <v>0</v>
      </c>
      <c r="V255" s="159">
        <f>ROUND(E255*U255,2)</f>
        <v>0</v>
      </c>
      <c r="W255" s="159"/>
      <c r="X255" s="159" t="s">
        <v>429</v>
      </c>
      <c r="Y255" s="159" t="s">
        <v>201</v>
      </c>
      <c r="Z255" s="149"/>
      <c r="AA255" s="149"/>
      <c r="AB255" s="149"/>
      <c r="AC255" s="149"/>
      <c r="AD255" s="149"/>
      <c r="AE255" s="149"/>
      <c r="AF255" s="149"/>
      <c r="AG255" s="149" t="s">
        <v>430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2" x14ac:dyDescent="0.2">
      <c r="A256" s="156"/>
      <c r="B256" s="157"/>
      <c r="C256" s="181" t="s">
        <v>515</v>
      </c>
      <c r="D256" s="161"/>
      <c r="E256" s="162">
        <v>26.45</v>
      </c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221</v>
      </c>
      <c r="AH256" s="149">
        <v>5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33.75" outlineLevel="1" x14ac:dyDescent="0.2">
      <c r="A257" s="172">
        <v>75</v>
      </c>
      <c r="B257" s="173" t="s">
        <v>516</v>
      </c>
      <c r="C257" s="180" t="s">
        <v>517</v>
      </c>
      <c r="D257" s="174" t="s">
        <v>236</v>
      </c>
      <c r="E257" s="175">
        <v>106.74</v>
      </c>
      <c r="F257" s="176"/>
      <c r="G257" s="177">
        <f>ROUND(E257*F257,2)</f>
        <v>0</v>
      </c>
      <c r="H257" s="160"/>
      <c r="I257" s="159">
        <f>ROUND(E257*H257,2)</f>
        <v>0</v>
      </c>
      <c r="J257" s="160"/>
      <c r="K257" s="159">
        <f>ROUND(E257*J257,2)</f>
        <v>0</v>
      </c>
      <c r="L257" s="159">
        <v>21</v>
      </c>
      <c r="M257" s="159">
        <f>G257*(1+L257/100)</f>
        <v>0</v>
      </c>
      <c r="N257" s="158">
        <v>1.831E-2</v>
      </c>
      <c r="O257" s="158">
        <f>ROUND(E257*N257,2)</f>
        <v>1.95</v>
      </c>
      <c r="P257" s="158">
        <v>0</v>
      </c>
      <c r="Q257" s="158">
        <f>ROUND(E257*P257,2)</f>
        <v>0</v>
      </c>
      <c r="R257" s="159"/>
      <c r="S257" s="159" t="s">
        <v>199</v>
      </c>
      <c r="T257" s="159" t="s">
        <v>199</v>
      </c>
      <c r="U257" s="159">
        <v>0.85</v>
      </c>
      <c r="V257" s="159">
        <f>ROUND(E257*U257,2)</f>
        <v>90.73</v>
      </c>
      <c r="W257" s="159"/>
      <c r="X257" s="159" t="s">
        <v>237</v>
      </c>
      <c r="Y257" s="159" t="s">
        <v>201</v>
      </c>
      <c r="Z257" s="149"/>
      <c r="AA257" s="149"/>
      <c r="AB257" s="149"/>
      <c r="AC257" s="149"/>
      <c r="AD257" s="149"/>
      <c r="AE257" s="149"/>
      <c r="AF257" s="149"/>
      <c r="AG257" s="149" t="s">
        <v>238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2" x14ac:dyDescent="0.2">
      <c r="A258" s="156"/>
      <c r="B258" s="157"/>
      <c r="C258" s="181" t="s">
        <v>506</v>
      </c>
      <c r="D258" s="161"/>
      <c r="E258" s="162">
        <v>106.74</v>
      </c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9"/>
      <c r="AA258" s="149"/>
      <c r="AB258" s="149"/>
      <c r="AC258" s="149"/>
      <c r="AD258" s="149"/>
      <c r="AE258" s="149"/>
      <c r="AF258" s="149"/>
      <c r="AG258" s="149" t="s">
        <v>221</v>
      </c>
      <c r="AH258" s="149">
        <v>5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2.5" outlineLevel="1" x14ac:dyDescent="0.2">
      <c r="A259" s="172">
        <v>76</v>
      </c>
      <c r="B259" s="173" t="s">
        <v>518</v>
      </c>
      <c r="C259" s="180" t="s">
        <v>519</v>
      </c>
      <c r="D259" s="174" t="s">
        <v>236</v>
      </c>
      <c r="E259" s="175">
        <v>129.74</v>
      </c>
      <c r="F259" s="176"/>
      <c r="G259" s="177">
        <f>ROUND(E259*F259,2)</f>
        <v>0</v>
      </c>
      <c r="H259" s="160"/>
      <c r="I259" s="159">
        <f>ROUND(E259*H259,2)</f>
        <v>0</v>
      </c>
      <c r="J259" s="160"/>
      <c r="K259" s="159">
        <f>ROUND(E259*J259,2)</f>
        <v>0</v>
      </c>
      <c r="L259" s="159">
        <v>21</v>
      </c>
      <c r="M259" s="159">
        <f>G259*(1+L259/100)</f>
        <v>0</v>
      </c>
      <c r="N259" s="158">
        <v>4.6000000000000001E-4</v>
      </c>
      <c r="O259" s="158">
        <f>ROUND(E259*N259,2)</f>
        <v>0.06</v>
      </c>
      <c r="P259" s="158">
        <v>0</v>
      </c>
      <c r="Q259" s="158">
        <f>ROUND(E259*P259,2)</f>
        <v>0</v>
      </c>
      <c r="R259" s="159"/>
      <c r="S259" s="159" t="s">
        <v>199</v>
      </c>
      <c r="T259" s="159" t="s">
        <v>199</v>
      </c>
      <c r="U259" s="159">
        <v>0.73</v>
      </c>
      <c r="V259" s="159">
        <f>ROUND(E259*U259,2)</f>
        <v>94.71</v>
      </c>
      <c r="W259" s="159"/>
      <c r="X259" s="159" t="s">
        <v>237</v>
      </c>
      <c r="Y259" s="159" t="s">
        <v>201</v>
      </c>
      <c r="Z259" s="149"/>
      <c r="AA259" s="149"/>
      <c r="AB259" s="149"/>
      <c r="AC259" s="149"/>
      <c r="AD259" s="149"/>
      <c r="AE259" s="149"/>
      <c r="AF259" s="149"/>
      <c r="AG259" s="149" t="s">
        <v>238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181" t="s">
        <v>520</v>
      </c>
      <c r="D260" s="161"/>
      <c r="E260" s="162">
        <v>106.74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221</v>
      </c>
      <c r="AH260" s="149">
        <v>5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3" x14ac:dyDescent="0.2">
      <c r="A261" s="156"/>
      <c r="B261" s="157"/>
      <c r="C261" s="181" t="s">
        <v>521</v>
      </c>
      <c r="D261" s="161"/>
      <c r="E261" s="162">
        <v>23</v>
      </c>
      <c r="F261" s="159"/>
      <c r="G261" s="159"/>
      <c r="H261" s="159"/>
      <c r="I261" s="159"/>
      <c r="J261" s="159"/>
      <c r="K261" s="159"/>
      <c r="L261" s="159"/>
      <c r="M261" s="159"/>
      <c r="N261" s="158"/>
      <c r="O261" s="158"/>
      <c r="P261" s="158"/>
      <c r="Q261" s="158"/>
      <c r="R261" s="159"/>
      <c r="S261" s="159"/>
      <c r="T261" s="159"/>
      <c r="U261" s="159"/>
      <c r="V261" s="159"/>
      <c r="W261" s="159"/>
      <c r="X261" s="159"/>
      <c r="Y261" s="159"/>
      <c r="Z261" s="149"/>
      <c r="AA261" s="149"/>
      <c r="AB261" s="149"/>
      <c r="AC261" s="149"/>
      <c r="AD261" s="149"/>
      <c r="AE261" s="149"/>
      <c r="AF261" s="149"/>
      <c r="AG261" s="149" t="s">
        <v>221</v>
      </c>
      <c r="AH261" s="149">
        <v>5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85">
        <v>77</v>
      </c>
      <c r="B262" s="186" t="s">
        <v>522</v>
      </c>
      <c r="C262" s="191" t="s">
        <v>523</v>
      </c>
      <c r="D262" s="187" t="s">
        <v>0</v>
      </c>
      <c r="E262" s="188">
        <v>100</v>
      </c>
      <c r="F262" s="189"/>
      <c r="G262" s="190">
        <f>ROUND(E262*F262,2)</f>
        <v>0</v>
      </c>
      <c r="H262" s="160"/>
      <c r="I262" s="159">
        <f>ROUND(E262*H262,2)</f>
        <v>0</v>
      </c>
      <c r="J262" s="160"/>
      <c r="K262" s="159">
        <f>ROUND(E262*J262,2)</f>
        <v>0</v>
      </c>
      <c r="L262" s="159">
        <v>21</v>
      </c>
      <c r="M262" s="159">
        <f>G262*(1+L262/100)</f>
        <v>0</v>
      </c>
      <c r="N262" s="158">
        <v>0</v>
      </c>
      <c r="O262" s="158">
        <f>ROUND(E262*N262,2)</f>
        <v>0</v>
      </c>
      <c r="P262" s="158">
        <v>0</v>
      </c>
      <c r="Q262" s="158">
        <f>ROUND(E262*P262,2)</f>
        <v>0</v>
      </c>
      <c r="R262" s="159"/>
      <c r="S262" s="159" t="s">
        <v>199</v>
      </c>
      <c r="T262" s="159" t="s">
        <v>199</v>
      </c>
      <c r="U262" s="159">
        <v>0</v>
      </c>
      <c r="V262" s="159">
        <f>ROUND(E262*U262,2)</f>
        <v>0</v>
      </c>
      <c r="W262" s="159"/>
      <c r="X262" s="159" t="s">
        <v>237</v>
      </c>
      <c r="Y262" s="159" t="s">
        <v>201</v>
      </c>
      <c r="Z262" s="149"/>
      <c r="AA262" s="149"/>
      <c r="AB262" s="149"/>
      <c r="AC262" s="149"/>
      <c r="AD262" s="149"/>
      <c r="AE262" s="149"/>
      <c r="AF262" s="149"/>
      <c r="AG262" s="149" t="s">
        <v>238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x14ac:dyDescent="0.2">
      <c r="A263" s="165" t="s">
        <v>194</v>
      </c>
      <c r="B263" s="166" t="s">
        <v>147</v>
      </c>
      <c r="C263" s="179" t="s">
        <v>148</v>
      </c>
      <c r="D263" s="167"/>
      <c r="E263" s="168"/>
      <c r="F263" s="169"/>
      <c r="G263" s="170">
        <f>SUMIF(AG264:AG335,"&lt;&gt;NOR",G264:G335)</f>
        <v>0</v>
      </c>
      <c r="H263" s="164"/>
      <c r="I263" s="164">
        <f>SUM(I264:I335)</f>
        <v>0</v>
      </c>
      <c r="J263" s="164"/>
      <c r="K263" s="164">
        <f>SUM(K264:K335)</f>
        <v>0</v>
      </c>
      <c r="L263" s="164"/>
      <c r="M263" s="164">
        <f>SUM(M264:M335)</f>
        <v>0</v>
      </c>
      <c r="N263" s="163"/>
      <c r="O263" s="163">
        <f>SUM(O264:O335)</f>
        <v>1</v>
      </c>
      <c r="P263" s="163"/>
      <c r="Q263" s="163">
        <f>SUM(Q264:Q335)</f>
        <v>0.17</v>
      </c>
      <c r="R263" s="164"/>
      <c r="S263" s="164"/>
      <c r="T263" s="164"/>
      <c r="U263" s="164"/>
      <c r="V263" s="164">
        <f>SUM(V264:V335)</f>
        <v>232.98999999999998</v>
      </c>
      <c r="W263" s="164"/>
      <c r="X263" s="164"/>
      <c r="Y263" s="164"/>
      <c r="AG263" t="s">
        <v>195</v>
      </c>
    </row>
    <row r="264" spans="1:60" ht="22.5" outlineLevel="1" x14ac:dyDescent="0.2">
      <c r="A264" s="172">
        <v>78</v>
      </c>
      <c r="B264" s="173" t="s">
        <v>524</v>
      </c>
      <c r="C264" s="180" t="s">
        <v>525</v>
      </c>
      <c r="D264" s="174" t="s">
        <v>236</v>
      </c>
      <c r="E264" s="175">
        <v>216.17</v>
      </c>
      <c r="F264" s="176"/>
      <c r="G264" s="177">
        <f>ROUND(E264*F264,2)</f>
        <v>0</v>
      </c>
      <c r="H264" s="160"/>
      <c r="I264" s="159">
        <f>ROUND(E264*H264,2)</f>
        <v>0</v>
      </c>
      <c r="J264" s="160"/>
      <c r="K264" s="159">
        <f>ROUND(E264*J264,2)</f>
        <v>0</v>
      </c>
      <c r="L264" s="159">
        <v>21</v>
      </c>
      <c r="M264" s="159">
        <f>G264*(1+L264/100)</f>
        <v>0</v>
      </c>
      <c r="N264" s="158">
        <v>0</v>
      </c>
      <c r="O264" s="158">
        <f>ROUND(E264*N264,2)</f>
        <v>0</v>
      </c>
      <c r="P264" s="158">
        <v>0</v>
      </c>
      <c r="Q264" s="158">
        <f>ROUND(E264*P264,2)</f>
        <v>0</v>
      </c>
      <c r="R264" s="159"/>
      <c r="S264" s="159" t="s">
        <v>199</v>
      </c>
      <c r="T264" s="159" t="s">
        <v>199</v>
      </c>
      <c r="U264" s="159">
        <v>0.02</v>
      </c>
      <c r="V264" s="159">
        <f>ROUND(E264*U264,2)</f>
        <v>4.32</v>
      </c>
      <c r="W264" s="159"/>
      <c r="X264" s="159" t="s">
        <v>237</v>
      </c>
      <c r="Y264" s="159" t="s">
        <v>201</v>
      </c>
      <c r="Z264" s="149"/>
      <c r="AA264" s="149"/>
      <c r="AB264" s="149"/>
      <c r="AC264" s="149"/>
      <c r="AD264" s="149"/>
      <c r="AE264" s="149"/>
      <c r="AF264" s="149"/>
      <c r="AG264" s="149" t="s">
        <v>238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2" x14ac:dyDescent="0.2">
      <c r="A265" s="156"/>
      <c r="B265" s="157"/>
      <c r="C265" s="181" t="s">
        <v>526</v>
      </c>
      <c r="D265" s="161"/>
      <c r="E265" s="162">
        <v>30.94</v>
      </c>
      <c r="F265" s="159"/>
      <c r="G265" s="159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221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81" t="s">
        <v>527</v>
      </c>
      <c r="D266" s="161"/>
      <c r="E266" s="162">
        <v>64.92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221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81" t="s">
        <v>528</v>
      </c>
      <c r="D267" s="161"/>
      <c r="E267" s="162">
        <v>84.85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221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3" x14ac:dyDescent="0.2">
      <c r="A268" s="156"/>
      <c r="B268" s="157"/>
      <c r="C268" s="181" t="s">
        <v>529</v>
      </c>
      <c r="D268" s="161"/>
      <c r="E268" s="162">
        <v>15.68</v>
      </c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221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81" t="s">
        <v>530</v>
      </c>
      <c r="D269" s="161"/>
      <c r="E269" s="162">
        <v>19.78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221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2">
        <v>79</v>
      </c>
      <c r="B270" s="173" t="s">
        <v>507</v>
      </c>
      <c r="C270" s="180" t="s">
        <v>508</v>
      </c>
      <c r="D270" s="174" t="s">
        <v>236</v>
      </c>
      <c r="E270" s="175">
        <v>216.17</v>
      </c>
      <c r="F270" s="176"/>
      <c r="G270" s="177">
        <f>ROUND(E270*F270,2)</f>
        <v>0</v>
      </c>
      <c r="H270" s="160"/>
      <c r="I270" s="159">
        <f>ROUND(E270*H270,2)</f>
        <v>0</v>
      </c>
      <c r="J270" s="160"/>
      <c r="K270" s="159">
        <f>ROUND(E270*J270,2)</f>
        <v>0</v>
      </c>
      <c r="L270" s="159">
        <v>21</v>
      </c>
      <c r="M270" s="159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9"/>
      <c r="S270" s="159" t="s">
        <v>199</v>
      </c>
      <c r="T270" s="159" t="s">
        <v>199</v>
      </c>
      <c r="U270" s="159">
        <v>0.14699999999999999</v>
      </c>
      <c r="V270" s="159">
        <f>ROUND(E270*U270,2)</f>
        <v>31.78</v>
      </c>
      <c r="W270" s="159"/>
      <c r="X270" s="159" t="s">
        <v>237</v>
      </c>
      <c r="Y270" s="159" t="s">
        <v>201</v>
      </c>
      <c r="Z270" s="149"/>
      <c r="AA270" s="149"/>
      <c r="AB270" s="149"/>
      <c r="AC270" s="149"/>
      <c r="AD270" s="149"/>
      <c r="AE270" s="149"/>
      <c r="AF270" s="149"/>
      <c r="AG270" s="149" t="s">
        <v>238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2" x14ac:dyDescent="0.2">
      <c r="A271" s="156"/>
      <c r="B271" s="157"/>
      <c r="C271" s="181" t="s">
        <v>531</v>
      </c>
      <c r="D271" s="161"/>
      <c r="E271" s="162">
        <v>216.17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9"/>
      <c r="AA271" s="149"/>
      <c r="AB271" s="149"/>
      <c r="AC271" s="149"/>
      <c r="AD271" s="149"/>
      <c r="AE271" s="149"/>
      <c r="AF271" s="149"/>
      <c r="AG271" s="149" t="s">
        <v>221</v>
      </c>
      <c r="AH271" s="149">
        <v>5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72">
        <v>80</v>
      </c>
      <c r="B272" s="173" t="s">
        <v>504</v>
      </c>
      <c r="C272" s="180" t="s">
        <v>505</v>
      </c>
      <c r="D272" s="174" t="s">
        <v>236</v>
      </c>
      <c r="E272" s="175">
        <v>432.34</v>
      </c>
      <c r="F272" s="176"/>
      <c r="G272" s="177">
        <f>ROUND(E272*F272,2)</f>
        <v>0</v>
      </c>
      <c r="H272" s="160"/>
      <c r="I272" s="159">
        <f>ROUND(E272*H272,2)</f>
        <v>0</v>
      </c>
      <c r="J272" s="160"/>
      <c r="K272" s="159">
        <f>ROUND(E272*J272,2)</f>
        <v>0</v>
      </c>
      <c r="L272" s="159">
        <v>21</v>
      </c>
      <c r="M272" s="159">
        <f>G272*(1+L272/100)</f>
        <v>0</v>
      </c>
      <c r="N272" s="158">
        <v>0</v>
      </c>
      <c r="O272" s="158">
        <f>ROUND(E272*N272,2)</f>
        <v>0</v>
      </c>
      <c r="P272" s="158">
        <v>0</v>
      </c>
      <c r="Q272" s="158">
        <f>ROUND(E272*P272,2)</f>
        <v>0</v>
      </c>
      <c r="R272" s="159"/>
      <c r="S272" s="159" t="s">
        <v>199</v>
      </c>
      <c r="T272" s="159" t="s">
        <v>199</v>
      </c>
      <c r="U272" s="159">
        <v>0.05</v>
      </c>
      <c r="V272" s="159">
        <f>ROUND(E272*U272,2)</f>
        <v>21.62</v>
      </c>
      <c r="W272" s="159"/>
      <c r="X272" s="159" t="s">
        <v>237</v>
      </c>
      <c r="Y272" s="159" t="s">
        <v>201</v>
      </c>
      <c r="Z272" s="149"/>
      <c r="AA272" s="149"/>
      <c r="AB272" s="149"/>
      <c r="AC272" s="149"/>
      <c r="AD272" s="149"/>
      <c r="AE272" s="149"/>
      <c r="AF272" s="149"/>
      <c r="AG272" s="149" t="s">
        <v>238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2" x14ac:dyDescent="0.2">
      <c r="A273" s="156"/>
      <c r="B273" s="157"/>
      <c r="C273" s="181" t="s">
        <v>532</v>
      </c>
      <c r="D273" s="161"/>
      <c r="E273" s="162">
        <v>432.34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221</v>
      </c>
      <c r="AH273" s="149">
        <v>5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72">
        <v>81</v>
      </c>
      <c r="B274" s="173" t="s">
        <v>533</v>
      </c>
      <c r="C274" s="180" t="s">
        <v>534</v>
      </c>
      <c r="D274" s="174" t="s">
        <v>386</v>
      </c>
      <c r="E274" s="175">
        <v>10.23</v>
      </c>
      <c r="F274" s="176"/>
      <c r="G274" s="177">
        <f>ROUND(E274*F274,2)</f>
        <v>0</v>
      </c>
      <c r="H274" s="160"/>
      <c r="I274" s="159">
        <f>ROUND(E274*H274,2)</f>
        <v>0</v>
      </c>
      <c r="J274" s="160"/>
      <c r="K274" s="159">
        <f>ROUND(E274*J274,2)</f>
        <v>0</v>
      </c>
      <c r="L274" s="159">
        <v>21</v>
      </c>
      <c r="M274" s="159">
        <f>G274*(1+L274/100)</f>
        <v>0</v>
      </c>
      <c r="N274" s="158">
        <v>0</v>
      </c>
      <c r="O274" s="158">
        <f>ROUND(E274*N274,2)</f>
        <v>0</v>
      </c>
      <c r="P274" s="158">
        <v>5.0000000000000001E-4</v>
      </c>
      <c r="Q274" s="158">
        <f>ROUND(E274*P274,2)</f>
        <v>0.01</v>
      </c>
      <c r="R274" s="159"/>
      <c r="S274" s="159" t="s">
        <v>199</v>
      </c>
      <c r="T274" s="159" t="s">
        <v>199</v>
      </c>
      <c r="U274" s="159">
        <v>0.08</v>
      </c>
      <c r="V274" s="159">
        <f>ROUND(E274*U274,2)</f>
        <v>0.82</v>
      </c>
      <c r="W274" s="159"/>
      <c r="X274" s="159" t="s">
        <v>237</v>
      </c>
      <c r="Y274" s="159" t="s">
        <v>201</v>
      </c>
      <c r="Z274" s="149"/>
      <c r="AA274" s="149"/>
      <c r="AB274" s="149"/>
      <c r="AC274" s="149"/>
      <c r="AD274" s="149"/>
      <c r="AE274" s="149"/>
      <c r="AF274" s="149"/>
      <c r="AG274" s="149" t="s">
        <v>238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2" x14ac:dyDescent="0.2">
      <c r="A275" s="156"/>
      <c r="B275" s="157"/>
      <c r="C275" s="181" t="s">
        <v>535</v>
      </c>
      <c r="D275" s="161"/>
      <c r="E275" s="162">
        <v>6.63</v>
      </c>
      <c r="F275" s="159"/>
      <c r="G275" s="1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9"/>
      <c r="AA275" s="149"/>
      <c r="AB275" s="149"/>
      <c r="AC275" s="149"/>
      <c r="AD275" s="149"/>
      <c r="AE275" s="149"/>
      <c r="AF275" s="149"/>
      <c r="AG275" s="149" t="s">
        <v>221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81" t="s">
        <v>536</v>
      </c>
      <c r="D276" s="161"/>
      <c r="E276" s="162">
        <v>3.6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221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2">
        <v>82</v>
      </c>
      <c r="B277" s="173" t="s">
        <v>537</v>
      </c>
      <c r="C277" s="180" t="s">
        <v>538</v>
      </c>
      <c r="D277" s="174" t="s">
        <v>386</v>
      </c>
      <c r="E277" s="175">
        <v>10.86</v>
      </c>
      <c r="F277" s="176"/>
      <c r="G277" s="177">
        <f>ROUND(E277*F277,2)</f>
        <v>0</v>
      </c>
      <c r="H277" s="160"/>
      <c r="I277" s="159">
        <f>ROUND(E277*H277,2)</f>
        <v>0</v>
      </c>
      <c r="J277" s="160"/>
      <c r="K277" s="159">
        <f>ROUND(E277*J277,2)</f>
        <v>0</v>
      </c>
      <c r="L277" s="159">
        <v>21</v>
      </c>
      <c r="M277" s="159">
        <f>G277*(1+L277/100)</f>
        <v>0</v>
      </c>
      <c r="N277" s="158">
        <v>0</v>
      </c>
      <c r="O277" s="158">
        <f>ROUND(E277*N277,2)</f>
        <v>0</v>
      </c>
      <c r="P277" s="158">
        <v>2.9999999999999997E-4</v>
      </c>
      <c r="Q277" s="158">
        <f>ROUND(E277*P277,2)</f>
        <v>0</v>
      </c>
      <c r="R277" s="159"/>
      <c r="S277" s="159" t="s">
        <v>199</v>
      </c>
      <c r="T277" s="159" t="s">
        <v>199</v>
      </c>
      <c r="U277" s="159">
        <v>0.04</v>
      </c>
      <c r="V277" s="159">
        <f>ROUND(E277*U277,2)</f>
        <v>0.43</v>
      </c>
      <c r="W277" s="159"/>
      <c r="X277" s="159" t="s">
        <v>237</v>
      </c>
      <c r="Y277" s="159" t="s">
        <v>201</v>
      </c>
      <c r="Z277" s="149"/>
      <c r="AA277" s="149"/>
      <c r="AB277" s="149"/>
      <c r="AC277" s="149"/>
      <c r="AD277" s="149"/>
      <c r="AE277" s="149"/>
      <c r="AF277" s="149"/>
      <c r="AG277" s="149" t="s">
        <v>238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2" x14ac:dyDescent="0.2">
      <c r="A278" s="156"/>
      <c r="B278" s="157"/>
      <c r="C278" s="181" t="s">
        <v>539</v>
      </c>
      <c r="D278" s="161"/>
      <c r="E278" s="162">
        <v>7.26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9"/>
      <c r="AA278" s="149"/>
      <c r="AB278" s="149"/>
      <c r="AC278" s="149"/>
      <c r="AD278" s="149"/>
      <c r="AE278" s="149"/>
      <c r="AF278" s="149"/>
      <c r="AG278" s="149" t="s">
        <v>221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3" x14ac:dyDescent="0.2">
      <c r="A279" s="156"/>
      <c r="B279" s="157"/>
      <c r="C279" s="181" t="s">
        <v>536</v>
      </c>
      <c r="D279" s="161"/>
      <c r="E279" s="162">
        <v>3.6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221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72">
        <v>83</v>
      </c>
      <c r="B280" s="173" t="s">
        <v>540</v>
      </c>
      <c r="C280" s="180" t="s">
        <v>541</v>
      </c>
      <c r="D280" s="174" t="s">
        <v>236</v>
      </c>
      <c r="E280" s="175">
        <v>38.231999999999999</v>
      </c>
      <c r="F280" s="176"/>
      <c r="G280" s="177">
        <f>ROUND(E280*F280,2)</f>
        <v>0</v>
      </c>
      <c r="H280" s="160"/>
      <c r="I280" s="159">
        <f>ROUND(E280*H280,2)</f>
        <v>0</v>
      </c>
      <c r="J280" s="160"/>
      <c r="K280" s="159">
        <f>ROUND(E280*J280,2)</f>
        <v>0</v>
      </c>
      <c r="L280" s="159">
        <v>21</v>
      </c>
      <c r="M280" s="159">
        <f>G280*(1+L280/100)</f>
        <v>0</v>
      </c>
      <c r="N280" s="158">
        <v>0</v>
      </c>
      <c r="O280" s="158">
        <f>ROUND(E280*N280,2)</f>
        <v>0</v>
      </c>
      <c r="P280" s="158">
        <v>3.5000000000000001E-3</v>
      </c>
      <c r="Q280" s="158">
        <f>ROUND(E280*P280,2)</f>
        <v>0.13</v>
      </c>
      <c r="R280" s="159"/>
      <c r="S280" s="159" t="s">
        <v>199</v>
      </c>
      <c r="T280" s="159" t="s">
        <v>199</v>
      </c>
      <c r="U280" s="159">
        <v>0.11</v>
      </c>
      <c r="V280" s="159">
        <f>ROUND(E280*U280,2)</f>
        <v>4.21</v>
      </c>
      <c r="W280" s="159"/>
      <c r="X280" s="159" t="s">
        <v>237</v>
      </c>
      <c r="Y280" s="159" t="s">
        <v>201</v>
      </c>
      <c r="Z280" s="149"/>
      <c r="AA280" s="149"/>
      <c r="AB280" s="149"/>
      <c r="AC280" s="149"/>
      <c r="AD280" s="149"/>
      <c r="AE280" s="149"/>
      <c r="AF280" s="149"/>
      <c r="AG280" s="149" t="s">
        <v>238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2" x14ac:dyDescent="0.2">
      <c r="A281" s="156"/>
      <c r="B281" s="157"/>
      <c r="C281" s="181" t="s">
        <v>542</v>
      </c>
      <c r="D281" s="161"/>
      <c r="E281" s="162">
        <v>2.7719999999999998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221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81" t="s">
        <v>529</v>
      </c>
      <c r="D282" s="161"/>
      <c r="E282" s="162">
        <v>15.68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221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81" t="s">
        <v>530</v>
      </c>
      <c r="D283" s="161"/>
      <c r="E283" s="162">
        <v>19.78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221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72">
        <v>84</v>
      </c>
      <c r="B284" s="173" t="s">
        <v>543</v>
      </c>
      <c r="C284" s="180" t="s">
        <v>544</v>
      </c>
      <c r="D284" s="174" t="s">
        <v>386</v>
      </c>
      <c r="E284" s="175">
        <v>408.92</v>
      </c>
      <c r="F284" s="176"/>
      <c r="G284" s="177">
        <f>ROUND(E284*F284,2)</f>
        <v>0</v>
      </c>
      <c r="H284" s="160"/>
      <c r="I284" s="159">
        <f>ROUND(E284*H284,2)</f>
        <v>0</v>
      </c>
      <c r="J284" s="160"/>
      <c r="K284" s="159">
        <f>ROUND(E284*J284,2)</f>
        <v>0</v>
      </c>
      <c r="L284" s="159">
        <v>21</v>
      </c>
      <c r="M284" s="159">
        <f>G284*(1+L284/100)</f>
        <v>0</v>
      </c>
      <c r="N284" s="158">
        <v>0</v>
      </c>
      <c r="O284" s="158">
        <f>ROUND(E284*N284,2)</f>
        <v>0</v>
      </c>
      <c r="P284" s="158">
        <v>8.0000000000000007E-5</v>
      </c>
      <c r="Q284" s="158">
        <f>ROUND(E284*P284,2)</f>
        <v>0.03</v>
      </c>
      <c r="R284" s="159"/>
      <c r="S284" s="159" t="s">
        <v>199</v>
      </c>
      <c r="T284" s="159" t="s">
        <v>199</v>
      </c>
      <c r="U284" s="159">
        <v>0.04</v>
      </c>
      <c r="V284" s="159">
        <f>ROUND(E284*U284,2)</f>
        <v>16.36</v>
      </c>
      <c r="W284" s="159"/>
      <c r="X284" s="159" t="s">
        <v>237</v>
      </c>
      <c r="Y284" s="159" t="s">
        <v>201</v>
      </c>
      <c r="Z284" s="149"/>
      <c r="AA284" s="149"/>
      <c r="AB284" s="149"/>
      <c r="AC284" s="149"/>
      <c r="AD284" s="149"/>
      <c r="AE284" s="149"/>
      <c r="AF284" s="149"/>
      <c r="AG284" s="149" t="s">
        <v>238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2" x14ac:dyDescent="0.2">
      <c r="A285" s="156"/>
      <c r="B285" s="157"/>
      <c r="C285" s="181" t="s">
        <v>545</v>
      </c>
      <c r="D285" s="161"/>
      <c r="E285" s="162">
        <v>19.2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221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81" t="s">
        <v>546</v>
      </c>
      <c r="D286" s="161"/>
      <c r="E286" s="162">
        <v>18.53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221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81" t="s">
        <v>547</v>
      </c>
      <c r="D287" s="161"/>
      <c r="E287" s="162">
        <v>7.4</v>
      </c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9"/>
      <c r="AA287" s="149"/>
      <c r="AB287" s="149"/>
      <c r="AC287" s="149"/>
      <c r="AD287" s="149"/>
      <c r="AE287" s="149"/>
      <c r="AF287" s="149"/>
      <c r="AG287" s="149" t="s">
        <v>221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81" t="s">
        <v>548</v>
      </c>
      <c r="D288" s="161"/>
      <c r="E288" s="162">
        <v>22.53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221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3" x14ac:dyDescent="0.2">
      <c r="A289" s="156"/>
      <c r="B289" s="157"/>
      <c r="C289" s="181" t="s">
        <v>549</v>
      </c>
      <c r="D289" s="161"/>
      <c r="E289" s="162">
        <v>7.4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9"/>
      <c r="AA289" s="149"/>
      <c r="AB289" s="149"/>
      <c r="AC289" s="149"/>
      <c r="AD289" s="149"/>
      <c r="AE289" s="149"/>
      <c r="AF289" s="149"/>
      <c r="AG289" s="149" t="s">
        <v>221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81" t="s">
        <v>550</v>
      </c>
      <c r="D290" s="161"/>
      <c r="E290" s="162">
        <v>20.13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221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81" t="s">
        <v>551</v>
      </c>
      <c r="D291" s="161"/>
      <c r="E291" s="162">
        <v>7.4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221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81" t="s">
        <v>552</v>
      </c>
      <c r="D292" s="161"/>
      <c r="E292" s="162">
        <v>19.829999999999998</v>
      </c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221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3" x14ac:dyDescent="0.2">
      <c r="A293" s="156"/>
      <c r="B293" s="157"/>
      <c r="C293" s="181" t="s">
        <v>553</v>
      </c>
      <c r="D293" s="161"/>
      <c r="E293" s="162">
        <v>7.4</v>
      </c>
      <c r="F293" s="159"/>
      <c r="G293" s="159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9"/>
      <c r="AA293" s="149"/>
      <c r="AB293" s="149"/>
      <c r="AC293" s="149"/>
      <c r="AD293" s="149"/>
      <c r="AE293" s="149"/>
      <c r="AF293" s="149"/>
      <c r="AG293" s="149" t="s">
        <v>221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3" x14ac:dyDescent="0.2">
      <c r="A294" s="156"/>
      <c r="B294" s="157"/>
      <c r="C294" s="181" t="s">
        <v>554</v>
      </c>
      <c r="D294" s="161"/>
      <c r="E294" s="162">
        <v>21.23</v>
      </c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221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3" x14ac:dyDescent="0.2">
      <c r="A295" s="156"/>
      <c r="B295" s="157"/>
      <c r="C295" s="181" t="s">
        <v>555</v>
      </c>
      <c r="D295" s="161"/>
      <c r="E295" s="162">
        <v>7.4</v>
      </c>
      <c r="F295" s="159"/>
      <c r="G295" s="1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9"/>
      <c r="AA295" s="149"/>
      <c r="AB295" s="149"/>
      <c r="AC295" s="149"/>
      <c r="AD295" s="149"/>
      <c r="AE295" s="149"/>
      <c r="AF295" s="149"/>
      <c r="AG295" s="149" t="s">
        <v>221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3" x14ac:dyDescent="0.2">
      <c r="A296" s="156"/>
      <c r="B296" s="157"/>
      <c r="C296" s="181" t="s">
        <v>556</v>
      </c>
      <c r="D296" s="161"/>
      <c r="E296" s="162">
        <v>14.34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221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3" x14ac:dyDescent="0.2">
      <c r="A297" s="156"/>
      <c r="B297" s="157"/>
      <c r="C297" s="181" t="s">
        <v>283</v>
      </c>
      <c r="D297" s="161"/>
      <c r="E297" s="162">
        <v>22.28</v>
      </c>
      <c r="F297" s="159"/>
      <c r="G297" s="159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59"/>
      <c r="Z297" s="149"/>
      <c r="AA297" s="149"/>
      <c r="AB297" s="149"/>
      <c r="AC297" s="149"/>
      <c r="AD297" s="149"/>
      <c r="AE297" s="149"/>
      <c r="AF297" s="149"/>
      <c r="AG297" s="149" t="s">
        <v>221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3" x14ac:dyDescent="0.2">
      <c r="A298" s="156"/>
      <c r="B298" s="157"/>
      <c r="C298" s="181" t="s">
        <v>284</v>
      </c>
      <c r="D298" s="161"/>
      <c r="E298" s="162">
        <v>36.369999999999997</v>
      </c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221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3" x14ac:dyDescent="0.2">
      <c r="A299" s="156"/>
      <c r="B299" s="157"/>
      <c r="C299" s="181" t="s">
        <v>285</v>
      </c>
      <c r="D299" s="161"/>
      <c r="E299" s="162">
        <v>38.57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221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81" t="s">
        <v>286</v>
      </c>
      <c r="D300" s="161"/>
      <c r="E300" s="162">
        <v>17.47</v>
      </c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9"/>
      <c r="AA300" s="149"/>
      <c r="AB300" s="149"/>
      <c r="AC300" s="149"/>
      <c r="AD300" s="149"/>
      <c r="AE300" s="149"/>
      <c r="AF300" s="149"/>
      <c r="AG300" s="149" t="s">
        <v>221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81" t="s">
        <v>287</v>
      </c>
      <c r="D301" s="161"/>
      <c r="E301" s="162">
        <v>18.73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221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81" t="s">
        <v>557</v>
      </c>
      <c r="D302" s="161"/>
      <c r="E302" s="162">
        <v>12.09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221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81" t="s">
        <v>558</v>
      </c>
      <c r="D303" s="161"/>
      <c r="E303" s="162">
        <v>13.2</v>
      </c>
      <c r="F303" s="159"/>
      <c r="G303" s="159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221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181" t="s">
        <v>559</v>
      </c>
      <c r="D304" s="161"/>
      <c r="E304" s="162">
        <v>38.71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221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3" x14ac:dyDescent="0.2">
      <c r="A305" s="156"/>
      <c r="B305" s="157"/>
      <c r="C305" s="181" t="s">
        <v>560</v>
      </c>
      <c r="D305" s="161"/>
      <c r="E305" s="162">
        <v>38.71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221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72">
        <v>85</v>
      </c>
      <c r="B306" s="173" t="s">
        <v>561</v>
      </c>
      <c r="C306" s="180" t="s">
        <v>562</v>
      </c>
      <c r="D306" s="174" t="s">
        <v>386</v>
      </c>
      <c r="E306" s="175">
        <v>17.02</v>
      </c>
      <c r="F306" s="176"/>
      <c r="G306" s="177">
        <f>ROUND(E306*F306,2)</f>
        <v>0</v>
      </c>
      <c r="H306" s="160"/>
      <c r="I306" s="159">
        <f>ROUND(E306*H306,2)</f>
        <v>0</v>
      </c>
      <c r="J306" s="160"/>
      <c r="K306" s="159">
        <f>ROUND(E306*J306,2)</f>
        <v>0</v>
      </c>
      <c r="L306" s="159">
        <v>21</v>
      </c>
      <c r="M306" s="159">
        <f>G306*(1+L306/100)</f>
        <v>0</v>
      </c>
      <c r="N306" s="158">
        <v>8.0000000000000007E-5</v>
      </c>
      <c r="O306" s="158">
        <f>ROUND(E306*N306,2)</f>
        <v>0</v>
      </c>
      <c r="P306" s="158">
        <v>0</v>
      </c>
      <c r="Q306" s="158">
        <f>ROUND(E306*P306,2)</f>
        <v>0</v>
      </c>
      <c r="R306" s="159"/>
      <c r="S306" s="159" t="s">
        <v>199</v>
      </c>
      <c r="T306" s="159" t="s">
        <v>199</v>
      </c>
      <c r="U306" s="159">
        <v>0.39</v>
      </c>
      <c r="V306" s="159">
        <f>ROUND(E306*U306,2)</f>
        <v>6.64</v>
      </c>
      <c r="W306" s="159"/>
      <c r="X306" s="159" t="s">
        <v>237</v>
      </c>
      <c r="Y306" s="159" t="s">
        <v>201</v>
      </c>
      <c r="Z306" s="149"/>
      <c r="AA306" s="149"/>
      <c r="AB306" s="149"/>
      <c r="AC306" s="149"/>
      <c r="AD306" s="149"/>
      <c r="AE306" s="149"/>
      <c r="AF306" s="149"/>
      <c r="AG306" s="149" t="s">
        <v>238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2" x14ac:dyDescent="0.2">
      <c r="A307" s="156"/>
      <c r="B307" s="157"/>
      <c r="C307" s="181" t="s">
        <v>536</v>
      </c>
      <c r="D307" s="161"/>
      <c r="E307" s="162">
        <v>3.6</v>
      </c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59"/>
      <c r="Z307" s="149"/>
      <c r="AA307" s="149"/>
      <c r="AB307" s="149"/>
      <c r="AC307" s="149"/>
      <c r="AD307" s="149"/>
      <c r="AE307" s="149"/>
      <c r="AF307" s="149"/>
      <c r="AG307" s="149" t="s">
        <v>221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3" x14ac:dyDescent="0.2">
      <c r="A308" s="156"/>
      <c r="B308" s="157"/>
      <c r="C308" s="181" t="s">
        <v>563</v>
      </c>
      <c r="D308" s="161"/>
      <c r="E308" s="162">
        <v>6.17</v>
      </c>
      <c r="F308" s="159"/>
      <c r="G308" s="159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59"/>
      <c r="Z308" s="149"/>
      <c r="AA308" s="149"/>
      <c r="AB308" s="149"/>
      <c r="AC308" s="149"/>
      <c r="AD308" s="149"/>
      <c r="AE308" s="149"/>
      <c r="AF308" s="149"/>
      <c r="AG308" s="149" t="s">
        <v>221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81" t="s">
        <v>564</v>
      </c>
      <c r="D309" s="161"/>
      <c r="E309" s="162">
        <v>7.25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221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72">
        <v>86</v>
      </c>
      <c r="B310" s="173" t="s">
        <v>565</v>
      </c>
      <c r="C310" s="180" t="s">
        <v>566</v>
      </c>
      <c r="D310" s="174" t="s">
        <v>386</v>
      </c>
      <c r="E310" s="175">
        <v>17.02</v>
      </c>
      <c r="F310" s="176"/>
      <c r="G310" s="177">
        <f>ROUND(E310*F310,2)</f>
        <v>0</v>
      </c>
      <c r="H310" s="160"/>
      <c r="I310" s="159">
        <f>ROUND(E310*H310,2)</f>
        <v>0</v>
      </c>
      <c r="J310" s="160"/>
      <c r="K310" s="159">
        <f>ROUND(E310*J310,2)</f>
        <v>0</v>
      </c>
      <c r="L310" s="159">
        <v>21</v>
      </c>
      <c r="M310" s="159">
        <f>G310*(1+L310/100)</f>
        <v>0</v>
      </c>
      <c r="N310" s="158">
        <v>4.0000000000000003E-5</v>
      </c>
      <c r="O310" s="158">
        <f>ROUND(E310*N310,2)</f>
        <v>0</v>
      </c>
      <c r="P310" s="158">
        <v>0</v>
      </c>
      <c r="Q310" s="158">
        <f>ROUND(E310*P310,2)</f>
        <v>0</v>
      </c>
      <c r="R310" s="159"/>
      <c r="S310" s="159" t="s">
        <v>199</v>
      </c>
      <c r="T310" s="159" t="s">
        <v>199</v>
      </c>
      <c r="U310" s="159">
        <v>0.45</v>
      </c>
      <c r="V310" s="159">
        <f>ROUND(E310*U310,2)</f>
        <v>7.66</v>
      </c>
      <c r="W310" s="159"/>
      <c r="X310" s="159" t="s">
        <v>237</v>
      </c>
      <c r="Y310" s="159" t="s">
        <v>201</v>
      </c>
      <c r="Z310" s="149"/>
      <c r="AA310" s="149"/>
      <c r="AB310" s="149"/>
      <c r="AC310" s="149"/>
      <c r="AD310" s="149"/>
      <c r="AE310" s="149"/>
      <c r="AF310" s="149"/>
      <c r="AG310" s="149" t="s">
        <v>238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2" x14ac:dyDescent="0.2">
      <c r="A311" s="156"/>
      <c r="B311" s="157"/>
      <c r="C311" s="181" t="s">
        <v>567</v>
      </c>
      <c r="D311" s="161"/>
      <c r="E311" s="162">
        <v>17.02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221</v>
      </c>
      <c r="AH311" s="149">
        <v>5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2">
        <v>87</v>
      </c>
      <c r="B312" s="173" t="s">
        <v>568</v>
      </c>
      <c r="C312" s="180" t="s">
        <v>569</v>
      </c>
      <c r="D312" s="174" t="s">
        <v>236</v>
      </c>
      <c r="E312" s="175">
        <v>216.17</v>
      </c>
      <c r="F312" s="176"/>
      <c r="G312" s="177">
        <f>ROUND(E312*F312,2)</f>
        <v>0</v>
      </c>
      <c r="H312" s="160"/>
      <c r="I312" s="159">
        <f>ROUND(E312*H312,2)</f>
        <v>0</v>
      </c>
      <c r="J312" s="160"/>
      <c r="K312" s="159">
        <f>ROUND(E312*J312,2)</f>
        <v>0</v>
      </c>
      <c r="L312" s="159">
        <v>21</v>
      </c>
      <c r="M312" s="159">
        <f>G312*(1+L312/100)</f>
        <v>0</v>
      </c>
      <c r="N312" s="158">
        <v>3.8000000000000002E-4</v>
      </c>
      <c r="O312" s="158">
        <f>ROUND(E312*N312,2)</f>
        <v>0.08</v>
      </c>
      <c r="P312" s="158">
        <v>0</v>
      </c>
      <c r="Q312" s="158">
        <f>ROUND(E312*P312,2)</f>
        <v>0</v>
      </c>
      <c r="R312" s="159"/>
      <c r="S312" s="159" t="s">
        <v>199</v>
      </c>
      <c r="T312" s="159" t="s">
        <v>199</v>
      </c>
      <c r="U312" s="159">
        <v>0.38</v>
      </c>
      <c r="V312" s="159">
        <f>ROUND(E312*U312,2)</f>
        <v>82.14</v>
      </c>
      <c r="W312" s="159"/>
      <c r="X312" s="159" t="s">
        <v>237</v>
      </c>
      <c r="Y312" s="159" t="s">
        <v>201</v>
      </c>
      <c r="Z312" s="149"/>
      <c r="AA312" s="149"/>
      <c r="AB312" s="149"/>
      <c r="AC312" s="149"/>
      <c r="AD312" s="149"/>
      <c r="AE312" s="149"/>
      <c r="AF312" s="149"/>
      <c r="AG312" s="149" t="s">
        <v>238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2" x14ac:dyDescent="0.2">
      <c r="A313" s="156"/>
      <c r="B313" s="157"/>
      <c r="C313" s="181" t="s">
        <v>526</v>
      </c>
      <c r="D313" s="161"/>
      <c r="E313" s="162">
        <v>30.94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9"/>
      <c r="AA313" s="149"/>
      <c r="AB313" s="149"/>
      <c r="AC313" s="149"/>
      <c r="AD313" s="149"/>
      <c r="AE313" s="149"/>
      <c r="AF313" s="149"/>
      <c r="AG313" s="149" t="s">
        <v>221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3" x14ac:dyDescent="0.2">
      <c r="A314" s="156"/>
      <c r="B314" s="157"/>
      <c r="C314" s="181" t="s">
        <v>527</v>
      </c>
      <c r="D314" s="161"/>
      <c r="E314" s="162">
        <v>64.92</v>
      </c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9"/>
      <c r="AA314" s="149"/>
      <c r="AB314" s="149"/>
      <c r="AC314" s="149"/>
      <c r="AD314" s="149"/>
      <c r="AE314" s="149"/>
      <c r="AF314" s="149"/>
      <c r="AG314" s="149" t="s">
        <v>221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3" x14ac:dyDescent="0.2">
      <c r="A315" s="156"/>
      <c r="B315" s="157"/>
      <c r="C315" s="181" t="s">
        <v>528</v>
      </c>
      <c r="D315" s="161"/>
      <c r="E315" s="162">
        <v>84.85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221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3" x14ac:dyDescent="0.2">
      <c r="A316" s="156"/>
      <c r="B316" s="157"/>
      <c r="C316" s="181" t="s">
        <v>529</v>
      </c>
      <c r="D316" s="161"/>
      <c r="E316" s="162">
        <v>15.68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9"/>
      <c r="AA316" s="149"/>
      <c r="AB316" s="149"/>
      <c r="AC316" s="149"/>
      <c r="AD316" s="149"/>
      <c r="AE316" s="149"/>
      <c r="AF316" s="149"/>
      <c r="AG316" s="149" t="s">
        <v>221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3" x14ac:dyDescent="0.2">
      <c r="A317" s="156"/>
      <c r="B317" s="157"/>
      <c r="C317" s="181" t="s">
        <v>530</v>
      </c>
      <c r="D317" s="161"/>
      <c r="E317" s="162">
        <v>19.78</v>
      </c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9"/>
      <c r="AA317" s="149"/>
      <c r="AB317" s="149"/>
      <c r="AC317" s="149"/>
      <c r="AD317" s="149"/>
      <c r="AE317" s="149"/>
      <c r="AF317" s="149"/>
      <c r="AG317" s="149" t="s">
        <v>221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72">
        <v>88</v>
      </c>
      <c r="B318" s="173" t="s">
        <v>570</v>
      </c>
      <c r="C318" s="180" t="s">
        <v>571</v>
      </c>
      <c r="D318" s="174" t="s">
        <v>236</v>
      </c>
      <c r="E318" s="175">
        <v>277.34890000000001</v>
      </c>
      <c r="F318" s="176"/>
      <c r="G318" s="177">
        <f>ROUND(E318*F318,2)</f>
        <v>0</v>
      </c>
      <c r="H318" s="160"/>
      <c r="I318" s="159">
        <f>ROUND(E318*H318,2)</f>
        <v>0</v>
      </c>
      <c r="J318" s="160"/>
      <c r="K318" s="159">
        <f>ROUND(E318*J318,2)</f>
        <v>0</v>
      </c>
      <c r="L318" s="159">
        <v>21</v>
      </c>
      <c r="M318" s="159">
        <f>G318*(1+L318/100)</f>
        <v>0</v>
      </c>
      <c r="N318" s="158">
        <v>2.3E-3</v>
      </c>
      <c r="O318" s="158">
        <f>ROUND(E318*N318,2)</f>
        <v>0.64</v>
      </c>
      <c r="P318" s="158">
        <v>0</v>
      </c>
      <c r="Q318" s="158">
        <f>ROUND(E318*P318,2)</f>
        <v>0</v>
      </c>
      <c r="R318" s="159" t="s">
        <v>428</v>
      </c>
      <c r="S318" s="159" t="s">
        <v>199</v>
      </c>
      <c r="T318" s="159" t="s">
        <v>199</v>
      </c>
      <c r="U318" s="159">
        <v>0</v>
      </c>
      <c r="V318" s="159">
        <f>ROUND(E318*U318,2)</f>
        <v>0</v>
      </c>
      <c r="W318" s="159"/>
      <c r="X318" s="159" t="s">
        <v>429</v>
      </c>
      <c r="Y318" s="159" t="s">
        <v>201</v>
      </c>
      <c r="Z318" s="149"/>
      <c r="AA318" s="149"/>
      <c r="AB318" s="149"/>
      <c r="AC318" s="149"/>
      <c r="AD318" s="149"/>
      <c r="AE318" s="149"/>
      <c r="AF318" s="149"/>
      <c r="AG318" s="149" t="s">
        <v>430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2" x14ac:dyDescent="0.2">
      <c r="A319" s="156"/>
      <c r="B319" s="157"/>
      <c r="C319" s="181" t="s">
        <v>572</v>
      </c>
      <c r="D319" s="161"/>
      <c r="E319" s="162">
        <v>248.59549999999999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9"/>
      <c r="AA319" s="149"/>
      <c r="AB319" s="149"/>
      <c r="AC319" s="149"/>
      <c r="AD319" s="149"/>
      <c r="AE319" s="149"/>
      <c r="AF319" s="149"/>
      <c r="AG319" s="149" t="s">
        <v>221</v>
      </c>
      <c r="AH319" s="149">
        <v>5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3" x14ac:dyDescent="0.2">
      <c r="A320" s="156"/>
      <c r="B320" s="157"/>
      <c r="C320" s="181" t="s">
        <v>573</v>
      </c>
      <c r="D320" s="161"/>
      <c r="E320" s="162">
        <v>25.86</v>
      </c>
      <c r="F320" s="159"/>
      <c r="G320" s="1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221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3" x14ac:dyDescent="0.2">
      <c r="A321" s="156"/>
      <c r="B321" s="157"/>
      <c r="C321" s="181" t="s">
        <v>574</v>
      </c>
      <c r="D321" s="161"/>
      <c r="E321" s="162">
        <v>2.8934000000000002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221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2">
        <v>89</v>
      </c>
      <c r="B322" s="173" t="s">
        <v>575</v>
      </c>
      <c r="C322" s="180" t="s">
        <v>576</v>
      </c>
      <c r="D322" s="174" t="s">
        <v>386</v>
      </c>
      <c r="E322" s="175">
        <v>408.92</v>
      </c>
      <c r="F322" s="176"/>
      <c r="G322" s="177">
        <f>ROUND(E322*F322,2)</f>
        <v>0</v>
      </c>
      <c r="H322" s="160"/>
      <c r="I322" s="159">
        <f>ROUND(E322*H322,2)</f>
        <v>0</v>
      </c>
      <c r="J322" s="160"/>
      <c r="K322" s="159">
        <f>ROUND(E322*J322,2)</f>
        <v>0</v>
      </c>
      <c r="L322" s="159">
        <v>21</v>
      </c>
      <c r="M322" s="159">
        <f>G322*(1+L322/100)</f>
        <v>0</v>
      </c>
      <c r="N322" s="158">
        <v>6.9999999999999994E-5</v>
      </c>
      <c r="O322" s="158">
        <f>ROUND(E322*N322,2)</f>
        <v>0.03</v>
      </c>
      <c r="P322" s="158">
        <v>0</v>
      </c>
      <c r="Q322" s="158">
        <f>ROUND(E322*P322,2)</f>
        <v>0</v>
      </c>
      <c r="R322" s="159"/>
      <c r="S322" s="159" t="s">
        <v>199</v>
      </c>
      <c r="T322" s="159" t="s">
        <v>199</v>
      </c>
      <c r="U322" s="159">
        <v>0.09</v>
      </c>
      <c r="V322" s="159">
        <f>ROUND(E322*U322,2)</f>
        <v>36.799999999999997</v>
      </c>
      <c r="W322" s="159"/>
      <c r="X322" s="159" t="s">
        <v>237</v>
      </c>
      <c r="Y322" s="159" t="s">
        <v>201</v>
      </c>
      <c r="Z322" s="149"/>
      <c r="AA322" s="149"/>
      <c r="AB322" s="149"/>
      <c r="AC322" s="149"/>
      <c r="AD322" s="149"/>
      <c r="AE322" s="149"/>
      <c r="AF322" s="149"/>
      <c r="AG322" s="149" t="s">
        <v>238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2" x14ac:dyDescent="0.2">
      <c r="A323" s="156"/>
      <c r="B323" s="157"/>
      <c r="C323" s="249" t="s">
        <v>577</v>
      </c>
      <c r="D323" s="250"/>
      <c r="E323" s="250"/>
      <c r="F323" s="250"/>
      <c r="G323" s="250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9"/>
      <c r="AA323" s="149"/>
      <c r="AB323" s="149"/>
      <c r="AC323" s="149"/>
      <c r="AD323" s="149"/>
      <c r="AE323" s="149"/>
      <c r="AF323" s="149"/>
      <c r="AG323" s="149" t="s">
        <v>204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2" x14ac:dyDescent="0.2">
      <c r="A324" s="156"/>
      <c r="B324" s="157"/>
      <c r="C324" s="181" t="s">
        <v>578</v>
      </c>
      <c r="D324" s="161"/>
      <c r="E324" s="162">
        <v>408.92</v>
      </c>
      <c r="F324" s="159"/>
      <c r="G324" s="1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9"/>
      <c r="AA324" s="149"/>
      <c r="AB324" s="149"/>
      <c r="AC324" s="149"/>
      <c r="AD324" s="149"/>
      <c r="AE324" s="149"/>
      <c r="AF324" s="149"/>
      <c r="AG324" s="149" t="s">
        <v>221</v>
      </c>
      <c r="AH324" s="149">
        <v>5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ht="22.5" outlineLevel="1" x14ac:dyDescent="0.2">
      <c r="A325" s="172">
        <v>90</v>
      </c>
      <c r="B325" s="173" t="s">
        <v>579</v>
      </c>
      <c r="C325" s="180" t="s">
        <v>580</v>
      </c>
      <c r="D325" s="174" t="s">
        <v>386</v>
      </c>
      <c r="E325" s="175">
        <v>470.25799999999998</v>
      </c>
      <c r="F325" s="176"/>
      <c r="G325" s="177">
        <f>ROUND(E325*F325,2)</f>
        <v>0</v>
      </c>
      <c r="H325" s="160"/>
      <c r="I325" s="159">
        <f>ROUND(E325*H325,2)</f>
        <v>0</v>
      </c>
      <c r="J325" s="160"/>
      <c r="K325" s="159">
        <f>ROUND(E325*J325,2)</f>
        <v>0</v>
      </c>
      <c r="L325" s="159">
        <v>21</v>
      </c>
      <c r="M325" s="159">
        <f>G325*(1+L325/100)</f>
        <v>0</v>
      </c>
      <c r="N325" s="158">
        <v>5.0000000000000001E-4</v>
      </c>
      <c r="O325" s="158">
        <f>ROUND(E325*N325,2)</f>
        <v>0.24</v>
      </c>
      <c r="P325" s="158">
        <v>0</v>
      </c>
      <c r="Q325" s="158">
        <f>ROUND(E325*P325,2)</f>
        <v>0</v>
      </c>
      <c r="R325" s="159" t="s">
        <v>428</v>
      </c>
      <c r="S325" s="159" t="s">
        <v>199</v>
      </c>
      <c r="T325" s="159" t="s">
        <v>199</v>
      </c>
      <c r="U325" s="159">
        <v>0</v>
      </c>
      <c r="V325" s="159">
        <f>ROUND(E325*U325,2)</f>
        <v>0</v>
      </c>
      <c r="W325" s="159"/>
      <c r="X325" s="159" t="s">
        <v>429</v>
      </c>
      <c r="Y325" s="159" t="s">
        <v>201</v>
      </c>
      <c r="Z325" s="149"/>
      <c r="AA325" s="149"/>
      <c r="AB325" s="149"/>
      <c r="AC325" s="149"/>
      <c r="AD325" s="149"/>
      <c r="AE325" s="149"/>
      <c r="AF325" s="149"/>
      <c r="AG325" s="149" t="s">
        <v>430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2" x14ac:dyDescent="0.2">
      <c r="A326" s="156"/>
      <c r="B326" s="157"/>
      <c r="C326" s="181" t="s">
        <v>581</v>
      </c>
      <c r="D326" s="161"/>
      <c r="E326" s="162">
        <v>470.25799999999998</v>
      </c>
      <c r="F326" s="159"/>
      <c r="G326" s="1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221</v>
      </c>
      <c r="AH326" s="149">
        <v>5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2.5" outlineLevel="1" x14ac:dyDescent="0.2">
      <c r="A327" s="172">
        <v>91</v>
      </c>
      <c r="B327" s="173" t="s">
        <v>582</v>
      </c>
      <c r="C327" s="180" t="s">
        <v>583</v>
      </c>
      <c r="D327" s="174" t="s">
        <v>386</v>
      </c>
      <c r="E327" s="175">
        <v>225</v>
      </c>
      <c r="F327" s="176"/>
      <c r="G327" s="177">
        <f>ROUND(E327*F327,2)</f>
        <v>0</v>
      </c>
      <c r="H327" s="160"/>
      <c r="I327" s="159">
        <f>ROUND(E327*H327,2)</f>
        <v>0</v>
      </c>
      <c r="J327" s="160"/>
      <c r="K327" s="159">
        <f>ROUND(E327*J327,2)</f>
        <v>0</v>
      </c>
      <c r="L327" s="159">
        <v>21</v>
      </c>
      <c r="M327" s="159">
        <f>G327*(1+L327/100)</f>
        <v>0</v>
      </c>
      <c r="N327" s="158">
        <v>4.0000000000000003E-5</v>
      </c>
      <c r="O327" s="158">
        <f>ROUND(E327*N327,2)</f>
        <v>0.01</v>
      </c>
      <c r="P327" s="158">
        <v>0</v>
      </c>
      <c r="Q327" s="158">
        <f>ROUND(E327*P327,2)</f>
        <v>0</v>
      </c>
      <c r="R327" s="159"/>
      <c r="S327" s="159" t="s">
        <v>199</v>
      </c>
      <c r="T327" s="159" t="s">
        <v>199</v>
      </c>
      <c r="U327" s="159">
        <v>0.08</v>
      </c>
      <c r="V327" s="159">
        <f>ROUND(E327*U327,2)</f>
        <v>18</v>
      </c>
      <c r="W327" s="159"/>
      <c r="X327" s="159" t="s">
        <v>237</v>
      </c>
      <c r="Y327" s="159" t="s">
        <v>201</v>
      </c>
      <c r="Z327" s="149"/>
      <c r="AA327" s="149"/>
      <c r="AB327" s="149"/>
      <c r="AC327" s="149"/>
      <c r="AD327" s="149"/>
      <c r="AE327" s="149"/>
      <c r="AF327" s="149"/>
      <c r="AG327" s="149" t="s">
        <v>238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2" x14ac:dyDescent="0.2">
      <c r="A328" s="156"/>
      <c r="B328" s="157"/>
      <c r="C328" s="181" t="s">
        <v>584</v>
      </c>
      <c r="D328" s="161"/>
      <c r="E328" s="162">
        <v>225</v>
      </c>
      <c r="F328" s="159"/>
      <c r="G328" s="159"/>
      <c r="H328" s="159"/>
      <c r="I328" s="159"/>
      <c r="J328" s="159"/>
      <c r="K328" s="159"/>
      <c r="L328" s="159"/>
      <c r="M328" s="159"/>
      <c r="N328" s="158"/>
      <c r="O328" s="158"/>
      <c r="P328" s="158"/>
      <c r="Q328" s="158"/>
      <c r="R328" s="159"/>
      <c r="S328" s="159"/>
      <c r="T328" s="159"/>
      <c r="U328" s="159"/>
      <c r="V328" s="159"/>
      <c r="W328" s="159"/>
      <c r="X328" s="159"/>
      <c r="Y328" s="159"/>
      <c r="Z328" s="149"/>
      <c r="AA328" s="149"/>
      <c r="AB328" s="149"/>
      <c r="AC328" s="149"/>
      <c r="AD328" s="149"/>
      <c r="AE328" s="149"/>
      <c r="AF328" s="149"/>
      <c r="AG328" s="149" t="s">
        <v>221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2">
        <v>92</v>
      </c>
      <c r="B329" s="173" t="s">
        <v>585</v>
      </c>
      <c r="C329" s="180" t="s">
        <v>586</v>
      </c>
      <c r="D329" s="174" t="s">
        <v>386</v>
      </c>
      <c r="E329" s="175">
        <v>17.02</v>
      </c>
      <c r="F329" s="176"/>
      <c r="G329" s="177">
        <f>ROUND(E329*F329,2)</f>
        <v>0</v>
      </c>
      <c r="H329" s="160"/>
      <c r="I329" s="159">
        <f>ROUND(E329*H329,2)</f>
        <v>0</v>
      </c>
      <c r="J329" s="160"/>
      <c r="K329" s="159">
        <f>ROUND(E329*J329,2)</f>
        <v>0</v>
      </c>
      <c r="L329" s="159">
        <v>21</v>
      </c>
      <c r="M329" s="159">
        <f>G329*(1+L329/100)</f>
        <v>0</v>
      </c>
      <c r="N329" s="158">
        <v>4.0000000000000003E-5</v>
      </c>
      <c r="O329" s="158">
        <f>ROUND(E329*N329,2)</f>
        <v>0</v>
      </c>
      <c r="P329" s="158">
        <v>0</v>
      </c>
      <c r="Q329" s="158">
        <f>ROUND(E329*P329,2)</f>
        <v>0</v>
      </c>
      <c r="R329" s="159"/>
      <c r="S329" s="159" t="s">
        <v>199</v>
      </c>
      <c r="T329" s="159" t="s">
        <v>199</v>
      </c>
      <c r="U329" s="159">
        <v>0.13</v>
      </c>
      <c r="V329" s="159">
        <f>ROUND(E329*U329,2)</f>
        <v>2.21</v>
      </c>
      <c r="W329" s="159"/>
      <c r="X329" s="159" t="s">
        <v>237</v>
      </c>
      <c r="Y329" s="159" t="s">
        <v>201</v>
      </c>
      <c r="Z329" s="149"/>
      <c r="AA329" s="149"/>
      <c r="AB329" s="149"/>
      <c r="AC329" s="149"/>
      <c r="AD329" s="149"/>
      <c r="AE329" s="149"/>
      <c r="AF329" s="149"/>
      <c r="AG329" s="149" t="s">
        <v>238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2" x14ac:dyDescent="0.2">
      <c r="A330" s="156"/>
      <c r="B330" s="157"/>
      <c r="C330" s="181" t="s">
        <v>536</v>
      </c>
      <c r="D330" s="161"/>
      <c r="E330" s="162">
        <v>3.6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9"/>
      <c r="AA330" s="149"/>
      <c r="AB330" s="149"/>
      <c r="AC330" s="149"/>
      <c r="AD330" s="149"/>
      <c r="AE330" s="149"/>
      <c r="AF330" s="149"/>
      <c r="AG330" s="149" t="s">
        <v>221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81" t="s">
        <v>563</v>
      </c>
      <c r="D331" s="161"/>
      <c r="E331" s="162">
        <v>6.17</v>
      </c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221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81" t="s">
        <v>564</v>
      </c>
      <c r="D332" s="161"/>
      <c r="E332" s="162">
        <v>7.25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221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2.5" outlineLevel="1" x14ac:dyDescent="0.2">
      <c r="A333" s="172">
        <v>93</v>
      </c>
      <c r="B333" s="173" t="s">
        <v>587</v>
      </c>
      <c r="C333" s="180" t="s">
        <v>588</v>
      </c>
      <c r="D333" s="174" t="s">
        <v>361</v>
      </c>
      <c r="E333" s="175">
        <v>8</v>
      </c>
      <c r="F333" s="176"/>
      <c r="G333" s="177">
        <f>ROUND(E333*F333,2)</f>
        <v>0</v>
      </c>
      <c r="H333" s="160"/>
      <c r="I333" s="159">
        <f>ROUND(E333*H333,2)</f>
        <v>0</v>
      </c>
      <c r="J333" s="160"/>
      <c r="K333" s="159">
        <f>ROUND(E333*J333,2)</f>
        <v>0</v>
      </c>
      <c r="L333" s="159">
        <v>21</v>
      </c>
      <c r="M333" s="159">
        <f>G333*(1+L333/100)</f>
        <v>0</v>
      </c>
      <c r="N333" s="158">
        <v>3.4000000000000002E-4</v>
      </c>
      <c r="O333" s="158">
        <f>ROUND(E333*N333,2)</f>
        <v>0</v>
      </c>
      <c r="P333" s="158">
        <v>0</v>
      </c>
      <c r="Q333" s="158">
        <f>ROUND(E333*P333,2)</f>
        <v>0</v>
      </c>
      <c r="R333" s="159" t="s">
        <v>428</v>
      </c>
      <c r="S333" s="159" t="s">
        <v>199</v>
      </c>
      <c r="T333" s="159" t="s">
        <v>199</v>
      </c>
      <c r="U333" s="159">
        <v>0</v>
      </c>
      <c r="V333" s="159">
        <f>ROUND(E333*U333,2)</f>
        <v>0</v>
      </c>
      <c r="W333" s="159"/>
      <c r="X333" s="159" t="s">
        <v>429</v>
      </c>
      <c r="Y333" s="159" t="s">
        <v>201</v>
      </c>
      <c r="Z333" s="149"/>
      <c r="AA333" s="149"/>
      <c r="AB333" s="149"/>
      <c r="AC333" s="149"/>
      <c r="AD333" s="149"/>
      <c r="AE333" s="149"/>
      <c r="AF333" s="149"/>
      <c r="AG333" s="149" t="s">
        <v>430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2" x14ac:dyDescent="0.2">
      <c r="A334" s="156"/>
      <c r="B334" s="157"/>
      <c r="C334" s="181" t="s">
        <v>589</v>
      </c>
      <c r="D334" s="161"/>
      <c r="E334" s="162">
        <v>8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221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85">
        <v>94</v>
      </c>
      <c r="B335" s="186" t="s">
        <v>590</v>
      </c>
      <c r="C335" s="191" t="s">
        <v>591</v>
      </c>
      <c r="D335" s="187" t="s">
        <v>0</v>
      </c>
      <c r="E335" s="188">
        <v>100</v>
      </c>
      <c r="F335" s="189"/>
      <c r="G335" s="190">
        <f>ROUND(E335*F335,2)</f>
        <v>0</v>
      </c>
      <c r="H335" s="160"/>
      <c r="I335" s="159">
        <f>ROUND(E335*H335,2)</f>
        <v>0</v>
      </c>
      <c r="J335" s="160"/>
      <c r="K335" s="159">
        <f>ROUND(E335*J335,2)</f>
        <v>0</v>
      </c>
      <c r="L335" s="159">
        <v>21</v>
      </c>
      <c r="M335" s="159">
        <f>G335*(1+L335/100)</f>
        <v>0</v>
      </c>
      <c r="N335" s="158">
        <v>0</v>
      </c>
      <c r="O335" s="158">
        <f>ROUND(E335*N335,2)</f>
        <v>0</v>
      </c>
      <c r="P335" s="158">
        <v>0</v>
      </c>
      <c r="Q335" s="158">
        <f>ROUND(E335*P335,2)</f>
        <v>0</v>
      </c>
      <c r="R335" s="159"/>
      <c r="S335" s="159" t="s">
        <v>199</v>
      </c>
      <c r="T335" s="159" t="s">
        <v>199</v>
      </c>
      <c r="U335" s="159">
        <v>0</v>
      </c>
      <c r="V335" s="159">
        <f>ROUND(E335*U335,2)</f>
        <v>0</v>
      </c>
      <c r="W335" s="159"/>
      <c r="X335" s="159" t="s">
        <v>237</v>
      </c>
      <c r="Y335" s="159" t="s">
        <v>201</v>
      </c>
      <c r="Z335" s="149"/>
      <c r="AA335" s="149"/>
      <c r="AB335" s="149"/>
      <c r="AC335" s="149"/>
      <c r="AD335" s="149"/>
      <c r="AE335" s="149"/>
      <c r="AF335" s="149"/>
      <c r="AG335" s="149" t="s">
        <v>238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x14ac:dyDescent="0.2">
      <c r="A336" s="165" t="s">
        <v>194</v>
      </c>
      <c r="B336" s="166" t="s">
        <v>149</v>
      </c>
      <c r="C336" s="179" t="s">
        <v>150</v>
      </c>
      <c r="D336" s="167"/>
      <c r="E336" s="168"/>
      <c r="F336" s="169"/>
      <c r="G336" s="170">
        <f>SUMIF(AG337:AG390,"&lt;&gt;NOR",G337:G390)</f>
        <v>0</v>
      </c>
      <c r="H336" s="164"/>
      <c r="I336" s="164">
        <f>SUM(I337:I390)</f>
        <v>0</v>
      </c>
      <c r="J336" s="164"/>
      <c r="K336" s="164">
        <f>SUM(K337:K390)</f>
        <v>0</v>
      </c>
      <c r="L336" s="164"/>
      <c r="M336" s="164">
        <f>SUM(M337:M390)</f>
        <v>0</v>
      </c>
      <c r="N336" s="163"/>
      <c r="O336" s="163">
        <f>SUM(O337:O390)</f>
        <v>1.52</v>
      </c>
      <c r="P336" s="163"/>
      <c r="Q336" s="163">
        <f>SUM(Q337:Q390)</f>
        <v>0</v>
      </c>
      <c r="R336" s="164"/>
      <c r="S336" s="164"/>
      <c r="T336" s="164"/>
      <c r="U336" s="164"/>
      <c r="V336" s="164">
        <f>SUM(V337:V390)</f>
        <v>468.26</v>
      </c>
      <c r="W336" s="164"/>
      <c r="X336" s="164"/>
      <c r="Y336" s="164"/>
      <c r="AG336" t="s">
        <v>195</v>
      </c>
    </row>
    <row r="337" spans="1:60" ht="22.5" outlineLevel="1" x14ac:dyDescent="0.2">
      <c r="A337" s="172">
        <v>95</v>
      </c>
      <c r="B337" s="173" t="s">
        <v>592</v>
      </c>
      <c r="C337" s="180" t="s">
        <v>593</v>
      </c>
      <c r="D337" s="174" t="s">
        <v>236</v>
      </c>
      <c r="E337" s="175">
        <v>1054.68</v>
      </c>
      <c r="F337" s="176"/>
      <c r="G337" s="177">
        <f>ROUND(E337*F337,2)</f>
        <v>0</v>
      </c>
      <c r="H337" s="160"/>
      <c r="I337" s="159">
        <f>ROUND(E337*H337,2)</f>
        <v>0</v>
      </c>
      <c r="J337" s="160"/>
      <c r="K337" s="159">
        <f>ROUND(E337*J337,2)</f>
        <v>0</v>
      </c>
      <c r="L337" s="159">
        <v>21</v>
      </c>
      <c r="M337" s="159">
        <f>G337*(1+L337/100)</f>
        <v>0</v>
      </c>
      <c r="N337" s="158">
        <v>3.5E-4</v>
      </c>
      <c r="O337" s="158">
        <f>ROUND(E337*N337,2)</f>
        <v>0.37</v>
      </c>
      <c r="P337" s="158">
        <v>0</v>
      </c>
      <c r="Q337" s="158">
        <f>ROUND(E337*P337,2)</f>
        <v>0</v>
      </c>
      <c r="R337" s="159"/>
      <c r="S337" s="159" t="s">
        <v>199</v>
      </c>
      <c r="T337" s="159" t="s">
        <v>199</v>
      </c>
      <c r="U337" s="159">
        <v>0.01</v>
      </c>
      <c r="V337" s="159">
        <f>ROUND(E337*U337,2)</f>
        <v>10.55</v>
      </c>
      <c r="W337" s="159"/>
      <c r="X337" s="159" t="s">
        <v>237</v>
      </c>
      <c r="Y337" s="159" t="s">
        <v>201</v>
      </c>
      <c r="Z337" s="149"/>
      <c r="AA337" s="149"/>
      <c r="AB337" s="149"/>
      <c r="AC337" s="149"/>
      <c r="AD337" s="149"/>
      <c r="AE337" s="149"/>
      <c r="AF337" s="149"/>
      <c r="AG337" s="149" t="s">
        <v>238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2" x14ac:dyDescent="0.2">
      <c r="A338" s="156"/>
      <c r="B338" s="157"/>
      <c r="C338" s="181" t="s">
        <v>367</v>
      </c>
      <c r="D338" s="161"/>
      <c r="E338" s="162">
        <v>304.91000000000003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221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81" t="s">
        <v>368</v>
      </c>
      <c r="D339" s="161"/>
      <c r="E339" s="162">
        <v>550.33000000000004</v>
      </c>
      <c r="F339" s="159"/>
      <c r="G339" s="1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221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3" x14ac:dyDescent="0.2">
      <c r="A340" s="156"/>
      <c r="B340" s="157"/>
      <c r="C340" s="181" t="s">
        <v>594</v>
      </c>
      <c r="D340" s="161"/>
      <c r="E340" s="162">
        <v>199.44</v>
      </c>
      <c r="F340" s="159"/>
      <c r="G340" s="159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9"/>
      <c r="AA340" s="149"/>
      <c r="AB340" s="149"/>
      <c r="AC340" s="149"/>
      <c r="AD340" s="149"/>
      <c r="AE340" s="149"/>
      <c r="AF340" s="149"/>
      <c r="AG340" s="149" t="s">
        <v>221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ht="22.5" outlineLevel="1" x14ac:dyDescent="0.2">
      <c r="A341" s="172">
        <v>96</v>
      </c>
      <c r="B341" s="173" t="s">
        <v>595</v>
      </c>
      <c r="C341" s="180" t="s">
        <v>596</v>
      </c>
      <c r="D341" s="174" t="s">
        <v>386</v>
      </c>
      <c r="E341" s="175">
        <v>500</v>
      </c>
      <c r="F341" s="176"/>
      <c r="G341" s="177">
        <f>ROUND(E341*F341,2)</f>
        <v>0</v>
      </c>
      <c r="H341" s="160"/>
      <c r="I341" s="159">
        <f>ROUND(E341*H341,2)</f>
        <v>0</v>
      </c>
      <c r="J341" s="160"/>
      <c r="K341" s="159">
        <f>ROUND(E341*J341,2)</f>
        <v>0</v>
      </c>
      <c r="L341" s="159">
        <v>21</v>
      </c>
      <c r="M341" s="159">
        <f>G341*(1+L341/100)</f>
        <v>0</v>
      </c>
      <c r="N341" s="158">
        <v>0</v>
      </c>
      <c r="O341" s="158">
        <f>ROUND(E341*N341,2)</f>
        <v>0</v>
      </c>
      <c r="P341" s="158">
        <v>0</v>
      </c>
      <c r="Q341" s="158">
        <f>ROUND(E341*P341,2)</f>
        <v>0</v>
      </c>
      <c r="R341" s="159"/>
      <c r="S341" s="159" t="s">
        <v>199</v>
      </c>
      <c r="T341" s="159" t="s">
        <v>199</v>
      </c>
      <c r="U341" s="159">
        <v>0.02</v>
      </c>
      <c r="V341" s="159">
        <f>ROUND(E341*U341,2)</f>
        <v>10</v>
      </c>
      <c r="W341" s="159"/>
      <c r="X341" s="159" t="s">
        <v>237</v>
      </c>
      <c r="Y341" s="159" t="s">
        <v>201</v>
      </c>
      <c r="Z341" s="149"/>
      <c r="AA341" s="149"/>
      <c r="AB341" s="149"/>
      <c r="AC341" s="149"/>
      <c r="AD341" s="149"/>
      <c r="AE341" s="149"/>
      <c r="AF341" s="149"/>
      <c r="AG341" s="149" t="s">
        <v>238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2" x14ac:dyDescent="0.2">
      <c r="A342" s="156"/>
      <c r="B342" s="157"/>
      <c r="C342" s="181" t="s">
        <v>597</v>
      </c>
      <c r="D342" s="161"/>
      <c r="E342" s="162">
        <v>500</v>
      </c>
      <c r="F342" s="159"/>
      <c r="G342" s="159"/>
      <c r="H342" s="159"/>
      <c r="I342" s="159"/>
      <c r="J342" s="159"/>
      <c r="K342" s="159"/>
      <c r="L342" s="159"/>
      <c r="M342" s="159"/>
      <c r="N342" s="158"/>
      <c r="O342" s="158"/>
      <c r="P342" s="158"/>
      <c r="Q342" s="158"/>
      <c r="R342" s="159"/>
      <c r="S342" s="159"/>
      <c r="T342" s="159"/>
      <c r="U342" s="159"/>
      <c r="V342" s="159"/>
      <c r="W342" s="159"/>
      <c r="X342" s="159"/>
      <c r="Y342" s="159"/>
      <c r="Z342" s="149"/>
      <c r="AA342" s="149"/>
      <c r="AB342" s="149"/>
      <c r="AC342" s="149"/>
      <c r="AD342" s="149"/>
      <c r="AE342" s="149"/>
      <c r="AF342" s="149"/>
      <c r="AG342" s="149" t="s">
        <v>221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72">
        <v>97</v>
      </c>
      <c r="B343" s="173" t="s">
        <v>598</v>
      </c>
      <c r="C343" s="180" t="s">
        <v>599</v>
      </c>
      <c r="D343" s="174" t="s">
        <v>236</v>
      </c>
      <c r="E343" s="175">
        <v>3197.877</v>
      </c>
      <c r="F343" s="176"/>
      <c r="G343" s="177">
        <f>ROUND(E343*F343,2)</f>
        <v>0</v>
      </c>
      <c r="H343" s="160"/>
      <c r="I343" s="159">
        <f>ROUND(E343*H343,2)</f>
        <v>0</v>
      </c>
      <c r="J343" s="160"/>
      <c r="K343" s="159">
        <f>ROUND(E343*J343,2)</f>
        <v>0</v>
      </c>
      <c r="L343" s="159">
        <v>21</v>
      </c>
      <c r="M343" s="159">
        <f>G343*(1+L343/100)</f>
        <v>0</v>
      </c>
      <c r="N343" s="158">
        <v>0</v>
      </c>
      <c r="O343" s="158">
        <f>ROUND(E343*N343,2)</f>
        <v>0</v>
      </c>
      <c r="P343" s="158">
        <v>0</v>
      </c>
      <c r="Q343" s="158">
        <f>ROUND(E343*P343,2)</f>
        <v>0</v>
      </c>
      <c r="R343" s="159"/>
      <c r="S343" s="159" t="s">
        <v>199</v>
      </c>
      <c r="T343" s="159" t="s">
        <v>199</v>
      </c>
      <c r="U343" s="159">
        <v>0.01</v>
      </c>
      <c r="V343" s="159">
        <f>ROUND(E343*U343,2)</f>
        <v>31.98</v>
      </c>
      <c r="W343" s="159"/>
      <c r="X343" s="159" t="s">
        <v>237</v>
      </c>
      <c r="Y343" s="159" t="s">
        <v>201</v>
      </c>
      <c r="Z343" s="149"/>
      <c r="AA343" s="149"/>
      <c r="AB343" s="149"/>
      <c r="AC343" s="149"/>
      <c r="AD343" s="149"/>
      <c r="AE343" s="149"/>
      <c r="AF343" s="149"/>
      <c r="AG343" s="149" t="s">
        <v>238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2" x14ac:dyDescent="0.2">
      <c r="A344" s="156"/>
      <c r="B344" s="157"/>
      <c r="C344" s="181" t="s">
        <v>600</v>
      </c>
      <c r="D344" s="161"/>
      <c r="E344" s="162">
        <v>3197.877</v>
      </c>
      <c r="F344" s="159"/>
      <c r="G344" s="159"/>
      <c r="H344" s="159"/>
      <c r="I344" s="159"/>
      <c r="J344" s="159"/>
      <c r="K344" s="159"/>
      <c r="L344" s="159"/>
      <c r="M344" s="159"/>
      <c r="N344" s="158"/>
      <c r="O344" s="158"/>
      <c r="P344" s="158"/>
      <c r="Q344" s="158"/>
      <c r="R344" s="159"/>
      <c r="S344" s="159"/>
      <c r="T344" s="159"/>
      <c r="U344" s="159"/>
      <c r="V344" s="159"/>
      <c r="W344" s="159"/>
      <c r="X344" s="159"/>
      <c r="Y344" s="159"/>
      <c r="Z344" s="149"/>
      <c r="AA344" s="149"/>
      <c r="AB344" s="149"/>
      <c r="AC344" s="149"/>
      <c r="AD344" s="149"/>
      <c r="AE344" s="149"/>
      <c r="AF344" s="149"/>
      <c r="AG344" s="149" t="s">
        <v>221</v>
      </c>
      <c r="AH344" s="149">
        <v>5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72">
        <v>98</v>
      </c>
      <c r="B345" s="173" t="s">
        <v>601</v>
      </c>
      <c r="C345" s="180" t="s">
        <v>602</v>
      </c>
      <c r="D345" s="174" t="s">
        <v>236</v>
      </c>
      <c r="E345" s="175">
        <v>3197.877</v>
      </c>
      <c r="F345" s="176"/>
      <c r="G345" s="177">
        <f>ROUND(E345*F345,2)</f>
        <v>0</v>
      </c>
      <c r="H345" s="160"/>
      <c r="I345" s="159">
        <f>ROUND(E345*H345,2)</f>
        <v>0</v>
      </c>
      <c r="J345" s="160"/>
      <c r="K345" s="159">
        <f>ROUND(E345*J345,2)</f>
        <v>0</v>
      </c>
      <c r="L345" s="159">
        <v>21</v>
      </c>
      <c r="M345" s="159">
        <f>G345*(1+L345/100)</f>
        <v>0</v>
      </c>
      <c r="N345" s="158">
        <v>6.9999999999999994E-5</v>
      </c>
      <c r="O345" s="158">
        <f>ROUND(E345*N345,2)</f>
        <v>0.22</v>
      </c>
      <c r="P345" s="158">
        <v>0</v>
      </c>
      <c r="Q345" s="158">
        <f>ROUND(E345*P345,2)</f>
        <v>0</v>
      </c>
      <c r="R345" s="159"/>
      <c r="S345" s="159" t="s">
        <v>199</v>
      </c>
      <c r="T345" s="159" t="s">
        <v>199</v>
      </c>
      <c r="U345" s="159">
        <v>0.03</v>
      </c>
      <c r="V345" s="159">
        <f>ROUND(E345*U345,2)</f>
        <v>95.94</v>
      </c>
      <c r="W345" s="159"/>
      <c r="X345" s="159" t="s">
        <v>237</v>
      </c>
      <c r="Y345" s="159" t="s">
        <v>201</v>
      </c>
      <c r="Z345" s="149"/>
      <c r="AA345" s="149"/>
      <c r="AB345" s="149"/>
      <c r="AC345" s="149"/>
      <c r="AD345" s="149"/>
      <c r="AE345" s="149"/>
      <c r="AF345" s="149"/>
      <c r="AG345" s="149" t="s">
        <v>238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2" x14ac:dyDescent="0.2">
      <c r="A346" s="156"/>
      <c r="B346" s="157"/>
      <c r="C346" s="181" t="s">
        <v>603</v>
      </c>
      <c r="D346" s="161"/>
      <c r="E346" s="162">
        <v>27.456</v>
      </c>
      <c r="F346" s="159"/>
      <c r="G346" s="159"/>
      <c r="H346" s="159"/>
      <c r="I346" s="159"/>
      <c r="J346" s="159"/>
      <c r="K346" s="159"/>
      <c r="L346" s="159"/>
      <c r="M346" s="159"/>
      <c r="N346" s="158"/>
      <c r="O346" s="158"/>
      <c r="P346" s="158"/>
      <c r="Q346" s="158"/>
      <c r="R346" s="159"/>
      <c r="S346" s="159"/>
      <c r="T346" s="159"/>
      <c r="U346" s="159"/>
      <c r="V346" s="159"/>
      <c r="W346" s="159"/>
      <c r="X346" s="159"/>
      <c r="Y346" s="159"/>
      <c r="Z346" s="149"/>
      <c r="AA346" s="149"/>
      <c r="AB346" s="149"/>
      <c r="AC346" s="149"/>
      <c r="AD346" s="149"/>
      <c r="AE346" s="149"/>
      <c r="AF346" s="149"/>
      <c r="AG346" s="149" t="s">
        <v>221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3" x14ac:dyDescent="0.2">
      <c r="A347" s="156"/>
      <c r="B347" s="157"/>
      <c r="C347" s="181" t="s">
        <v>270</v>
      </c>
      <c r="D347" s="161"/>
      <c r="E347" s="162">
        <v>36.270000000000003</v>
      </c>
      <c r="F347" s="159"/>
      <c r="G347" s="159"/>
      <c r="H347" s="159"/>
      <c r="I347" s="159"/>
      <c r="J347" s="159"/>
      <c r="K347" s="159"/>
      <c r="L347" s="159"/>
      <c r="M347" s="159"/>
      <c r="N347" s="158"/>
      <c r="O347" s="158"/>
      <c r="P347" s="158"/>
      <c r="Q347" s="158"/>
      <c r="R347" s="159"/>
      <c r="S347" s="159"/>
      <c r="T347" s="159"/>
      <c r="U347" s="159"/>
      <c r="V347" s="159"/>
      <c r="W347" s="159"/>
      <c r="X347" s="159"/>
      <c r="Y347" s="159"/>
      <c r="Z347" s="149"/>
      <c r="AA347" s="149"/>
      <c r="AB347" s="149"/>
      <c r="AC347" s="149"/>
      <c r="AD347" s="149"/>
      <c r="AE347" s="149"/>
      <c r="AF347" s="149"/>
      <c r="AG347" s="149" t="s">
        <v>221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3" x14ac:dyDescent="0.2">
      <c r="A348" s="156"/>
      <c r="B348" s="157"/>
      <c r="C348" s="181" t="s">
        <v>604</v>
      </c>
      <c r="D348" s="161"/>
      <c r="E348" s="162">
        <v>70.876000000000005</v>
      </c>
      <c r="F348" s="159"/>
      <c r="G348" s="159"/>
      <c r="H348" s="159"/>
      <c r="I348" s="159"/>
      <c r="J348" s="159"/>
      <c r="K348" s="159"/>
      <c r="L348" s="159"/>
      <c r="M348" s="159"/>
      <c r="N348" s="158"/>
      <c r="O348" s="158"/>
      <c r="P348" s="158"/>
      <c r="Q348" s="158"/>
      <c r="R348" s="159"/>
      <c r="S348" s="159"/>
      <c r="T348" s="159"/>
      <c r="U348" s="159"/>
      <c r="V348" s="159"/>
      <c r="W348" s="159"/>
      <c r="X348" s="159"/>
      <c r="Y348" s="159"/>
      <c r="Z348" s="149"/>
      <c r="AA348" s="149"/>
      <c r="AB348" s="149"/>
      <c r="AC348" s="149"/>
      <c r="AD348" s="149"/>
      <c r="AE348" s="149"/>
      <c r="AF348" s="149"/>
      <c r="AG348" s="149" t="s">
        <v>221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3" x14ac:dyDescent="0.2">
      <c r="A349" s="156"/>
      <c r="B349" s="157"/>
      <c r="C349" s="181" t="s">
        <v>272</v>
      </c>
      <c r="D349" s="161"/>
      <c r="E349" s="162">
        <v>49.14</v>
      </c>
      <c r="F349" s="159"/>
      <c r="G349" s="159"/>
      <c r="H349" s="159"/>
      <c r="I349" s="159"/>
      <c r="J349" s="159"/>
      <c r="K349" s="159"/>
      <c r="L349" s="159"/>
      <c r="M349" s="159"/>
      <c r="N349" s="158"/>
      <c r="O349" s="158"/>
      <c r="P349" s="158"/>
      <c r="Q349" s="158"/>
      <c r="R349" s="159"/>
      <c r="S349" s="159"/>
      <c r="T349" s="159"/>
      <c r="U349" s="159"/>
      <c r="V349" s="159"/>
      <c r="W349" s="159"/>
      <c r="X349" s="159"/>
      <c r="Y349" s="159"/>
      <c r="Z349" s="149"/>
      <c r="AA349" s="149"/>
      <c r="AB349" s="149"/>
      <c r="AC349" s="149"/>
      <c r="AD349" s="149"/>
      <c r="AE349" s="149"/>
      <c r="AF349" s="149"/>
      <c r="AG349" s="149" t="s">
        <v>221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3" x14ac:dyDescent="0.2">
      <c r="A350" s="156"/>
      <c r="B350" s="157"/>
      <c r="C350" s="181" t="s">
        <v>273</v>
      </c>
      <c r="D350" s="161"/>
      <c r="E350" s="162">
        <v>30.108000000000001</v>
      </c>
      <c r="F350" s="159"/>
      <c r="G350" s="159"/>
      <c r="H350" s="159"/>
      <c r="I350" s="159"/>
      <c r="J350" s="159"/>
      <c r="K350" s="159"/>
      <c r="L350" s="159"/>
      <c r="M350" s="159"/>
      <c r="N350" s="158"/>
      <c r="O350" s="158"/>
      <c r="P350" s="158"/>
      <c r="Q350" s="158"/>
      <c r="R350" s="159"/>
      <c r="S350" s="159"/>
      <c r="T350" s="159"/>
      <c r="U350" s="159"/>
      <c r="V350" s="159"/>
      <c r="W350" s="159"/>
      <c r="X350" s="159"/>
      <c r="Y350" s="159"/>
      <c r="Z350" s="149"/>
      <c r="AA350" s="149"/>
      <c r="AB350" s="149"/>
      <c r="AC350" s="149"/>
      <c r="AD350" s="149"/>
      <c r="AE350" s="149"/>
      <c r="AF350" s="149"/>
      <c r="AG350" s="149" t="s">
        <v>221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3" x14ac:dyDescent="0.2">
      <c r="A351" s="156"/>
      <c r="B351" s="157"/>
      <c r="C351" s="181" t="s">
        <v>274</v>
      </c>
      <c r="D351" s="161"/>
      <c r="E351" s="162">
        <v>49.14</v>
      </c>
      <c r="F351" s="159"/>
      <c r="G351" s="1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9"/>
      <c r="AA351" s="149"/>
      <c r="AB351" s="149"/>
      <c r="AC351" s="149"/>
      <c r="AD351" s="149"/>
      <c r="AE351" s="149"/>
      <c r="AF351" s="149"/>
      <c r="AG351" s="149" t="s">
        <v>221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3" x14ac:dyDescent="0.2">
      <c r="A352" s="156"/>
      <c r="B352" s="157"/>
      <c r="C352" s="181" t="s">
        <v>605</v>
      </c>
      <c r="D352" s="161"/>
      <c r="E352" s="162">
        <v>39.494</v>
      </c>
      <c r="F352" s="159"/>
      <c r="G352" s="159"/>
      <c r="H352" s="159"/>
      <c r="I352" s="159"/>
      <c r="J352" s="159"/>
      <c r="K352" s="159"/>
      <c r="L352" s="159"/>
      <c r="M352" s="159"/>
      <c r="N352" s="158"/>
      <c r="O352" s="158"/>
      <c r="P352" s="158"/>
      <c r="Q352" s="158"/>
      <c r="R352" s="159"/>
      <c r="S352" s="159"/>
      <c r="T352" s="159"/>
      <c r="U352" s="159"/>
      <c r="V352" s="159"/>
      <c r="W352" s="159"/>
      <c r="X352" s="159"/>
      <c r="Y352" s="159"/>
      <c r="Z352" s="149"/>
      <c r="AA352" s="149"/>
      <c r="AB352" s="149"/>
      <c r="AC352" s="149"/>
      <c r="AD352" s="149"/>
      <c r="AE352" s="149"/>
      <c r="AF352" s="149"/>
      <c r="AG352" s="149" t="s">
        <v>221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3" x14ac:dyDescent="0.2">
      <c r="A353" s="156"/>
      <c r="B353" s="157"/>
      <c r="C353" s="181" t="s">
        <v>276</v>
      </c>
      <c r="D353" s="161"/>
      <c r="E353" s="162">
        <v>36.374000000000002</v>
      </c>
      <c r="F353" s="159"/>
      <c r="G353" s="159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9"/>
      <c r="AA353" s="149"/>
      <c r="AB353" s="149"/>
      <c r="AC353" s="149"/>
      <c r="AD353" s="149"/>
      <c r="AE353" s="149"/>
      <c r="AF353" s="149"/>
      <c r="AG353" s="149" t="s">
        <v>221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3" x14ac:dyDescent="0.2">
      <c r="A354" s="156"/>
      <c r="B354" s="157"/>
      <c r="C354" s="181" t="s">
        <v>606</v>
      </c>
      <c r="D354" s="161"/>
      <c r="E354" s="162">
        <v>78.858000000000004</v>
      </c>
      <c r="F354" s="159"/>
      <c r="G354" s="1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221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3" x14ac:dyDescent="0.2">
      <c r="A355" s="156"/>
      <c r="B355" s="157"/>
      <c r="C355" s="181" t="s">
        <v>607</v>
      </c>
      <c r="D355" s="161"/>
      <c r="E355" s="162">
        <v>30.68</v>
      </c>
      <c r="F355" s="159"/>
      <c r="G355" s="159"/>
      <c r="H355" s="159"/>
      <c r="I355" s="159"/>
      <c r="J355" s="159"/>
      <c r="K355" s="159"/>
      <c r="L355" s="159"/>
      <c r="M355" s="159"/>
      <c r="N355" s="158"/>
      <c r="O355" s="158"/>
      <c r="P355" s="158"/>
      <c r="Q355" s="158"/>
      <c r="R355" s="159"/>
      <c r="S355" s="159"/>
      <c r="T355" s="159"/>
      <c r="U355" s="159"/>
      <c r="V355" s="159"/>
      <c r="W355" s="159"/>
      <c r="X355" s="159"/>
      <c r="Y355" s="159"/>
      <c r="Z355" s="149"/>
      <c r="AA355" s="149"/>
      <c r="AB355" s="149"/>
      <c r="AC355" s="149"/>
      <c r="AD355" s="149"/>
      <c r="AE355" s="149"/>
      <c r="AF355" s="149"/>
      <c r="AG355" s="149" t="s">
        <v>221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3" x14ac:dyDescent="0.2">
      <c r="A356" s="156"/>
      <c r="B356" s="157"/>
      <c r="C356" s="181" t="s">
        <v>608</v>
      </c>
      <c r="D356" s="161"/>
      <c r="E356" s="162">
        <v>83.72</v>
      </c>
      <c r="F356" s="159"/>
      <c r="G356" s="159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9"/>
      <c r="AA356" s="149"/>
      <c r="AB356" s="149"/>
      <c r="AC356" s="149"/>
      <c r="AD356" s="149"/>
      <c r="AE356" s="149"/>
      <c r="AF356" s="149"/>
      <c r="AG356" s="149" t="s">
        <v>221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81" t="s">
        <v>609</v>
      </c>
      <c r="D357" s="161"/>
      <c r="E357" s="162">
        <v>29.172000000000001</v>
      </c>
      <c r="F357" s="159"/>
      <c r="G357" s="159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9"/>
      <c r="AA357" s="149"/>
      <c r="AB357" s="149"/>
      <c r="AC357" s="149"/>
      <c r="AD357" s="149"/>
      <c r="AE357" s="149"/>
      <c r="AF357" s="149"/>
      <c r="AG357" s="149" t="s">
        <v>221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3" x14ac:dyDescent="0.2">
      <c r="A358" s="156"/>
      <c r="B358" s="157"/>
      <c r="C358" s="181" t="s">
        <v>610</v>
      </c>
      <c r="D358" s="161"/>
      <c r="E358" s="162">
        <v>84.317999999999998</v>
      </c>
      <c r="F358" s="159"/>
      <c r="G358" s="159"/>
      <c r="H358" s="159"/>
      <c r="I358" s="159"/>
      <c r="J358" s="159"/>
      <c r="K358" s="159"/>
      <c r="L358" s="159"/>
      <c r="M358" s="159"/>
      <c r="N358" s="158"/>
      <c r="O358" s="158"/>
      <c r="P358" s="158"/>
      <c r="Q358" s="158"/>
      <c r="R358" s="159"/>
      <c r="S358" s="159"/>
      <c r="T358" s="159"/>
      <c r="U358" s="159"/>
      <c r="V358" s="159"/>
      <c r="W358" s="159"/>
      <c r="X358" s="159"/>
      <c r="Y358" s="159"/>
      <c r="Z358" s="149"/>
      <c r="AA358" s="149"/>
      <c r="AB358" s="149"/>
      <c r="AC358" s="149"/>
      <c r="AD358" s="149"/>
      <c r="AE358" s="149"/>
      <c r="AF358" s="149"/>
      <c r="AG358" s="149" t="s">
        <v>221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3" x14ac:dyDescent="0.2">
      <c r="A359" s="156"/>
      <c r="B359" s="157"/>
      <c r="C359" s="181" t="s">
        <v>611</v>
      </c>
      <c r="D359" s="161"/>
      <c r="E359" s="162">
        <v>304.91000000000003</v>
      </c>
      <c r="F359" s="159"/>
      <c r="G359" s="159"/>
      <c r="H359" s="159"/>
      <c r="I359" s="159"/>
      <c r="J359" s="159"/>
      <c r="K359" s="159"/>
      <c r="L359" s="159"/>
      <c r="M359" s="159"/>
      <c r="N359" s="158"/>
      <c r="O359" s="158"/>
      <c r="P359" s="158"/>
      <c r="Q359" s="158"/>
      <c r="R359" s="159"/>
      <c r="S359" s="159"/>
      <c r="T359" s="159"/>
      <c r="U359" s="159"/>
      <c r="V359" s="159"/>
      <c r="W359" s="159"/>
      <c r="X359" s="159"/>
      <c r="Y359" s="159"/>
      <c r="Z359" s="149"/>
      <c r="AA359" s="149"/>
      <c r="AB359" s="149"/>
      <c r="AC359" s="149"/>
      <c r="AD359" s="149"/>
      <c r="AE359" s="149"/>
      <c r="AF359" s="149"/>
      <c r="AG359" s="149" t="s">
        <v>221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81" t="s">
        <v>612</v>
      </c>
      <c r="D360" s="161"/>
      <c r="E360" s="162">
        <v>77.039000000000001</v>
      </c>
      <c r="F360" s="159"/>
      <c r="G360" s="159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9"/>
      <c r="AA360" s="149"/>
      <c r="AB360" s="149"/>
      <c r="AC360" s="149"/>
      <c r="AD360" s="149"/>
      <c r="AE360" s="149"/>
      <c r="AF360" s="149"/>
      <c r="AG360" s="149" t="s">
        <v>221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3" x14ac:dyDescent="0.2">
      <c r="A361" s="156"/>
      <c r="B361" s="157"/>
      <c r="C361" s="181" t="s">
        <v>613</v>
      </c>
      <c r="D361" s="161"/>
      <c r="E361" s="162">
        <v>129.6</v>
      </c>
      <c r="F361" s="159"/>
      <c r="G361" s="159"/>
      <c r="H361" s="159"/>
      <c r="I361" s="159"/>
      <c r="J361" s="159"/>
      <c r="K361" s="159"/>
      <c r="L361" s="159"/>
      <c r="M361" s="159"/>
      <c r="N361" s="158"/>
      <c r="O361" s="158"/>
      <c r="P361" s="158"/>
      <c r="Q361" s="158"/>
      <c r="R361" s="159"/>
      <c r="S361" s="159"/>
      <c r="T361" s="159"/>
      <c r="U361" s="159"/>
      <c r="V361" s="159"/>
      <c r="W361" s="159"/>
      <c r="X361" s="159"/>
      <c r="Y361" s="159"/>
      <c r="Z361" s="149"/>
      <c r="AA361" s="149"/>
      <c r="AB361" s="149"/>
      <c r="AC361" s="149"/>
      <c r="AD361" s="149"/>
      <c r="AE361" s="149"/>
      <c r="AF361" s="149"/>
      <c r="AG361" s="149" t="s">
        <v>221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3" x14ac:dyDescent="0.2">
      <c r="A362" s="156"/>
      <c r="B362" s="157"/>
      <c r="C362" s="181" t="s">
        <v>614</v>
      </c>
      <c r="D362" s="161"/>
      <c r="E362" s="162">
        <v>26.372</v>
      </c>
      <c r="F362" s="159"/>
      <c r="G362" s="159"/>
      <c r="H362" s="159"/>
      <c r="I362" s="159"/>
      <c r="J362" s="159"/>
      <c r="K362" s="159"/>
      <c r="L362" s="159"/>
      <c r="M362" s="159"/>
      <c r="N362" s="158"/>
      <c r="O362" s="158"/>
      <c r="P362" s="158"/>
      <c r="Q362" s="158"/>
      <c r="R362" s="159"/>
      <c r="S362" s="159"/>
      <c r="T362" s="159"/>
      <c r="U362" s="159"/>
      <c r="V362" s="159"/>
      <c r="W362" s="159"/>
      <c r="X362" s="159"/>
      <c r="Y362" s="159"/>
      <c r="Z362" s="149"/>
      <c r="AA362" s="149"/>
      <c r="AB362" s="149"/>
      <c r="AC362" s="149"/>
      <c r="AD362" s="149"/>
      <c r="AE362" s="149"/>
      <c r="AF362" s="149"/>
      <c r="AG362" s="149" t="s">
        <v>221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3" x14ac:dyDescent="0.2">
      <c r="A363" s="156"/>
      <c r="B363" s="157"/>
      <c r="C363" s="181" t="s">
        <v>615</v>
      </c>
      <c r="D363" s="161"/>
      <c r="E363" s="162">
        <v>69.12</v>
      </c>
      <c r="F363" s="159"/>
      <c r="G363" s="159"/>
      <c r="H363" s="159"/>
      <c r="I363" s="159"/>
      <c r="J363" s="159"/>
      <c r="K363" s="159"/>
      <c r="L363" s="159"/>
      <c r="M363" s="159"/>
      <c r="N363" s="158"/>
      <c r="O363" s="158"/>
      <c r="P363" s="158"/>
      <c r="Q363" s="158"/>
      <c r="R363" s="159"/>
      <c r="S363" s="159"/>
      <c r="T363" s="159"/>
      <c r="U363" s="159"/>
      <c r="V363" s="159"/>
      <c r="W363" s="159"/>
      <c r="X363" s="159"/>
      <c r="Y363" s="159"/>
      <c r="Z363" s="149"/>
      <c r="AA363" s="149"/>
      <c r="AB363" s="149"/>
      <c r="AC363" s="149"/>
      <c r="AD363" s="149"/>
      <c r="AE363" s="149"/>
      <c r="AF363" s="149"/>
      <c r="AG363" s="149" t="s">
        <v>221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3" x14ac:dyDescent="0.2">
      <c r="A364" s="156"/>
      <c r="B364" s="157"/>
      <c r="C364" s="181" t="s">
        <v>616</v>
      </c>
      <c r="D364" s="161"/>
      <c r="E364" s="162">
        <v>64.855000000000004</v>
      </c>
      <c r="F364" s="159"/>
      <c r="G364" s="159"/>
      <c r="H364" s="159"/>
      <c r="I364" s="159"/>
      <c r="J364" s="159"/>
      <c r="K364" s="159"/>
      <c r="L364" s="159"/>
      <c r="M364" s="159"/>
      <c r="N364" s="158"/>
      <c r="O364" s="158"/>
      <c r="P364" s="158"/>
      <c r="Q364" s="158"/>
      <c r="R364" s="159"/>
      <c r="S364" s="159"/>
      <c r="T364" s="159"/>
      <c r="U364" s="159"/>
      <c r="V364" s="159"/>
      <c r="W364" s="159"/>
      <c r="X364" s="159"/>
      <c r="Y364" s="159"/>
      <c r="Z364" s="149"/>
      <c r="AA364" s="149"/>
      <c r="AB364" s="149"/>
      <c r="AC364" s="149"/>
      <c r="AD364" s="149"/>
      <c r="AE364" s="149"/>
      <c r="AF364" s="149"/>
      <c r="AG364" s="149" t="s">
        <v>221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3" x14ac:dyDescent="0.2">
      <c r="A365" s="156"/>
      <c r="B365" s="157"/>
      <c r="C365" s="181" t="s">
        <v>617</v>
      </c>
      <c r="D365" s="161"/>
      <c r="E365" s="162">
        <v>25.9</v>
      </c>
      <c r="F365" s="159"/>
      <c r="G365" s="159"/>
      <c r="H365" s="159"/>
      <c r="I365" s="159"/>
      <c r="J365" s="159"/>
      <c r="K365" s="159"/>
      <c r="L365" s="159"/>
      <c r="M365" s="159"/>
      <c r="N365" s="158"/>
      <c r="O365" s="158"/>
      <c r="P365" s="158"/>
      <c r="Q365" s="158"/>
      <c r="R365" s="159"/>
      <c r="S365" s="159"/>
      <c r="T365" s="159"/>
      <c r="U365" s="159"/>
      <c r="V365" s="159"/>
      <c r="W365" s="159"/>
      <c r="X365" s="159"/>
      <c r="Y365" s="159"/>
      <c r="Z365" s="149"/>
      <c r="AA365" s="149"/>
      <c r="AB365" s="149"/>
      <c r="AC365" s="149"/>
      <c r="AD365" s="149"/>
      <c r="AE365" s="149"/>
      <c r="AF365" s="149"/>
      <c r="AG365" s="149" t="s">
        <v>221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3" x14ac:dyDescent="0.2">
      <c r="A366" s="156"/>
      <c r="B366" s="157"/>
      <c r="C366" s="181" t="s">
        <v>618</v>
      </c>
      <c r="D366" s="161"/>
      <c r="E366" s="162">
        <v>78.855000000000004</v>
      </c>
      <c r="F366" s="159"/>
      <c r="G366" s="159"/>
      <c r="H366" s="159"/>
      <c r="I366" s="159"/>
      <c r="J366" s="159"/>
      <c r="K366" s="159"/>
      <c r="L366" s="159"/>
      <c r="M366" s="159"/>
      <c r="N366" s="158"/>
      <c r="O366" s="158"/>
      <c r="P366" s="158"/>
      <c r="Q366" s="158"/>
      <c r="R366" s="159"/>
      <c r="S366" s="159"/>
      <c r="T366" s="159"/>
      <c r="U366" s="159"/>
      <c r="V366" s="159"/>
      <c r="W366" s="159"/>
      <c r="X366" s="159"/>
      <c r="Y366" s="159"/>
      <c r="Z366" s="149"/>
      <c r="AA366" s="149"/>
      <c r="AB366" s="149"/>
      <c r="AC366" s="149"/>
      <c r="AD366" s="149"/>
      <c r="AE366" s="149"/>
      <c r="AF366" s="149"/>
      <c r="AG366" s="149" t="s">
        <v>221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3" x14ac:dyDescent="0.2">
      <c r="A367" s="156"/>
      <c r="B367" s="157"/>
      <c r="C367" s="181" t="s">
        <v>619</v>
      </c>
      <c r="D367" s="161"/>
      <c r="E367" s="162">
        <v>25.9</v>
      </c>
      <c r="F367" s="159"/>
      <c r="G367" s="159"/>
      <c r="H367" s="159"/>
      <c r="I367" s="159"/>
      <c r="J367" s="159"/>
      <c r="K367" s="159"/>
      <c r="L367" s="159"/>
      <c r="M367" s="159"/>
      <c r="N367" s="158"/>
      <c r="O367" s="158"/>
      <c r="P367" s="158"/>
      <c r="Q367" s="158"/>
      <c r="R367" s="159"/>
      <c r="S367" s="159"/>
      <c r="T367" s="159"/>
      <c r="U367" s="159"/>
      <c r="V367" s="159"/>
      <c r="W367" s="159"/>
      <c r="X367" s="159"/>
      <c r="Y367" s="159"/>
      <c r="Z367" s="149"/>
      <c r="AA367" s="149"/>
      <c r="AB367" s="149"/>
      <c r="AC367" s="149"/>
      <c r="AD367" s="149"/>
      <c r="AE367" s="149"/>
      <c r="AF367" s="149"/>
      <c r="AG367" s="149" t="s">
        <v>221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3" x14ac:dyDescent="0.2">
      <c r="A368" s="156"/>
      <c r="B368" s="157"/>
      <c r="C368" s="181" t="s">
        <v>620</v>
      </c>
      <c r="D368" s="161"/>
      <c r="E368" s="162">
        <v>70.454999999999998</v>
      </c>
      <c r="F368" s="159"/>
      <c r="G368" s="159"/>
      <c r="H368" s="159"/>
      <c r="I368" s="159"/>
      <c r="J368" s="159"/>
      <c r="K368" s="159"/>
      <c r="L368" s="159"/>
      <c r="M368" s="159"/>
      <c r="N368" s="158"/>
      <c r="O368" s="158"/>
      <c r="P368" s="158"/>
      <c r="Q368" s="158"/>
      <c r="R368" s="159"/>
      <c r="S368" s="159"/>
      <c r="T368" s="159"/>
      <c r="U368" s="159"/>
      <c r="V368" s="159"/>
      <c r="W368" s="159"/>
      <c r="X368" s="159"/>
      <c r="Y368" s="159"/>
      <c r="Z368" s="149"/>
      <c r="AA368" s="149"/>
      <c r="AB368" s="149"/>
      <c r="AC368" s="149"/>
      <c r="AD368" s="149"/>
      <c r="AE368" s="149"/>
      <c r="AF368" s="149"/>
      <c r="AG368" s="149" t="s">
        <v>221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3" x14ac:dyDescent="0.2">
      <c r="A369" s="156"/>
      <c r="B369" s="157"/>
      <c r="C369" s="181" t="s">
        <v>621</v>
      </c>
      <c r="D369" s="161"/>
      <c r="E369" s="162">
        <v>25.9</v>
      </c>
      <c r="F369" s="159"/>
      <c r="G369" s="159"/>
      <c r="H369" s="159"/>
      <c r="I369" s="159"/>
      <c r="J369" s="159"/>
      <c r="K369" s="159"/>
      <c r="L369" s="159"/>
      <c r="M369" s="159"/>
      <c r="N369" s="158"/>
      <c r="O369" s="158"/>
      <c r="P369" s="158"/>
      <c r="Q369" s="158"/>
      <c r="R369" s="159"/>
      <c r="S369" s="159"/>
      <c r="T369" s="159"/>
      <c r="U369" s="159"/>
      <c r="V369" s="159"/>
      <c r="W369" s="159"/>
      <c r="X369" s="159"/>
      <c r="Y369" s="159"/>
      <c r="Z369" s="149"/>
      <c r="AA369" s="149"/>
      <c r="AB369" s="149"/>
      <c r="AC369" s="149"/>
      <c r="AD369" s="149"/>
      <c r="AE369" s="149"/>
      <c r="AF369" s="149"/>
      <c r="AG369" s="149" t="s">
        <v>221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3" x14ac:dyDescent="0.2">
      <c r="A370" s="156"/>
      <c r="B370" s="157"/>
      <c r="C370" s="181" t="s">
        <v>622</v>
      </c>
      <c r="D370" s="161"/>
      <c r="E370" s="162">
        <v>69.405000000000001</v>
      </c>
      <c r="F370" s="159"/>
      <c r="G370" s="159"/>
      <c r="H370" s="159"/>
      <c r="I370" s="159"/>
      <c r="J370" s="159"/>
      <c r="K370" s="159"/>
      <c r="L370" s="159"/>
      <c r="M370" s="159"/>
      <c r="N370" s="158"/>
      <c r="O370" s="158"/>
      <c r="P370" s="158"/>
      <c r="Q370" s="158"/>
      <c r="R370" s="159"/>
      <c r="S370" s="159"/>
      <c r="T370" s="159"/>
      <c r="U370" s="159"/>
      <c r="V370" s="159"/>
      <c r="W370" s="159"/>
      <c r="X370" s="159"/>
      <c r="Y370" s="159"/>
      <c r="Z370" s="149"/>
      <c r="AA370" s="149"/>
      <c r="AB370" s="149"/>
      <c r="AC370" s="149"/>
      <c r="AD370" s="149"/>
      <c r="AE370" s="149"/>
      <c r="AF370" s="149"/>
      <c r="AG370" s="149" t="s">
        <v>221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3" x14ac:dyDescent="0.2">
      <c r="A371" s="156"/>
      <c r="B371" s="157"/>
      <c r="C371" s="181" t="s">
        <v>623</v>
      </c>
      <c r="D371" s="161"/>
      <c r="E371" s="162">
        <v>25.9</v>
      </c>
      <c r="F371" s="159"/>
      <c r="G371" s="159"/>
      <c r="H371" s="159"/>
      <c r="I371" s="159"/>
      <c r="J371" s="159"/>
      <c r="K371" s="159"/>
      <c r="L371" s="159"/>
      <c r="M371" s="159"/>
      <c r="N371" s="158"/>
      <c r="O371" s="158"/>
      <c r="P371" s="158"/>
      <c r="Q371" s="158"/>
      <c r="R371" s="159"/>
      <c r="S371" s="159"/>
      <c r="T371" s="159"/>
      <c r="U371" s="159"/>
      <c r="V371" s="159"/>
      <c r="W371" s="159"/>
      <c r="X371" s="159"/>
      <c r="Y371" s="159"/>
      <c r="Z371" s="149"/>
      <c r="AA371" s="149"/>
      <c r="AB371" s="149"/>
      <c r="AC371" s="149"/>
      <c r="AD371" s="149"/>
      <c r="AE371" s="149"/>
      <c r="AF371" s="149"/>
      <c r="AG371" s="149" t="s">
        <v>221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3" x14ac:dyDescent="0.2">
      <c r="A372" s="156"/>
      <c r="B372" s="157"/>
      <c r="C372" s="181" t="s">
        <v>624</v>
      </c>
      <c r="D372" s="161"/>
      <c r="E372" s="162">
        <v>74.305000000000007</v>
      </c>
      <c r="F372" s="159"/>
      <c r="G372" s="159"/>
      <c r="H372" s="159"/>
      <c r="I372" s="159"/>
      <c r="J372" s="159"/>
      <c r="K372" s="159"/>
      <c r="L372" s="159"/>
      <c r="M372" s="159"/>
      <c r="N372" s="158"/>
      <c r="O372" s="158"/>
      <c r="P372" s="158"/>
      <c r="Q372" s="158"/>
      <c r="R372" s="159"/>
      <c r="S372" s="159"/>
      <c r="T372" s="159"/>
      <c r="U372" s="159"/>
      <c r="V372" s="159"/>
      <c r="W372" s="159"/>
      <c r="X372" s="159"/>
      <c r="Y372" s="159"/>
      <c r="Z372" s="149"/>
      <c r="AA372" s="149"/>
      <c r="AB372" s="149"/>
      <c r="AC372" s="149"/>
      <c r="AD372" s="149"/>
      <c r="AE372" s="149"/>
      <c r="AF372" s="149"/>
      <c r="AG372" s="149" t="s">
        <v>221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3" x14ac:dyDescent="0.2">
      <c r="A373" s="156"/>
      <c r="B373" s="157"/>
      <c r="C373" s="181" t="s">
        <v>625</v>
      </c>
      <c r="D373" s="161"/>
      <c r="E373" s="162">
        <v>25.9</v>
      </c>
      <c r="F373" s="159"/>
      <c r="G373" s="159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221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3" x14ac:dyDescent="0.2">
      <c r="A374" s="156"/>
      <c r="B374" s="157"/>
      <c r="C374" s="181" t="s">
        <v>626</v>
      </c>
      <c r="D374" s="161"/>
      <c r="E374" s="162">
        <v>50.19</v>
      </c>
      <c r="F374" s="159"/>
      <c r="G374" s="159"/>
      <c r="H374" s="159"/>
      <c r="I374" s="159"/>
      <c r="J374" s="159"/>
      <c r="K374" s="159"/>
      <c r="L374" s="159"/>
      <c r="M374" s="159"/>
      <c r="N374" s="158"/>
      <c r="O374" s="158"/>
      <c r="P374" s="158"/>
      <c r="Q374" s="158"/>
      <c r="R374" s="159"/>
      <c r="S374" s="159"/>
      <c r="T374" s="159"/>
      <c r="U374" s="159"/>
      <c r="V374" s="159"/>
      <c r="W374" s="159"/>
      <c r="X374" s="159"/>
      <c r="Y374" s="159"/>
      <c r="Z374" s="149"/>
      <c r="AA374" s="149"/>
      <c r="AB374" s="149"/>
      <c r="AC374" s="149"/>
      <c r="AD374" s="149"/>
      <c r="AE374" s="149"/>
      <c r="AF374" s="149"/>
      <c r="AG374" s="149" t="s">
        <v>221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3" x14ac:dyDescent="0.2">
      <c r="A375" s="156"/>
      <c r="B375" s="157"/>
      <c r="C375" s="181" t="s">
        <v>627</v>
      </c>
      <c r="D375" s="161"/>
      <c r="E375" s="162">
        <v>89.12</v>
      </c>
      <c r="F375" s="159"/>
      <c r="G375" s="159"/>
      <c r="H375" s="159"/>
      <c r="I375" s="159"/>
      <c r="J375" s="159"/>
      <c r="K375" s="159"/>
      <c r="L375" s="159"/>
      <c r="M375" s="159"/>
      <c r="N375" s="158"/>
      <c r="O375" s="158"/>
      <c r="P375" s="158"/>
      <c r="Q375" s="158"/>
      <c r="R375" s="159"/>
      <c r="S375" s="159"/>
      <c r="T375" s="159"/>
      <c r="U375" s="159"/>
      <c r="V375" s="159"/>
      <c r="W375" s="159"/>
      <c r="X375" s="159"/>
      <c r="Y375" s="159"/>
      <c r="Z375" s="149"/>
      <c r="AA375" s="149"/>
      <c r="AB375" s="149"/>
      <c r="AC375" s="149"/>
      <c r="AD375" s="149"/>
      <c r="AE375" s="149"/>
      <c r="AF375" s="149"/>
      <c r="AG375" s="149" t="s">
        <v>221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3" x14ac:dyDescent="0.2">
      <c r="A376" s="156"/>
      <c r="B376" s="157"/>
      <c r="C376" s="181" t="s">
        <v>628</v>
      </c>
      <c r="D376" s="161"/>
      <c r="E376" s="162">
        <v>145.47999999999999</v>
      </c>
      <c r="F376" s="159"/>
      <c r="G376" s="159"/>
      <c r="H376" s="159"/>
      <c r="I376" s="159"/>
      <c r="J376" s="159"/>
      <c r="K376" s="159"/>
      <c r="L376" s="159"/>
      <c r="M376" s="159"/>
      <c r="N376" s="158"/>
      <c r="O376" s="158"/>
      <c r="P376" s="158"/>
      <c r="Q376" s="158"/>
      <c r="R376" s="159"/>
      <c r="S376" s="159"/>
      <c r="T376" s="159"/>
      <c r="U376" s="159"/>
      <c r="V376" s="159"/>
      <c r="W376" s="159"/>
      <c r="X376" s="159"/>
      <c r="Y376" s="159"/>
      <c r="Z376" s="149"/>
      <c r="AA376" s="149"/>
      <c r="AB376" s="149"/>
      <c r="AC376" s="149"/>
      <c r="AD376" s="149"/>
      <c r="AE376" s="149"/>
      <c r="AF376" s="149"/>
      <c r="AG376" s="149" t="s">
        <v>221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3" x14ac:dyDescent="0.2">
      <c r="A377" s="156"/>
      <c r="B377" s="157"/>
      <c r="C377" s="181" t="s">
        <v>629</v>
      </c>
      <c r="D377" s="161"/>
      <c r="E377" s="162">
        <v>154.28</v>
      </c>
      <c r="F377" s="159"/>
      <c r="G377" s="159"/>
      <c r="H377" s="159"/>
      <c r="I377" s="159"/>
      <c r="J377" s="159"/>
      <c r="K377" s="159"/>
      <c r="L377" s="159"/>
      <c r="M377" s="159"/>
      <c r="N377" s="158"/>
      <c r="O377" s="158"/>
      <c r="P377" s="158"/>
      <c r="Q377" s="158"/>
      <c r="R377" s="159"/>
      <c r="S377" s="159"/>
      <c r="T377" s="159"/>
      <c r="U377" s="159"/>
      <c r="V377" s="159"/>
      <c r="W377" s="159"/>
      <c r="X377" s="159"/>
      <c r="Y377" s="159"/>
      <c r="Z377" s="149"/>
      <c r="AA377" s="149"/>
      <c r="AB377" s="149"/>
      <c r="AC377" s="149"/>
      <c r="AD377" s="149"/>
      <c r="AE377" s="149"/>
      <c r="AF377" s="149"/>
      <c r="AG377" s="149" t="s">
        <v>221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3" x14ac:dyDescent="0.2">
      <c r="A378" s="156"/>
      <c r="B378" s="157"/>
      <c r="C378" s="181" t="s">
        <v>630</v>
      </c>
      <c r="D378" s="161"/>
      <c r="E378" s="162">
        <v>69.88</v>
      </c>
      <c r="F378" s="159"/>
      <c r="G378" s="159"/>
      <c r="H378" s="159"/>
      <c r="I378" s="159"/>
      <c r="J378" s="159"/>
      <c r="K378" s="159"/>
      <c r="L378" s="159"/>
      <c r="M378" s="159"/>
      <c r="N378" s="158"/>
      <c r="O378" s="158"/>
      <c r="P378" s="158"/>
      <c r="Q378" s="158"/>
      <c r="R378" s="159"/>
      <c r="S378" s="159"/>
      <c r="T378" s="159"/>
      <c r="U378" s="159"/>
      <c r="V378" s="159"/>
      <c r="W378" s="159"/>
      <c r="X378" s="159"/>
      <c r="Y378" s="159"/>
      <c r="Z378" s="149"/>
      <c r="AA378" s="149"/>
      <c r="AB378" s="149"/>
      <c r="AC378" s="149"/>
      <c r="AD378" s="149"/>
      <c r="AE378" s="149"/>
      <c r="AF378" s="149"/>
      <c r="AG378" s="149" t="s">
        <v>221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3" x14ac:dyDescent="0.2">
      <c r="A379" s="156"/>
      <c r="B379" s="157"/>
      <c r="C379" s="181" t="s">
        <v>631</v>
      </c>
      <c r="D379" s="161"/>
      <c r="E379" s="162">
        <v>74.92</v>
      </c>
      <c r="F379" s="159"/>
      <c r="G379" s="159"/>
      <c r="H379" s="159"/>
      <c r="I379" s="159"/>
      <c r="J379" s="159"/>
      <c r="K379" s="159"/>
      <c r="L379" s="159"/>
      <c r="M379" s="159"/>
      <c r="N379" s="158"/>
      <c r="O379" s="158"/>
      <c r="P379" s="158"/>
      <c r="Q379" s="158"/>
      <c r="R379" s="159"/>
      <c r="S379" s="159"/>
      <c r="T379" s="159"/>
      <c r="U379" s="159"/>
      <c r="V379" s="159"/>
      <c r="W379" s="159"/>
      <c r="X379" s="159"/>
      <c r="Y379" s="159"/>
      <c r="Z379" s="149"/>
      <c r="AA379" s="149"/>
      <c r="AB379" s="149"/>
      <c r="AC379" s="149"/>
      <c r="AD379" s="149"/>
      <c r="AE379" s="149"/>
      <c r="AF379" s="149"/>
      <c r="AG379" s="149" t="s">
        <v>221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3" x14ac:dyDescent="0.2">
      <c r="A380" s="156"/>
      <c r="B380" s="157"/>
      <c r="C380" s="181" t="s">
        <v>632</v>
      </c>
      <c r="D380" s="161"/>
      <c r="E380" s="162">
        <v>153.16</v>
      </c>
      <c r="F380" s="159"/>
      <c r="G380" s="159"/>
      <c r="H380" s="159"/>
      <c r="I380" s="159"/>
      <c r="J380" s="159"/>
      <c r="K380" s="159"/>
      <c r="L380" s="159"/>
      <c r="M380" s="159"/>
      <c r="N380" s="158"/>
      <c r="O380" s="158"/>
      <c r="P380" s="158"/>
      <c r="Q380" s="158"/>
      <c r="R380" s="159"/>
      <c r="S380" s="159"/>
      <c r="T380" s="159"/>
      <c r="U380" s="159"/>
      <c r="V380" s="159"/>
      <c r="W380" s="159"/>
      <c r="X380" s="159"/>
      <c r="Y380" s="159"/>
      <c r="Z380" s="149"/>
      <c r="AA380" s="149"/>
      <c r="AB380" s="149"/>
      <c r="AC380" s="149"/>
      <c r="AD380" s="149"/>
      <c r="AE380" s="149"/>
      <c r="AF380" s="149"/>
      <c r="AG380" s="149" t="s">
        <v>221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3" x14ac:dyDescent="0.2">
      <c r="A381" s="156"/>
      <c r="B381" s="157"/>
      <c r="C381" s="181" t="s">
        <v>633</v>
      </c>
      <c r="D381" s="161"/>
      <c r="E381" s="162">
        <v>45.8</v>
      </c>
      <c r="F381" s="159"/>
      <c r="G381" s="159"/>
      <c r="H381" s="159"/>
      <c r="I381" s="159"/>
      <c r="J381" s="159"/>
      <c r="K381" s="159"/>
      <c r="L381" s="159"/>
      <c r="M381" s="159"/>
      <c r="N381" s="158"/>
      <c r="O381" s="158"/>
      <c r="P381" s="158"/>
      <c r="Q381" s="158"/>
      <c r="R381" s="159"/>
      <c r="S381" s="159"/>
      <c r="T381" s="159"/>
      <c r="U381" s="159"/>
      <c r="V381" s="159"/>
      <c r="W381" s="159"/>
      <c r="X381" s="159"/>
      <c r="Y381" s="159"/>
      <c r="Z381" s="149"/>
      <c r="AA381" s="149"/>
      <c r="AB381" s="149"/>
      <c r="AC381" s="149"/>
      <c r="AD381" s="149"/>
      <c r="AE381" s="149"/>
      <c r="AF381" s="149"/>
      <c r="AG381" s="149" t="s">
        <v>221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3" x14ac:dyDescent="0.2">
      <c r="A382" s="156"/>
      <c r="B382" s="157"/>
      <c r="C382" s="181" t="s">
        <v>634</v>
      </c>
      <c r="D382" s="161"/>
      <c r="E382" s="162">
        <v>159.91999999999999</v>
      </c>
      <c r="F382" s="159"/>
      <c r="G382" s="159"/>
      <c r="H382" s="159"/>
      <c r="I382" s="159"/>
      <c r="J382" s="159"/>
      <c r="K382" s="159"/>
      <c r="L382" s="159"/>
      <c r="M382" s="159"/>
      <c r="N382" s="158"/>
      <c r="O382" s="158"/>
      <c r="P382" s="158"/>
      <c r="Q382" s="158"/>
      <c r="R382" s="159"/>
      <c r="S382" s="159"/>
      <c r="T382" s="159"/>
      <c r="U382" s="159"/>
      <c r="V382" s="159"/>
      <c r="W382" s="159"/>
      <c r="X382" s="159"/>
      <c r="Y382" s="159"/>
      <c r="Z382" s="149"/>
      <c r="AA382" s="149"/>
      <c r="AB382" s="149"/>
      <c r="AC382" s="149"/>
      <c r="AD382" s="149"/>
      <c r="AE382" s="149"/>
      <c r="AF382" s="149"/>
      <c r="AG382" s="149" t="s">
        <v>221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3" x14ac:dyDescent="0.2">
      <c r="A383" s="156"/>
      <c r="B383" s="157"/>
      <c r="C383" s="181" t="s">
        <v>635</v>
      </c>
      <c r="D383" s="161"/>
      <c r="E383" s="162">
        <v>107.7</v>
      </c>
      <c r="F383" s="159"/>
      <c r="G383" s="159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9"/>
      <c r="AA383" s="149"/>
      <c r="AB383" s="149"/>
      <c r="AC383" s="149"/>
      <c r="AD383" s="149"/>
      <c r="AE383" s="149"/>
      <c r="AF383" s="149"/>
      <c r="AG383" s="149" t="s">
        <v>221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3" x14ac:dyDescent="0.2">
      <c r="A384" s="156"/>
      <c r="B384" s="157"/>
      <c r="C384" s="181" t="s">
        <v>636</v>
      </c>
      <c r="D384" s="161"/>
      <c r="E384" s="162">
        <v>47.92</v>
      </c>
      <c r="F384" s="159"/>
      <c r="G384" s="159"/>
      <c r="H384" s="159"/>
      <c r="I384" s="159"/>
      <c r="J384" s="159"/>
      <c r="K384" s="159"/>
      <c r="L384" s="159"/>
      <c r="M384" s="159"/>
      <c r="N384" s="158"/>
      <c r="O384" s="158"/>
      <c r="P384" s="158"/>
      <c r="Q384" s="158"/>
      <c r="R384" s="159"/>
      <c r="S384" s="159"/>
      <c r="T384" s="159"/>
      <c r="U384" s="159"/>
      <c r="V384" s="159"/>
      <c r="W384" s="159"/>
      <c r="X384" s="159"/>
      <c r="Y384" s="159"/>
      <c r="Z384" s="149"/>
      <c r="AA384" s="149"/>
      <c r="AB384" s="149"/>
      <c r="AC384" s="149"/>
      <c r="AD384" s="149"/>
      <c r="AE384" s="149"/>
      <c r="AF384" s="149"/>
      <c r="AG384" s="149" t="s">
        <v>221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3" x14ac:dyDescent="0.2">
      <c r="A385" s="156"/>
      <c r="B385" s="157"/>
      <c r="C385" s="181" t="s">
        <v>637</v>
      </c>
      <c r="D385" s="161"/>
      <c r="E385" s="162">
        <v>42.314999999999998</v>
      </c>
      <c r="F385" s="159"/>
      <c r="G385" s="159"/>
      <c r="H385" s="159"/>
      <c r="I385" s="159"/>
      <c r="J385" s="159"/>
      <c r="K385" s="159"/>
      <c r="L385" s="159"/>
      <c r="M385" s="159"/>
      <c r="N385" s="158"/>
      <c r="O385" s="158"/>
      <c r="P385" s="158"/>
      <c r="Q385" s="158"/>
      <c r="R385" s="159"/>
      <c r="S385" s="159"/>
      <c r="T385" s="159"/>
      <c r="U385" s="159"/>
      <c r="V385" s="159"/>
      <c r="W385" s="159"/>
      <c r="X385" s="159"/>
      <c r="Y385" s="159"/>
      <c r="Z385" s="149"/>
      <c r="AA385" s="149"/>
      <c r="AB385" s="149"/>
      <c r="AC385" s="149"/>
      <c r="AD385" s="149"/>
      <c r="AE385" s="149"/>
      <c r="AF385" s="149"/>
      <c r="AG385" s="149" t="s">
        <v>221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3" x14ac:dyDescent="0.2">
      <c r="A386" s="156"/>
      <c r="B386" s="157"/>
      <c r="C386" s="181" t="s">
        <v>638</v>
      </c>
      <c r="D386" s="161"/>
      <c r="E386" s="162">
        <v>46.2</v>
      </c>
      <c r="F386" s="159"/>
      <c r="G386" s="159"/>
      <c r="H386" s="159"/>
      <c r="I386" s="159"/>
      <c r="J386" s="159"/>
      <c r="K386" s="159"/>
      <c r="L386" s="159"/>
      <c r="M386" s="159"/>
      <c r="N386" s="158"/>
      <c r="O386" s="158"/>
      <c r="P386" s="158"/>
      <c r="Q386" s="158"/>
      <c r="R386" s="159"/>
      <c r="S386" s="159"/>
      <c r="T386" s="159"/>
      <c r="U386" s="159"/>
      <c r="V386" s="159"/>
      <c r="W386" s="159"/>
      <c r="X386" s="159"/>
      <c r="Y386" s="159"/>
      <c r="Z386" s="149"/>
      <c r="AA386" s="149"/>
      <c r="AB386" s="149"/>
      <c r="AC386" s="149"/>
      <c r="AD386" s="149"/>
      <c r="AE386" s="149"/>
      <c r="AF386" s="149"/>
      <c r="AG386" s="149" t="s">
        <v>221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3" x14ac:dyDescent="0.2">
      <c r="A387" s="156"/>
      <c r="B387" s="157"/>
      <c r="C387" s="181" t="s">
        <v>639</v>
      </c>
      <c r="D387" s="161"/>
      <c r="E387" s="162">
        <v>135.48500000000001</v>
      </c>
      <c r="F387" s="159"/>
      <c r="G387" s="159"/>
      <c r="H387" s="159"/>
      <c r="I387" s="159"/>
      <c r="J387" s="159"/>
      <c r="K387" s="159"/>
      <c r="L387" s="159"/>
      <c r="M387" s="159"/>
      <c r="N387" s="158"/>
      <c r="O387" s="158"/>
      <c r="P387" s="158"/>
      <c r="Q387" s="158"/>
      <c r="R387" s="159"/>
      <c r="S387" s="159"/>
      <c r="T387" s="159"/>
      <c r="U387" s="159"/>
      <c r="V387" s="159"/>
      <c r="W387" s="159"/>
      <c r="X387" s="159"/>
      <c r="Y387" s="159"/>
      <c r="Z387" s="149"/>
      <c r="AA387" s="149"/>
      <c r="AB387" s="149"/>
      <c r="AC387" s="149"/>
      <c r="AD387" s="149"/>
      <c r="AE387" s="149"/>
      <c r="AF387" s="149"/>
      <c r="AG387" s="149" t="s">
        <v>221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3" x14ac:dyDescent="0.2">
      <c r="A388" s="156"/>
      <c r="B388" s="157"/>
      <c r="C388" s="181" t="s">
        <v>640</v>
      </c>
      <c r="D388" s="161"/>
      <c r="E388" s="162">
        <v>135.48500000000001</v>
      </c>
      <c r="F388" s="159"/>
      <c r="G388" s="159"/>
      <c r="H388" s="159"/>
      <c r="I388" s="159"/>
      <c r="J388" s="159"/>
      <c r="K388" s="159"/>
      <c r="L388" s="159"/>
      <c r="M388" s="159"/>
      <c r="N388" s="158"/>
      <c r="O388" s="158"/>
      <c r="P388" s="158"/>
      <c r="Q388" s="158"/>
      <c r="R388" s="159"/>
      <c r="S388" s="159"/>
      <c r="T388" s="159"/>
      <c r="U388" s="159"/>
      <c r="V388" s="159"/>
      <c r="W388" s="159"/>
      <c r="X388" s="159"/>
      <c r="Y388" s="159"/>
      <c r="Z388" s="149"/>
      <c r="AA388" s="149"/>
      <c r="AB388" s="149"/>
      <c r="AC388" s="149"/>
      <c r="AD388" s="149"/>
      <c r="AE388" s="149"/>
      <c r="AF388" s="149"/>
      <c r="AG388" s="149" t="s">
        <v>221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72">
        <v>99</v>
      </c>
      <c r="B389" s="173" t="s">
        <v>641</v>
      </c>
      <c r="C389" s="180" t="s">
        <v>642</v>
      </c>
      <c r="D389" s="174" t="s">
        <v>236</v>
      </c>
      <c r="E389" s="175">
        <v>3197.877</v>
      </c>
      <c r="F389" s="176"/>
      <c r="G389" s="177">
        <f>ROUND(E389*F389,2)</f>
        <v>0</v>
      </c>
      <c r="H389" s="160"/>
      <c r="I389" s="159">
        <f>ROUND(E389*H389,2)</f>
        <v>0</v>
      </c>
      <c r="J389" s="160"/>
      <c r="K389" s="159">
        <f>ROUND(E389*J389,2)</f>
        <v>0</v>
      </c>
      <c r="L389" s="159">
        <v>21</v>
      </c>
      <c r="M389" s="159">
        <f>G389*(1+L389/100)</f>
        <v>0</v>
      </c>
      <c r="N389" s="158">
        <v>2.9E-4</v>
      </c>
      <c r="O389" s="158">
        <f>ROUND(E389*N389,2)</f>
        <v>0.93</v>
      </c>
      <c r="P389" s="158">
        <v>0</v>
      </c>
      <c r="Q389" s="158">
        <f>ROUND(E389*P389,2)</f>
        <v>0</v>
      </c>
      <c r="R389" s="159"/>
      <c r="S389" s="159" t="s">
        <v>199</v>
      </c>
      <c r="T389" s="159" t="s">
        <v>199</v>
      </c>
      <c r="U389" s="159">
        <v>0.1</v>
      </c>
      <c r="V389" s="159">
        <f>ROUND(E389*U389,2)</f>
        <v>319.79000000000002</v>
      </c>
      <c r="W389" s="159"/>
      <c r="X389" s="159" t="s">
        <v>237</v>
      </c>
      <c r="Y389" s="159" t="s">
        <v>201</v>
      </c>
      <c r="Z389" s="149"/>
      <c r="AA389" s="149"/>
      <c r="AB389" s="149"/>
      <c r="AC389" s="149"/>
      <c r="AD389" s="149"/>
      <c r="AE389" s="149"/>
      <c r="AF389" s="149"/>
      <c r="AG389" s="149" t="s">
        <v>238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2" x14ac:dyDescent="0.2">
      <c r="A390" s="156"/>
      <c r="B390" s="157"/>
      <c r="C390" s="181" t="s">
        <v>600</v>
      </c>
      <c r="D390" s="161"/>
      <c r="E390" s="162">
        <v>3197.877</v>
      </c>
      <c r="F390" s="159"/>
      <c r="G390" s="159"/>
      <c r="H390" s="159"/>
      <c r="I390" s="159"/>
      <c r="J390" s="159"/>
      <c r="K390" s="159"/>
      <c r="L390" s="159"/>
      <c r="M390" s="159"/>
      <c r="N390" s="158"/>
      <c r="O390" s="158"/>
      <c r="P390" s="158"/>
      <c r="Q390" s="158"/>
      <c r="R390" s="159"/>
      <c r="S390" s="159"/>
      <c r="T390" s="159"/>
      <c r="U390" s="159"/>
      <c r="V390" s="159"/>
      <c r="W390" s="159"/>
      <c r="X390" s="159"/>
      <c r="Y390" s="159"/>
      <c r="Z390" s="149"/>
      <c r="AA390" s="149"/>
      <c r="AB390" s="149"/>
      <c r="AC390" s="149"/>
      <c r="AD390" s="149"/>
      <c r="AE390" s="149"/>
      <c r="AF390" s="149"/>
      <c r="AG390" s="149" t="s">
        <v>221</v>
      </c>
      <c r="AH390" s="149">
        <v>5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x14ac:dyDescent="0.2">
      <c r="A391" s="165" t="s">
        <v>194</v>
      </c>
      <c r="B391" s="166" t="s">
        <v>157</v>
      </c>
      <c r="C391" s="179" t="s">
        <v>158</v>
      </c>
      <c r="D391" s="167"/>
      <c r="E391" s="168"/>
      <c r="F391" s="169"/>
      <c r="G391" s="170">
        <f>SUMIF(AG392:AG395,"&lt;&gt;NOR",G392:G395)</f>
        <v>0</v>
      </c>
      <c r="H391" s="164"/>
      <c r="I391" s="164">
        <f>SUM(I392:I395)</f>
        <v>0</v>
      </c>
      <c r="J391" s="164"/>
      <c r="K391" s="164">
        <f>SUM(K392:K395)</f>
        <v>0</v>
      </c>
      <c r="L391" s="164"/>
      <c r="M391" s="164">
        <f>SUM(M392:M395)</f>
        <v>0</v>
      </c>
      <c r="N391" s="163"/>
      <c r="O391" s="163">
        <f>SUM(O392:O395)</f>
        <v>0</v>
      </c>
      <c r="P391" s="163"/>
      <c r="Q391" s="163">
        <f>SUM(Q392:Q395)</f>
        <v>0</v>
      </c>
      <c r="R391" s="164"/>
      <c r="S391" s="164"/>
      <c r="T391" s="164"/>
      <c r="U391" s="164"/>
      <c r="V391" s="164">
        <f>SUM(V392:V395)</f>
        <v>16.899999999999999</v>
      </c>
      <c r="W391" s="164"/>
      <c r="X391" s="164"/>
      <c r="Y391" s="164"/>
      <c r="AG391" t="s">
        <v>195</v>
      </c>
    </row>
    <row r="392" spans="1:60" ht="22.5" outlineLevel="1" x14ac:dyDescent="0.2">
      <c r="A392" s="172">
        <v>100</v>
      </c>
      <c r="B392" s="173" t="s">
        <v>643</v>
      </c>
      <c r="C392" s="180" t="s">
        <v>644</v>
      </c>
      <c r="D392" s="174" t="s">
        <v>361</v>
      </c>
      <c r="E392" s="175">
        <v>2</v>
      </c>
      <c r="F392" s="176"/>
      <c r="G392" s="177">
        <f>ROUND(E392*F392,2)</f>
        <v>0</v>
      </c>
      <c r="H392" s="160"/>
      <c r="I392" s="159">
        <f>ROUND(E392*H392,2)</f>
        <v>0</v>
      </c>
      <c r="J392" s="160"/>
      <c r="K392" s="159">
        <f>ROUND(E392*J392,2)</f>
        <v>0</v>
      </c>
      <c r="L392" s="159">
        <v>21</v>
      </c>
      <c r="M392" s="159">
        <f>G392*(1+L392/100)</f>
        <v>0</v>
      </c>
      <c r="N392" s="158">
        <v>0</v>
      </c>
      <c r="O392" s="158">
        <f>ROUND(E392*N392,2)</f>
        <v>0</v>
      </c>
      <c r="P392" s="158">
        <v>0</v>
      </c>
      <c r="Q392" s="158">
        <f>ROUND(E392*P392,2)</f>
        <v>0</v>
      </c>
      <c r="R392" s="159"/>
      <c r="S392" s="159" t="s">
        <v>267</v>
      </c>
      <c r="T392" s="159" t="s">
        <v>200</v>
      </c>
      <c r="U392" s="159">
        <v>1.1200000000000001</v>
      </c>
      <c r="V392" s="159">
        <f>ROUND(E392*U392,2)</f>
        <v>2.2400000000000002</v>
      </c>
      <c r="W392" s="159"/>
      <c r="X392" s="159" t="s">
        <v>237</v>
      </c>
      <c r="Y392" s="159" t="s">
        <v>201</v>
      </c>
      <c r="Z392" s="149"/>
      <c r="AA392" s="149"/>
      <c r="AB392" s="149"/>
      <c r="AC392" s="149"/>
      <c r="AD392" s="149"/>
      <c r="AE392" s="149"/>
      <c r="AF392" s="149"/>
      <c r="AG392" s="149" t="s">
        <v>238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2" x14ac:dyDescent="0.2">
      <c r="A393" s="156"/>
      <c r="B393" s="157"/>
      <c r="C393" s="181" t="s">
        <v>645</v>
      </c>
      <c r="D393" s="161"/>
      <c r="E393" s="162">
        <v>2</v>
      </c>
      <c r="F393" s="159"/>
      <c r="G393" s="159"/>
      <c r="H393" s="159"/>
      <c r="I393" s="159"/>
      <c r="J393" s="159"/>
      <c r="K393" s="159"/>
      <c r="L393" s="159"/>
      <c r="M393" s="159"/>
      <c r="N393" s="158"/>
      <c r="O393" s="158"/>
      <c r="P393" s="158"/>
      <c r="Q393" s="158"/>
      <c r="R393" s="159"/>
      <c r="S393" s="159"/>
      <c r="T393" s="159"/>
      <c r="U393" s="159"/>
      <c r="V393" s="159"/>
      <c r="W393" s="159"/>
      <c r="X393" s="159"/>
      <c r="Y393" s="159"/>
      <c r="Z393" s="149"/>
      <c r="AA393" s="149"/>
      <c r="AB393" s="149"/>
      <c r="AC393" s="149"/>
      <c r="AD393" s="149"/>
      <c r="AE393" s="149"/>
      <c r="AF393" s="149"/>
      <c r="AG393" s="149" t="s">
        <v>221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72">
        <v>101</v>
      </c>
      <c r="B394" s="173" t="s">
        <v>646</v>
      </c>
      <c r="C394" s="180" t="s">
        <v>647</v>
      </c>
      <c r="D394" s="174" t="s">
        <v>361</v>
      </c>
      <c r="E394" s="175">
        <v>2</v>
      </c>
      <c r="F394" s="176"/>
      <c r="G394" s="177">
        <f>ROUND(E394*F394,2)</f>
        <v>0</v>
      </c>
      <c r="H394" s="160"/>
      <c r="I394" s="159">
        <f>ROUND(E394*H394,2)</f>
        <v>0</v>
      </c>
      <c r="J394" s="160"/>
      <c r="K394" s="159">
        <f>ROUND(E394*J394,2)</f>
        <v>0</v>
      </c>
      <c r="L394" s="159">
        <v>21</v>
      </c>
      <c r="M394" s="159">
        <f>G394*(1+L394/100)</f>
        <v>0</v>
      </c>
      <c r="N394" s="158">
        <v>0</v>
      </c>
      <c r="O394" s="158">
        <f>ROUND(E394*N394,2)</f>
        <v>0</v>
      </c>
      <c r="P394" s="158">
        <v>0</v>
      </c>
      <c r="Q394" s="158">
        <f>ROUND(E394*P394,2)</f>
        <v>0</v>
      </c>
      <c r="R394" s="159"/>
      <c r="S394" s="159" t="s">
        <v>267</v>
      </c>
      <c r="T394" s="159" t="s">
        <v>199</v>
      </c>
      <c r="U394" s="159">
        <v>7.33</v>
      </c>
      <c r="V394" s="159">
        <f>ROUND(E394*U394,2)</f>
        <v>14.66</v>
      </c>
      <c r="W394" s="159"/>
      <c r="X394" s="159" t="s">
        <v>237</v>
      </c>
      <c r="Y394" s="159" t="s">
        <v>201</v>
      </c>
      <c r="Z394" s="149"/>
      <c r="AA394" s="149"/>
      <c r="AB394" s="149"/>
      <c r="AC394" s="149"/>
      <c r="AD394" s="149"/>
      <c r="AE394" s="149"/>
      <c r="AF394" s="149"/>
      <c r="AG394" s="149" t="s">
        <v>238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2" x14ac:dyDescent="0.2">
      <c r="A395" s="156"/>
      <c r="B395" s="157"/>
      <c r="C395" s="181" t="s">
        <v>645</v>
      </c>
      <c r="D395" s="161"/>
      <c r="E395" s="162">
        <v>2</v>
      </c>
      <c r="F395" s="159"/>
      <c r="G395" s="159"/>
      <c r="H395" s="159"/>
      <c r="I395" s="159"/>
      <c r="J395" s="159"/>
      <c r="K395" s="159"/>
      <c r="L395" s="159"/>
      <c r="M395" s="159"/>
      <c r="N395" s="158"/>
      <c r="O395" s="158"/>
      <c r="P395" s="158"/>
      <c r="Q395" s="158"/>
      <c r="R395" s="159"/>
      <c r="S395" s="159"/>
      <c r="T395" s="159"/>
      <c r="U395" s="159"/>
      <c r="V395" s="159"/>
      <c r="W395" s="159"/>
      <c r="X395" s="159"/>
      <c r="Y395" s="159"/>
      <c r="Z395" s="149"/>
      <c r="AA395" s="149"/>
      <c r="AB395" s="149"/>
      <c r="AC395" s="149"/>
      <c r="AD395" s="149"/>
      <c r="AE395" s="149"/>
      <c r="AF395" s="149"/>
      <c r="AG395" s="149" t="s">
        <v>221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x14ac:dyDescent="0.2">
      <c r="A396" s="165" t="s">
        <v>194</v>
      </c>
      <c r="B396" s="166" t="s">
        <v>161</v>
      </c>
      <c r="C396" s="179" t="s">
        <v>162</v>
      </c>
      <c r="D396" s="167"/>
      <c r="E396" s="168"/>
      <c r="F396" s="169"/>
      <c r="G396" s="170">
        <f>SUMIF(AG397:AG405,"&lt;&gt;NOR",G397:G405)</f>
        <v>0</v>
      </c>
      <c r="H396" s="164"/>
      <c r="I396" s="164">
        <f>SUM(I397:I405)</f>
        <v>0</v>
      </c>
      <c r="J396" s="164"/>
      <c r="K396" s="164">
        <f>SUM(K397:K405)</f>
        <v>0</v>
      </c>
      <c r="L396" s="164"/>
      <c r="M396" s="164">
        <f>SUM(M397:M405)</f>
        <v>0</v>
      </c>
      <c r="N396" s="163"/>
      <c r="O396" s="163">
        <f>SUM(O397:O405)</f>
        <v>0</v>
      </c>
      <c r="P396" s="163"/>
      <c r="Q396" s="163">
        <f>SUM(Q397:Q405)</f>
        <v>0</v>
      </c>
      <c r="R396" s="164"/>
      <c r="S396" s="164"/>
      <c r="T396" s="164"/>
      <c r="U396" s="164"/>
      <c r="V396" s="164">
        <f>SUM(V397:V405)</f>
        <v>90.38</v>
      </c>
      <c r="W396" s="164"/>
      <c r="X396" s="164"/>
      <c r="Y396" s="164"/>
      <c r="AG396" t="s">
        <v>195</v>
      </c>
    </row>
    <row r="397" spans="1:60" outlineLevel="1" x14ac:dyDescent="0.2">
      <c r="A397" s="185">
        <v>102</v>
      </c>
      <c r="B397" s="186" t="s">
        <v>648</v>
      </c>
      <c r="C397" s="191" t="s">
        <v>649</v>
      </c>
      <c r="D397" s="187" t="s">
        <v>416</v>
      </c>
      <c r="E397" s="188">
        <v>22.736529999999998</v>
      </c>
      <c r="F397" s="189"/>
      <c r="G397" s="190">
        <f>ROUND(E397*F397,2)</f>
        <v>0</v>
      </c>
      <c r="H397" s="160"/>
      <c r="I397" s="159">
        <f>ROUND(E397*H397,2)</f>
        <v>0</v>
      </c>
      <c r="J397" s="160"/>
      <c r="K397" s="159">
        <f>ROUND(E397*J397,2)</f>
        <v>0</v>
      </c>
      <c r="L397" s="159">
        <v>21</v>
      </c>
      <c r="M397" s="159">
        <f>G397*(1+L397/100)</f>
        <v>0</v>
      </c>
      <c r="N397" s="158">
        <v>0</v>
      </c>
      <c r="O397" s="158">
        <f>ROUND(E397*N397,2)</f>
        <v>0</v>
      </c>
      <c r="P397" s="158">
        <v>0</v>
      </c>
      <c r="Q397" s="158">
        <f>ROUND(E397*P397,2)</f>
        <v>0</v>
      </c>
      <c r="R397" s="159"/>
      <c r="S397" s="159" t="s">
        <v>199</v>
      </c>
      <c r="T397" s="159" t="s">
        <v>199</v>
      </c>
      <c r="U397" s="159">
        <v>0.93300000000000005</v>
      </c>
      <c r="V397" s="159">
        <f>ROUND(E397*U397,2)</f>
        <v>21.21</v>
      </c>
      <c r="W397" s="159"/>
      <c r="X397" s="159" t="s">
        <v>650</v>
      </c>
      <c r="Y397" s="159" t="s">
        <v>201</v>
      </c>
      <c r="Z397" s="149"/>
      <c r="AA397" s="149"/>
      <c r="AB397" s="149"/>
      <c r="AC397" s="149"/>
      <c r="AD397" s="149"/>
      <c r="AE397" s="149"/>
      <c r="AF397" s="149"/>
      <c r="AG397" s="149" t="s">
        <v>651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72">
        <v>103</v>
      </c>
      <c r="B398" s="173" t="s">
        <v>652</v>
      </c>
      <c r="C398" s="180" t="s">
        <v>653</v>
      </c>
      <c r="D398" s="174" t="s">
        <v>416</v>
      </c>
      <c r="E398" s="175">
        <v>22.736529999999998</v>
      </c>
      <c r="F398" s="176"/>
      <c r="G398" s="177">
        <f>ROUND(E398*F398,2)</f>
        <v>0</v>
      </c>
      <c r="H398" s="160"/>
      <c r="I398" s="159">
        <f>ROUND(E398*H398,2)</f>
        <v>0</v>
      </c>
      <c r="J398" s="160"/>
      <c r="K398" s="159">
        <f>ROUND(E398*J398,2)</f>
        <v>0</v>
      </c>
      <c r="L398" s="159">
        <v>21</v>
      </c>
      <c r="M398" s="159">
        <f>G398*(1+L398/100)</f>
        <v>0</v>
      </c>
      <c r="N398" s="158">
        <v>0</v>
      </c>
      <c r="O398" s="158">
        <f>ROUND(E398*N398,2)</f>
        <v>0</v>
      </c>
      <c r="P398" s="158">
        <v>0</v>
      </c>
      <c r="Q398" s="158">
        <f>ROUND(E398*P398,2)</f>
        <v>0</v>
      </c>
      <c r="R398" s="159"/>
      <c r="S398" s="159" t="s">
        <v>199</v>
      </c>
      <c r="T398" s="159" t="s">
        <v>199</v>
      </c>
      <c r="U398" s="159">
        <v>0.49</v>
      </c>
      <c r="V398" s="159">
        <f>ROUND(E398*U398,2)</f>
        <v>11.14</v>
      </c>
      <c r="W398" s="159"/>
      <c r="X398" s="159" t="s">
        <v>650</v>
      </c>
      <c r="Y398" s="159" t="s">
        <v>201</v>
      </c>
      <c r="Z398" s="149"/>
      <c r="AA398" s="149"/>
      <c r="AB398" s="149"/>
      <c r="AC398" s="149"/>
      <c r="AD398" s="149"/>
      <c r="AE398" s="149"/>
      <c r="AF398" s="149"/>
      <c r="AG398" s="149" t="s">
        <v>651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2" x14ac:dyDescent="0.2">
      <c r="A399" s="156"/>
      <c r="B399" s="157"/>
      <c r="C399" s="249" t="s">
        <v>654</v>
      </c>
      <c r="D399" s="250"/>
      <c r="E399" s="250"/>
      <c r="F399" s="250"/>
      <c r="G399" s="250"/>
      <c r="H399" s="159"/>
      <c r="I399" s="159"/>
      <c r="J399" s="159"/>
      <c r="K399" s="159"/>
      <c r="L399" s="159"/>
      <c r="M399" s="159"/>
      <c r="N399" s="158"/>
      <c r="O399" s="158"/>
      <c r="P399" s="158"/>
      <c r="Q399" s="158"/>
      <c r="R399" s="159"/>
      <c r="S399" s="159"/>
      <c r="T399" s="159"/>
      <c r="U399" s="159"/>
      <c r="V399" s="159"/>
      <c r="W399" s="159"/>
      <c r="X399" s="159"/>
      <c r="Y399" s="159"/>
      <c r="Z399" s="149"/>
      <c r="AA399" s="149"/>
      <c r="AB399" s="149"/>
      <c r="AC399" s="149"/>
      <c r="AD399" s="149"/>
      <c r="AE399" s="149"/>
      <c r="AF399" s="149"/>
      <c r="AG399" s="149" t="s">
        <v>204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85">
        <v>104</v>
      </c>
      <c r="B400" s="186" t="s">
        <v>655</v>
      </c>
      <c r="C400" s="191" t="s">
        <v>656</v>
      </c>
      <c r="D400" s="187" t="s">
        <v>416</v>
      </c>
      <c r="E400" s="188">
        <v>341.04793999999998</v>
      </c>
      <c r="F400" s="189"/>
      <c r="G400" s="190">
        <f>ROUND(E400*F400,2)</f>
        <v>0</v>
      </c>
      <c r="H400" s="160"/>
      <c r="I400" s="159">
        <f>ROUND(E400*H400,2)</f>
        <v>0</v>
      </c>
      <c r="J400" s="160"/>
      <c r="K400" s="159">
        <f>ROUND(E400*J400,2)</f>
        <v>0</v>
      </c>
      <c r="L400" s="159">
        <v>21</v>
      </c>
      <c r="M400" s="159">
        <f>G400*(1+L400/100)</f>
        <v>0</v>
      </c>
      <c r="N400" s="158">
        <v>0</v>
      </c>
      <c r="O400" s="158">
        <f>ROUND(E400*N400,2)</f>
        <v>0</v>
      </c>
      <c r="P400" s="158">
        <v>0</v>
      </c>
      <c r="Q400" s="158">
        <f>ROUND(E400*P400,2)</f>
        <v>0</v>
      </c>
      <c r="R400" s="159"/>
      <c r="S400" s="159" t="s">
        <v>199</v>
      </c>
      <c r="T400" s="159" t="s">
        <v>199</v>
      </c>
      <c r="U400" s="159">
        <v>0</v>
      </c>
      <c r="V400" s="159">
        <f>ROUND(E400*U400,2)</f>
        <v>0</v>
      </c>
      <c r="W400" s="159"/>
      <c r="X400" s="159" t="s">
        <v>650</v>
      </c>
      <c r="Y400" s="159" t="s">
        <v>201</v>
      </c>
      <c r="Z400" s="149"/>
      <c r="AA400" s="149"/>
      <c r="AB400" s="149"/>
      <c r="AC400" s="149"/>
      <c r="AD400" s="149"/>
      <c r="AE400" s="149"/>
      <c r="AF400" s="149"/>
      <c r="AG400" s="149" t="s">
        <v>651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ht="22.5" outlineLevel="1" x14ac:dyDescent="0.2">
      <c r="A401" s="172">
        <v>105</v>
      </c>
      <c r="B401" s="173" t="s">
        <v>657</v>
      </c>
      <c r="C401" s="180" t="s">
        <v>658</v>
      </c>
      <c r="D401" s="174" t="s">
        <v>416</v>
      </c>
      <c r="E401" s="175">
        <v>22.736529999999998</v>
      </c>
      <c r="F401" s="176"/>
      <c r="G401" s="177">
        <f>ROUND(E401*F401,2)</f>
        <v>0</v>
      </c>
      <c r="H401" s="160"/>
      <c r="I401" s="159">
        <f>ROUND(E401*H401,2)</f>
        <v>0</v>
      </c>
      <c r="J401" s="160"/>
      <c r="K401" s="159">
        <f>ROUND(E401*J401,2)</f>
        <v>0</v>
      </c>
      <c r="L401" s="159">
        <v>21</v>
      </c>
      <c r="M401" s="159">
        <f>G401*(1+L401/100)</f>
        <v>0</v>
      </c>
      <c r="N401" s="158">
        <v>0</v>
      </c>
      <c r="O401" s="158">
        <f>ROUND(E401*N401,2)</f>
        <v>0</v>
      </c>
      <c r="P401" s="158">
        <v>0</v>
      </c>
      <c r="Q401" s="158">
        <f>ROUND(E401*P401,2)</f>
        <v>0</v>
      </c>
      <c r="R401" s="159"/>
      <c r="S401" s="159" t="s">
        <v>199</v>
      </c>
      <c r="T401" s="159" t="s">
        <v>199</v>
      </c>
      <c r="U401" s="159">
        <v>0</v>
      </c>
      <c r="V401" s="159">
        <f>ROUND(E401*U401,2)</f>
        <v>0</v>
      </c>
      <c r="W401" s="159"/>
      <c r="X401" s="159" t="s">
        <v>650</v>
      </c>
      <c r="Y401" s="159" t="s">
        <v>201</v>
      </c>
      <c r="Z401" s="149"/>
      <c r="AA401" s="149"/>
      <c r="AB401" s="149"/>
      <c r="AC401" s="149"/>
      <c r="AD401" s="149"/>
      <c r="AE401" s="149"/>
      <c r="AF401" s="149"/>
      <c r="AG401" s="149" t="s">
        <v>651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2" x14ac:dyDescent="0.2">
      <c r="A402" s="156"/>
      <c r="B402" s="157"/>
      <c r="C402" s="249" t="s">
        <v>659</v>
      </c>
      <c r="D402" s="250"/>
      <c r="E402" s="250"/>
      <c r="F402" s="250"/>
      <c r="G402" s="250"/>
      <c r="H402" s="159"/>
      <c r="I402" s="159"/>
      <c r="J402" s="159"/>
      <c r="K402" s="159"/>
      <c r="L402" s="159"/>
      <c r="M402" s="159"/>
      <c r="N402" s="158"/>
      <c r="O402" s="158"/>
      <c r="P402" s="158"/>
      <c r="Q402" s="158"/>
      <c r="R402" s="159"/>
      <c r="S402" s="159"/>
      <c r="T402" s="159"/>
      <c r="U402" s="159"/>
      <c r="V402" s="159"/>
      <c r="W402" s="159"/>
      <c r="X402" s="159"/>
      <c r="Y402" s="159"/>
      <c r="Z402" s="149"/>
      <c r="AA402" s="149"/>
      <c r="AB402" s="149"/>
      <c r="AC402" s="149"/>
      <c r="AD402" s="149"/>
      <c r="AE402" s="149"/>
      <c r="AF402" s="149"/>
      <c r="AG402" s="149" t="s">
        <v>204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72">
        <v>106</v>
      </c>
      <c r="B403" s="173" t="s">
        <v>660</v>
      </c>
      <c r="C403" s="180" t="s">
        <v>661</v>
      </c>
      <c r="D403" s="174" t="s">
        <v>416</v>
      </c>
      <c r="E403" s="175">
        <v>22.736529999999998</v>
      </c>
      <c r="F403" s="176"/>
      <c r="G403" s="177">
        <f>ROUND(E403*F403,2)</f>
        <v>0</v>
      </c>
      <c r="H403" s="160"/>
      <c r="I403" s="159">
        <f>ROUND(E403*H403,2)</f>
        <v>0</v>
      </c>
      <c r="J403" s="160"/>
      <c r="K403" s="159">
        <f>ROUND(E403*J403,2)</f>
        <v>0</v>
      </c>
      <c r="L403" s="159">
        <v>21</v>
      </c>
      <c r="M403" s="159">
        <f>G403*(1+L403/100)</f>
        <v>0</v>
      </c>
      <c r="N403" s="158">
        <v>0</v>
      </c>
      <c r="O403" s="158">
        <f>ROUND(E403*N403,2)</f>
        <v>0</v>
      </c>
      <c r="P403" s="158">
        <v>0</v>
      </c>
      <c r="Q403" s="158">
        <f>ROUND(E403*P403,2)</f>
        <v>0</v>
      </c>
      <c r="R403" s="159"/>
      <c r="S403" s="159" t="s">
        <v>199</v>
      </c>
      <c r="T403" s="159" t="s">
        <v>199</v>
      </c>
      <c r="U403" s="159">
        <v>0.752</v>
      </c>
      <c r="V403" s="159">
        <f>ROUND(E403*U403,2)</f>
        <v>17.100000000000001</v>
      </c>
      <c r="W403" s="159"/>
      <c r="X403" s="159" t="s">
        <v>650</v>
      </c>
      <c r="Y403" s="159" t="s">
        <v>201</v>
      </c>
      <c r="Z403" s="149"/>
      <c r="AA403" s="149"/>
      <c r="AB403" s="149"/>
      <c r="AC403" s="149"/>
      <c r="AD403" s="149"/>
      <c r="AE403" s="149"/>
      <c r="AF403" s="149"/>
      <c r="AG403" s="149" t="s">
        <v>651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ht="22.5" outlineLevel="2" x14ac:dyDescent="0.2">
      <c r="A404" s="156"/>
      <c r="B404" s="157"/>
      <c r="C404" s="249" t="s">
        <v>662</v>
      </c>
      <c r="D404" s="250"/>
      <c r="E404" s="250"/>
      <c r="F404" s="250"/>
      <c r="G404" s="250"/>
      <c r="H404" s="159"/>
      <c r="I404" s="159"/>
      <c r="J404" s="159"/>
      <c r="K404" s="159"/>
      <c r="L404" s="159"/>
      <c r="M404" s="159"/>
      <c r="N404" s="158"/>
      <c r="O404" s="158"/>
      <c r="P404" s="158"/>
      <c r="Q404" s="158"/>
      <c r="R404" s="159"/>
      <c r="S404" s="159"/>
      <c r="T404" s="159"/>
      <c r="U404" s="159"/>
      <c r="V404" s="159"/>
      <c r="W404" s="159"/>
      <c r="X404" s="159"/>
      <c r="Y404" s="159"/>
      <c r="Z404" s="149"/>
      <c r="AA404" s="149"/>
      <c r="AB404" s="149"/>
      <c r="AC404" s="149"/>
      <c r="AD404" s="149"/>
      <c r="AE404" s="149"/>
      <c r="AF404" s="149"/>
      <c r="AG404" s="149" t="s">
        <v>204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78" t="str">
        <f>C404</f>
        <v>S naložením suti nebo vybouraných hmot do dopravního prostředku a na jejich vyložením, popřípadě přeložením na normální dopravní prostředek.</v>
      </c>
      <c r="BB404" s="149"/>
      <c r="BC404" s="149"/>
      <c r="BD404" s="149"/>
      <c r="BE404" s="149"/>
      <c r="BF404" s="149"/>
      <c r="BG404" s="149"/>
      <c r="BH404" s="149"/>
    </row>
    <row r="405" spans="1:60" ht="22.5" outlineLevel="1" x14ac:dyDescent="0.2">
      <c r="A405" s="185">
        <v>107</v>
      </c>
      <c r="B405" s="186" t="s">
        <v>663</v>
      </c>
      <c r="C405" s="191" t="s">
        <v>664</v>
      </c>
      <c r="D405" s="187" t="s">
        <v>416</v>
      </c>
      <c r="E405" s="188">
        <v>113.68265</v>
      </c>
      <c r="F405" s="189"/>
      <c r="G405" s="190">
        <f>ROUND(E405*F405,2)</f>
        <v>0</v>
      </c>
      <c r="H405" s="160"/>
      <c r="I405" s="159">
        <f>ROUND(E405*H405,2)</f>
        <v>0</v>
      </c>
      <c r="J405" s="160"/>
      <c r="K405" s="159">
        <f>ROUND(E405*J405,2)</f>
        <v>0</v>
      </c>
      <c r="L405" s="159">
        <v>21</v>
      </c>
      <c r="M405" s="159">
        <f>G405*(1+L405/100)</f>
        <v>0</v>
      </c>
      <c r="N405" s="158">
        <v>0</v>
      </c>
      <c r="O405" s="158">
        <f>ROUND(E405*N405,2)</f>
        <v>0</v>
      </c>
      <c r="P405" s="158">
        <v>0</v>
      </c>
      <c r="Q405" s="158">
        <f>ROUND(E405*P405,2)</f>
        <v>0</v>
      </c>
      <c r="R405" s="159"/>
      <c r="S405" s="159" t="s">
        <v>199</v>
      </c>
      <c r="T405" s="159" t="s">
        <v>199</v>
      </c>
      <c r="U405" s="159">
        <v>0.36</v>
      </c>
      <c r="V405" s="159">
        <f>ROUND(E405*U405,2)</f>
        <v>40.93</v>
      </c>
      <c r="W405" s="159"/>
      <c r="X405" s="159" t="s">
        <v>650</v>
      </c>
      <c r="Y405" s="159" t="s">
        <v>201</v>
      </c>
      <c r="Z405" s="149"/>
      <c r="AA405" s="149"/>
      <c r="AB405" s="149"/>
      <c r="AC405" s="149"/>
      <c r="AD405" s="149"/>
      <c r="AE405" s="149"/>
      <c r="AF405" s="149"/>
      <c r="AG405" s="149" t="s">
        <v>651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x14ac:dyDescent="0.2">
      <c r="A406" s="165" t="s">
        <v>194</v>
      </c>
      <c r="B406" s="166" t="s">
        <v>166</v>
      </c>
      <c r="C406" s="179" t="s">
        <v>167</v>
      </c>
      <c r="D406" s="167"/>
      <c r="E406" s="168"/>
      <c r="F406" s="169"/>
      <c r="G406" s="170">
        <f>SUMIF(AG407:AG408,"&lt;&gt;NOR",G407:G408)</f>
        <v>0</v>
      </c>
      <c r="H406" s="164"/>
      <c r="I406" s="164">
        <f>SUM(I407:I408)</f>
        <v>0</v>
      </c>
      <c r="J406" s="164"/>
      <c r="K406" s="164">
        <f>SUM(K407:K408)</f>
        <v>0</v>
      </c>
      <c r="L406" s="164"/>
      <c r="M406" s="164">
        <f>SUM(M407:M408)</f>
        <v>0</v>
      </c>
      <c r="N406" s="163"/>
      <c r="O406" s="163">
        <f>SUM(O407:O408)</f>
        <v>0</v>
      </c>
      <c r="P406" s="163"/>
      <c r="Q406" s="163">
        <f>SUM(Q407:Q408)</f>
        <v>0</v>
      </c>
      <c r="R406" s="164"/>
      <c r="S406" s="164"/>
      <c r="T406" s="164"/>
      <c r="U406" s="164"/>
      <c r="V406" s="164">
        <f>SUM(V407:V408)</f>
        <v>0</v>
      </c>
      <c r="W406" s="164"/>
      <c r="X406" s="164"/>
      <c r="Y406" s="164"/>
      <c r="AG406" t="s">
        <v>195</v>
      </c>
    </row>
    <row r="407" spans="1:60" ht="33.75" outlineLevel="1" x14ac:dyDescent="0.2">
      <c r="A407" s="185">
        <v>108</v>
      </c>
      <c r="B407" s="186" t="s">
        <v>665</v>
      </c>
      <c r="C407" s="191" t="s">
        <v>666</v>
      </c>
      <c r="D407" s="187" t="s">
        <v>667</v>
      </c>
      <c r="E407" s="188">
        <v>12</v>
      </c>
      <c r="F407" s="189"/>
      <c r="G407" s="190">
        <f>ROUND(E407*F407,2)</f>
        <v>0</v>
      </c>
      <c r="H407" s="160"/>
      <c r="I407" s="159">
        <f>ROUND(E407*H407,2)</f>
        <v>0</v>
      </c>
      <c r="J407" s="160"/>
      <c r="K407" s="159">
        <f>ROUND(E407*J407,2)</f>
        <v>0</v>
      </c>
      <c r="L407" s="159">
        <v>21</v>
      </c>
      <c r="M407" s="159">
        <f>G407*(1+L407/100)</f>
        <v>0</v>
      </c>
      <c r="N407" s="158">
        <v>0</v>
      </c>
      <c r="O407" s="158">
        <f>ROUND(E407*N407,2)</f>
        <v>0</v>
      </c>
      <c r="P407" s="158">
        <v>0</v>
      </c>
      <c r="Q407" s="158">
        <f>ROUND(E407*P407,2)</f>
        <v>0</v>
      </c>
      <c r="R407" s="159"/>
      <c r="S407" s="159" t="s">
        <v>267</v>
      </c>
      <c r="T407" s="159" t="s">
        <v>200</v>
      </c>
      <c r="U407" s="159">
        <v>0</v>
      </c>
      <c r="V407" s="159">
        <f>ROUND(E407*U407,2)</f>
        <v>0</v>
      </c>
      <c r="W407" s="159"/>
      <c r="X407" s="159" t="s">
        <v>237</v>
      </c>
      <c r="Y407" s="159" t="s">
        <v>201</v>
      </c>
      <c r="Z407" s="149"/>
      <c r="AA407" s="149"/>
      <c r="AB407" s="149"/>
      <c r="AC407" s="149"/>
      <c r="AD407" s="149"/>
      <c r="AE407" s="149"/>
      <c r="AF407" s="149"/>
      <c r="AG407" s="149" t="s">
        <v>238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33.75" outlineLevel="1" x14ac:dyDescent="0.2">
      <c r="A408" s="172">
        <v>109</v>
      </c>
      <c r="B408" s="173" t="s">
        <v>668</v>
      </c>
      <c r="C408" s="180" t="s">
        <v>669</v>
      </c>
      <c r="D408" s="174" t="s">
        <v>667</v>
      </c>
      <c r="E408" s="175">
        <v>23</v>
      </c>
      <c r="F408" s="176"/>
      <c r="G408" s="177">
        <f>ROUND(E408*F408,2)</f>
        <v>0</v>
      </c>
      <c r="H408" s="160"/>
      <c r="I408" s="159">
        <f>ROUND(E408*H408,2)</f>
        <v>0</v>
      </c>
      <c r="J408" s="160"/>
      <c r="K408" s="159">
        <f>ROUND(E408*J408,2)</f>
        <v>0</v>
      </c>
      <c r="L408" s="159">
        <v>21</v>
      </c>
      <c r="M408" s="159">
        <f>G408*(1+L408/100)</f>
        <v>0</v>
      </c>
      <c r="N408" s="158">
        <v>0</v>
      </c>
      <c r="O408" s="158">
        <f>ROUND(E408*N408,2)</f>
        <v>0</v>
      </c>
      <c r="P408" s="158">
        <v>0</v>
      </c>
      <c r="Q408" s="158">
        <f>ROUND(E408*P408,2)</f>
        <v>0</v>
      </c>
      <c r="R408" s="159"/>
      <c r="S408" s="159" t="s">
        <v>267</v>
      </c>
      <c r="T408" s="159" t="s">
        <v>200</v>
      </c>
      <c r="U408" s="159">
        <v>0</v>
      </c>
      <c r="V408" s="159">
        <f>ROUND(E408*U408,2)</f>
        <v>0</v>
      </c>
      <c r="W408" s="159"/>
      <c r="X408" s="159" t="s">
        <v>237</v>
      </c>
      <c r="Y408" s="159" t="s">
        <v>201</v>
      </c>
      <c r="Z408" s="149"/>
      <c r="AA408" s="149"/>
      <c r="AB408" s="149"/>
      <c r="AC408" s="149"/>
      <c r="AD408" s="149"/>
      <c r="AE408" s="149"/>
      <c r="AF408" s="149"/>
      <c r="AG408" s="149" t="s">
        <v>238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x14ac:dyDescent="0.2">
      <c r="A409" s="3"/>
      <c r="B409" s="4"/>
      <c r="C409" s="182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AE409">
        <v>12</v>
      </c>
      <c r="AF409">
        <v>21</v>
      </c>
      <c r="AG409" t="s">
        <v>180</v>
      </c>
    </row>
    <row r="410" spans="1:60" x14ac:dyDescent="0.2">
      <c r="A410" s="152"/>
      <c r="B410" s="153" t="s">
        <v>31</v>
      </c>
      <c r="C410" s="183"/>
      <c r="D410" s="154"/>
      <c r="E410" s="155"/>
      <c r="F410" s="155"/>
      <c r="G410" s="171">
        <f>G8+G11+G16+G30+G33+G36+G67+G84+G99+G112+G115+G122+G125+G142+G155+G177+G179+G190+G193+G196+G200+G205+G233+G244+G263+G336+G391+G396+G406</f>
        <v>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AE410">
        <f>SUMIF(L7:L408,AE409,G7:G408)</f>
        <v>0</v>
      </c>
      <c r="AF410">
        <f>SUMIF(L7:L408,AF409,G7:G408)</f>
        <v>0</v>
      </c>
      <c r="AG410" t="s">
        <v>230</v>
      </c>
    </row>
    <row r="411" spans="1:60" x14ac:dyDescent="0.2">
      <c r="A411" s="3"/>
      <c r="B411" s="4"/>
      <c r="C411" s="182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60" x14ac:dyDescent="0.2">
      <c r="A412" s="3"/>
      <c r="B412" s="4"/>
      <c r="C412" s="182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60" x14ac:dyDescent="0.2">
      <c r="A413" s="258" t="s">
        <v>231</v>
      </c>
      <c r="B413" s="258"/>
      <c r="C413" s="259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60" x14ac:dyDescent="0.2">
      <c r="A414" s="260"/>
      <c r="B414" s="261"/>
      <c r="C414" s="262"/>
      <c r="D414" s="261"/>
      <c r="E414" s="261"/>
      <c r="F414" s="261"/>
      <c r="G414" s="26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AG414" t="s">
        <v>232</v>
      </c>
    </row>
    <row r="415" spans="1:60" x14ac:dyDescent="0.2">
      <c r="A415" s="264"/>
      <c r="B415" s="265"/>
      <c r="C415" s="266"/>
      <c r="D415" s="265"/>
      <c r="E415" s="265"/>
      <c r="F415" s="265"/>
      <c r="G415" s="26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60" x14ac:dyDescent="0.2">
      <c r="A416" s="264"/>
      <c r="B416" s="265"/>
      <c r="C416" s="266"/>
      <c r="D416" s="265"/>
      <c r="E416" s="265"/>
      <c r="F416" s="265"/>
      <c r="G416" s="26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33" x14ac:dyDescent="0.2">
      <c r="A417" s="264"/>
      <c r="B417" s="265"/>
      <c r="C417" s="266"/>
      <c r="D417" s="265"/>
      <c r="E417" s="265"/>
      <c r="F417" s="265"/>
      <c r="G417" s="26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33" x14ac:dyDescent="0.2">
      <c r="A418" s="268"/>
      <c r="B418" s="269"/>
      <c r="C418" s="270"/>
      <c r="D418" s="269"/>
      <c r="E418" s="269"/>
      <c r="F418" s="269"/>
      <c r="G418" s="27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33" x14ac:dyDescent="0.2">
      <c r="A419" s="3"/>
      <c r="B419" s="4"/>
      <c r="C419" s="182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33" x14ac:dyDescent="0.2">
      <c r="C420" s="184"/>
      <c r="D420" s="10"/>
      <c r="AG420" t="s">
        <v>233</v>
      </c>
    </row>
    <row r="421" spans="1:33" x14ac:dyDescent="0.2">
      <c r="D421" s="10"/>
    </row>
    <row r="422" spans="1:33" x14ac:dyDescent="0.2">
      <c r="D422" s="10"/>
    </row>
    <row r="423" spans="1:33" x14ac:dyDescent="0.2">
      <c r="D423" s="10"/>
    </row>
    <row r="424" spans="1:33" x14ac:dyDescent="0.2">
      <c r="D424" s="10"/>
    </row>
    <row r="425" spans="1:33" x14ac:dyDescent="0.2">
      <c r="D425" s="10"/>
    </row>
    <row r="426" spans="1:33" x14ac:dyDescent="0.2">
      <c r="D426" s="10"/>
    </row>
    <row r="427" spans="1:33" x14ac:dyDescent="0.2">
      <c r="D427" s="10"/>
    </row>
    <row r="428" spans="1:33" x14ac:dyDescent="0.2">
      <c r="D428" s="10"/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2">
    <mergeCell ref="A414:G418"/>
    <mergeCell ref="C18:G18"/>
    <mergeCell ref="C19:G19"/>
    <mergeCell ref="C20:G20"/>
    <mergeCell ref="C21:G21"/>
    <mergeCell ref="A1:G1"/>
    <mergeCell ref="C2:G2"/>
    <mergeCell ref="C3:G3"/>
    <mergeCell ref="C4:G4"/>
    <mergeCell ref="A413:C413"/>
    <mergeCell ref="C150:G150"/>
    <mergeCell ref="C24:G24"/>
    <mergeCell ref="C25:G25"/>
    <mergeCell ref="C26:G26"/>
    <mergeCell ref="C27:G27"/>
    <mergeCell ref="C73:G73"/>
    <mergeCell ref="C76:G76"/>
    <mergeCell ref="C82:G82"/>
    <mergeCell ref="C144:G144"/>
    <mergeCell ref="C145:G145"/>
    <mergeCell ref="C146:G146"/>
    <mergeCell ref="C147:G147"/>
    <mergeCell ref="C323:G323"/>
    <mergeCell ref="C399:G399"/>
    <mergeCell ref="C402:G402"/>
    <mergeCell ref="C404:G404"/>
    <mergeCell ref="C151:G151"/>
    <mergeCell ref="C152:G152"/>
    <mergeCell ref="C153:G153"/>
    <mergeCell ref="C183:G183"/>
    <mergeCell ref="C198:G198"/>
    <mergeCell ref="C241:G2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63</v>
      </c>
      <c r="C4" s="255" t="s">
        <v>64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133</v>
      </c>
      <c r="C8" s="179" t="s">
        <v>134</v>
      </c>
      <c r="D8" s="167"/>
      <c r="E8" s="168"/>
      <c r="F8" s="169"/>
      <c r="G8" s="170">
        <f>SUMIF(AG9:AG27,"&lt;&gt;NOR",G9:G27)</f>
        <v>0</v>
      </c>
      <c r="H8" s="164"/>
      <c r="I8" s="164">
        <f>SUM(I9:I27)</f>
        <v>0</v>
      </c>
      <c r="J8" s="164"/>
      <c r="K8" s="164">
        <f>SUM(K9:K27)</f>
        <v>0</v>
      </c>
      <c r="L8" s="164"/>
      <c r="M8" s="164">
        <f>SUM(M9:M27)</f>
        <v>0</v>
      </c>
      <c r="N8" s="163"/>
      <c r="O8" s="163">
        <f>SUM(O9:O27)</f>
        <v>0.19</v>
      </c>
      <c r="P8" s="163"/>
      <c r="Q8" s="163">
        <f>SUM(Q9:Q27)</f>
        <v>2.08</v>
      </c>
      <c r="R8" s="164"/>
      <c r="S8" s="164"/>
      <c r="T8" s="164"/>
      <c r="U8" s="164"/>
      <c r="V8" s="164">
        <f>SUM(V9:V27)</f>
        <v>24.43</v>
      </c>
      <c r="W8" s="164"/>
      <c r="X8" s="164"/>
      <c r="Y8" s="164"/>
      <c r="AG8" t="s">
        <v>195</v>
      </c>
    </row>
    <row r="9" spans="1:60" outlineLevel="1" x14ac:dyDescent="0.2">
      <c r="A9" s="172">
        <v>1</v>
      </c>
      <c r="B9" s="173" t="s">
        <v>671</v>
      </c>
      <c r="C9" s="180" t="s">
        <v>672</v>
      </c>
      <c r="D9" s="174" t="s">
        <v>673</v>
      </c>
      <c r="E9" s="175">
        <v>3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0.69347000000000003</v>
      </c>
      <c r="Q9" s="158">
        <f>ROUND(E9*P9,2)</f>
        <v>2.08</v>
      </c>
      <c r="R9" s="159"/>
      <c r="S9" s="159" t="s">
        <v>199</v>
      </c>
      <c r="T9" s="159" t="s">
        <v>199</v>
      </c>
      <c r="U9" s="159">
        <v>2.7</v>
      </c>
      <c r="V9" s="159">
        <f>ROUND(E9*U9,2)</f>
        <v>8.1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1" t="s">
        <v>674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81" t="s">
        <v>675</v>
      </c>
      <c r="D11" s="161"/>
      <c r="E11" s="162">
        <v>1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221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81" t="s">
        <v>676</v>
      </c>
      <c r="D12" s="161"/>
      <c r="E12" s="162">
        <v>1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221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2</v>
      </c>
      <c r="B13" s="173" t="s">
        <v>677</v>
      </c>
      <c r="C13" s="180" t="s">
        <v>678</v>
      </c>
      <c r="D13" s="174" t="s">
        <v>673</v>
      </c>
      <c r="E13" s="175">
        <v>4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2.8840000000000001E-2</v>
      </c>
      <c r="O13" s="158">
        <f>ROUND(E13*N13,2)</f>
        <v>0.12</v>
      </c>
      <c r="P13" s="158">
        <v>0</v>
      </c>
      <c r="Q13" s="158">
        <f>ROUND(E13*P13,2)</f>
        <v>0</v>
      </c>
      <c r="R13" s="159"/>
      <c r="S13" s="159" t="s">
        <v>199</v>
      </c>
      <c r="T13" s="159" t="s">
        <v>199</v>
      </c>
      <c r="U13" s="159">
        <v>2.96</v>
      </c>
      <c r="V13" s="159">
        <f>ROUND(E13*U13,2)</f>
        <v>11.84</v>
      </c>
      <c r="W13" s="159"/>
      <c r="X13" s="159" t="s">
        <v>237</v>
      </c>
      <c r="Y13" s="159" t="s">
        <v>201</v>
      </c>
      <c r="Z13" s="149"/>
      <c r="AA13" s="149"/>
      <c r="AB13" s="149"/>
      <c r="AC13" s="149"/>
      <c r="AD13" s="149"/>
      <c r="AE13" s="149"/>
      <c r="AF13" s="149"/>
      <c r="AG13" s="149" t="s">
        <v>238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49" t="s">
        <v>679</v>
      </c>
      <c r="D14" s="250"/>
      <c r="E14" s="250"/>
      <c r="F14" s="250"/>
      <c r="G14" s="250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181" t="s">
        <v>680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221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81" t="s">
        <v>675</v>
      </c>
      <c r="D16" s="161"/>
      <c r="E16" s="162">
        <v>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221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 x14ac:dyDescent="0.2">
      <c r="A17" s="156"/>
      <c r="B17" s="157"/>
      <c r="C17" s="181" t="s">
        <v>676</v>
      </c>
      <c r="D17" s="161"/>
      <c r="E17" s="162">
        <v>1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221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81" t="s">
        <v>681</v>
      </c>
      <c r="D18" s="161"/>
      <c r="E18" s="162">
        <v>1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221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2">
        <v>3</v>
      </c>
      <c r="B19" s="173" t="s">
        <v>682</v>
      </c>
      <c r="C19" s="180" t="s">
        <v>683</v>
      </c>
      <c r="D19" s="174" t="s">
        <v>673</v>
      </c>
      <c r="E19" s="175">
        <v>3</v>
      </c>
      <c r="F19" s="176"/>
      <c r="G19" s="177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4.3699999999999998E-3</v>
      </c>
      <c r="O19" s="158">
        <f>ROUND(E19*N19,2)</f>
        <v>0.01</v>
      </c>
      <c r="P19" s="158">
        <v>0</v>
      </c>
      <c r="Q19" s="158">
        <f>ROUND(E19*P19,2)</f>
        <v>0</v>
      </c>
      <c r="R19" s="159"/>
      <c r="S19" s="159" t="s">
        <v>199</v>
      </c>
      <c r="T19" s="159" t="s">
        <v>199</v>
      </c>
      <c r="U19" s="159">
        <v>0.51</v>
      </c>
      <c r="V19" s="159">
        <f>ROUND(E19*U19,2)</f>
        <v>1.53</v>
      </c>
      <c r="W19" s="159"/>
      <c r="X19" s="159" t="s">
        <v>237</v>
      </c>
      <c r="Y19" s="159" t="s">
        <v>201</v>
      </c>
      <c r="Z19" s="149"/>
      <c r="AA19" s="149"/>
      <c r="AB19" s="149"/>
      <c r="AC19" s="149"/>
      <c r="AD19" s="149"/>
      <c r="AE19" s="149"/>
      <c r="AF19" s="149"/>
      <c r="AG19" s="149" t="s">
        <v>238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49" t="s">
        <v>679</v>
      </c>
      <c r="D20" s="250"/>
      <c r="E20" s="250"/>
      <c r="F20" s="250"/>
      <c r="G20" s="250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81" t="s">
        <v>675</v>
      </c>
      <c r="D21" s="161"/>
      <c r="E21" s="162">
        <v>1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221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81" t="s">
        <v>676</v>
      </c>
      <c r="D22" s="161"/>
      <c r="E22" s="162">
        <v>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221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">
      <c r="A23" s="156"/>
      <c r="B23" s="157"/>
      <c r="C23" s="181" t="s">
        <v>681</v>
      </c>
      <c r="D23" s="161"/>
      <c r="E23" s="162">
        <v>1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221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2">
        <v>4</v>
      </c>
      <c r="B24" s="173" t="s">
        <v>684</v>
      </c>
      <c r="C24" s="180" t="s">
        <v>685</v>
      </c>
      <c r="D24" s="174" t="s">
        <v>673</v>
      </c>
      <c r="E24" s="175">
        <v>1</v>
      </c>
      <c r="F24" s="176"/>
      <c r="G24" s="177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6.4839999999999995E-2</v>
      </c>
      <c r="O24" s="158">
        <f>ROUND(E24*N24,2)</f>
        <v>0.06</v>
      </c>
      <c r="P24" s="158">
        <v>0</v>
      </c>
      <c r="Q24" s="158">
        <f>ROUND(E24*P24,2)</f>
        <v>0</v>
      </c>
      <c r="R24" s="159"/>
      <c r="S24" s="159" t="s">
        <v>199</v>
      </c>
      <c r="T24" s="159" t="s">
        <v>199</v>
      </c>
      <c r="U24" s="159">
        <v>2.96</v>
      </c>
      <c r="V24" s="159">
        <f>ROUND(E24*U24,2)</f>
        <v>2.96</v>
      </c>
      <c r="W24" s="159"/>
      <c r="X24" s="159" t="s">
        <v>237</v>
      </c>
      <c r="Y24" s="159" t="s">
        <v>201</v>
      </c>
      <c r="Z24" s="149"/>
      <c r="AA24" s="149"/>
      <c r="AB24" s="149"/>
      <c r="AC24" s="149"/>
      <c r="AD24" s="149"/>
      <c r="AE24" s="149"/>
      <c r="AF24" s="149"/>
      <c r="AG24" s="149" t="s">
        <v>238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249" t="s">
        <v>679</v>
      </c>
      <c r="D25" s="250"/>
      <c r="E25" s="250"/>
      <c r="F25" s="250"/>
      <c r="G25" s="250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81" t="s">
        <v>680</v>
      </c>
      <c r="D26" s="161"/>
      <c r="E26" s="162">
        <v>1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221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2">
        <v>5</v>
      </c>
      <c r="B27" s="173" t="s">
        <v>686</v>
      </c>
      <c r="C27" s="180" t="s">
        <v>687</v>
      </c>
      <c r="D27" s="174" t="s">
        <v>0</v>
      </c>
      <c r="E27" s="175">
        <v>100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199</v>
      </c>
      <c r="T27" s="159" t="s">
        <v>199</v>
      </c>
      <c r="U27" s="159">
        <v>0</v>
      </c>
      <c r="V27" s="159">
        <f>ROUND(E27*U27,2)</f>
        <v>0</v>
      </c>
      <c r="W27" s="159"/>
      <c r="X27" s="159" t="s">
        <v>237</v>
      </c>
      <c r="Y27" s="159" t="s">
        <v>201</v>
      </c>
      <c r="Z27" s="149"/>
      <c r="AA27" s="149"/>
      <c r="AB27" s="149"/>
      <c r="AC27" s="149"/>
      <c r="AD27" s="149"/>
      <c r="AE27" s="149"/>
      <c r="AF27" s="149"/>
      <c r="AG27" s="149" t="s">
        <v>238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180</v>
      </c>
    </row>
    <row r="29" spans="1:60" x14ac:dyDescent="0.2">
      <c r="A29" s="152"/>
      <c r="B29" s="153" t="s">
        <v>31</v>
      </c>
      <c r="C29" s="183"/>
      <c r="D29" s="154"/>
      <c r="E29" s="155"/>
      <c r="F29" s="155"/>
      <c r="G29" s="171">
        <f>G8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230</v>
      </c>
    </row>
    <row r="30" spans="1:60" x14ac:dyDescent="0.2">
      <c r="A30" s="3"/>
      <c r="B30" s="4"/>
      <c r="C30" s="18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8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8" t="s">
        <v>231</v>
      </c>
      <c r="B32" s="258"/>
      <c r="C32" s="25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232</v>
      </c>
    </row>
    <row r="34" spans="1:33" x14ac:dyDescent="0.2">
      <c r="A34" s="264"/>
      <c r="B34" s="265"/>
      <c r="C34" s="266"/>
      <c r="D34" s="265"/>
      <c r="E34" s="265"/>
      <c r="F34" s="265"/>
      <c r="G34" s="2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4"/>
      <c r="B35" s="265"/>
      <c r="C35" s="266"/>
      <c r="D35" s="265"/>
      <c r="E35" s="265"/>
      <c r="F35" s="265"/>
      <c r="G35" s="26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4"/>
      <c r="B36" s="265"/>
      <c r="C36" s="266"/>
      <c r="D36" s="265"/>
      <c r="E36" s="265"/>
      <c r="F36" s="265"/>
      <c r="G36" s="26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8"/>
      <c r="B37" s="269"/>
      <c r="C37" s="270"/>
      <c r="D37" s="269"/>
      <c r="E37" s="269"/>
      <c r="F37" s="269"/>
      <c r="G37" s="27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8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84"/>
      <c r="D39" s="10"/>
      <c r="AG39" t="s">
        <v>233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33:G37"/>
    <mergeCell ref="C14:G14"/>
    <mergeCell ref="C20:G20"/>
    <mergeCell ref="C25:G25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65</v>
      </c>
      <c r="C4" s="255" t="s">
        <v>66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125</v>
      </c>
      <c r="C8" s="179" t="s">
        <v>126</v>
      </c>
      <c r="D8" s="167"/>
      <c r="E8" s="168"/>
      <c r="F8" s="169"/>
      <c r="G8" s="170">
        <f>SUMIF(AG9:AG23,"&lt;&gt;NOR",G9:G23)</f>
        <v>0</v>
      </c>
      <c r="H8" s="164"/>
      <c r="I8" s="164">
        <f>SUM(I9:I23)</f>
        <v>0</v>
      </c>
      <c r="J8" s="164"/>
      <c r="K8" s="164">
        <f>SUM(K9:K23)</f>
        <v>0</v>
      </c>
      <c r="L8" s="164"/>
      <c r="M8" s="164">
        <f>SUM(M9:M23)</f>
        <v>0</v>
      </c>
      <c r="N8" s="163"/>
      <c r="O8" s="163">
        <f>SUM(O9:O23)</f>
        <v>0.21</v>
      </c>
      <c r="P8" s="163"/>
      <c r="Q8" s="163">
        <f>SUM(Q9:Q23)</f>
        <v>0</v>
      </c>
      <c r="R8" s="164"/>
      <c r="S8" s="164"/>
      <c r="T8" s="164"/>
      <c r="U8" s="164"/>
      <c r="V8" s="164">
        <f>SUM(V9:V23)</f>
        <v>59.62</v>
      </c>
      <c r="W8" s="164"/>
      <c r="X8" s="164"/>
      <c r="Y8" s="164"/>
      <c r="AG8" t="s">
        <v>195</v>
      </c>
    </row>
    <row r="9" spans="1:60" ht="33.75" outlineLevel="1" x14ac:dyDescent="0.2">
      <c r="A9" s="172">
        <v>1</v>
      </c>
      <c r="B9" s="173" t="s">
        <v>688</v>
      </c>
      <c r="C9" s="180" t="s">
        <v>689</v>
      </c>
      <c r="D9" s="174" t="s">
        <v>386</v>
      </c>
      <c r="E9" s="175">
        <v>339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199</v>
      </c>
      <c r="T9" s="159" t="s">
        <v>199</v>
      </c>
      <c r="U9" s="159">
        <v>0.11</v>
      </c>
      <c r="V9" s="159">
        <f>ROUND(E9*U9,2)</f>
        <v>37.29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1" t="s">
        <v>902</v>
      </c>
      <c r="D10" s="161"/>
      <c r="E10" s="162">
        <v>339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3.75" outlineLevel="1" x14ac:dyDescent="0.2">
      <c r="A11" s="172">
        <v>2</v>
      </c>
      <c r="B11" s="173" t="s">
        <v>690</v>
      </c>
      <c r="C11" s="180" t="s">
        <v>691</v>
      </c>
      <c r="D11" s="174" t="s">
        <v>386</v>
      </c>
      <c r="E11" s="175">
        <v>203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199</v>
      </c>
      <c r="T11" s="159" t="s">
        <v>199</v>
      </c>
      <c r="U11" s="159">
        <v>0.11</v>
      </c>
      <c r="V11" s="159">
        <f>ROUND(E11*U11,2)</f>
        <v>22.33</v>
      </c>
      <c r="W11" s="159"/>
      <c r="X11" s="159" t="s">
        <v>237</v>
      </c>
      <c r="Y11" s="159" t="s">
        <v>201</v>
      </c>
      <c r="Z11" s="149"/>
      <c r="AA11" s="149"/>
      <c r="AB11" s="149"/>
      <c r="AC11" s="149"/>
      <c r="AD11" s="149"/>
      <c r="AE11" s="149"/>
      <c r="AF11" s="149"/>
      <c r="AG11" s="149" t="s">
        <v>238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81" t="s">
        <v>903</v>
      </c>
      <c r="D12" s="161"/>
      <c r="E12" s="162">
        <v>203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221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3</v>
      </c>
      <c r="B13" s="173" t="s">
        <v>692</v>
      </c>
      <c r="C13" s="180" t="s">
        <v>693</v>
      </c>
      <c r="D13" s="174" t="s">
        <v>386</v>
      </c>
      <c r="E13" s="175">
        <v>122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6.9999999999999994E-5</v>
      </c>
      <c r="O13" s="158">
        <f>ROUND(E13*N13,2)</f>
        <v>0.01</v>
      </c>
      <c r="P13" s="158">
        <v>0</v>
      </c>
      <c r="Q13" s="158">
        <f>ROUND(E13*P13,2)</f>
        <v>0</v>
      </c>
      <c r="R13" s="159" t="s">
        <v>428</v>
      </c>
      <c r="S13" s="159" t="s">
        <v>199</v>
      </c>
      <c r="T13" s="159" t="s">
        <v>199</v>
      </c>
      <c r="U13" s="159">
        <v>0</v>
      </c>
      <c r="V13" s="159">
        <f>ROUND(E13*U13,2)</f>
        <v>0</v>
      </c>
      <c r="W13" s="159"/>
      <c r="X13" s="159" t="s">
        <v>429</v>
      </c>
      <c r="Y13" s="159" t="s">
        <v>201</v>
      </c>
      <c r="Z13" s="149"/>
      <c r="AA13" s="149"/>
      <c r="AB13" s="149"/>
      <c r="AC13" s="149"/>
      <c r="AD13" s="149"/>
      <c r="AE13" s="149"/>
      <c r="AF13" s="149"/>
      <c r="AG13" s="149" t="s">
        <v>430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81" t="s">
        <v>904</v>
      </c>
      <c r="D14" s="161"/>
      <c r="E14" s="162">
        <v>122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221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2">
        <v>4</v>
      </c>
      <c r="B15" s="173" t="s">
        <v>694</v>
      </c>
      <c r="C15" s="180" t="s">
        <v>695</v>
      </c>
      <c r="D15" s="174" t="s">
        <v>386</v>
      </c>
      <c r="E15" s="175">
        <v>217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2.7E-4</v>
      </c>
      <c r="O15" s="158">
        <f>ROUND(E15*N15,2)</f>
        <v>0.06</v>
      </c>
      <c r="P15" s="158">
        <v>0</v>
      </c>
      <c r="Q15" s="158">
        <f>ROUND(E15*P15,2)</f>
        <v>0</v>
      </c>
      <c r="R15" s="159" t="s">
        <v>428</v>
      </c>
      <c r="S15" s="159" t="s">
        <v>199</v>
      </c>
      <c r="T15" s="159" t="s">
        <v>199</v>
      </c>
      <c r="U15" s="159">
        <v>0</v>
      </c>
      <c r="V15" s="159">
        <f>ROUND(E15*U15,2)</f>
        <v>0</v>
      </c>
      <c r="W15" s="159"/>
      <c r="X15" s="159" t="s">
        <v>429</v>
      </c>
      <c r="Y15" s="159" t="s">
        <v>201</v>
      </c>
      <c r="Z15" s="149"/>
      <c r="AA15" s="149"/>
      <c r="AB15" s="149"/>
      <c r="AC15" s="149"/>
      <c r="AD15" s="149"/>
      <c r="AE15" s="149"/>
      <c r="AF15" s="149"/>
      <c r="AG15" s="149" t="s">
        <v>430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1" t="s">
        <v>905</v>
      </c>
      <c r="D16" s="161"/>
      <c r="E16" s="162">
        <v>217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221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5</v>
      </c>
      <c r="B17" s="173" t="s">
        <v>696</v>
      </c>
      <c r="C17" s="180" t="s">
        <v>697</v>
      </c>
      <c r="D17" s="174" t="s">
        <v>386</v>
      </c>
      <c r="E17" s="175">
        <v>116</v>
      </c>
      <c r="F17" s="176"/>
      <c r="G17" s="177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8">
        <v>3.1E-4</v>
      </c>
      <c r="O17" s="158">
        <f>ROUND(E17*N17,2)</f>
        <v>0.04</v>
      </c>
      <c r="P17" s="158">
        <v>0</v>
      </c>
      <c r="Q17" s="158">
        <f>ROUND(E17*P17,2)</f>
        <v>0</v>
      </c>
      <c r="R17" s="159" t="s">
        <v>428</v>
      </c>
      <c r="S17" s="159" t="s">
        <v>199</v>
      </c>
      <c r="T17" s="159" t="s">
        <v>199</v>
      </c>
      <c r="U17" s="159">
        <v>0</v>
      </c>
      <c r="V17" s="159">
        <f>ROUND(E17*U17,2)</f>
        <v>0</v>
      </c>
      <c r="W17" s="159"/>
      <c r="X17" s="159" t="s">
        <v>429</v>
      </c>
      <c r="Y17" s="159" t="s">
        <v>201</v>
      </c>
      <c r="Z17" s="149"/>
      <c r="AA17" s="149"/>
      <c r="AB17" s="149"/>
      <c r="AC17" s="149"/>
      <c r="AD17" s="149"/>
      <c r="AE17" s="149"/>
      <c r="AF17" s="149"/>
      <c r="AG17" s="149" t="s">
        <v>430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81" t="s">
        <v>906</v>
      </c>
      <c r="D18" s="161"/>
      <c r="E18" s="162">
        <v>116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221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2">
        <v>6</v>
      </c>
      <c r="B19" s="173" t="s">
        <v>698</v>
      </c>
      <c r="C19" s="180" t="s">
        <v>699</v>
      </c>
      <c r="D19" s="174" t="s">
        <v>386</v>
      </c>
      <c r="E19" s="175">
        <v>87</v>
      </c>
      <c r="F19" s="176"/>
      <c r="G19" s="177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2.9E-4</v>
      </c>
      <c r="O19" s="158">
        <f>ROUND(E19*N19,2)</f>
        <v>0.03</v>
      </c>
      <c r="P19" s="158">
        <v>0</v>
      </c>
      <c r="Q19" s="158">
        <f>ROUND(E19*P19,2)</f>
        <v>0</v>
      </c>
      <c r="R19" s="159" t="s">
        <v>428</v>
      </c>
      <c r="S19" s="159" t="s">
        <v>199</v>
      </c>
      <c r="T19" s="159" t="s">
        <v>199</v>
      </c>
      <c r="U19" s="159">
        <v>0</v>
      </c>
      <c r="V19" s="159">
        <f>ROUND(E19*U19,2)</f>
        <v>0</v>
      </c>
      <c r="W19" s="159"/>
      <c r="X19" s="159" t="s">
        <v>429</v>
      </c>
      <c r="Y19" s="159" t="s">
        <v>201</v>
      </c>
      <c r="Z19" s="149"/>
      <c r="AA19" s="149"/>
      <c r="AB19" s="149"/>
      <c r="AC19" s="149"/>
      <c r="AD19" s="149"/>
      <c r="AE19" s="149"/>
      <c r="AF19" s="149"/>
      <c r="AG19" s="149" t="s">
        <v>430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81" t="s">
        <v>907</v>
      </c>
      <c r="D20" s="161"/>
      <c r="E20" s="162">
        <v>87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221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2">
        <v>7</v>
      </c>
      <c r="B21" s="173" t="s">
        <v>700</v>
      </c>
      <c r="C21" s="180" t="s">
        <v>701</v>
      </c>
      <c r="D21" s="174" t="s">
        <v>386</v>
      </c>
      <c r="E21" s="175">
        <v>290</v>
      </c>
      <c r="F21" s="176"/>
      <c r="G21" s="177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2.5000000000000001E-4</v>
      </c>
      <c r="O21" s="158">
        <f>ROUND(E21*N21,2)</f>
        <v>7.0000000000000007E-2</v>
      </c>
      <c r="P21" s="158">
        <v>0</v>
      </c>
      <c r="Q21" s="158">
        <f>ROUND(E21*P21,2)</f>
        <v>0</v>
      </c>
      <c r="R21" s="159" t="s">
        <v>428</v>
      </c>
      <c r="S21" s="159" t="s">
        <v>199</v>
      </c>
      <c r="T21" s="159" t="s">
        <v>199</v>
      </c>
      <c r="U21" s="159">
        <v>0</v>
      </c>
      <c r="V21" s="159">
        <f>ROUND(E21*U21,2)</f>
        <v>0</v>
      </c>
      <c r="W21" s="159"/>
      <c r="X21" s="159" t="s">
        <v>429</v>
      </c>
      <c r="Y21" s="159" t="s">
        <v>201</v>
      </c>
      <c r="Z21" s="149"/>
      <c r="AA21" s="149"/>
      <c r="AB21" s="149"/>
      <c r="AC21" s="149"/>
      <c r="AD21" s="149"/>
      <c r="AE21" s="149"/>
      <c r="AF21" s="149"/>
      <c r="AG21" s="149" t="s">
        <v>430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81" t="s">
        <v>702</v>
      </c>
      <c r="D22" s="161"/>
      <c r="E22" s="162">
        <v>290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221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5">
        <v>8</v>
      </c>
      <c r="B23" s="186" t="s">
        <v>703</v>
      </c>
      <c r="C23" s="191" t="s">
        <v>704</v>
      </c>
      <c r="D23" s="187" t="s">
        <v>0</v>
      </c>
      <c r="E23" s="188">
        <v>100</v>
      </c>
      <c r="F23" s="189"/>
      <c r="G23" s="190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9"/>
      <c r="S23" s="159" t="s">
        <v>199</v>
      </c>
      <c r="T23" s="159" t="s">
        <v>199</v>
      </c>
      <c r="U23" s="159">
        <v>0</v>
      </c>
      <c r="V23" s="159">
        <f>ROUND(E23*U23,2)</f>
        <v>0</v>
      </c>
      <c r="W23" s="159"/>
      <c r="X23" s="159" t="s">
        <v>237</v>
      </c>
      <c r="Y23" s="159" t="s">
        <v>201</v>
      </c>
      <c r="Z23" s="149"/>
      <c r="AA23" s="149"/>
      <c r="AB23" s="149"/>
      <c r="AC23" s="149"/>
      <c r="AD23" s="149"/>
      <c r="AE23" s="149"/>
      <c r="AF23" s="149"/>
      <c r="AG23" s="149" t="s">
        <v>238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5" t="s">
        <v>194</v>
      </c>
      <c r="B24" s="166" t="s">
        <v>137</v>
      </c>
      <c r="C24" s="179" t="s">
        <v>138</v>
      </c>
      <c r="D24" s="167"/>
      <c r="E24" s="168"/>
      <c r="F24" s="169"/>
      <c r="G24" s="170">
        <f>SUMIF(AG25:AG37,"&lt;&gt;NOR",G25:G37)</f>
        <v>0</v>
      </c>
      <c r="H24" s="164"/>
      <c r="I24" s="164">
        <f>SUM(I25:I37)</f>
        <v>0</v>
      </c>
      <c r="J24" s="164"/>
      <c r="K24" s="164">
        <f>SUM(K25:K37)</f>
        <v>0</v>
      </c>
      <c r="L24" s="164"/>
      <c r="M24" s="164">
        <f>SUM(M25:M37)</f>
        <v>0</v>
      </c>
      <c r="N24" s="163"/>
      <c r="O24" s="163">
        <f>SUM(O25:O37)</f>
        <v>0</v>
      </c>
      <c r="P24" s="163"/>
      <c r="Q24" s="163">
        <f>SUM(Q25:Q37)</f>
        <v>0.8</v>
      </c>
      <c r="R24" s="164"/>
      <c r="S24" s="164"/>
      <c r="T24" s="164"/>
      <c r="U24" s="164"/>
      <c r="V24" s="164">
        <f>SUM(V25:V37)</f>
        <v>39.120000000000005</v>
      </c>
      <c r="W24" s="164"/>
      <c r="X24" s="164"/>
      <c r="Y24" s="164"/>
      <c r="AG24" t="s">
        <v>195</v>
      </c>
    </row>
    <row r="25" spans="1:60" outlineLevel="1" x14ac:dyDescent="0.2">
      <c r="A25" s="172">
        <v>9</v>
      </c>
      <c r="B25" s="173" t="s">
        <v>705</v>
      </c>
      <c r="C25" s="180" t="s">
        <v>706</v>
      </c>
      <c r="D25" s="174" t="s">
        <v>361</v>
      </c>
      <c r="E25" s="175">
        <v>32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199</v>
      </c>
      <c r="T25" s="159" t="s">
        <v>199</v>
      </c>
      <c r="U25" s="159">
        <v>0.27</v>
      </c>
      <c r="V25" s="159">
        <f>ROUND(E25*U25,2)</f>
        <v>8.64</v>
      </c>
      <c r="W25" s="159"/>
      <c r="X25" s="159" t="s">
        <v>237</v>
      </c>
      <c r="Y25" s="159" t="s">
        <v>201</v>
      </c>
      <c r="Z25" s="149"/>
      <c r="AA25" s="149"/>
      <c r="AB25" s="149"/>
      <c r="AC25" s="149"/>
      <c r="AD25" s="149"/>
      <c r="AE25" s="149"/>
      <c r="AF25" s="149"/>
      <c r="AG25" s="149" t="s">
        <v>238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81" t="s">
        <v>707</v>
      </c>
      <c r="D26" s="161"/>
      <c r="E26" s="162">
        <v>17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221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">
      <c r="A27" s="156"/>
      <c r="B27" s="157"/>
      <c r="C27" s="181" t="s">
        <v>708</v>
      </c>
      <c r="D27" s="161"/>
      <c r="E27" s="162">
        <v>15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221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72">
        <v>10</v>
      </c>
      <c r="B28" s="173" t="s">
        <v>709</v>
      </c>
      <c r="C28" s="180" t="s">
        <v>710</v>
      </c>
      <c r="D28" s="174" t="s">
        <v>361</v>
      </c>
      <c r="E28" s="175">
        <v>32</v>
      </c>
      <c r="F28" s="176"/>
      <c r="G28" s="177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8">
        <v>8.0000000000000007E-5</v>
      </c>
      <c r="O28" s="158">
        <f>ROUND(E28*N28,2)</f>
        <v>0</v>
      </c>
      <c r="P28" s="158">
        <v>2.4930000000000001E-2</v>
      </c>
      <c r="Q28" s="158">
        <f>ROUND(E28*P28,2)</f>
        <v>0.8</v>
      </c>
      <c r="R28" s="159"/>
      <c r="S28" s="159" t="s">
        <v>199</v>
      </c>
      <c r="T28" s="159" t="s">
        <v>199</v>
      </c>
      <c r="U28" s="159">
        <v>0.27</v>
      </c>
      <c r="V28" s="159">
        <f>ROUND(E28*U28,2)</f>
        <v>8.64</v>
      </c>
      <c r="W28" s="159"/>
      <c r="X28" s="159" t="s">
        <v>237</v>
      </c>
      <c r="Y28" s="159" t="s">
        <v>201</v>
      </c>
      <c r="Z28" s="149"/>
      <c r="AA28" s="149"/>
      <c r="AB28" s="149"/>
      <c r="AC28" s="149"/>
      <c r="AD28" s="149"/>
      <c r="AE28" s="149"/>
      <c r="AF28" s="149"/>
      <c r="AG28" s="149" t="s">
        <v>238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181" t="s">
        <v>707</v>
      </c>
      <c r="D29" s="161"/>
      <c r="E29" s="162">
        <v>17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221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81" t="s">
        <v>708</v>
      </c>
      <c r="D30" s="161"/>
      <c r="E30" s="162">
        <v>15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221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2">
        <v>11</v>
      </c>
      <c r="B31" s="173" t="s">
        <v>711</v>
      </c>
      <c r="C31" s="180" t="s">
        <v>712</v>
      </c>
      <c r="D31" s="174" t="s">
        <v>361</v>
      </c>
      <c r="E31" s="175">
        <v>32</v>
      </c>
      <c r="F31" s="176"/>
      <c r="G31" s="177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199</v>
      </c>
      <c r="T31" s="159" t="s">
        <v>199</v>
      </c>
      <c r="U31" s="159">
        <v>0.1</v>
      </c>
      <c r="V31" s="159">
        <f>ROUND(E31*U31,2)</f>
        <v>3.2</v>
      </c>
      <c r="W31" s="159"/>
      <c r="X31" s="159" t="s">
        <v>237</v>
      </c>
      <c r="Y31" s="159" t="s">
        <v>201</v>
      </c>
      <c r="Z31" s="149"/>
      <c r="AA31" s="149"/>
      <c r="AB31" s="149"/>
      <c r="AC31" s="149"/>
      <c r="AD31" s="149"/>
      <c r="AE31" s="149"/>
      <c r="AF31" s="149"/>
      <c r="AG31" s="149" t="s">
        <v>238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1" t="s">
        <v>713</v>
      </c>
      <c r="D32" s="161"/>
      <c r="E32" s="162">
        <v>32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221</v>
      </c>
      <c r="AH32" s="149">
        <v>5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2">
        <v>12</v>
      </c>
      <c r="B33" s="173" t="s">
        <v>714</v>
      </c>
      <c r="C33" s="180" t="s">
        <v>715</v>
      </c>
      <c r="D33" s="174" t="s">
        <v>361</v>
      </c>
      <c r="E33" s="175">
        <v>32</v>
      </c>
      <c r="F33" s="176"/>
      <c r="G33" s="177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1.2999999999999999E-4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199</v>
      </c>
      <c r="T33" s="159" t="s">
        <v>199</v>
      </c>
      <c r="U33" s="159">
        <v>0.27</v>
      </c>
      <c r="V33" s="159">
        <f>ROUND(E33*U33,2)</f>
        <v>8.64</v>
      </c>
      <c r="W33" s="159"/>
      <c r="X33" s="159" t="s">
        <v>237</v>
      </c>
      <c r="Y33" s="159" t="s">
        <v>201</v>
      </c>
      <c r="Z33" s="149"/>
      <c r="AA33" s="149"/>
      <c r="AB33" s="149"/>
      <c r="AC33" s="149"/>
      <c r="AD33" s="149"/>
      <c r="AE33" s="149"/>
      <c r="AF33" s="149"/>
      <c r="AG33" s="149" t="s">
        <v>238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81" t="s">
        <v>716</v>
      </c>
      <c r="D34" s="161"/>
      <c r="E34" s="162">
        <v>32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221</v>
      </c>
      <c r="AH34" s="149">
        <v>5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2">
        <v>13</v>
      </c>
      <c r="B35" s="173" t="s">
        <v>717</v>
      </c>
      <c r="C35" s="180" t="s">
        <v>718</v>
      </c>
      <c r="D35" s="174" t="s">
        <v>351</v>
      </c>
      <c r="E35" s="175">
        <v>10</v>
      </c>
      <c r="F35" s="176"/>
      <c r="G35" s="177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9" t="s">
        <v>719</v>
      </c>
      <c r="S35" s="159" t="s">
        <v>199</v>
      </c>
      <c r="T35" s="159" t="s">
        <v>199</v>
      </c>
      <c r="U35" s="159">
        <v>1</v>
      </c>
      <c r="V35" s="159">
        <f>ROUND(E35*U35,2)</f>
        <v>10</v>
      </c>
      <c r="W35" s="159"/>
      <c r="X35" s="159" t="s">
        <v>720</v>
      </c>
      <c r="Y35" s="159" t="s">
        <v>201</v>
      </c>
      <c r="Z35" s="149"/>
      <c r="AA35" s="149"/>
      <c r="AB35" s="149"/>
      <c r="AC35" s="149"/>
      <c r="AD35" s="149"/>
      <c r="AE35" s="149"/>
      <c r="AF35" s="149"/>
      <c r="AG35" s="149" t="s">
        <v>721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181" t="s">
        <v>722</v>
      </c>
      <c r="D36" s="161"/>
      <c r="E36" s="162">
        <v>10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221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5">
        <v>14</v>
      </c>
      <c r="B37" s="186" t="s">
        <v>723</v>
      </c>
      <c r="C37" s="191" t="s">
        <v>724</v>
      </c>
      <c r="D37" s="187" t="s">
        <v>0</v>
      </c>
      <c r="E37" s="188">
        <v>100</v>
      </c>
      <c r="F37" s="189"/>
      <c r="G37" s="190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199</v>
      </c>
      <c r="T37" s="159" t="s">
        <v>199</v>
      </c>
      <c r="U37" s="159">
        <v>0</v>
      </c>
      <c r="V37" s="159">
        <f>ROUND(E37*U37,2)</f>
        <v>0</v>
      </c>
      <c r="W37" s="159"/>
      <c r="X37" s="159" t="s">
        <v>237</v>
      </c>
      <c r="Y37" s="159" t="s">
        <v>201</v>
      </c>
      <c r="Z37" s="149"/>
      <c r="AA37" s="149"/>
      <c r="AB37" s="149"/>
      <c r="AC37" s="149"/>
      <c r="AD37" s="149"/>
      <c r="AE37" s="149"/>
      <c r="AF37" s="149"/>
      <c r="AG37" s="149" t="s">
        <v>238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5" t="s">
        <v>194</v>
      </c>
      <c r="B38" s="166" t="s">
        <v>155</v>
      </c>
      <c r="C38" s="179" t="s">
        <v>156</v>
      </c>
      <c r="D38" s="167"/>
      <c r="E38" s="168"/>
      <c r="F38" s="169"/>
      <c r="G38" s="170">
        <f>SUMIF(AG39:AG41,"&lt;&gt;NOR",G39:G41)</f>
        <v>0</v>
      </c>
      <c r="H38" s="164"/>
      <c r="I38" s="164">
        <f>SUM(I39:I41)</f>
        <v>0</v>
      </c>
      <c r="J38" s="164"/>
      <c r="K38" s="164">
        <f>SUM(K39:K41)</f>
        <v>0</v>
      </c>
      <c r="L38" s="164"/>
      <c r="M38" s="164">
        <f>SUM(M39:M41)</f>
        <v>0</v>
      </c>
      <c r="N38" s="163"/>
      <c r="O38" s="163">
        <f>SUM(O39:O41)</f>
        <v>0</v>
      </c>
      <c r="P38" s="163"/>
      <c r="Q38" s="163">
        <f>SUM(Q39:Q41)</f>
        <v>0</v>
      </c>
      <c r="R38" s="164"/>
      <c r="S38" s="164"/>
      <c r="T38" s="164"/>
      <c r="U38" s="164"/>
      <c r="V38" s="164">
        <f>SUM(V39:V41)</f>
        <v>1.98</v>
      </c>
      <c r="W38" s="164"/>
      <c r="X38" s="164"/>
      <c r="Y38" s="164"/>
      <c r="AG38" t="s">
        <v>195</v>
      </c>
    </row>
    <row r="39" spans="1:60" ht="22.5" outlineLevel="1" x14ac:dyDescent="0.2">
      <c r="A39" s="172">
        <v>15</v>
      </c>
      <c r="B39" s="173" t="s">
        <v>725</v>
      </c>
      <c r="C39" s="180" t="s">
        <v>726</v>
      </c>
      <c r="D39" s="174" t="s">
        <v>361</v>
      </c>
      <c r="E39" s="175">
        <v>2</v>
      </c>
      <c r="F39" s="176"/>
      <c r="G39" s="177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1.0000000000000001E-5</v>
      </c>
      <c r="O39" s="158">
        <f>ROUND(E39*N39,2)</f>
        <v>0</v>
      </c>
      <c r="P39" s="158">
        <v>0</v>
      </c>
      <c r="Q39" s="158">
        <f>ROUND(E39*P39,2)</f>
        <v>0</v>
      </c>
      <c r="R39" s="159"/>
      <c r="S39" s="159" t="s">
        <v>199</v>
      </c>
      <c r="T39" s="159" t="s">
        <v>199</v>
      </c>
      <c r="U39" s="159">
        <v>0.99</v>
      </c>
      <c r="V39" s="159">
        <f>ROUND(E39*U39,2)</f>
        <v>1.98</v>
      </c>
      <c r="W39" s="159"/>
      <c r="X39" s="159" t="s">
        <v>237</v>
      </c>
      <c r="Y39" s="159" t="s">
        <v>201</v>
      </c>
      <c r="Z39" s="149"/>
      <c r="AA39" s="149"/>
      <c r="AB39" s="149"/>
      <c r="AC39" s="149"/>
      <c r="AD39" s="149"/>
      <c r="AE39" s="149"/>
      <c r="AF39" s="149"/>
      <c r="AG39" s="149" t="s">
        <v>238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1" t="s">
        <v>727</v>
      </c>
      <c r="D40" s="161"/>
      <c r="E40" s="162">
        <v>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221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81" t="s">
        <v>728</v>
      </c>
      <c r="D41" s="161"/>
      <c r="E41" s="162">
        <v>1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221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5" t="s">
        <v>194</v>
      </c>
      <c r="B42" s="166" t="s">
        <v>157</v>
      </c>
      <c r="C42" s="179" t="s">
        <v>158</v>
      </c>
      <c r="D42" s="167"/>
      <c r="E42" s="168"/>
      <c r="F42" s="169"/>
      <c r="G42" s="170">
        <f>SUMIF(AG43:AG47,"&lt;&gt;NOR",G43:G47)</f>
        <v>0</v>
      </c>
      <c r="H42" s="164"/>
      <c r="I42" s="164">
        <f>SUM(I43:I47)</f>
        <v>0</v>
      </c>
      <c r="J42" s="164"/>
      <c r="K42" s="164">
        <f>SUM(K43:K47)</f>
        <v>0</v>
      </c>
      <c r="L42" s="164"/>
      <c r="M42" s="164">
        <f>SUM(M43:M47)</f>
        <v>0</v>
      </c>
      <c r="N42" s="163"/>
      <c r="O42" s="163">
        <f>SUM(O43:O47)</f>
        <v>0</v>
      </c>
      <c r="P42" s="163"/>
      <c r="Q42" s="163">
        <f>SUM(Q43:Q47)</f>
        <v>0</v>
      </c>
      <c r="R42" s="164"/>
      <c r="S42" s="164"/>
      <c r="T42" s="164"/>
      <c r="U42" s="164"/>
      <c r="V42" s="164">
        <f>SUM(V43:V47)</f>
        <v>10.08</v>
      </c>
      <c r="W42" s="164"/>
      <c r="X42" s="164"/>
      <c r="Y42" s="164"/>
      <c r="AG42" t="s">
        <v>195</v>
      </c>
    </row>
    <row r="43" spans="1:60" ht="22.5" outlineLevel="1" x14ac:dyDescent="0.2">
      <c r="A43" s="172">
        <v>16</v>
      </c>
      <c r="B43" s="173" t="s">
        <v>729</v>
      </c>
      <c r="C43" s="180" t="s">
        <v>730</v>
      </c>
      <c r="D43" s="174" t="s">
        <v>361</v>
      </c>
      <c r="E43" s="175">
        <v>9</v>
      </c>
      <c r="F43" s="176"/>
      <c r="G43" s="177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199</v>
      </c>
      <c r="T43" s="159" t="s">
        <v>199</v>
      </c>
      <c r="U43" s="159">
        <v>1.1200000000000001</v>
      </c>
      <c r="V43" s="159">
        <f>ROUND(E43*U43,2)</f>
        <v>10.08</v>
      </c>
      <c r="W43" s="159"/>
      <c r="X43" s="159" t="s">
        <v>237</v>
      </c>
      <c r="Y43" s="159" t="s">
        <v>201</v>
      </c>
      <c r="Z43" s="149"/>
      <c r="AA43" s="149"/>
      <c r="AB43" s="149"/>
      <c r="AC43" s="149"/>
      <c r="AD43" s="149"/>
      <c r="AE43" s="149"/>
      <c r="AF43" s="149"/>
      <c r="AG43" s="149" t="s">
        <v>238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81" t="s">
        <v>731</v>
      </c>
      <c r="D44" s="161"/>
      <c r="E44" s="162">
        <v>5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221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81" t="s">
        <v>732</v>
      </c>
      <c r="D45" s="161"/>
      <c r="E45" s="162">
        <v>4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221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2">
        <v>17</v>
      </c>
      <c r="B46" s="173" t="s">
        <v>733</v>
      </c>
      <c r="C46" s="180" t="s">
        <v>734</v>
      </c>
      <c r="D46" s="174" t="s">
        <v>361</v>
      </c>
      <c r="E46" s="175">
        <v>9</v>
      </c>
      <c r="F46" s="176"/>
      <c r="G46" s="177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5.0000000000000001E-4</v>
      </c>
      <c r="O46" s="158">
        <f>ROUND(E46*N46,2)</f>
        <v>0</v>
      </c>
      <c r="P46" s="158">
        <v>0</v>
      </c>
      <c r="Q46" s="158">
        <f>ROUND(E46*P46,2)</f>
        <v>0</v>
      </c>
      <c r="R46" s="159" t="s">
        <v>428</v>
      </c>
      <c r="S46" s="159" t="s">
        <v>199</v>
      </c>
      <c r="T46" s="159" t="s">
        <v>199</v>
      </c>
      <c r="U46" s="159">
        <v>0</v>
      </c>
      <c r="V46" s="159">
        <f>ROUND(E46*U46,2)</f>
        <v>0</v>
      </c>
      <c r="W46" s="159"/>
      <c r="X46" s="159" t="s">
        <v>429</v>
      </c>
      <c r="Y46" s="159" t="s">
        <v>201</v>
      </c>
      <c r="Z46" s="149"/>
      <c r="AA46" s="149"/>
      <c r="AB46" s="149"/>
      <c r="AC46" s="149"/>
      <c r="AD46" s="149"/>
      <c r="AE46" s="149"/>
      <c r="AF46" s="149"/>
      <c r="AG46" s="149" t="s">
        <v>430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81" t="s">
        <v>735</v>
      </c>
      <c r="D47" s="161"/>
      <c r="E47" s="162">
        <v>9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221</v>
      </c>
      <c r="AH47" s="149">
        <v>5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">
      <c r="A48" s="3"/>
      <c r="B48" s="4"/>
      <c r="C48" s="18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12</v>
      </c>
      <c r="AF48">
        <v>21</v>
      </c>
      <c r="AG48" t="s">
        <v>180</v>
      </c>
    </row>
    <row r="49" spans="1:33" x14ac:dyDescent="0.2">
      <c r="A49" s="152"/>
      <c r="B49" s="153" t="s">
        <v>31</v>
      </c>
      <c r="C49" s="183"/>
      <c r="D49" s="154"/>
      <c r="E49" s="155"/>
      <c r="F49" s="155"/>
      <c r="G49" s="171">
        <f>G8+G24+G38+G42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230</v>
      </c>
    </row>
    <row r="50" spans="1:33" x14ac:dyDescent="0.2">
      <c r="A50" s="3"/>
      <c r="B50" s="4"/>
      <c r="C50" s="18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8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8" t="s">
        <v>231</v>
      </c>
      <c r="B52" s="258"/>
      <c r="C52" s="25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232</v>
      </c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4"/>
      <c r="B56" s="265"/>
      <c r="C56" s="266"/>
      <c r="D56" s="265"/>
      <c r="E56" s="265"/>
      <c r="F56" s="265"/>
      <c r="G56" s="26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68"/>
      <c r="B57" s="269"/>
      <c r="C57" s="270"/>
      <c r="D57" s="269"/>
      <c r="E57" s="269"/>
      <c r="F57" s="269"/>
      <c r="G57" s="27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3"/>
      <c r="B58" s="4"/>
      <c r="C58" s="18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C59" s="184"/>
      <c r="D59" s="10"/>
      <c r="AG59" t="s">
        <v>233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3:G57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67</v>
      </c>
      <c r="C4" s="255" t="s">
        <v>68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135</v>
      </c>
      <c r="C8" s="179" t="s">
        <v>136</v>
      </c>
      <c r="D8" s="167"/>
      <c r="E8" s="168"/>
      <c r="F8" s="169"/>
      <c r="G8" s="170">
        <f>SUMIF(AG9:AG39,"&lt;&gt;NOR",G9:G39)</f>
        <v>0</v>
      </c>
      <c r="H8" s="164"/>
      <c r="I8" s="164">
        <f>SUM(I9:I39)</f>
        <v>0</v>
      </c>
      <c r="J8" s="164"/>
      <c r="K8" s="164">
        <f>SUM(K9:K39)</f>
        <v>0</v>
      </c>
      <c r="L8" s="164"/>
      <c r="M8" s="164">
        <f>SUM(M9:M39)</f>
        <v>0</v>
      </c>
      <c r="N8" s="163"/>
      <c r="O8" s="163">
        <f>SUM(O9:O39)</f>
        <v>0.02</v>
      </c>
      <c r="P8" s="163"/>
      <c r="Q8" s="163">
        <f>SUM(Q9:Q39)</f>
        <v>0.02</v>
      </c>
      <c r="R8" s="164"/>
      <c r="S8" s="164"/>
      <c r="T8" s="164"/>
      <c r="U8" s="164"/>
      <c r="V8" s="164">
        <f>SUM(V9:V39)</f>
        <v>64.06</v>
      </c>
      <c r="W8" s="164"/>
      <c r="X8" s="164"/>
      <c r="Y8" s="164"/>
      <c r="AG8" t="s">
        <v>195</v>
      </c>
    </row>
    <row r="9" spans="1:60" ht="22.5" outlineLevel="1" x14ac:dyDescent="0.2">
      <c r="A9" s="172">
        <v>1</v>
      </c>
      <c r="B9" s="173" t="s">
        <v>736</v>
      </c>
      <c r="C9" s="180" t="s">
        <v>737</v>
      </c>
      <c r="D9" s="174" t="s">
        <v>361</v>
      </c>
      <c r="E9" s="175">
        <v>2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1.0200000000000001E-2</v>
      </c>
      <c r="Q9" s="158">
        <f>ROUND(E9*P9,2)</f>
        <v>0.02</v>
      </c>
      <c r="R9" s="159"/>
      <c r="S9" s="159" t="s">
        <v>199</v>
      </c>
      <c r="T9" s="159" t="s">
        <v>199</v>
      </c>
      <c r="U9" s="159">
        <v>0.86</v>
      </c>
      <c r="V9" s="159">
        <f>ROUND(E9*U9,2)</f>
        <v>1.72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1" t="s">
        <v>738</v>
      </c>
      <c r="D10" s="161"/>
      <c r="E10" s="162">
        <v>2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739</v>
      </c>
      <c r="C11" s="180" t="s">
        <v>740</v>
      </c>
      <c r="D11" s="174" t="s">
        <v>361</v>
      </c>
      <c r="E11" s="175">
        <v>2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199</v>
      </c>
      <c r="T11" s="159" t="s">
        <v>199</v>
      </c>
      <c r="U11" s="159">
        <v>0.67</v>
      </c>
      <c r="V11" s="159">
        <f>ROUND(E11*U11,2)</f>
        <v>1.34</v>
      </c>
      <c r="W11" s="159"/>
      <c r="X11" s="159" t="s">
        <v>237</v>
      </c>
      <c r="Y11" s="159" t="s">
        <v>201</v>
      </c>
      <c r="Z11" s="149"/>
      <c r="AA11" s="149"/>
      <c r="AB11" s="149"/>
      <c r="AC11" s="149"/>
      <c r="AD11" s="149"/>
      <c r="AE11" s="149"/>
      <c r="AF11" s="149"/>
      <c r="AG11" s="149" t="s">
        <v>238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81" t="s">
        <v>741</v>
      </c>
      <c r="D12" s="161"/>
      <c r="E12" s="162">
        <v>2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221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2">
        <v>3</v>
      </c>
      <c r="B13" s="173" t="s">
        <v>742</v>
      </c>
      <c r="C13" s="180" t="s">
        <v>743</v>
      </c>
      <c r="D13" s="174" t="s">
        <v>361</v>
      </c>
      <c r="E13" s="175">
        <v>2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3.3E-3</v>
      </c>
      <c r="O13" s="158">
        <f>ROUND(E13*N13,2)</f>
        <v>0.01</v>
      </c>
      <c r="P13" s="158">
        <v>0</v>
      </c>
      <c r="Q13" s="158">
        <f>ROUND(E13*P13,2)</f>
        <v>0</v>
      </c>
      <c r="R13" s="159" t="s">
        <v>428</v>
      </c>
      <c r="S13" s="159" t="s">
        <v>199</v>
      </c>
      <c r="T13" s="159" t="s">
        <v>199</v>
      </c>
      <c r="U13" s="159">
        <v>0</v>
      </c>
      <c r="V13" s="159">
        <f>ROUND(E13*U13,2)</f>
        <v>0</v>
      </c>
      <c r="W13" s="159"/>
      <c r="X13" s="159" t="s">
        <v>429</v>
      </c>
      <c r="Y13" s="159" t="s">
        <v>201</v>
      </c>
      <c r="Z13" s="149"/>
      <c r="AA13" s="149"/>
      <c r="AB13" s="149"/>
      <c r="AC13" s="149"/>
      <c r="AD13" s="149"/>
      <c r="AE13" s="149"/>
      <c r="AF13" s="149"/>
      <c r="AG13" s="149" t="s">
        <v>430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81" t="s">
        <v>744</v>
      </c>
      <c r="D14" s="161"/>
      <c r="E14" s="162">
        <v>2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221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2">
        <v>4</v>
      </c>
      <c r="B15" s="173" t="s">
        <v>745</v>
      </c>
      <c r="C15" s="180" t="s">
        <v>746</v>
      </c>
      <c r="D15" s="174" t="s">
        <v>361</v>
      </c>
      <c r="E15" s="175">
        <v>2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5.5999999999999999E-3</v>
      </c>
      <c r="O15" s="158">
        <f>ROUND(E15*N15,2)</f>
        <v>0.01</v>
      </c>
      <c r="P15" s="158">
        <v>0</v>
      </c>
      <c r="Q15" s="158">
        <f>ROUND(E15*P15,2)</f>
        <v>0</v>
      </c>
      <c r="R15" s="159"/>
      <c r="S15" s="159" t="s">
        <v>199</v>
      </c>
      <c r="T15" s="159" t="s">
        <v>199</v>
      </c>
      <c r="U15" s="159">
        <v>22.5</v>
      </c>
      <c r="V15" s="159">
        <f>ROUND(E15*U15,2)</f>
        <v>45</v>
      </c>
      <c r="W15" s="159"/>
      <c r="X15" s="159" t="s">
        <v>237</v>
      </c>
      <c r="Y15" s="159" t="s">
        <v>201</v>
      </c>
      <c r="Z15" s="149"/>
      <c r="AA15" s="149"/>
      <c r="AB15" s="149"/>
      <c r="AC15" s="149"/>
      <c r="AD15" s="149"/>
      <c r="AE15" s="149"/>
      <c r="AF15" s="149"/>
      <c r="AG15" s="149" t="s">
        <v>238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1" t="s">
        <v>747</v>
      </c>
      <c r="D16" s="161"/>
      <c r="E16" s="162">
        <v>2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221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56.25" outlineLevel="1" x14ac:dyDescent="0.2">
      <c r="A17" s="185">
        <v>5</v>
      </c>
      <c r="B17" s="186" t="s">
        <v>748</v>
      </c>
      <c r="C17" s="191" t="s">
        <v>749</v>
      </c>
      <c r="D17" s="187" t="s">
        <v>454</v>
      </c>
      <c r="E17" s="188">
        <v>1</v>
      </c>
      <c r="F17" s="189"/>
      <c r="G17" s="190">
        <f t="shared" ref="G17:G39" si="0">ROUND(E17*F17,2)</f>
        <v>0</v>
      </c>
      <c r="H17" s="160"/>
      <c r="I17" s="159">
        <f t="shared" ref="I17:I39" si="1">ROUND(E17*H17,2)</f>
        <v>0</v>
      </c>
      <c r="J17" s="160"/>
      <c r="K17" s="159">
        <f t="shared" ref="K17:K39" si="2">ROUND(E17*J17,2)</f>
        <v>0</v>
      </c>
      <c r="L17" s="159">
        <v>21</v>
      </c>
      <c r="M17" s="159">
        <f t="shared" ref="M17:M39" si="3">G17*(1+L17/100)</f>
        <v>0</v>
      </c>
      <c r="N17" s="158">
        <v>0</v>
      </c>
      <c r="O17" s="158">
        <f t="shared" ref="O17:O39" si="4">ROUND(E17*N17,2)</f>
        <v>0</v>
      </c>
      <c r="P17" s="158">
        <v>0</v>
      </c>
      <c r="Q17" s="158">
        <f t="shared" ref="Q17:Q39" si="5">ROUND(E17*P17,2)</f>
        <v>0</v>
      </c>
      <c r="R17" s="159"/>
      <c r="S17" s="159" t="s">
        <v>267</v>
      </c>
      <c r="T17" s="159" t="s">
        <v>200</v>
      </c>
      <c r="U17" s="159">
        <v>0</v>
      </c>
      <c r="V17" s="159">
        <f t="shared" ref="V17:V39" si="6">ROUND(E17*U17,2)</f>
        <v>0</v>
      </c>
      <c r="W17" s="159"/>
      <c r="X17" s="159" t="s">
        <v>237</v>
      </c>
      <c r="Y17" s="159" t="s">
        <v>201</v>
      </c>
      <c r="Z17" s="149"/>
      <c r="AA17" s="149"/>
      <c r="AB17" s="149"/>
      <c r="AC17" s="149"/>
      <c r="AD17" s="149"/>
      <c r="AE17" s="149"/>
      <c r="AF17" s="149"/>
      <c r="AG17" s="149" t="s">
        <v>238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56.25" outlineLevel="1" x14ac:dyDescent="0.2">
      <c r="A18" s="185">
        <v>6</v>
      </c>
      <c r="B18" s="186" t="s">
        <v>750</v>
      </c>
      <c r="C18" s="191" t="s">
        <v>751</v>
      </c>
      <c r="D18" s="187" t="s">
        <v>454</v>
      </c>
      <c r="E18" s="188">
        <v>1</v>
      </c>
      <c r="F18" s="189"/>
      <c r="G18" s="190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267</v>
      </c>
      <c r="T18" s="159" t="s">
        <v>200</v>
      </c>
      <c r="U18" s="159">
        <v>0</v>
      </c>
      <c r="V18" s="159">
        <f t="shared" si="6"/>
        <v>0</v>
      </c>
      <c r="W18" s="159"/>
      <c r="X18" s="159" t="s">
        <v>237</v>
      </c>
      <c r="Y18" s="159" t="s">
        <v>201</v>
      </c>
      <c r="Z18" s="149"/>
      <c r="AA18" s="149"/>
      <c r="AB18" s="149"/>
      <c r="AC18" s="149"/>
      <c r="AD18" s="149"/>
      <c r="AE18" s="149"/>
      <c r="AF18" s="149"/>
      <c r="AG18" s="149" t="s">
        <v>238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85">
        <v>7</v>
      </c>
      <c r="B19" s="186" t="s">
        <v>752</v>
      </c>
      <c r="C19" s="191" t="s">
        <v>753</v>
      </c>
      <c r="D19" s="187" t="s">
        <v>454</v>
      </c>
      <c r="E19" s="188">
        <v>2</v>
      </c>
      <c r="F19" s="189"/>
      <c r="G19" s="190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267</v>
      </c>
      <c r="T19" s="159" t="s">
        <v>200</v>
      </c>
      <c r="U19" s="159">
        <v>0</v>
      </c>
      <c r="V19" s="159">
        <f t="shared" si="6"/>
        <v>0</v>
      </c>
      <c r="W19" s="159"/>
      <c r="X19" s="159" t="s">
        <v>237</v>
      </c>
      <c r="Y19" s="159" t="s">
        <v>201</v>
      </c>
      <c r="Z19" s="149"/>
      <c r="AA19" s="149"/>
      <c r="AB19" s="149"/>
      <c r="AC19" s="149"/>
      <c r="AD19" s="149"/>
      <c r="AE19" s="149"/>
      <c r="AF19" s="149"/>
      <c r="AG19" s="149" t="s">
        <v>238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5">
        <v>8</v>
      </c>
      <c r="B20" s="186" t="s">
        <v>754</v>
      </c>
      <c r="C20" s="191" t="s">
        <v>755</v>
      </c>
      <c r="D20" s="187" t="s">
        <v>454</v>
      </c>
      <c r="E20" s="188">
        <v>1</v>
      </c>
      <c r="F20" s="189"/>
      <c r="G20" s="190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267</v>
      </c>
      <c r="T20" s="159" t="s">
        <v>200</v>
      </c>
      <c r="U20" s="159">
        <v>0</v>
      </c>
      <c r="V20" s="159">
        <f t="shared" si="6"/>
        <v>0</v>
      </c>
      <c r="W20" s="159"/>
      <c r="X20" s="159" t="s">
        <v>237</v>
      </c>
      <c r="Y20" s="159" t="s">
        <v>201</v>
      </c>
      <c r="Z20" s="149"/>
      <c r="AA20" s="149"/>
      <c r="AB20" s="149"/>
      <c r="AC20" s="149"/>
      <c r="AD20" s="149"/>
      <c r="AE20" s="149"/>
      <c r="AF20" s="149"/>
      <c r="AG20" s="149" t="s">
        <v>238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45" outlineLevel="1" x14ac:dyDescent="0.2">
      <c r="A21" s="185">
        <v>9</v>
      </c>
      <c r="B21" s="186" t="s">
        <v>756</v>
      </c>
      <c r="C21" s="191" t="s">
        <v>757</v>
      </c>
      <c r="D21" s="187" t="s">
        <v>454</v>
      </c>
      <c r="E21" s="188">
        <v>1</v>
      </c>
      <c r="F21" s="189"/>
      <c r="G21" s="190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 t="s">
        <v>267</v>
      </c>
      <c r="T21" s="159" t="s">
        <v>200</v>
      </c>
      <c r="U21" s="159">
        <v>0</v>
      </c>
      <c r="V21" s="159">
        <f t="shared" si="6"/>
        <v>0</v>
      </c>
      <c r="W21" s="159"/>
      <c r="X21" s="159" t="s">
        <v>237</v>
      </c>
      <c r="Y21" s="159" t="s">
        <v>201</v>
      </c>
      <c r="Z21" s="149"/>
      <c r="AA21" s="149"/>
      <c r="AB21" s="149"/>
      <c r="AC21" s="149"/>
      <c r="AD21" s="149"/>
      <c r="AE21" s="149"/>
      <c r="AF21" s="149"/>
      <c r="AG21" s="149" t="s">
        <v>238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45" outlineLevel="1" x14ac:dyDescent="0.2">
      <c r="A22" s="185">
        <v>10</v>
      </c>
      <c r="B22" s="186" t="s">
        <v>758</v>
      </c>
      <c r="C22" s="191" t="s">
        <v>759</v>
      </c>
      <c r="D22" s="187" t="s">
        <v>454</v>
      </c>
      <c r="E22" s="188">
        <v>2</v>
      </c>
      <c r="F22" s="189"/>
      <c r="G22" s="190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9"/>
      <c r="S22" s="159" t="s">
        <v>267</v>
      </c>
      <c r="T22" s="159" t="s">
        <v>200</v>
      </c>
      <c r="U22" s="159">
        <v>0</v>
      </c>
      <c r="V22" s="159">
        <f t="shared" si="6"/>
        <v>0</v>
      </c>
      <c r="W22" s="159"/>
      <c r="X22" s="159" t="s">
        <v>237</v>
      </c>
      <c r="Y22" s="159" t="s">
        <v>201</v>
      </c>
      <c r="Z22" s="149"/>
      <c r="AA22" s="149"/>
      <c r="AB22" s="149"/>
      <c r="AC22" s="149"/>
      <c r="AD22" s="149"/>
      <c r="AE22" s="149"/>
      <c r="AF22" s="149"/>
      <c r="AG22" s="149" t="s">
        <v>238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5">
        <v>11</v>
      </c>
      <c r="B23" s="186" t="s">
        <v>760</v>
      </c>
      <c r="C23" s="191" t="s">
        <v>761</v>
      </c>
      <c r="D23" s="187" t="s">
        <v>454</v>
      </c>
      <c r="E23" s="188">
        <v>1</v>
      </c>
      <c r="F23" s="189"/>
      <c r="G23" s="190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267</v>
      </c>
      <c r="T23" s="159" t="s">
        <v>200</v>
      </c>
      <c r="U23" s="159">
        <v>0</v>
      </c>
      <c r="V23" s="159">
        <f t="shared" si="6"/>
        <v>0</v>
      </c>
      <c r="W23" s="159"/>
      <c r="X23" s="159" t="s">
        <v>237</v>
      </c>
      <c r="Y23" s="159" t="s">
        <v>201</v>
      </c>
      <c r="Z23" s="149"/>
      <c r="AA23" s="149"/>
      <c r="AB23" s="149"/>
      <c r="AC23" s="149"/>
      <c r="AD23" s="149"/>
      <c r="AE23" s="149"/>
      <c r="AF23" s="149"/>
      <c r="AG23" s="149" t="s">
        <v>238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5">
        <v>12</v>
      </c>
      <c r="B24" s="186" t="s">
        <v>762</v>
      </c>
      <c r="C24" s="191" t="s">
        <v>763</v>
      </c>
      <c r="D24" s="187" t="s">
        <v>454</v>
      </c>
      <c r="E24" s="188">
        <v>16</v>
      </c>
      <c r="F24" s="189"/>
      <c r="G24" s="190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9"/>
      <c r="S24" s="159" t="s">
        <v>267</v>
      </c>
      <c r="T24" s="159" t="s">
        <v>200</v>
      </c>
      <c r="U24" s="159">
        <v>0</v>
      </c>
      <c r="V24" s="159">
        <f t="shared" si="6"/>
        <v>0</v>
      </c>
      <c r="W24" s="159"/>
      <c r="X24" s="159" t="s">
        <v>237</v>
      </c>
      <c r="Y24" s="159" t="s">
        <v>201</v>
      </c>
      <c r="Z24" s="149"/>
      <c r="AA24" s="149"/>
      <c r="AB24" s="149"/>
      <c r="AC24" s="149"/>
      <c r="AD24" s="149"/>
      <c r="AE24" s="149"/>
      <c r="AF24" s="149"/>
      <c r="AG24" s="149" t="s">
        <v>238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5">
        <v>13</v>
      </c>
      <c r="B25" s="186" t="s">
        <v>764</v>
      </c>
      <c r="C25" s="191" t="s">
        <v>765</v>
      </c>
      <c r="D25" s="187" t="s">
        <v>454</v>
      </c>
      <c r="E25" s="188">
        <v>10</v>
      </c>
      <c r="F25" s="189"/>
      <c r="G25" s="190">
        <f t="shared" si="0"/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9"/>
      <c r="S25" s="159" t="s">
        <v>267</v>
      </c>
      <c r="T25" s="159" t="s">
        <v>200</v>
      </c>
      <c r="U25" s="159">
        <v>0</v>
      </c>
      <c r="V25" s="159">
        <f t="shared" si="6"/>
        <v>0</v>
      </c>
      <c r="W25" s="159"/>
      <c r="X25" s="159" t="s">
        <v>237</v>
      </c>
      <c r="Y25" s="159" t="s">
        <v>201</v>
      </c>
      <c r="Z25" s="149"/>
      <c r="AA25" s="149"/>
      <c r="AB25" s="149"/>
      <c r="AC25" s="149"/>
      <c r="AD25" s="149"/>
      <c r="AE25" s="149"/>
      <c r="AF25" s="149"/>
      <c r="AG25" s="149" t="s">
        <v>238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5">
        <v>14</v>
      </c>
      <c r="B26" s="186" t="s">
        <v>766</v>
      </c>
      <c r="C26" s="191" t="s">
        <v>767</v>
      </c>
      <c r="D26" s="187" t="s">
        <v>454</v>
      </c>
      <c r="E26" s="188">
        <v>6</v>
      </c>
      <c r="F26" s="189"/>
      <c r="G26" s="190">
        <f t="shared" si="0"/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9"/>
      <c r="S26" s="159" t="s">
        <v>267</v>
      </c>
      <c r="T26" s="159" t="s">
        <v>200</v>
      </c>
      <c r="U26" s="159">
        <v>0</v>
      </c>
      <c r="V26" s="159">
        <f t="shared" si="6"/>
        <v>0</v>
      </c>
      <c r="W26" s="159"/>
      <c r="X26" s="159" t="s">
        <v>237</v>
      </c>
      <c r="Y26" s="159" t="s">
        <v>201</v>
      </c>
      <c r="Z26" s="149"/>
      <c r="AA26" s="149"/>
      <c r="AB26" s="149"/>
      <c r="AC26" s="149"/>
      <c r="AD26" s="149"/>
      <c r="AE26" s="149"/>
      <c r="AF26" s="149"/>
      <c r="AG26" s="149" t="s">
        <v>238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5">
        <v>15</v>
      </c>
      <c r="B27" s="186" t="s">
        <v>768</v>
      </c>
      <c r="C27" s="191" t="s">
        <v>769</v>
      </c>
      <c r="D27" s="187" t="s">
        <v>454</v>
      </c>
      <c r="E27" s="188">
        <v>3</v>
      </c>
      <c r="F27" s="189"/>
      <c r="G27" s="190">
        <f t="shared" si="0"/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21</v>
      </c>
      <c r="M27" s="159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59"/>
      <c r="S27" s="159" t="s">
        <v>267</v>
      </c>
      <c r="T27" s="159" t="s">
        <v>200</v>
      </c>
      <c r="U27" s="159">
        <v>0</v>
      </c>
      <c r="V27" s="159">
        <f t="shared" si="6"/>
        <v>0</v>
      </c>
      <c r="W27" s="159"/>
      <c r="X27" s="159" t="s">
        <v>237</v>
      </c>
      <c r="Y27" s="159" t="s">
        <v>201</v>
      </c>
      <c r="Z27" s="149"/>
      <c r="AA27" s="149"/>
      <c r="AB27" s="149"/>
      <c r="AC27" s="149"/>
      <c r="AD27" s="149"/>
      <c r="AE27" s="149"/>
      <c r="AF27" s="149"/>
      <c r="AG27" s="149" t="s">
        <v>238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5">
        <v>16</v>
      </c>
      <c r="B28" s="186" t="s">
        <v>770</v>
      </c>
      <c r="C28" s="191" t="s">
        <v>771</v>
      </c>
      <c r="D28" s="187" t="s">
        <v>454</v>
      </c>
      <c r="E28" s="188">
        <v>1</v>
      </c>
      <c r="F28" s="189"/>
      <c r="G28" s="190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21</v>
      </c>
      <c r="M28" s="159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9"/>
      <c r="S28" s="159" t="s">
        <v>267</v>
      </c>
      <c r="T28" s="159" t="s">
        <v>200</v>
      </c>
      <c r="U28" s="159">
        <v>0</v>
      </c>
      <c r="V28" s="159">
        <f t="shared" si="6"/>
        <v>0</v>
      </c>
      <c r="W28" s="159"/>
      <c r="X28" s="159" t="s">
        <v>237</v>
      </c>
      <c r="Y28" s="159" t="s">
        <v>201</v>
      </c>
      <c r="Z28" s="149"/>
      <c r="AA28" s="149"/>
      <c r="AB28" s="149"/>
      <c r="AC28" s="149"/>
      <c r="AD28" s="149"/>
      <c r="AE28" s="149"/>
      <c r="AF28" s="149"/>
      <c r="AG28" s="149" t="s">
        <v>238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5">
        <v>17</v>
      </c>
      <c r="B29" s="186" t="s">
        <v>772</v>
      </c>
      <c r="C29" s="191" t="s">
        <v>773</v>
      </c>
      <c r="D29" s="187" t="s">
        <v>454</v>
      </c>
      <c r="E29" s="188">
        <v>3</v>
      </c>
      <c r="F29" s="189"/>
      <c r="G29" s="190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21</v>
      </c>
      <c r="M29" s="159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9"/>
      <c r="S29" s="159" t="s">
        <v>267</v>
      </c>
      <c r="T29" s="159" t="s">
        <v>200</v>
      </c>
      <c r="U29" s="159">
        <v>0</v>
      </c>
      <c r="V29" s="159">
        <f t="shared" si="6"/>
        <v>0</v>
      </c>
      <c r="W29" s="159"/>
      <c r="X29" s="159" t="s">
        <v>237</v>
      </c>
      <c r="Y29" s="159" t="s">
        <v>201</v>
      </c>
      <c r="Z29" s="149"/>
      <c r="AA29" s="149"/>
      <c r="AB29" s="149"/>
      <c r="AC29" s="149"/>
      <c r="AD29" s="149"/>
      <c r="AE29" s="149"/>
      <c r="AF29" s="149"/>
      <c r="AG29" s="149" t="s">
        <v>238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5">
        <v>18</v>
      </c>
      <c r="B30" s="186" t="s">
        <v>774</v>
      </c>
      <c r="C30" s="191" t="s">
        <v>775</v>
      </c>
      <c r="D30" s="187" t="s">
        <v>454</v>
      </c>
      <c r="E30" s="188">
        <v>28</v>
      </c>
      <c r="F30" s="189"/>
      <c r="G30" s="190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21</v>
      </c>
      <c r="M30" s="159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9"/>
      <c r="S30" s="159" t="s">
        <v>267</v>
      </c>
      <c r="T30" s="159" t="s">
        <v>200</v>
      </c>
      <c r="U30" s="159">
        <v>0</v>
      </c>
      <c r="V30" s="159">
        <f t="shared" si="6"/>
        <v>0</v>
      </c>
      <c r="W30" s="159"/>
      <c r="X30" s="159" t="s">
        <v>237</v>
      </c>
      <c r="Y30" s="159" t="s">
        <v>201</v>
      </c>
      <c r="Z30" s="149"/>
      <c r="AA30" s="149"/>
      <c r="AB30" s="149"/>
      <c r="AC30" s="149"/>
      <c r="AD30" s="149"/>
      <c r="AE30" s="149"/>
      <c r="AF30" s="149"/>
      <c r="AG30" s="149" t="s">
        <v>238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5">
        <v>19</v>
      </c>
      <c r="B31" s="186" t="s">
        <v>776</v>
      </c>
      <c r="C31" s="191" t="s">
        <v>777</v>
      </c>
      <c r="D31" s="187" t="s">
        <v>454</v>
      </c>
      <c r="E31" s="188">
        <v>8</v>
      </c>
      <c r="F31" s="189"/>
      <c r="G31" s="190">
        <f t="shared" si="0"/>
        <v>0</v>
      </c>
      <c r="H31" s="160"/>
      <c r="I31" s="159">
        <f t="shared" si="1"/>
        <v>0</v>
      </c>
      <c r="J31" s="160"/>
      <c r="K31" s="159">
        <f t="shared" si="2"/>
        <v>0</v>
      </c>
      <c r="L31" s="159">
        <v>21</v>
      </c>
      <c r="M31" s="159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59"/>
      <c r="S31" s="159" t="s">
        <v>267</v>
      </c>
      <c r="T31" s="159" t="s">
        <v>200</v>
      </c>
      <c r="U31" s="159">
        <v>0</v>
      </c>
      <c r="V31" s="159">
        <f t="shared" si="6"/>
        <v>0</v>
      </c>
      <c r="W31" s="159"/>
      <c r="X31" s="159" t="s">
        <v>237</v>
      </c>
      <c r="Y31" s="159" t="s">
        <v>201</v>
      </c>
      <c r="Z31" s="149"/>
      <c r="AA31" s="149"/>
      <c r="AB31" s="149"/>
      <c r="AC31" s="149"/>
      <c r="AD31" s="149"/>
      <c r="AE31" s="149"/>
      <c r="AF31" s="149"/>
      <c r="AG31" s="149" t="s">
        <v>238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5">
        <v>20</v>
      </c>
      <c r="B32" s="186" t="s">
        <v>778</v>
      </c>
      <c r="C32" s="191" t="s">
        <v>779</v>
      </c>
      <c r="D32" s="187" t="s">
        <v>667</v>
      </c>
      <c r="E32" s="188">
        <v>15</v>
      </c>
      <c r="F32" s="189"/>
      <c r="G32" s="190">
        <f t="shared" si="0"/>
        <v>0</v>
      </c>
      <c r="H32" s="160"/>
      <c r="I32" s="159">
        <f t="shared" si="1"/>
        <v>0</v>
      </c>
      <c r="J32" s="160"/>
      <c r="K32" s="159">
        <f t="shared" si="2"/>
        <v>0</v>
      </c>
      <c r="L32" s="159">
        <v>21</v>
      </c>
      <c r="M32" s="159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59"/>
      <c r="S32" s="159" t="s">
        <v>267</v>
      </c>
      <c r="T32" s="159" t="s">
        <v>200</v>
      </c>
      <c r="U32" s="159">
        <v>0</v>
      </c>
      <c r="V32" s="159">
        <f t="shared" si="6"/>
        <v>0</v>
      </c>
      <c r="W32" s="159"/>
      <c r="X32" s="159" t="s">
        <v>237</v>
      </c>
      <c r="Y32" s="159" t="s">
        <v>201</v>
      </c>
      <c r="Z32" s="149"/>
      <c r="AA32" s="149"/>
      <c r="AB32" s="149"/>
      <c r="AC32" s="149"/>
      <c r="AD32" s="149"/>
      <c r="AE32" s="149"/>
      <c r="AF32" s="149"/>
      <c r="AG32" s="149" t="s">
        <v>238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5">
        <v>21</v>
      </c>
      <c r="B33" s="186" t="s">
        <v>780</v>
      </c>
      <c r="C33" s="191" t="s">
        <v>781</v>
      </c>
      <c r="D33" s="187" t="s">
        <v>454</v>
      </c>
      <c r="E33" s="188">
        <v>3</v>
      </c>
      <c r="F33" s="189"/>
      <c r="G33" s="190">
        <f t="shared" si="0"/>
        <v>0</v>
      </c>
      <c r="H33" s="160"/>
      <c r="I33" s="159">
        <f t="shared" si="1"/>
        <v>0</v>
      </c>
      <c r="J33" s="160"/>
      <c r="K33" s="159">
        <f t="shared" si="2"/>
        <v>0</v>
      </c>
      <c r="L33" s="159">
        <v>21</v>
      </c>
      <c r="M33" s="159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59"/>
      <c r="S33" s="159" t="s">
        <v>267</v>
      </c>
      <c r="T33" s="159" t="s">
        <v>200</v>
      </c>
      <c r="U33" s="159">
        <v>0</v>
      </c>
      <c r="V33" s="159">
        <f t="shared" si="6"/>
        <v>0</v>
      </c>
      <c r="W33" s="159"/>
      <c r="X33" s="159" t="s">
        <v>237</v>
      </c>
      <c r="Y33" s="159" t="s">
        <v>201</v>
      </c>
      <c r="Z33" s="149"/>
      <c r="AA33" s="149"/>
      <c r="AB33" s="149"/>
      <c r="AC33" s="149"/>
      <c r="AD33" s="149"/>
      <c r="AE33" s="149"/>
      <c r="AF33" s="149"/>
      <c r="AG33" s="149" t="s">
        <v>238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5">
        <v>22</v>
      </c>
      <c r="B34" s="186" t="s">
        <v>782</v>
      </c>
      <c r="C34" s="191" t="s">
        <v>783</v>
      </c>
      <c r="D34" s="187" t="s">
        <v>454</v>
      </c>
      <c r="E34" s="188">
        <v>3</v>
      </c>
      <c r="F34" s="189"/>
      <c r="G34" s="190">
        <f t="shared" si="0"/>
        <v>0</v>
      </c>
      <c r="H34" s="160"/>
      <c r="I34" s="159">
        <f t="shared" si="1"/>
        <v>0</v>
      </c>
      <c r="J34" s="160"/>
      <c r="K34" s="159">
        <f t="shared" si="2"/>
        <v>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267</v>
      </c>
      <c r="T34" s="159" t="s">
        <v>200</v>
      </c>
      <c r="U34" s="159">
        <v>0</v>
      </c>
      <c r="V34" s="159">
        <f t="shared" si="6"/>
        <v>0</v>
      </c>
      <c r="W34" s="159"/>
      <c r="X34" s="159" t="s">
        <v>237</v>
      </c>
      <c r="Y34" s="159" t="s">
        <v>201</v>
      </c>
      <c r="Z34" s="149"/>
      <c r="AA34" s="149"/>
      <c r="AB34" s="149"/>
      <c r="AC34" s="149"/>
      <c r="AD34" s="149"/>
      <c r="AE34" s="149"/>
      <c r="AF34" s="149"/>
      <c r="AG34" s="149" t="s">
        <v>238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5">
        <v>23</v>
      </c>
      <c r="B35" s="186" t="s">
        <v>784</v>
      </c>
      <c r="C35" s="191" t="s">
        <v>785</v>
      </c>
      <c r="D35" s="187" t="s">
        <v>454</v>
      </c>
      <c r="E35" s="188">
        <v>4</v>
      </c>
      <c r="F35" s="189"/>
      <c r="G35" s="190">
        <f t="shared" si="0"/>
        <v>0</v>
      </c>
      <c r="H35" s="160"/>
      <c r="I35" s="159">
        <f t="shared" si="1"/>
        <v>0</v>
      </c>
      <c r="J35" s="160"/>
      <c r="K35" s="159">
        <f t="shared" si="2"/>
        <v>0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267</v>
      </c>
      <c r="T35" s="159" t="s">
        <v>200</v>
      </c>
      <c r="U35" s="159">
        <v>0</v>
      </c>
      <c r="V35" s="159">
        <f t="shared" si="6"/>
        <v>0</v>
      </c>
      <c r="W35" s="159"/>
      <c r="X35" s="159" t="s">
        <v>237</v>
      </c>
      <c r="Y35" s="159" t="s">
        <v>201</v>
      </c>
      <c r="Z35" s="149"/>
      <c r="AA35" s="149"/>
      <c r="AB35" s="149"/>
      <c r="AC35" s="149"/>
      <c r="AD35" s="149"/>
      <c r="AE35" s="149"/>
      <c r="AF35" s="149"/>
      <c r="AG35" s="149" t="s">
        <v>238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5">
        <v>24</v>
      </c>
      <c r="B36" s="186" t="s">
        <v>786</v>
      </c>
      <c r="C36" s="191" t="s">
        <v>787</v>
      </c>
      <c r="D36" s="187" t="s">
        <v>673</v>
      </c>
      <c r="E36" s="188">
        <v>1</v>
      </c>
      <c r="F36" s="189"/>
      <c r="G36" s="190">
        <f t="shared" si="0"/>
        <v>0</v>
      </c>
      <c r="H36" s="160"/>
      <c r="I36" s="159">
        <f t="shared" si="1"/>
        <v>0</v>
      </c>
      <c r="J36" s="160"/>
      <c r="K36" s="159">
        <f t="shared" si="2"/>
        <v>0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267</v>
      </c>
      <c r="T36" s="159" t="s">
        <v>200</v>
      </c>
      <c r="U36" s="159">
        <v>0</v>
      </c>
      <c r="V36" s="159">
        <f t="shared" si="6"/>
        <v>0</v>
      </c>
      <c r="W36" s="159"/>
      <c r="X36" s="159" t="s">
        <v>237</v>
      </c>
      <c r="Y36" s="159" t="s">
        <v>201</v>
      </c>
      <c r="Z36" s="149"/>
      <c r="AA36" s="149"/>
      <c r="AB36" s="149"/>
      <c r="AC36" s="149"/>
      <c r="AD36" s="149"/>
      <c r="AE36" s="149"/>
      <c r="AF36" s="149"/>
      <c r="AG36" s="149" t="s">
        <v>238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5">
        <v>25</v>
      </c>
      <c r="B37" s="186" t="s">
        <v>788</v>
      </c>
      <c r="C37" s="191" t="s">
        <v>789</v>
      </c>
      <c r="D37" s="187" t="s">
        <v>673</v>
      </c>
      <c r="E37" s="188">
        <v>1</v>
      </c>
      <c r="F37" s="189"/>
      <c r="G37" s="190">
        <f t="shared" si="0"/>
        <v>0</v>
      </c>
      <c r="H37" s="160"/>
      <c r="I37" s="159">
        <f t="shared" si="1"/>
        <v>0</v>
      </c>
      <c r="J37" s="160"/>
      <c r="K37" s="159">
        <f t="shared" si="2"/>
        <v>0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267</v>
      </c>
      <c r="T37" s="159" t="s">
        <v>200</v>
      </c>
      <c r="U37" s="159">
        <v>0</v>
      </c>
      <c r="V37" s="159">
        <f t="shared" si="6"/>
        <v>0</v>
      </c>
      <c r="W37" s="159"/>
      <c r="X37" s="159" t="s">
        <v>237</v>
      </c>
      <c r="Y37" s="159" t="s">
        <v>201</v>
      </c>
      <c r="Z37" s="149"/>
      <c r="AA37" s="149"/>
      <c r="AB37" s="149"/>
      <c r="AC37" s="149"/>
      <c r="AD37" s="149"/>
      <c r="AE37" s="149"/>
      <c r="AF37" s="149"/>
      <c r="AG37" s="149" t="s">
        <v>238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5">
        <v>26</v>
      </c>
      <c r="B38" s="186" t="s">
        <v>717</v>
      </c>
      <c r="C38" s="191" t="s">
        <v>790</v>
      </c>
      <c r="D38" s="187" t="s">
        <v>351</v>
      </c>
      <c r="E38" s="188">
        <v>16</v>
      </c>
      <c r="F38" s="189"/>
      <c r="G38" s="190">
        <f t="shared" si="0"/>
        <v>0</v>
      </c>
      <c r="H38" s="160"/>
      <c r="I38" s="159">
        <f t="shared" si="1"/>
        <v>0</v>
      </c>
      <c r="J38" s="160"/>
      <c r="K38" s="159">
        <f t="shared" si="2"/>
        <v>0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 t="s">
        <v>719</v>
      </c>
      <c r="S38" s="159" t="s">
        <v>199</v>
      </c>
      <c r="T38" s="159" t="s">
        <v>199</v>
      </c>
      <c r="U38" s="159">
        <v>1</v>
      </c>
      <c r="V38" s="159">
        <f t="shared" si="6"/>
        <v>16</v>
      </c>
      <c r="W38" s="159"/>
      <c r="X38" s="159" t="s">
        <v>720</v>
      </c>
      <c r="Y38" s="159" t="s">
        <v>201</v>
      </c>
      <c r="Z38" s="149"/>
      <c r="AA38" s="149"/>
      <c r="AB38" s="149"/>
      <c r="AC38" s="149"/>
      <c r="AD38" s="149"/>
      <c r="AE38" s="149"/>
      <c r="AF38" s="149"/>
      <c r="AG38" s="149" t="s">
        <v>721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2">
        <v>27</v>
      </c>
      <c r="B39" s="173" t="s">
        <v>791</v>
      </c>
      <c r="C39" s="180" t="s">
        <v>792</v>
      </c>
      <c r="D39" s="174" t="s">
        <v>0</v>
      </c>
      <c r="E39" s="175">
        <v>100</v>
      </c>
      <c r="F39" s="176"/>
      <c r="G39" s="177">
        <f t="shared" si="0"/>
        <v>0</v>
      </c>
      <c r="H39" s="160"/>
      <c r="I39" s="159">
        <f t="shared" si="1"/>
        <v>0</v>
      </c>
      <c r="J39" s="160"/>
      <c r="K39" s="159">
        <f t="shared" si="2"/>
        <v>0</v>
      </c>
      <c r="L39" s="159">
        <v>21</v>
      </c>
      <c r="M39" s="159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9"/>
      <c r="S39" s="159" t="s">
        <v>199</v>
      </c>
      <c r="T39" s="159" t="s">
        <v>199</v>
      </c>
      <c r="U39" s="159">
        <v>0</v>
      </c>
      <c r="V39" s="159">
        <f t="shared" si="6"/>
        <v>0</v>
      </c>
      <c r="W39" s="159"/>
      <c r="X39" s="159" t="s">
        <v>237</v>
      </c>
      <c r="Y39" s="159" t="s">
        <v>201</v>
      </c>
      <c r="Z39" s="149"/>
      <c r="AA39" s="149"/>
      <c r="AB39" s="149"/>
      <c r="AC39" s="149"/>
      <c r="AD39" s="149"/>
      <c r="AE39" s="149"/>
      <c r="AF39" s="149"/>
      <c r="AG39" s="149" t="s">
        <v>238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3"/>
      <c r="B40" s="4"/>
      <c r="C40" s="18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12</v>
      </c>
      <c r="AF40">
        <v>21</v>
      </c>
      <c r="AG40" t="s">
        <v>180</v>
      </c>
    </row>
    <row r="41" spans="1:60" x14ac:dyDescent="0.2">
      <c r="A41" s="152"/>
      <c r="B41" s="153" t="s">
        <v>31</v>
      </c>
      <c r="C41" s="183"/>
      <c r="D41" s="154"/>
      <c r="E41" s="155"/>
      <c r="F41" s="155"/>
      <c r="G41" s="171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230</v>
      </c>
    </row>
    <row r="42" spans="1:60" x14ac:dyDescent="0.2">
      <c r="A42" s="3"/>
      <c r="B42" s="4"/>
      <c r="C42" s="182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182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8" t="s">
        <v>231</v>
      </c>
      <c r="B44" s="258"/>
      <c r="C44" s="259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0"/>
      <c r="B45" s="261"/>
      <c r="C45" s="262"/>
      <c r="D45" s="261"/>
      <c r="E45" s="261"/>
      <c r="F45" s="261"/>
      <c r="G45" s="26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232</v>
      </c>
    </row>
    <row r="46" spans="1:60" x14ac:dyDescent="0.2">
      <c r="A46" s="264"/>
      <c r="B46" s="265"/>
      <c r="C46" s="266"/>
      <c r="D46" s="265"/>
      <c r="E46" s="265"/>
      <c r="F46" s="265"/>
      <c r="G46" s="26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4"/>
      <c r="B47" s="265"/>
      <c r="C47" s="266"/>
      <c r="D47" s="265"/>
      <c r="E47" s="265"/>
      <c r="F47" s="265"/>
      <c r="G47" s="26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8"/>
      <c r="B49" s="269"/>
      <c r="C49" s="270"/>
      <c r="D49" s="269"/>
      <c r="E49" s="269"/>
      <c r="F49" s="269"/>
      <c r="G49" s="27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8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184"/>
      <c r="D51" s="10"/>
      <c r="AG51" t="s">
        <v>233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69</v>
      </c>
      <c r="C4" s="255" t="s">
        <v>70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157</v>
      </c>
      <c r="C8" s="179" t="s">
        <v>158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4"/>
      <c r="U8" s="164"/>
      <c r="V8" s="164">
        <f>SUM(V9:V12)</f>
        <v>0</v>
      </c>
      <c r="W8" s="164"/>
      <c r="X8" s="164"/>
      <c r="Y8" s="164"/>
      <c r="AG8" t="s">
        <v>195</v>
      </c>
    </row>
    <row r="9" spans="1:60" ht="22.5" outlineLevel="1" x14ac:dyDescent="0.2">
      <c r="A9" s="185">
        <v>1</v>
      </c>
      <c r="B9" s="186" t="s">
        <v>793</v>
      </c>
      <c r="C9" s="191" t="s">
        <v>794</v>
      </c>
      <c r="D9" s="187" t="s">
        <v>673</v>
      </c>
      <c r="E9" s="188">
        <v>1</v>
      </c>
      <c r="F9" s="189"/>
      <c r="G9" s="190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267</v>
      </c>
      <c r="T9" s="159" t="s">
        <v>200</v>
      </c>
      <c r="U9" s="159">
        <v>0</v>
      </c>
      <c r="V9" s="159">
        <f>ROUND(E9*U9,2)</f>
        <v>0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85">
        <v>2</v>
      </c>
      <c r="B10" s="186" t="s">
        <v>795</v>
      </c>
      <c r="C10" s="191" t="s">
        <v>796</v>
      </c>
      <c r="D10" s="187" t="s">
        <v>673</v>
      </c>
      <c r="E10" s="188">
        <v>1</v>
      </c>
      <c r="F10" s="189"/>
      <c r="G10" s="190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9"/>
      <c r="S10" s="159" t="s">
        <v>267</v>
      </c>
      <c r="T10" s="159" t="s">
        <v>200</v>
      </c>
      <c r="U10" s="159">
        <v>0</v>
      </c>
      <c r="V10" s="159">
        <f>ROUND(E10*U10,2)</f>
        <v>0</v>
      </c>
      <c r="W10" s="159"/>
      <c r="X10" s="159" t="s">
        <v>237</v>
      </c>
      <c r="Y10" s="159" t="s">
        <v>201</v>
      </c>
      <c r="Z10" s="149"/>
      <c r="AA10" s="149"/>
      <c r="AB10" s="149"/>
      <c r="AC10" s="149"/>
      <c r="AD10" s="149"/>
      <c r="AE10" s="149"/>
      <c r="AF10" s="149"/>
      <c r="AG10" s="149" t="s">
        <v>238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5">
        <v>3</v>
      </c>
      <c r="B11" s="186" t="s">
        <v>797</v>
      </c>
      <c r="C11" s="191" t="s">
        <v>798</v>
      </c>
      <c r="D11" s="187" t="s">
        <v>673</v>
      </c>
      <c r="E11" s="188">
        <v>1</v>
      </c>
      <c r="F11" s="189"/>
      <c r="G11" s="190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267</v>
      </c>
      <c r="T11" s="159" t="s">
        <v>200</v>
      </c>
      <c r="U11" s="159">
        <v>0</v>
      </c>
      <c r="V11" s="159">
        <f>ROUND(E11*U11,2)</f>
        <v>0</v>
      </c>
      <c r="W11" s="159"/>
      <c r="X11" s="159" t="s">
        <v>237</v>
      </c>
      <c r="Y11" s="159" t="s">
        <v>201</v>
      </c>
      <c r="Z11" s="149"/>
      <c r="AA11" s="149"/>
      <c r="AB11" s="149"/>
      <c r="AC11" s="149"/>
      <c r="AD11" s="149"/>
      <c r="AE11" s="149"/>
      <c r="AF11" s="149"/>
      <c r="AG11" s="149" t="s">
        <v>238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2">
        <v>4</v>
      </c>
      <c r="B12" s="173" t="s">
        <v>799</v>
      </c>
      <c r="C12" s="180" t="s">
        <v>800</v>
      </c>
      <c r="D12" s="174" t="s">
        <v>673</v>
      </c>
      <c r="E12" s="175">
        <v>1</v>
      </c>
      <c r="F12" s="176"/>
      <c r="G12" s="177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267</v>
      </c>
      <c r="T12" s="159" t="s">
        <v>200</v>
      </c>
      <c r="U12" s="159">
        <v>0</v>
      </c>
      <c r="V12" s="159">
        <f>ROUND(E12*U12,2)</f>
        <v>0</v>
      </c>
      <c r="W12" s="159"/>
      <c r="X12" s="159" t="s">
        <v>237</v>
      </c>
      <c r="Y12" s="159" t="s">
        <v>201</v>
      </c>
      <c r="Z12" s="149"/>
      <c r="AA12" s="149"/>
      <c r="AB12" s="149"/>
      <c r="AC12" s="149"/>
      <c r="AD12" s="149"/>
      <c r="AE12" s="149"/>
      <c r="AF12" s="149"/>
      <c r="AG12" s="149" t="s">
        <v>238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12</v>
      </c>
      <c r="AF13">
        <v>21</v>
      </c>
      <c r="AG13" t="s">
        <v>180</v>
      </c>
    </row>
    <row r="14" spans="1:60" x14ac:dyDescent="0.2">
      <c r="A14" s="152"/>
      <c r="B14" s="153" t="s">
        <v>31</v>
      </c>
      <c r="C14" s="183"/>
      <c r="D14" s="154"/>
      <c r="E14" s="155"/>
      <c r="F14" s="155"/>
      <c r="G14" s="171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230</v>
      </c>
    </row>
    <row r="15" spans="1:60" x14ac:dyDescent="0.2">
      <c r="A15" s="3"/>
      <c r="B15" s="4"/>
      <c r="C15" s="182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3"/>
      <c r="B16" s="4"/>
      <c r="C16" s="18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58" t="s">
        <v>231</v>
      </c>
      <c r="B17" s="258"/>
      <c r="C17" s="25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60"/>
      <c r="B18" s="261"/>
      <c r="C18" s="262"/>
      <c r="D18" s="261"/>
      <c r="E18" s="261"/>
      <c r="F18" s="261"/>
      <c r="G18" s="26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232</v>
      </c>
    </row>
    <row r="19" spans="1:33" x14ac:dyDescent="0.2">
      <c r="A19" s="264"/>
      <c r="B19" s="265"/>
      <c r="C19" s="266"/>
      <c r="D19" s="265"/>
      <c r="E19" s="265"/>
      <c r="F19" s="265"/>
      <c r="G19" s="26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64"/>
      <c r="B20" s="265"/>
      <c r="C20" s="266"/>
      <c r="D20" s="265"/>
      <c r="E20" s="265"/>
      <c r="F20" s="265"/>
      <c r="G20" s="26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4"/>
      <c r="B21" s="265"/>
      <c r="C21" s="266"/>
      <c r="D21" s="265"/>
      <c r="E21" s="265"/>
      <c r="F21" s="265"/>
      <c r="G21" s="26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8"/>
      <c r="B22" s="269"/>
      <c r="C22" s="270"/>
      <c r="D22" s="269"/>
      <c r="E22" s="269"/>
      <c r="F22" s="269"/>
      <c r="G22" s="27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3"/>
      <c r="B23" s="4"/>
      <c r="C23" s="18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C24" s="184"/>
      <c r="D24" s="10"/>
      <c r="AG24" t="s">
        <v>233</v>
      </c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:G22"/>
    <mergeCell ref="A1:G1"/>
    <mergeCell ref="C2:G2"/>
    <mergeCell ref="C3:G3"/>
    <mergeCell ref="C4:G4"/>
    <mergeCell ref="A17:C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4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71</v>
      </c>
      <c r="C4" s="255" t="s">
        <v>72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155</v>
      </c>
      <c r="C8" s="179" t="s">
        <v>156</v>
      </c>
      <c r="D8" s="167"/>
      <c r="E8" s="168"/>
      <c r="F8" s="169"/>
      <c r="G8" s="170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3"/>
      <c r="O8" s="163">
        <f>SUM(O9:O16)</f>
        <v>0</v>
      </c>
      <c r="P8" s="163"/>
      <c r="Q8" s="163">
        <f>SUM(Q9:Q16)</f>
        <v>0.02</v>
      </c>
      <c r="R8" s="164"/>
      <c r="S8" s="164"/>
      <c r="T8" s="164"/>
      <c r="U8" s="164"/>
      <c r="V8" s="164">
        <f>SUM(V9:V16)</f>
        <v>21.98</v>
      </c>
      <c r="W8" s="164"/>
      <c r="X8" s="164"/>
      <c r="Y8" s="164"/>
      <c r="AG8" t="s">
        <v>195</v>
      </c>
    </row>
    <row r="9" spans="1:60" outlineLevel="1" x14ac:dyDescent="0.2">
      <c r="A9" s="172">
        <v>1</v>
      </c>
      <c r="B9" s="173" t="s">
        <v>801</v>
      </c>
      <c r="C9" s="180" t="s">
        <v>802</v>
      </c>
      <c r="D9" s="174" t="s">
        <v>454</v>
      </c>
      <c r="E9" s="175">
        <v>157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1E-4</v>
      </c>
      <c r="Q9" s="158">
        <f>ROUND(E9*P9,2)</f>
        <v>0.02</v>
      </c>
      <c r="R9" s="159"/>
      <c r="S9" s="159" t="s">
        <v>267</v>
      </c>
      <c r="T9" s="159" t="s">
        <v>200</v>
      </c>
      <c r="U9" s="159">
        <v>0</v>
      </c>
      <c r="V9" s="159">
        <f>ROUND(E9*U9,2)</f>
        <v>0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1" t="s">
        <v>803</v>
      </c>
      <c r="D10" s="161"/>
      <c r="E10" s="162">
        <v>60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221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181" t="s">
        <v>804</v>
      </c>
      <c r="D11" s="161"/>
      <c r="E11" s="162">
        <v>29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221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 x14ac:dyDescent="0.2">
      <c r="A12" s="156"/>
      <c r="B12" s="157"/>
      <c r="C12" s="181" t="s">
        <v>805</v>
      </c>
      <c r="D12" s="161"/>
      <c r="E12" s="162">
        <v>55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221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 x14ac:dyDescent="0.2">
      <c r="A13" s="156"/>
      <c r="B13" s="157"/>
      <c r="C13" s="181" t="s">
        <v>806</v>
      </c>
      <c r="D13" s="161"/>
      <c r="E13" s="162">
        <v>2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221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 x14ac:dyDescent="0.2">
      <c r="A14" s="156"/>
      <c r="B14" s="157"/>
      <c r="C14" s="181" t="s">
        <v>807</v>
      </c>
      <c r="D14" s="161"/>
      <c r="E14" s="162">
        <v>11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221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 x14ac:dyDescent="0.2">
      <c r="A15" s="172">
        <v>2</v>
      </c>
      <c r="B15" s="173" t="s">
        <v>808</v>
      </c>
      <c r="C15" s="180" t="s">
        <v>809</v>
      </c>
      <c r="D15" s="174" t="s">
        <v>361</v>
      </c>
      <c r="E15" s="175">
        <v>157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3.0000000000000001E-5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199</v>
      </c>
      <c r="T15" s="159" t="s">
        <v>199</v>
      </c>
      <c r="U15" s="159">
        <v>0.14000000000000001</v>
      </c>
      <c r="V15" s="159">
        <f>ROUND(E15*U15,2)</f>
        <v>21.98</v>
      </c>
      <c r="W15" s="159"/>
      <c r="X15" s="159" t="s">
        <v>237</v>
      </c>
      <c r="Y15" s="159" t="s">
        <v>201</v>
      </c>
      <c r="Z15" s="149"/>
      <c r="AA15" s="149"/>
      <c r="AB15" s="149"/>
      <c r="AC15" s="149"/>
      <c r="AD15" s="149"/>
      <c r="AE15" s="149"/>
      <c r="AF15" s="149"/>
      <c r="AG15" s="149" t="s">
        <v>238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1" t="s">
        <v>810</v>
      </c>
      <c r="D16" s="161"/>
      <c r="E16" s="162">
        <v>157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221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5" t="s">
        <v>194</v>
      </c>
      <c r="B17" s="166" t="s">
        <v>105</v>
      </c>
      <c r="C17" s="179" t="s">
        <v>106</v>
      </c>
      <c r="D17" s="167"/>
      <c r="E17" s="168"/>
      <c r="F17" s="169"/>
      <c r="G17" s="170">
        <f>SUMIF(AG18:AG18,"&lt;&gt;NOR",G18:G18)</f>
        <v>0</v>
      </c>
      <c r="H17" s="164"/>
      <c r="I17" s="164">
        <f>SUM(I18:I18)</f>
        <v>0</v>
      </c>
      <c r="J17" s="164"/>
      <c r="K17" s="164">
        <f>SUM(K18:K18)</f>
        <v>0</v>
      </c>
      <c r="L17" s="164"/>
      <c r="M17" s="164">
        <f>SUM(M18:M18)</f>
        <v>0</v>
      </c>
      <c r="N17" s="163"/>
      <c r="O17" s="163">
        <f>SUM(O18:O18)</f>
        <v>0</v>
      </c>
      <c r="P17" s="163"/>
      <c r="Q17" s="163">
        <f>SUM(Q18:Q18)</f>
        <v>0</v>
      </c>
      <c r="R17" s="164"/>
      <c r="S17" s="164"/>
      <c r="T17" s="164"/>
      <c r="U17" s="164"/>
      <c r="V17" s="164">
        <f>SUM(V18:V18)</f>
        <v>0</v>
      </c>
      <c r="W17" s="164"/>
      <c r="X17" s="164"/>
      <c r="Y17" s="164"/>
      <c r="AG17" t="s">
        <v>195</v>
      </c>
    </row>
    <row r="18" spans="1:60" ht="22.5" outlineLevel="1" x14ac:dyDescent="0.2">
      <c r="A18" s="185">
        <v>3</v>
      </c>
      <c r="B18" s="186" t="s">
        <v>811</v>
      </c>
      <c r="C18" s="191" t="s">
        <v>812</v>
      </c>
      <c r="D18" s="187" t="s">
        <v>454</v>
      </c>
      <c r="E18" s="188">
        <v>0</v>
      </c>
      <c r="F18" s="189"/>
      <c r="G18" s="190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6.8000000000000005E-2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267</v>
      </c>
      <c r="T18" s="159" t="s">
        <v>200</v>
      </c>
      <c r="U18" s="159">
        <v>0.71</v>
      </c>
      <c r="V18" s="159">
        <f>ROUND(E18*U18,2)</f>
        <v>0</v>
      </c>
      <c r="W18" s="159"/>
      <c r="X18" s="159" t="s">
        <v>237</v>
      </c>
      <c r="Y18" s="159" t="s">
        <v>201</v>
      </c>
      <c r="Z18" s="149"/>
      <c r="AA18" s="149"/>
      <c r="AB18" s="149"/>
      <c r="AC18" s="149"/>
      <c r="AD18" s="149"/>
      <c r="AE18" s="149"/>
      <c r="AF18" s="149"/>
      <c r="AG18" s="149" t="s">
        <v>238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5" t="s">
        <v>194</v>
      </c>
      <c r="B19" s="166" t="s">
        <v>155</v>
      </c>
      <c r="C19" s="179" t="s">
        <v>156</v>
      </c>
      <c r="D19" s="167"/>
      <c r="E19" s="168"/>
      <c r="F19" s="169"/>
      <c r="G19" s="170">
        <f>SUMIF(AG20:AG37,"&lt;&gt;NOR",G20:G37)</f>
        <v>0</v>
      </c>
      <c r="H19" s="164"/>
      <c r="I19" s="164">
        <f>SUM(I20:I37)</f>
        <v>0</v>
      </c>
      <c r="J19" s="164"/>
      <c r="K19" s="164">
        <f>SUM(K20:K37)</f>
        <v>0</v>
      </c>
      <c r="L19" s="164"/>
      <c r="M19" s="164">
        <f>SUM(M20:M37)</f>
        <v>0</v>
      </c>
      <c r="N19" s="163"/>
      <c r="O19" s="163">
        <f>SUM(O20:O37)</f>
        <v>0.01</v>
      </c>
      <c r="P19" s="163"/>
      <c r="Q19" s="163">
        <f>SUM(Q20:Q37)</f>
        <v>0</v>
      </c>
      <c r="R19" s="164"/>
      <c r="S19" s="164"/>
      <c r="T19" s="164"/>
      <c r="U19" s="164"/>
      <c r="V19" s="164">
        <f>SUM(V20:V37)</f>
        <v>79.400000000000006</v>
      </c>
      <c r="W19" s="164"/>
      <c r="X19" s="164"/>
      <c r="Y19" s="164"/>
      <c r="AG19" t="s">
        <v>195</v>
      </c>
    </row>
    <row r="20" spans="1:60" ht="33.75" outlineLevel="1" x14ac:dyDescent="0.2">
      <c r="A20" s="172">
        <v>4</v>
      </c>
      <c r="B20" s="173" t="s">
        <v>813</v>
      </c>
      <c r="C20" s="180" t="s">
        <v>814</v>
      </c>
      <c r="D20" s="174" t="s">
        <v>361</v>
      </c>
      <c r="E20" s="175">
        <v>16</v>
      </c>
      <c r="F20" s="176"/>
      <c r="G20" s="177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1.1E-4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199</v>
      </c>
      <c r="T20" s="159" t="s">
        <v>199</v>
      </c>
      <c r="U20" s="159">
        <v>0.13</v>
      </c>
      <c r="V20" s="159">
        <f>ROUND(E20*U20,2)</f>
        <v>2.08</v>
      </c>
      <c r="W20" s="159"/>
      <c r="X20" s="159" t="s">
        <v>237</v>
      </c>
      <c r="Y20" s="159" t="s">
        <v>201</v>
      </c>
      <c r="Z20" s="149"/>
      <c r="AA20" s="149"/>
      <c r="AB20" s="149"/>
      <c r="AC20" s="149"/>
      <c r="AD20" s="149"/>
      <c r="AE20" s="149"/>
      <c r="AF20" s="149"/>
      <c r="AG20" s="149" t="s">
        <v>238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81" t="s">
        <v>815</v>
      </c>
      <c r="D21" s="161"/>
      <c r="E21" s="162">
        <v>16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221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72">
        <v>5</v>
      </c>
      <c r="B22" s="173" t="s">
        <v>816</v>
      </c>
      <c r="C22" s="180" t="s">
        <v>817</v>
      </c>
      <c r="D22" s="174" t="s">
        <v>361</v>
      </c>
      <c r="E22" s="175">
        <v>13</v>
      </c>
      <c r="F22" s="176"/>
      <c r="G22" s="177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6.0000000000000002E-5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199</v>
      </c>
      <c r="T22" s="159" t="s">
        <v>199</v>
      </c>
      <c r="U22" s="159">
        <v>0.15</v>
      </c>
      <c r="V22" s="159">
        <f>ROUND(E22*U22,2)</f>
        <v>1.95</v>
      </c>
      <c r="W22" s="159"/>
      <c r="X22" s="159" t="s">
        <v>237</v>
      </c>
      <c r="Y22" s="159" t="s">
        <v>201</v>
      </c>
      <c r="Z22" s="149"/>
      <c r="AA22" s="149"/>
      <c r="AB22" s="149"/>
      <c r="AC22" s="149"/>
      <c r="AD22" s="149"/>
      <c r="AE22" s="149"/>
      <c r="AF22" s="149"/>
      <c r="AG22" s="149" t="s">
        <v>238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81" t="s">
        <v>818</v>
      </c>
      <c r="D23" s="161"/>
      <c r="E23" s="162">
        <v>13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221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33.75" outlineLevel="1" x14ac:dyDescent="0.2">
      <c r="A24" s="172">
        <v>6</v>
      </c>
      <c r="B24" s="173" t="s">
        <v>819</v>
      </c>
      <c r="C24" s="180" t="s">
        <v>820</v>
      </c>
      <c r="D24" s="174" t="s">
        <v>361</v>
      </c>
      <c r="E24" s="175">
        <v>115</v>
      </c>
      <c r="F24" s="176"/>
      <c r="G24" s="177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6.0000000000000002E-5</v>
      </c>
      <c r="O24" s="158">
        <f>ROUND(E24*N24,2)</f>
        <v>0.01</v>
      </c>
      <c r="P24" s="158">
        <v>0</v>
      </c>
      <c r="Q24" s="158">
        <f>ROUND(E24*P24,2)</f>
        <v>0</v>
      </c>
      <c r="R24" s="159"/>
      <c r="S24" s="159" t="s">
        <v>199</v>
      </c>
      <c r="T24" s="159" t="s">
        <v>199</v>
      </c>
      <c r="U24" s="159">
        <v>0.25</v>
      </c>
      <c r="V24" s="159">
        <f>ROUND(E24*U24,2)</f>
        <v>28.75</v>
      </c>
      <c r="W24" s="159"/>
      <c r="X24" s="159" t="s">
        <v>237</v>
      </c>
      <c r="Y24" s="159" t="s">
        <v>201</v>
      </c>
      <c r="Z24" s="149"/>
      <c r="AA24" s="149"/>
      <c r="AB24" s="149"/>
      <c r="AC24" s="149"/>
      <c r="AD24" s="149"/>
      <c r="AE24" s="149"/>
      <c r="AF24" s="149"/>
      <c r="AG24" s="149" t="s">
        <v>238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81" t="s">
        <v>821</v>
      </c>
      <c r="D25" s="161"/>
      <c r="E25" s="162">
        <v>60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221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">
      <c r="A26" s="156"/>
      <c r="B26" s="157"/>
      <c r="C26" s="181" t="s">
        <v>822</v>
      </c>
      <c r="D26" s="161"/>
      <c r="E26" s="162">
        <v>55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221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2">
        <v>7</v>
      </c>
      <c r="B27" s="173" t="s">
        <v>823</v>
      </c>
      <c r="C27" s="180" t="s">
        <v>824</v>
      </c>
      <c r="D27" s="174" t="s">
        <v>361</v>
      </c>
      <c r="E27" s="175">
        <v>5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1.0000000000000001E-5</v>
      </c>
      <c r="O27" s="158">
        <f>ROUND(E27*N27,2)</f>
        <v>0</v>
      </c>
      <c r="P27" s="158">
        <v>1.4999999999999999E-4</v>
      </c>
      <c r="Q27" s="158">
        <f>ROUND(E27*P27,2)</f>
        <v>0</v>
      </c>
      <c r="R27" s="159"/>
      <c r="S27" s="159" t="s">
        <v>199</v>
      </c>
      <c r="T27" s="159" t="s">
        <v>199</v>
      </c>
      <c r="U27" s="159">
        <v>0.48</v>
      </c>
      <c r="V27" s="159">
        <f>ROUND(E27*U27,2)</f>
        <v>2.4</v>
      </c>
      <c r="W27" s="159"/>
      <c r="X27" s="159" t="s">
        <v>237</v>
      </c>
      <c r="Y27" s="159" t="s">
        <v>201</v>
      </c>
      <c r="Z27" s="149"/>
      <c r="AA27" s="149"/>
      <c r="AB27" s="149"/>
      <c r="AC27" s="149"/>
      <c r="AD27" s="149"/>
      <c r="AE27" s="149"/>
      <c r="AF27" s="149"/>
      <c r="AG27" s="149" t="s">
        <v>238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249" t="s">
        <v>825</v>
      </c>
      <c r="D28" s="250"/>
      <c r="E28" s="250"/>
      <c r="F28" s="250"/>
      <c r="G28" s="250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2">
        <v>8</v>
      </c>
      <c r="B29" s="173" t="s">
        <v>826</v>
      </c>
      <c r="C29" s="180" t="s">
        <v>827</v>
      </c>
      <c r="D29" s="174" t="s">
        <v>673</v>
      </c>
      <c r="E29" s="175">
        <v>1</v>
      </c>
      <c r="F29" s="176"/>
      <c r="G29" s="177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267</v>
      </c>
      <c r="T29" s="159" t="s">
        <v>200</v>
      </c>
      <c r="U29" s="159">
        <v>0</v>
      </c>
      <c r="V29" s="159">
        <f>ROUND(E29*U29,2)</f>
        <v>0</v>
      </c>
      <c r="W29" s="159"/>
      <c r="X29" s="159" t="s">
        <v>237</v>
      </c>
      <c r="Y29" s="159" t="s">
        <v>201</v>
      </c>
      <c r="Z29" s="149"/>
      <c r="AA29" s="149"/>
      <c r="AB29" s="149"/>
      <c r="AC29" s="149"/>
      <c r="AD29" s="149"/>
      <c r="AE29" s="149"/>
      <c r="AF29" s="149"/>
      <c r="AG29" s="149" t="s">
        <v>238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81" t="s">
        <v>828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221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2">
        <v>9</v>
      </c>
      <c r="B31" s="173" t="s">
        <v>829</v>
      </c>
      <c r="C31" s="180" t="s">
        <v>830</v>
      </c>
      <c r="D31" s="174" t="s">
        <v>361</v>
      </c>
      <c r="E31" s="175">
        <v>67</v>
      </c>
      <c r="F31" s="176"/>
      <c r="G31" s="177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199</v>
      </c>
      <c r="T31" s="159" t="s">
        <v>199</v>
      </c>
      <c r="U31" s="159">
        <v>0.66</v>
      </c>
      <c r="V31" s="159">
        <f>ROUND(E31*U31,2)</f>
        <v>44.22</v>
      </c>
      <c r="W31" s="159"/>
      <c r="X31" s="159" t="s">
        <v>237</v>
      </c>
      <c r="Y31" s="159" t="s">
        <v>201</v>
      </c>
      <c r="Z31" s="149"/>
      <c r="AA31" s="149"/>
      <c r="AB31" s="149"/>
      <c r="AC31" s="149"/>
      <c r="AD31" s="149"/>
      <c r="AE31" s="149"/>
      <c r="AF31" s="149"/>
      <c r="AG31" s="149" t="s">
        <v>238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1" t="s">
        <v>831</v>
      </c>
      <c r="D32" s="161"/>
      <c r="E32" s="162">
        <v>67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221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85">
        <v>10</v>
      </c>
      <c r="B33" s="186" t="s">
        <v>832</v>
      </c>
      <c r="C33" s="191" t="s">
        <v>833</v>
      </c>
      <c r="D33" s="187" t="s">
        <v>454</v>
      </c>
      <c r="E33" s="188">
        <v>9</v>
      </c>
      <c r="F33" s="189"/>
      <c r="G33" s="190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267</v>
      </c>
      <c r="T33" s="159" t="s">
        <v>200</v>
      </c>
      <c r="U33" s="159">
        <v>0</v>
      </c>
      <c r="V33" s="159">
        <f>ROUND(E33*U33,2)</f>
        <v>0</v>
      </c>
      <c r="W33" s="159"/>
      <c r="X33" s="159" t="s">
        <v>429</v>
      </c>
      <c r="Y33" s="159" t="s">
        <v>201</v>
      </c>
      <c r="Z33" s="149"/>
      <c r="AA33" s="149"/>
      <c r="AB33" s="149"/>
      <c r="AC33" s="149"/>
      <c r="AD33" s="149"/>
      <c r="AE33" s="149"/>
      <c r="AF33" s="149"/>
      <c r="AG33" s="149" t="s">
        <v>430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85">
        <v>11</v>
      </c>
      <c r="B34" s="186" t="s">
        <v>834</v>
      </c>
      <c r="C34" s="191" t="s">
        <v>835</v>
      </c>
      <c r="D34" s="187" t="s">
        <v>454</v>
      </c>
      <c r="E34" s="188">
        <v>18</v>
      </c>
      <c r="F34" s="189"/>
      <c r="G34" s="190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267</v>
      </c>
      <c r="T34" s="159" t="s">
        <v>200</v>
      </c>
      <c r="U34" s="159">
        <v>0</v>
      </c>
      <c r="V34" s="159">
        <f>ROUND(E34*U34,2)</f>
        <v>0</v>
      </c>
      <c r="W34" s="159"/>
      <c r="X34" s="159" t="s">
        <v>429</v>
      </c>
      <c r="Y34" s="159" t="s">
        <v>201</v>
      </c>
      <c r="Z34" s="149"/>
      <c r="AA34" s="149"/>
      <c r="AB34" s="149"/>
      <c r="AC34" s="149"/>
      <c r="AD34" s="149"/>
      <c r="AE34" s="149"/>
      <c r="AF34" s="149"/>
      <c r="AG34" s="149" t="s">
        <v>430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33.75" outlineLevel="1" x14ac:dyDescent="0.2">
      <c r="A35" s="185">
        <v>12</v>
      </c>
      <c r="B35" s="186" t="s">
        <v>836</v>
      </c>
      <c r="C35" s="191" t="s">
        <v>837</v>
      </c>
      <c r="D35" s="187" t="s">
        <v>454</v>
      </c>
      <c r="E35" s="188">
        <v>6</v>
      </c>
      <c r="F35" s="189"/>
      <c r="G35" s="190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9"/>
      <c r="S35" s="159" t="s">
        <v>267</v>
      </c>
      <c r="T35" s="159" t="s">
        <v>200</v>
      </c>
      <c r="U35" s="159">
        <v>0</v>
      </c>
      <c r="V35" s="159">
        <f>ROUND(E35*U35,2)</f>
        <v>0</v>
      </c>
      <c r="W35" s="159"/>
      <c r="X35" s="159" t="s">
        <v>429</v>
      </c>
      <c r="Y35" s="159" t="s">
        <v>201</v>
      </c>
      <c r="Z35" s="149"/>
      <c r="AA35" s="149"/>
      <c r="AB35" s="149"/>
      <c r="AC35" s="149"/>
      <c r="AD35" s="149"/>
      <c r="AE35" s="149"/>
      <c r="AF35" s="149"/>
      <c r="AG35" s="149" t="s">
        <v>430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85">
        <v>13</v>
      </c>
      <c r="B36" s="186" t="s">
        <v>838</v>
      </c>
      <c r="C36" s="191" t="s">
        <v>839</v>
      </c>
      <c r="D36" s="187" t="s">
        <v>454</v>
      </c>
      <c r="E36" s="188">
        <v>2</v>
      </c>
      <c r="F36" s="189"/>
      <c r="G36" s="190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9"/>
      <c r="S36" s="159" t="s">
        <v>267</v>
      </c>
      <c r="T36" s="159" t="s">
        <v>200</v>
      </c>
      <c r="U36" s="159">
        <v>0</v>
      </c>
      <c r="V36" s="159">
        <f>ROUND(E36*U36,2)</f>
        <v>0</v>
      </c>
      <c r="W36" s="159"/>
      <c r="X36" s="159" t="s">
        <v>429</v>
      </c>
      <c r="Y36" s="159" t="s">
        <v>201</v>
      </c>
      <c r="Z36" s="149"/>
      <c r="AA36" s="149"/>
      <c r="AB36" s="149"/>
      <c r="AC36" s="149"/>
      <c r="AD36" s="149"/>
      <c r="AE36" s="149"/>
      <c r="AF36" s="149"/>
      <c r="AG36" s="149" t="s">
        <v>430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33.75" outlineLevel="1" x14ac:dyDescent="0.2">
      <c r="A37" s="185">
        <v>14</v>
      </c>
      <c r="B37" s="186" t="s">
        <v>840</v>
      </c>
      <c r="C37" s="191" t="s">
        <v>841</v>
      </c>
      <c r="D37" s="187" t="s">
        <v>454</v>
      </c>
      <c r="E37" s="188">
        <v>32</v>
      </c>
      <c r="F37" s="189"/>
      <c r="G37" s="190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267</v>
      </c>
      <c r="T37" s="159" t="s">
        <v>200</v>
      </c>
      <c r="U37" s="159">
        <v>0</v>
      </c>
      <c r="V37" s="159">
        <f>ROUND(E37*U37,2)</f>
        <v>0</v>
      </c>
      <c r="W37" s="159"/>
      <c r="X37" s="159" t="s">
        <v>429</v>
      </c>
      <c r="Y37" s="159" t="s">
        <v>201</v>
      </c>
      <c r="Z37" s="149"/>
      <c r="AA37" s="149"/>
      <c r="AB37" s="149"/>
      <c r="AC37" s="149"/>
      <c r="AD37" s="149"/>
      <c r="AE37" s="149"/>
      <c r="AF37" s="149"/>
      <c r="AG37" s="149" t="s">
        <v>430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5" t="s">
        <v>194</v>
      </c>
      <c r="B38" s="166" t="s">
        <v>157</v>
      </c>
      <c r="C38" s="179" t="s">
        <v>158</v>
      </c>
      <c r="D38" s="167"/>
      <c r="E38" s="168"/>
      <c r="F38" s="169"/>
      <c r="G38" s="170">
        <f>SUMIF(AG39:AG44,"&lt;&gt;NOR",G39:G44)</f>
        <v>0</v>
      </c>
      <c r="H38" s="164"/>
      <c r="I38" s="164">
        <f>SUM(I39:I44)</f>
        <v>0</v>
      </c>
      <c r="J38" s="164"/>
      <c r="K38" s="164">
        <f>SUM(K39:K44)</f>
        <v>0</v>
      </c>
      <c r="L38" s="164"/>
      <c r="M38" s="164">
        <f>SUM(M39:M44)</f>
        <v>0</v>
      </c>
      <c r="N38" s="163"/>
      <c r="O38" s="163">
        <f>SUM(O39:O44)</f>
        <v>0</v>
      </c>
      <c r="P38" s="163"/>
      <c r="Q38" s="163">
        <f>SUM(Q39:Q44)</f>
        <v>0</v>
      </c>
      <c r="R38" s="164"/>
      <c r="S38" s="164"/>
      <c r="T38" s="164"/>
      <c r="U38" s="164"/>
      <c r="V38" s="164">
        <f>SUM(V39:V44)</f>
        <v>1</v>
      </c>
      <c r="W38" s="164"/>
      <c r="X38" s="164"/>
      <c r="Y38" s="164"/>
      <c r="AG38" t="s">
        <v>195</v>
      </c>
    </row>
    <row r="39" spans="1:60" outlineLevel="1" x14ac:dyDescent="0.2">
      <c r="A39" s="172">
        <v>15</v>
      </c>
      <c r="B39" s="173" t="s">
        <v>842</v>
      </c>
      <c r="C39" s="180" t="s">
        <v>843</v>
      </c>
      <c r="D39" s="174" t="s">
        <v>361</v>
      </c>
      <c r="E39" s="175">
        <v>1</v>
      </c>
      <c r="F39" s="176"/>
      <c r="G39" s="177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9"/>
      <c r="S39" s="159" t="s">
        <v>267</v>
      </c>
      <c r="T39" s="159" t="s">
        <v>199</v>
      </c>
      <c r="U39" s="159">
        <v>0.54</v>
      </c>
      <c r="V39" s="159">
        <f>ROUND(E39*U39,2)</f>
        <v>0.54</v>
      </c>
      <c r="W39" s="159"/>
      <c r="X39" s="159" t="s">
        <v>237</v>
      </c>
      <c r="Y39" s="159" t="s">
        <v>201</v>
      </c>
      <c r="Z39" s="149"/>
      <c r="AA39" s="149"/>
      <c r="AB39" s="149"/>
      <c r="AC39" s="149"/>
      <c r="AD39" s="149"/>
      <c r="AE39" s="149"/>
      <c r="AF39" s="149"/>
      <c r="AG39" s="149" t="s">
        <v>238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49" t="s">
        <v>844</v>
      </c>
      <c r="D40" s="250"/>
      <c r="E40" s="250"/>
      <c r="F40" s="250"/>
      <c r="G40" s="250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204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85">
        <v>16</v>
      </c>
      <c r="B41" s="186" t="s">
        <v>845</v>
      </c>
      <c r="C41" s="191" t="s">
        <v>846</v>
      </c>
      <c r="D41" s="187" t="s">
        <v>361</v>
      </c>
      <c r="E41" s="188">
        <v>1</v>
      </c>
      <c r="F41" s="189"/>
      <c r="G41" s="190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9"/>
      <c r="S41" s="159" t="s">
        <v>267</v>
      </c>
      <c r="T41" s="159" t="s">
        <v>199</v>
      </c>
      <c r="U41" s="159">
        <v>0.46</v>
      </c>
      <c r="V41" s="159">
        <f>ROUND(E41*U41,2)</f>
        <v>0.46</v>
      </c>
      <c r="W41" s="159"/>
      <c r="X41" s="159" t="s">
        <v>237</v>
      </c>
      <c r="Y41" s="159" t="s">
        <v>201</v>
      </c>
      <c r="Z41" s="149"/>
      <c r="AA41" s="149"/>
      <c r="AB41" s="149"/>
      <c r="AC41" s="149"/>
      <c r="AD41" s="149"/>
      <c r="AE41" s="149"/>
      <c r="AF41" s="149"/>
      <c r="AG41" s="149" t="s">
        <v>238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5">
        <v>17</v>
      </c>
      <c r="B42" s="186" t="s">
        <v>799</v>
      </c>
      <c r="C42" s="191" t="s">
        <v>847</v>
      </c>
      <c r="D42" s="187" t="s">
        <v>361</v>
      </c>
      <c r="E42" s="188">
        <v>1</v>
      </c>
      <c r="F42" s="189"/>
      <c r="G42" s="190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1E-4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267</v>
      </c>
      <c r="T42" s="159" t="s">
        <v>199</v>
      </c>
      <c r="U42" s="159">
        <v>0</v>
      </c>
      <c r="V42" s="159">
        <f>ROUND(E42*U42,2)</f>
        <v>0</v>
      </c>
      <c r="W42" s="159"/>
      <c r="X42" s="159" t="s">
        <v>429</v>
      </c>
      <c r="Y42" s="159" t="s">
        <v>201</v>
      </c>
      <c r="Z42" s="149"/>
      <c r="AA42" s="149"/>
      <c r="AB42" s="149"/>
      <c r="AC42" s="149"/>
      <c r="AD42" s="149"/>
      <c r="AE42" s="149"/>
      <c r="AF42" s="149"/>
      <c r="AG42" s="149" t="s">
        <v>430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5">
        <v>18</v>
      </c>
      <c r="B43" s="186" t="s">
        <v>848</v>
      </c>
      <c r="C43" s="191" t="s">
        <v>849</v>
      </c>
      <c r="D43" s="187" t="s">
        <v>361</v>
      </c>
      <c r="E43" s="188">
        <v>5</v>
      </c>
      <c r="F43" s="189"/>
      <c r="G43" s="190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1.3999999999999999E-4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267</v>
      </c>
      <c r="T43" s="159" t="s">
        <v>199</v>
      </c>
      <c r="U43" s="159">
        <v>0</v>
      </c>
      <c r="V43" s="159">
        <f>ROUND(E43*U43,2)</f>
        <v>0</v>
      </c>
      <c r="W43" s="159"/>
      <c r="X43" s="159" t="s">
        <v>429</v>
      </c>
      <c r="Y43" s="159" t="s">
        <v>201</v>
      </c>
      <c r="Z43" s="149"/>
      <c r="AA43" s="149"/>
      <c r="AB43" s="149"/>
      <c r="AC43" s="149"/>
      <c r="AD43" s="149"/>
      <c r="AE43" s="149"/>
      <c r="AF43" s="149"/>
      <c r="AG43" s="149" t="s">
        <v>430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85">
        <v>19</v>
      </c>
      <c r="B44" s="186" t="s">
        <v>850</v>
      </c>
      <c r="C44" s="191" t="s">
        <v>851</v>
      </c>
      <c r="D44" s="187" t="s">
        <v>454</v>
      </c>
      <c r="E44" s="188">
        <v>4</v>
      </c>
      <c r="F44" s="189"/>
      <c r="G44" s="190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9"/>
      <c r="S44" s="159" t="s">
        <v>267</v>
      </c>
      <c r="T44" s="159" t="s">
        <v>852</v>
      </c>
      <c r="U44" s="159">
        <v>0</v>
      </c>
      <c r="V44" s="159">
        <f>ROUND(E44*U44,2)</f>
        <v>0</v>
      </c>
      <c r="W44" s="159"/>
      <c r="X44" s="159" t="s">
        <v>237</v>
      </c>
      <c r="Y44" s="159" t="s">
        <v>201</v>
      </c>
      <c r="Z44" s="149"/>
      <c r="AA44" s="149"/>
      <c r="AB44" s="149"/>
      <c r="AC44" s="149"/>
      <c r="AD44" s="149"/>
      <c r="AE44" s="149"/>
      <c r="AF44" s="149"/>
      <c r="AG44" s="149" t="s">
        <v>238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5" t="s">
        <v>194</v>
      </c>
      <c r="B45" s="166" t="s">
        <v>159</v>
      </c>
      <c r="C45" s="179" t="s">
        <v>160</v>
      </c>
      <c r="D45" s="167"/>
      <c r="E45" s="168"/>
      <c r="F45" s="169"/>
      <c r="G45" s="170">
        <f>SUMIF(AG46:AG49,"&lt;&gt;NOR",G46:G49)</f>
        <v>0</v>
      </c>
      <c r="H45" s="164"/>
      <c r="I45" s="164">
        <f>SUM(I46:I49)</f>
        <v>0</v>
      </c>
      <c r="J45" s="164"/>
      <c r="K45" s="164">
        <f>SUM(K46:K49)</f>
        <v>0</v>
      </c>
      <c r="L45" s="164"/>
      <c r="M45" s="164">
        <f>SUM(M46:M49)</f>
        <v>0</v>
      </c>
      <c r="N45" s="163"/>
      <c r="O45" s="163">
        <f>SUM(O46:O49)</f>
        <v>0</v>
      </c>
      <c r="P45" s="163"/>
      <c r="Q45" s="163">
        <f>SUM(Q46:Q49)</f>
        <v>0</v>
      </c>
      <c r="R45" s="164"/>
      <c r="S45" s="164"/>
      <c r="T45" s="164"/>
      <c r="U45" s="164"/>
      <c r="V45" s="164">
        <f>SUM(V46:V49)</f>
        <v>3.3</v>
      </c>
      <c r="W45" s="164"/>
      <c r="X45" s="164"/>
      <c r="Y45" s="164"/>
      <c r="AG45" t="s">
        <v>195</v>
      </c>
    </row>
    <row r="46" spans="1:60" outlineLevel="1" x14ac:dyDescent="0.2">
      <c r="A46" s="172">
        <v>20</v>
      </c>
      <c r="B46" s="173" t="s">
        <v>853</v>
      </c>
      <c r="C46" s="180" t="s">
        <v>854</v>
      </c>
      <c r="D46" s="174" t="s">
        <v>361</v>
      </c>
      <c r="E46" s="175">
        <v>5</v>
      </c>
      <c r="F46" s="176"/>
      <c r="G46" s="177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9"/>
      <c r="S46" s="159" t="s">
        <v>199</v>
      </c>
      <c r="T46" s="159" t="s">
        <v>199</v>
      </c>
      <c r="U46" s="159">
        <v>0.66</v>
      </c>
      <c r="V46" s="159">
        <f>ROUND(E46*U46,2)</f>
        <v>3.3</v>
      </c>
      <c r="W46" s="159"/>
      <c r="X46" s="159" t="s">
        <v>237</v>
      </c>
      <c r="Y46" s="159" t="s">
        <v>201</v>
      </c>
      <c r="Z46" s="149"/>
      <c r="AA46" s="149"/>
      <c r="AB46" s="149"/>
      <c r="AC46" s="149"/>
      <c r="AD46" s="149"/>
      <c r="AE46" s="149"/>
      <c r="AF46" s="149"/>
      <c r="AG46" s="149" t="s">
        <v>238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181" t="s">
        <v>855</v>
      </c>
      <c r="D47" s="161"/>
      <c r="E47" s="162">
        <v>5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221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72">
        <v>21</v>
      </c>
      <c r="B48" s="173" t="s">
        <v>856</v>
      </c>
      <c r="C48" s="180" t="s">
        <v>857</v>
      </c>
      <c r="D48" s="174" t="s">
        <v>858</v>
      </c>
      <c r="E48" s="175">
        <v>5</v>
      </c>
      <c r="F48" s="176"/>
      <c r="G48" s="177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9"/>
      <c r="S48" s="159" t="s">
        <v>199</v>
      </c>
      <c r="T48" s="159" t="s">
        <v>859</v>
      </c>
      <c r="U48" s="159">
        <v>0</v>
      </c>
      <c r="V48" s="159">
        <f>ROUND(E48*U48,2)</f>
        <v>0</v>
      </c>
      <c r="W48" s="159"/>
      <c r="X48" s="159" t="s">
        <v>860</v>
      </c>
      <c r="Y48" s="159" t="s">
        <v>201</v>
      </c>
      <c r="Z48" s="149"/>
      <c r="AA48" s="149"/>
      <c r="AB48" s="149"/>
      <c r="AC48" s="149"/>
      <c r="AD48" s="149"/>
      <c r="AE48" s="149"/>
      <c r="AF48" s="149"/>
      <c r="AG48" s="149" t="s">
        <v>861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81" t="s">
        <v>862</v>
      </c>
      <c r="D49" s="161"/>
      <c r="E49" s="162">
        <v>5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221</v>
      </c>
      <c r="AH49" s="149">
        <v>5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5" t="s">
        <v>194</v>
      </c>
      <c r="B50" s="166" t="s">
        <v>111</v>
      </c>
      <c r="C50" s="179" t="s">
        <v>112</v>
      </c>
      <c r="D50" s="167"/>
      <c r="E50" s="168"/>
      <c r="F50" s="169"/>
      <c r="G50" s="170">
        <f>SUMIF(AG51:AG52,"&lt;&gt;NOR",G51:G52)</f>
        <v>0</v>
      </c>
      <c r="H50" s="164"/>
      <c r="I50" s="164">
        <f>SUM(I51:I52)</f>
        <v>0</v>
      </c>
      <c r="J50" s="164"/>
      <c r="K50" s="164">
        <f>SUM(K51:K52)</f>
        <v>0</v>
      </c>
      <c r="L50" s="164"/>
      <c r="M50" s="164">
        <f>SUM(M51:M52)</f>
        <v>0</v>
      </c>
      <c r="N50" s="163"/>
      <c r="O50" s="163">
        <f>SUM(O51:O52)</f>
        <v>0</v>
      </c>
      <c r="P50" s="163"/>
      <c r="Q50" s="163">
        <f>SUM(Q51:Q52)</f>
        <v>0</v>
      </c>
      <c r="R50" s="164"/>
      <c r="S50" s="164"/>
      <c r="T50" s="164"/>
      <c r="U50" s="164"/>
      <c r="V50" s="164">
        <f>SUM(V51:V52)</f>
        <v>10</v>
      </c>
      <c r="W50" s="164"/>
      <c r="X50" s="164"/>
      <c r="Y50" s="164"/>
      <c r="AG50" t="s">
        <v>195</v>
      </c>
    </row>
    <row r="51" spans="1:60" outlineLevel="1" x14ac:dyDescent="0.2">
      <c r="A51" s="172">
        <v>22</v>
      </c>
      <c r="B51" s="173" t="s">
        <v>863</v>
      </c>
      <c r="C51" s="180" t="s">
        <v>864</v>
      </c>
      <c r="D51" s="174" t="s">
        <v>351</v>
      </c>
      <c r="E51" s="175">
        <v>10</v>
      </c>
      <c r="F51" s="176"/>
      <c r="G51" s="177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8">
        <v>0</v>
      </c>
      <c r="O51" s="158">
        <f>ROUND(E51*N51,2)</f>
        <v>0</v>
      </c>
      <c r="P51" s="158">
        <v>0</v>
      </c>
      <c r="Q51" s="158">
        <f>ROUND(E51*P51,2)</f>
        <v>0</v>
      </c>
      <c r="R51" s="159"/>
      <c r="S51" s="159" t="s">
        <v>199</v>
      </c>
      <c r="T51" s="159" t="s">
        <v>199</v>
      </c>
      <c r="U51" s="159">
        <v>1</v>
      </c>
      <c r="V51" s="159">
        <f>ROUND(E51*U51,2)</f>
        <v>10</v>
      </c>
      <c r="W51" s="159"/>
      <c r="X51" s="159" t="s">
        <v>237</v>
      </c>
      <c r="Y51" s="159" t="s">
        <v>201</v>
      </c>
      <c r="Z51" s="149"/>
      <c r="AA51" s="149"/>
      <c r="AB51" s="149"/>
      <c r="AC51" s="149"/>
      <c r="AD51" s="149"/>
      <c r="AE51" s="149"/>
      <c r="AF51" s="149"/>
      <c r="AG51" s="149" t="s">
        <v>238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81" t="s">
        <v>865</v>
      </c>
      <c r="D52" s="161"/>
      <c r="E52" s="162">
        <v>10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221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3"/>
      <c r="B53" s="4"/>
      <c r="C53" s="182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180</v>
      </c>
    </row>
    <row r="54" spans="1:60" x14ac:dyDescent="0.2">
      <c r="A54" s="152"/>
      <c r="B54" s="153" t="s">
        <v>31</v>
      </c>
      <c r="C54" s="183"/>
      <c r="D54" s="154"/>
      <c r="E54" s="155"/>
      <c r="F54" s="155"/>
      <c r="G54" s="171">
        <f>G8+G17+G19+G38+G45+G50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230</v>
      </c>
    </row>
    <row r="55" spans="1:60" x14ac:dyDescent="0.2">
      <c r="A55" s="3"/>
      <c r="B55" s="4"/>
      <c r="C55" s="18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58" t="s">
        <v>231</v>
      </c>
      <c r="B57" s="258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0"/>
      <c r="B58" s="261"/>
      <c r="C58" s="262"/>
      <c r="D58" s="261"/>
      <c r="E58" s="261"/>
      <c r="F58" s="261"/>
      <c r="G58" s="26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232</v>
      </c>
    </row>
    <row r="59" spans="1:60" x14ac:dyDescent="0.2">
      <c r="A59" s="264"/>
      <c r="B59" s="265"/>
      <c r="C59" s="266"/>
      <c r="D59" s="265"/>
      <c r="E59" s="265"/>
      <c r="F59" s="265"/>
      <c r="G59" s="26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4"/>
      <c r="B60" s="265"/>
      <c r="C60" s="266"/>
      <c r="D60" s="265"/>
      <c r="E60" s="265"/>
      <c r="F60" s="265"/>
      <c r="G60" s="26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4"/>
      <c r="B61" s="265"/>
      <c r="C61" s="266"/>
      <c r="D61" s="265"/>
      <c r="E61" s="265"/>
      <c r="F61" s="265"/>
      <c r="G61" s="26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8"/>
      <c r="B62" s="269"/>
      <c r="C62" s="270"/>
      <c r="D62" s="269"/>
      <c r="E62" s="269"/>
      <c r="F62" s="269"/>
      <c r="G62" s="27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4"/>
      <c r="D64" s="10"/>
      <c r="AG64" t="s">
        <v>233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58:G62"/>
    <mergeCell ref="C28:G28"/>
    <mergeCell ref="C40:G40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168</v>
      </c>
    </row>
    <row r="2" spans="1:60" ht="24.9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169</v>
      </c>
    </row>
    <row r="3" spans="1:60" ht="24.95" customHeight="1" x14ac:dyDescent="0.2">
      <c r="A3" s="141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2" t="s">
        <v>169</v>
      </c>
      <c r="AG3" t="s">
        <v>170</v>
      </c>
    </row>
    <row r="4" spans="1:60" ht="24.95" customHeight="1" x14ac:dyDescent="0.2">
      <c r="A4" s="142" t="s">
        <v>10</v>
      </c>
      <c r="B4" s="143" t="s">
        <v>73</v>
      </c>
      <c r="C4" s="255" t="s">
        <v>74</v>
      </c>
      <c r="D4" s="256"/>
      <c r="E4" s="256"/>
      <c r="F4" s="256"/>
      <c r="G4" s="257"/>
      <c r="AG4" t="s">
        <v>171</v>
      </c>
    </row>
    <row r="5" spans="1:60" x14ac:dyDescent="0.2">
      <c r="D5" s="10"/>
    </row>
    <row r="6" spans="1:60" ht="38.25" x14ac:dyDescent="0.2">
      <c r="A6" s="145" t="s">
        <v>172</v>
      </c>
      <c r="B6" s="147" t="s">
        <v>173</v>
      </c>
      <c r="C6" s="147" t="s">
        <v>174</v>
      </c>
      <c r="D6" s="146" t="s">
        <v>175</v>
      </c>
      <c r="E6" s="145" t="s">
        <v>176</v>
      </c>
      <c r="F6" s="144" t="s">
        <v>177</v>
      </c>
      <c r="G6" s="145" t="s">
        <v>31</v>
      </c>
      <c r="H6" s="148" t="s">
        <v>32</v>
      </c>
      <c r="I6" s="148" t="s">
        <v>178</v>
      </c>
      <c r="J6" s="148" t="s">
        <v>33</v>
      </c>
      <c r="K6" s="148" t="s">
        <v>179</v>
      </c>
      <c r="L6" s="148" t="s">
        <v>180</v>
      </c>
      <c r="M6" s="148" t="s">
        <v>181</v>
      </c>
      <c r="N6" s="148" t="s">
        <v>182</v>
      </c>
      <c r="O6" s="148" t="s">
        <v>183</v>
      </c>
      <c r="P6" s="148" t="s">
        <v>184</v>
      </c>
      <c r="Q6" s="148" t="s">
        <v>185</v>
      </c>
      <c r="R6" s="148" t="s">
        <v>186</v>
      </c>
      <c r="S6" s="148" t="s">
        <v>187</v>
      </c>
      <c r="T6" s="148" t="s">
        <v>188</v>
      </c>
      <c r="U6" s="148" t="s">
        <v>189</v>
      </c>
      <c r="V6" s="148" t="s">
        <v>190</v>
      </c>
      <c r="W6" s="148" t="s">
        <v>191</v>
      </c>
      <c r="X6" s="148" t="s">
        <v>192</v>
      </c>
      <c r="Y6" s="148" t="s">
        <v>193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194</v>
      </c>
      <c r="B8" s="166" t="s">
        <v>151</v>
      </c>
      <c r="C8" s="179" t="s">
        <v>152</v>
      </c>
      <c r="D8" s="167"/>
      <c r="E8" s="168"/>
      <c r="F8" s="169"/>
      <c r="G8" s="170">
        <f>SUMIF(AG9:AG18,"&lt;&gt;NOR",G9:G18)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4"/>
      <c r="S8" s="164"/>
      <c r="T8" s="164"/>
      <c r="U8" s="164"/>
      <c r="V8" s="164">
        <f>SUM(V9:V18)</f>
        <v>0.37</v>
      </c>
      <c r="W8" s="164"/>
      <c r="X8" s="164"/>
      <c r="Y8" s="164"/>
      <c r="AG8" t="s">
        <v>195</v>
      </c>
    </row>
    <row r="9" spans="1:60" ht="22.5" outlineLevel="1" x14ac:dyDescent="0.2">
      <c r="A9" s="185">
        <v>1</v>
      </c>
      <c r="B9" s="186" t="s">
        <v>866</v>
      </c>
      <c r="C9" s="191" t="s">
        <v>867</v>
      </c>
      <c r="D9" s="187" t="s">
        <v>454</v>
      </c>
      <c r="E9" s="188">
        <v>1</v>
      </c>
      <c r="F9" s="189"/>
      <c r="G9" s="190">
        <f t="shared" ref="G9:G18" si="0">ROUND(E9*F9,2)</f>
        <v>0</v>
      </c>
      <c r="H9" s="160"/>
      <c r="I9" s="159">
        <f t="shared" ref="I9:I18" si="1">ROUND(E9*H9,2)</f>
        <v>0</v>
      </c>
      <c r="J9" s="160"/>
      <c r="K9" s="159">
        <f t="shared" ref="K9:K18" si="2">ROUND(E9*J9,2)</f>
        <v>0</v>
      </c>
      <c r="L9" s="159">
        <v>21</v>
      </c>
      <c r="M9" s="159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9"/>
      <c r="S9" s="159" t="s">
        <v>267</v>
      </c>
      <c r="T9" s="159" t="s">
        <v>200</v>
      </c>
      <c r="U9" s="159">
        <v>0.37</v>
      </c>
      <c r="V9" s="159">
        <f t="shared" ref="V9:V18" si="6">ROUND(E9*U9,2)</f>
        <v>0.37</v>
      </c>
      <c r="W9" s="159"/>
      <c r="X9" s="159" t="s">
        <v>237</v>
      </c>
      <c r="Y9" s="159" t="s">
        <v>201</v>
      </c>
      <c r="Z9" s="149"/>
      <c r="AA9" s="149"/>
      <c r="AB9" s="149"/>
      <c r="AC9" s="149"/>
      <c r="AD9" s="149"/>
      <c r="AE9" s="149"/>
      <c r="AF9" s="149"/>
      <c r="AG9" s="149" t="s">
        <v>238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85">
        <v>2</v>
      </c>
      <c r="B10" s="186" t="s">
        <v>868</v>
      </c>
      <c r="C10" s="191" t="s">
        <v>869</v>
      </c>
      <c r="D10" s="187" t="s">
        <v>454</v>
      </c>
      <c r="E10" s="188">
        <v>1</v>
      </c>
      <c r="F10" s="189"/>
      <c r="G10" s="190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267</v>
      </c>
      <c r="T10" s="159" t="s">
        <v>200</v>
      </c>
      <c r="U10" s="159">
        <v>0</v>
      </c>
      <c r="V10" s="159">
        <f t="shared" si="6"/>
        <v>0</v>
      </c>
      <c r="W10" s="159"/>
      <c r="X10" s="159" t="s">
        <v>237</v>
      </c>
      <c r="Y10" s="159" t="s">
        <v>201</v>
      </c>
      <c r="Z10" s="149"/>
      <c r="AA10" s="149"/>
      <c r="AB10" s="149"/>
      <c r="AC10" s="149"/>
      <c r="AD10" s="149"/>
      <c r="AE10" s="149"/>
      <c r="AF10" s="149"/>
      <c r="AG10" s="149" t="s">
        <v>238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85">
        <v>3</v>
      </c>
      <c r="B11" s="186" t="s">
        <v>870</v>
      </c>
      <c r="C11" s="191" t="s">
        <v>871</v>
      </c>
      <c r="D11" s="187" t="s">
        <v>454</v>
      </c>
      <c r="E11" s="188">
        <v>1</v>
      </c>
      <c r="F11" s="189"/>
      <c r="G11" s="190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267</v>
      </c>
      <c r="T11" s="159" t="s">
        <v>200</v>
      </c>
      <c r="U11" s="159">
        <v>0</v>
      </c>
      <c r="V11" s="159">
        <f t="shared" si="6"/>
        <v>0</v>
      </c>
      <c r="W11" s="159"/>
      <c r="X11" s="159" t="s">
        <v>237</v>
      </c>
      <c r="Y11" s="159" t="s">
        <v>201</v>
      </c>
      <c r="Z11" s="149"/>
      <c r="AA11" s="149"/>
      <c r="AB11" s="149"/>
      <c r="AC11" s="149"/>
      <c r="AD11" s="149"/>
      <c r="AE11" s="149"/>
      <c r="AF11" s="149"/>
      <c r="AG11" s="149" t="s">
        <v>238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85">
        <v>4</v>
      </c>
      <c r="B12" s="186" t="s">
        <v>872</v>
      </c>
      <c r="C12" s="191" t="s">
        <v>873</v>
      </c>
      <c r="D12" s="187" t="s">
        <v>454</v>
      </c>
      <c r="E12" s="188">
        <v>1</v>
      </c>
      <c r="F12" s="189"/>
      <c r="G12" s="190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267</v>
      </c>
      <c r="T12" s="159" t="s">
        <v>200</v>
      </c>
      <c r="U12" s="159">
        <v>0</v>
      </c>
      <c r="V12" s="159">
        <f t="shared" si="6"/>
        <v>0</v>
      </c>
      <c r="W12" s="159"/>
      <c r="X12" s="159" t="s">
        <v>237</v>
      </c>
      <c r="Y12" s="159" t="s">
        <v>201</v>
      </c>
      <c r="Z12" s="149"/>
      <c r="AA12" s="149"/>
      <c r="AB12" s="149"/>
      <c r="AC12" s="149"/>
      <c r="AD12" s="149"/>
      <c r="AE12" s="149"/>
      <c r="AF12" s="149"/>
      <c r="AG12" s="149" t="s">
        <v>238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85">
        <v>5</v>
      </c>
      <c r="B13" s="186" t="s">
        <v>874</v>
      </c>
      <c r="C13" s="191" t="s">
        <v>875</v>
      </c>
      <c r="D13" s="187" t="s">
        <v>454</v>
      </c>
      <c r="E13" s="188">
        <v>1</v>
      </c>
      <c r="F13" s="189"/>
      <c r="G13" s="190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267</v>
      </c>
      <c r="T13" s="159" t="s">
        <v>200</v>
      </c>
      <c r="U13" s="159">
        <v>0</v>
      </c>
      <c r="V13" s="159">
        <f t="shared" si="6"/>
        <v>0</v>
      </c>
      <c r="W13" s="159"/>
      <c r="X13" s="159" t="s">
        <v>237</v>
      </c>
      <c r="Y13" s="159" t="s">
        <v>201</v>
      </c>
      <c r="Z13" s="149"/>
      <c r="AA13" s="149"/>
      <c r="AB13" s="149"/>
      <c r="AC13" s="149"/>
      <c r="AD13" s="149"/>
      <c r="AE13" s="149"/>
      <c r="AF13" s="149"/>
      <c r="AG13" s="149" t="s">
        <v>238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85">
        <v>6</v>
      </c>
      <c r="B14" s="186" t="s">
        <v>876</v>
      </c>
      <c r="C14" s="191" t="s">
        <v>877</v>
      </c>
      <c r="D14" s="187" t="s">
        <v>454</v>
      </c>
      <c r="E14" s="188">
        <v>1</v>
      </c>
      <c r="F14" s="189"/>
      <c r="G14" s="190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267</v>
      </c>
      <c r="T14" s="159" t="s">
        <v>200</v>
      </c>
      <c r="U14" s="159">
        <v>0</v>
      </c>
      <c r="V14" s="159">
        <f t="shared" si="6"/>
        <v>0</v>
      </c>
      <c r="W14" s="159"/>
      <c r="X14" s="159" t="s">
        <v>237</v>
      </c>
      <c r="Y14" s="159" t="s">
        <v>201</v>
      </c>
      <c r="Z14" s="149"/>
      <c r="AA14" s="149"/>
      <c r="AB14" s="149"/>
      <c r="AC14" s="149"/>
      <c r="AD14" s="149"/>
      <c r="AE14" s="149"/>
      <c r="AF14" s="149"/>
      <c r="AG14" s="149" t="s">
        <v>238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 x14ac:dyDescent="0.2">
      <c r="A15" s="185">
        <v>7</v>
      </c>
      <c r="B15" s="186" t="s">
        <v>878</v>
      </c>
      <c r="C15" s="191" t="s">
        <v>879</v>
      </c>
      <c r="D15" s="187" t="s">
        <v>454</v>
      </c>
      <c r="E15" s="188">
        <v>1</v>
      </c>
      <c r="F15" s="189"/>
      <c r="G15" s="190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267</v>
      </c>
      <c r="T15" s="159" t="s">
        <v>200</v>
      </c>
      <c r="U15" s="159">
        <v>0</v>
      </c>
      <c r="V15" s="159">
        <f t="shared" si="6"/>
        <v>0</v>
      </c>
      <c r="W15" s="159"/>
      <c r="X15" s="159" t="s">
        <v>237</v>
      </c>
      <c r="Y15" s="159" t="s">
        <v>201</v>
      </c>
      <c r="Z15" s="149"/>
      <c r="AA15" s="149"/>
      <c r="AB15" s="149"/>
      <c r="AC15" s="149"/>
      <c r="AD15" s="149"/>
      <c r="AE15" s="149"/>
      <c r="AF15" s="149"/>
      <c r="AG15" s="149" t="s">
        <v>238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85">
        <v>8</v>
      </c>
      <c r="B16" s="186" t="s">
        <v>880</v>
      </c>
      <c r="C16" s="191" t="s">
        <v>881</v>
      </c>
      <c r="D16" s="187" t="s">
        <v>454</v>
      </c>
      <c r="E16" s="188">
        <v>1</v>
      </c>
      <c r="F16" s="189"/>
      <c r="G16" s="190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267</v>
      </c>
      <c r="T16" s="159" t="s">
        <v>200</v>
      </c>
      <c r="U16" s="159">
        <v>0</v>
      </c>
      <c r="V16" s="159">
        <f t="shared" si="6"/>
        <v>0</v>
      </c>
      <c r="W16" s="159"/>
      <c r="X16" s="159" t="s">
        <v>237</v>
      </c>
      <c r="Y16" s="159" t="s">
        <v>201</v>
      </c>
      <c r="Z16" s="149"/>
      <c r="AA16" s="149"/>
      <c r="AB16" s="149"/>
      <c r="AC16" s="149"/>
      <c r="AD16" s="149"/>
      <c r="AE16" s="149"/>
      <c r="AF16" s="149"/>
      <c r="AG16" s="149" t="s">
        <v>238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5">
        <v>9</v>
      </c>
      <c r="B17" s="186" t="s">
        <v>882</v>
      </c>
      <c r="C17" s="191" t="s">
        <v>883</v>
      </c>
      <c r="D17" s="187" t="s">
        <v>454</v>
      </c>
      <c r="E17" s="188">
        <v>1</v>
      </c>
      <c r="F17" s="189"/>
      <c r="G17" s="190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267</v>
      </c>
      <c r="T17" s="159" t="s">
        <v>200</v>
      </c>
      <c r="U17" s="159">
        <v>0</v>
      </c>
      <c r="V17" s="159">
        <f t="shared" si="6"/>
        <v>0</v>
      </c>
      <c r="W17" s="159"/>
      <c r="X17" s="159" t="s">
        <v>237</v>
      </c>
      <c r="Y17" s="159" t="s">
        <v>201</v>
      </c>
      <c r="Z17" s="149"/>
      <c r="AA17" s="149"/>
      <c r="AB17" s="149"/>
      <c r="AC17" s="149"/>
      <c r="AD17" s="149"/>
      <c r="AE17" s="149"/>
      <c r="AF17" s="149"/>
      <c r="AG17" s="149" t="s">
        <v>238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85">
        <v>10</v>
      </c>
      <c r="B18" s="186" t="s">
        <v>884</v>
      </c>
      <c r="C18" s="191" t="s">
        <v>885</v>
      </c>
      <c r="D18" s="187" t="s">
        <v>673</v>
      </c>
      <c r="E18" s="188">
        <v>1</v>
      </c>
      <c r="F18" s="189"/>
      <c r="G18" s="190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267</v>
      </c>
      <c r="T18" s="159" t="s">
        <v>200</v>
      </c>
      <c r="U18" s="159">
        <v>0</v>
      </c>
      <c r="V18" s="159">
        <f t="shared" si="6"/>
        <v>0</v>
      </c>
      <c r="W18" s="159"/>
      <c r="X18" s="159" t="s">
        <v>237</v>
      </c>
      <c r="Y18" s="159" t="s">
        <v>201</v>
      </c>
      <c r="Z18" s="149"/>
      <c r="AA18" s="149"/>
      <c r="AB18" s="149"/>
      <c r="AC18" s="149"/>
      <c r="AD18" s="149"/>
      <c r="AE18" s="149"/>
      <c r="AF18" s="149"/>
      <c r="AG18" s="149" t="s">
        <v>238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5" t="s">
        <v>194</v>
      </c>
      <c r="B19" s="166" t="s">
        <v>153</v>
      </c>
      <c r="C19" s="179" t="s">
        <v>154</v>
      </c>
      <c r="D19" s="167"/>
      <c r="E19" s="168"/>
      <c r="F19" s="169"/>
      <c r="G19" s="170">
        <f>SUMIF(AG20:AG27,"&lt;&gt;NOR",G20:G27)</f>
        <v>0</v>
      </c>
      <c r="H19" s="164"/>
      <c r="I19" s="164">
        <f>SUM(I20:I27)</f>
        <v>0</v>
      </c>
      <c r="J19" s="164"/>
      <c r="K19" s="164">
        <f>SUM(K20:K27)</f>
        <v>0</v>
      </c>
      <c r="L19" s="164"/>
      <c r="M19" s="164">
        <f>SUM(M20:M27)</f>
        <v>0</v>
      </c>
      <c r="N19" s="163"/>
      <c r="O19" s="163">
        <f>SUM(O20:O27)</f>
        <v>0</v>
      </c>
      <c r="P19" s="163"/>
      <c r="Q19" s="163">
        <f>SUM(Q20:Q27)</f>
        <v>0</v>
      </c>
      <c r="R19" s="164"/>
      <c r="S19" s="164"/>
      <c r="T19" s="164"/>
      <c r="U19" s="164"/>
      <c r="V19" s="164">
        <f>SUM(V20:V27)</f>
        <v>0</v>
      </c>
      <c r="W19" s="164"/>
      <c r="X19" s="164"/>
      <c r="Y19" s="164"/>
      <c r="AG19" t="s">
        <v>195</v>
      </c>
    </row>
    <row r="20" spans="1:60" ht="22.5" outlineLevel="1" x14ac:dyDescent="0.2">
      <c r="A20" s="185">
        <v>11</v>
      </c>
      <c r="B20" s="186" t="s">
        <v>886</v>
      </c>
      <c r="C20" s="191" t="s">
        <v>887</v>
      </c>
      <c r="D20" s="187" t="s">
        <v>454</v>
      </c>
      <c r="E20" s="188">
        <v>1</v>
      </c>
      <c r="F20" s="189"/>
      <c r="G20" s="190">
        <f t="shared" ref="G20:G27" si="7">ROUND(E20*F20,2)</f>
        <v>0</v>
      </c>
      <c r="H20" s="160"/>
      <c r="I20" s="159">
        <f t="shared" ref="I20:I27" si="8">ROUND(E20*H20,2)</f>
        <v>0</v>
      </c>
      <c r="J20" s="160"/>
      <c r="K20" s="159">
        <f t="shared" ref="K20:K27" si="9">ROUND(E20*J20,2)</f>
        <v>0</v>
      </c>
      <c r="L20" s="159">
        <v>21</v>
      </c>
      <c r="M20" s="159">
        <f t="shared" ref="M20:M27" si="10">G20*(1+L20/100)</f>
        <v>0</v>
      </c>
      <c r="N20" s="158">
        <v>0</v>
      </c>
      <c r="O20" s="158">
        <f t="shared" ref="O20:O27" si="11">ROUND(E20*N20,2)</f>
        <v>0</v>
      </c>
      <c r="P20" s="158">
        <v>0</v>
      </c>
      <c r="Q20" s="158">
        <f t="shared" ref="Q20:Q27" si="12">ROUND(E20*P20,2)</f>
        <v>0</v>
      </c>
      <c r="R20" s="159"/>
      <c r="S20" s="159" t="s">
        <v>267</v>
      </c>
      <c r="T20" s="159" t="s">
        <v>200</v>
      </c>
      <c r="U20" s="159">
        <v>0</v>
      </c>
      <c r="V20" s="159">
        <f t="shared" ref="V20:V27" si="13">ROUND(E20*U20,2)</f>
        <v>0</v>
      </c>
      <c r="W20" s="159"/>
      <c r="X20" s="159" t="s">
        <v>237</v>
      </c>
      <c r="Y20" s="159" t="s">
        <v>201</v>
      </c>
      <c r="Z20" s="149"/>
      <c r="AA20" s="149"/>
      <c r="AB20" s="149"/>
      <c r="AC20" s="149"/>
      <c r="AD20" s="149"/>
      <c r="AE20" s="149"/>
      <c r="AF20" s="149"/>
      <c r="AG20" s="149" t="s">
        <v>238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85">
        <v>12</v>
      </c>
      <c r="B21" s="186" t="s">
        <v>888</v>
      </c>
      <c r="C21" s="191" t="s">
        <v>889</v>
      </c>
      <c r="D21" s="187" t="s">
        <v>454</v>
      </c>
      <c r="E21" s="188">
        <v>1</v>
      </c>
      <c r="F21" s="189"/>
      <c r="G21" s="190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21</v>
      </c>
      <c r="M21" s="159">
        <f t="shared" si="10"/>
        <v>0</v>
      </c>
      <c r="N21" s="158">
        <v>0</v>
      </c>
      <c r="O21" s="158">
        <f t="shared" si="11"/>
        <v>0</v>
      </c>
      <c r="P21" s="158">
        <v>0</v>
      </c>
      <c r="Q21" s="158">
        <f t="shared" si="12"/>
        <v>0</v>
      </c>
      <c r="R21" s="159"/>
      <c r="S21" s="159" t="s">
        <v>267</v>
      </c>
      <c r="T21" s="159" t="s">
        <v>200</v>
      </c>
      <c r="U21" s="159">
        <v>0</v>
      </c>
      <c r="V21" s="159">
        <f t="shared" si="13"/>
        <v>0</v>
      </c>
      <c r="W21" s="159"/>
      <c r="X21" s="159" t="s">
        <v>237</v>
      </c>
      <c r="Y21" s="159" t="s">
        <v>201</v>
      </c>
      <c r="Z21" s="149"/>
      <c r="AA21" s="149"/>
      <c r="AB21" s="149"/>
      <c r="AC21" s="149"/>
      <c r="AD21" s="149"/>
      <c r="AE21" s="149"/>
      <c r="AF21" s="149"/>
      <c r="AG21" s="149" t="s">
        <v>238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85">
        <v>13</v>
      </c>
      <c r="B22" s="186" t="s">
        <v>890</v>
      </c>
      <c r="C22" s="191" t="s">
        <v>891</v>
      </c>
      <c r="D22" s="187" t="s">
        <v>454</v>
      </c>
      <c r="E22" s="188">
        <v>1</v>
      </c>
      <c r="F22" s="189"/>
      <c r="G22" s="190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8">
        <v>0</v>
      </c>
      <c r="O22" s="158">
        <f t="shared" si="11"/>
        <v>0</v>
      </c>
      <c r="P22" s="158">
        <v>0</v>
      </c>
      <c r="Q22" s="158">
        <f t="shared" si="12"/>
        <v>0</v>
      </c>
      <c r="R22" s="159"/>
      <c r="S22" s="159" t="s">
        <v>267</v>
      </c>
      <c r="T22" s="159" t="s">
        <v>200</v>
      </c>
      <c r="U22" s="159">
        <v>0</v>
      </c>
      <c r="V22" s="159">
        <f t="shared" si="13"/>
        <v>0</v>
      </c>
      <c r="W22" s="159"/>
      <c r="X22" s="159" t="s">
        <v>237</v>
      </c>
      <c r="Y22" s="159" t="s">
        <v>201</v>
      </c>
      <c r="Z22" s="149"/>
      <c r="AA22" s="149"/>
      <c r="AB22" s="149"/>
      <c r="AC22" s="149"/>
      <c r="AD22" s="149"/>
      <c r="AE22" s="149"/>
      <c r="AF22" s="149"/>
      <c r="AG22" s="149" t="s">
        <v>238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85">
        <v>14</v>
      </c>
      <c r="B23" s="186" t="s">
        <v>892</v>
      </c>
      <c r="C23" s="191" t="s">
        <v>893</v>
      </c>
      <c r="D23" s="187" t="s">
        <v>454</v>
      </c>
      <c r="E23" s="188">
        <v>1</v>
      </c>
      <c r="F23" s="189"/>
      <c r="G23" s="190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9"/>
      <c r="S23" s="159" t="s">
        <v>267</v>
      </c>
      <c r="T23" s="159" t="s">
        <v>200</v>
      </c>
      <c r="U23" s="159">
        <v>0</v>
      </c>
      <c r="V23" s="159">
        <f t="shared" si="13"/>
        <v>0</v>
      </c>
      <c r="W23" s="159"/>
      <c r="X23" s="159" t="s">
        <v>237</v>
      </c>
      <c r="Y23" s="159" t="s">
        <v>201</v>
      </c>
      <c r="Z23" s="149"/>
      <c r="AA23" s="149"/>
      <c r="AB23" s="149"/>
      <c r="AC23" s="149"/>
      <c r="AD23" s="149"/>
      <c r="AE23" s="149"/>
      <c r="AF23" s="149"/>
      <c r="AG23" s="149" t="s">
        <v>238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85">
        <v>15</v>
      </c>
      <c r="B24" s="186" t="s">
        <v>894</v>
      </c>
      <c r="C24" s="191" t="s">
        <v>895</v>
      </c>
      <c r="D24" s="187" t="s">
        <v>673</v>
      </c>
      <c r="E24" s="188">
        <v>1</v>
      </c>
      <c r="F24" s="189"/>
      <c r="G24" s="190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9"/>
      <c r="S24" s="159" t="s">
        <v>267</v>
      </c>
      <c r="T24" s="159" t="s">
        <v>200</v>
      </c>
      <c r="U24" s="159">
        <v>0</v>
      </c>
      <c r="V24" s="159">
        <f t="shared" si="13"/>
        <v>0</v>
      </c>
      <c r="W24" s="159"/>
      <c r="X24" s="159" t="s">
        <v>237</v>
      </c>
      <c r="Y24" s="159" t="s">
        <v>201</v>
      </c>
      <c r="Z24" s="149"/>
      <c r="AA24" s="149"/>
      <c r="AB24" s="149"/>
      <c r="AC24" s="149"/>
      <c r="AD24" s="149"/>
      <c r="AE24" s="149"/>
      <c r="AF24" s="149"/>
      <c r="AG24" s="149" t="s">
        <v>238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5">
        <v>16</v>
      </c>
      <c r="B25" s="186" t="s">
        <v>896</v>
      </c>
      <c r="C25" s="191" t="s">
        <v>897</v>
      </c>
      <c r="D25" s="187" t="s">
        <v>673</v>
      </c>
      <c r="E25" s="188">
        <v>1</v>
      </c>
      <c r="F25" s="189"/>
      <c r="G25" s="190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9"/>
      <c r="S25" s="159" t="s">
        <v>267</v>
      </c>
      <c r="T25" s="159" t="s">
        <v>200</v>
      </c>
      <c r="U25" s="159">
        <v>0</v>
      </c>
      <c r="V25" s="159">
        <f t="shared" si="13"/>
        <v>0</v>
      </c>
      <c r="W25" s="159"/>
      <c r="X25" s="159" t="s">
        <v>237</v>
      </c>
      <c r="Y25" s="159" t="s">
        <v>201</v>
      </c>
      <c r="Z25" s="149"/>
      <c r="AA25" s="149"/>
      <c r="AB25" s="149"/>
      <c r="AC25" s="149"/>
      <c r="AD25" s="149"/>
      <c r="AE25" s="149"/>
      <c r="AF25" s="149"/>
      <c r="AG25" s="149" t="s">
        <v>238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5">
        <v>17</v>
      </c>
      <c r="B26" s="186" t="s">
        <v>898</v>
      </c>
      <c r="C26" s="191" t="s">
        <v>899</v>
      </c>
      <c r="D26" s="187" t="s">
        <v>673</v>
      </c>
      <c r="E26" s="188">
        <v>1</v>
      </c>
      <c r="F26" s="189"/>
      <c r="G26" s="190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9"/>
      <c r="S26" s="159" t="s">
        <v>267</v>
      </c>
      <c r="T26" s="159" t="s">
        <v>200</v>
      </c>
      <c r="U26" s="159">
        <v>0</v>
      </c>
      <c r="V26" s="159">
        <f t="shared" si="13"/>
        <v>0</v>
      </c>
      <c r="W26" s="159"/>
      <c r="X26" s="159" t="s">
        <v>237</v>
      </c>
      <c r="Y26" s="159" t="s">
        <v>201</v>
      </c>
      <c r="Z26" s="149"/>
      <c r="AA26" s="149"/>
      <c r="AB26" s="149"/>
      <c r="AC26" s="149"/>
      <c r="AD26" s="149"/>
      <c r="AE26" s="149"/>
      <c r="AF26" s="149"/>
      <c r="AG26" s="149" t="s">
        <v>238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2">
        <v>18</v>
      </c>
      <c r="B27" s="173" t="s">
        <v>900</v>
      </c>
      <c r="C27" s="180" t="s">
        <v>901</v>
      </c>
      <c r="D27" s="174" t="s">
        <v>673</v>
      </c>
      <c r="E27" s="175">
        <v>1</v>
      </c>
      <c r="F27" s="176"/>
      <c r="G27" s="177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9"/>
      <c r="S27" s="159" t="s">
        <v>267</v>
      </c>
      <c r="T27" s="159" t="s">
        <v>200</v>
      </c>
      <c r="U27" s="159">
        <v>0</v>
      </c>
      <c r="V27" s="159">
        <f t="shared" si="13"/>
        <v>0</v>
      </c>
      <c r="W27" s="159"/>
      <c r="X27" s="159" t="s">
        <v>237</v>
      </c>
      <c r="Y27" s="159" t="s">
        <v>201</v>
      </c>
      <c r="Z27" s="149"/>
      <c r="AA27" s="149"/>
      <c r="AB27" s="149"/>
      <c r="AC27" s="149"/>
      <c r="AD27" s="149"/>
      <c r="AE27" s="149"/>
      <c r="AF27" s="149"/>
      <c r="AG27" s="149" t="s">
        <v>238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180</v>
      </c>
    </row>
    <row r="29" spans="1:60" x14ac:dyDescent="0.2">
      <c r="A29" s="152"/>
      <c r="B29" s="153" t="s">
        <v>31</v>
      </c>
      <c r="C29" s="183"/>
      <c r="D29" s="154"/>
      <c r="E29" s="155"/>
      <c r="F29" s="155"/>
      <c r="G29" s="171">
        <f>G8+G19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230</v>
      </c>
    </row>
    <row r="30" spans="1:60" x14ac:dyDescent="0.2">
      <c r="A30" s="3"/>
      <c r="B30" s="4"/>
      <c r="C30" s="18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8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8" t="s">
        <v>231</v>
      </c>
      <c r="B32" s="258"/>
      <c r="C32" s="25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232</v>
      </c>
    </row>
    <row r="34" spans="1:33" x14ac:dyDescent="0.2">
      <c r="A34" s="264"/>
      <c r="B34" s="265"/>
      <c r="C34" s="266"/>
      <c r="D34" s="265"/>
      <c r="E34" s="265"/>
      <c r="F34" s="265"/>
      <c r="G34" s="26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4"/>
      <c r="B35" s="265"/>
      <c r="C35" s="266"/>
      <c r="D35" s="265"/>
      <c r="E35" s="265"/>
      <c r="F35" s="265"/>
      <c r="G35" s="26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4"/>
      <c r="B36" s="265"/>
      <c r="C36" s="266"/>
      <c r="D36" s="265"/>
      <c r="E36" s="265"/>
      <c r="F36" s="265"/>
      <c r="G36" s="26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8"/>
      <c r="B37" s="269"/>
      <c r="C37" s="270"/>
      <c r="D37" s="269"/>
      <c r="E37" s="269"/>
      <c r="F37" s="269"/>
      <c r="G37" s="27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8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84"/>
      <c r="D39" s="10"/>
      <c r="AG39" t="s">
        <v>233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01,02 00 Pol</vt:lpstr>
      <vt:lpstr>SO 01,02 01 Pol</vt:lpstr>
      <vt:lpstr>SO 01,02 02 Pol</vt:lpstr>
      <vt:lpstr>SO 01,02 03 Pol</vt:lpstr>
      <vt:lpstr>SO 01,02 04 Pol</vt:lpstr>
      <vt:lpstr>SO 01,02 05 Pol</vt:lpstr>
      <vt:lpstr>SO 01,02 06 Pol</vt:lpstr>
      <vt:lpstr>SO 01,02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01,02 00 Pol'!Názvy_tisku</vt:lpstr>
      <vt:lpstr>'SO 01,02 01 Pol'!Názvy_tisku</vt:lpstr>
      <vt:lpstr>'SO 01,02 02 Pol'!Názvy_tisku</vt:lpstr>
      <vt:lpstr>'SO 01,02 03 Pol'!Názvy_tisku</vt:lpstr>
      <vt:lpstr>'SO 01,02 04 Pol'!Názvy_tisku</vt:lpstr>
      <vt:lpstr>'SO 01,02 05 Pol'!Názvy_tisku</vt:lpstr>
      <vt:lpstr>'SO 01,02 06 Pol'!Názvy_tisku</vt:lpstr>
      <vt:lpstr>'SO 01,02 07 Pol'!Názvy_tisku</vt:lpstr>
      <vt:lpstr>oadresa</vt:lpstr>
      <vt:lpstr>Stavba!Objednatel</vt:lpstr>
      <vt:lpstr>Stavba!Objekt</vt:lpstr>
      <vt:lpstr>'SO 01,02 00 Pol'!Oblast_tisku</vt:lpstr>
      <vt:lpstr>'SO 01,02 01 Pol'!Oblast_tisku</vt:lpstr>
      <vt:lpstr>'SO 01,02 02 Pol'!Oblast_tisku</vt:lpstr>
      <vt:lpstr>'SO 01,02 03 Pol'!Oblast_tisku</vt:lpstr>
      <vt:lpstr>'SO 01,02 04 Pol'!Oblast_tisku</vt:lpstr>
      <vt:lpstr>'SO 01,02 05 Pol'!Oblast_tisku</vt:lpstr>
      <vt:lpstr>'SO 01,02 06 Pol'!Oblast_tisku</vt:lpstr>
      <vt:lpstr>'SO 01,02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S</dc:creator>
  <cp:lastModifiedBy>Pavel Andrle</cp:lastModifiedBy>
  <cp:lastPrinted>2019-03-19T12:27:02Z</cp:lastPrinted>
  <dcterms:created xsi:type="dcterms:W3CDTF">2009-04-08T07:15:50Z</dcterms:created>
  <dcterms:modified xsi:type="dcterms:W3CDTF">2025-06-25T11:26:33Z</dcterms:modified>
</cp:coreProperties>
</file>